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tables/table3.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updateLinks="never" defaultThemeVersion="166925"/>
  <mc:AlternateContent xmlns:mc="http://schemas.openxmlformats.org/markup-compatibility/2006">
    <mc:Choice Requires="x15">
      <x15ac:absPath xmlns:x15ac="http://schemas.microsoft.com/office/spreadsheetml/2010/11/ac" url="/Users/Huanghanzhe/Desktop/70045_IP/IP_New/data/"/>
    </mc:Choice>
  </mc:AlternateContent>
  <xr:revisionPtr revIDLastSave="0" documentId="13_ncr:1_{0EA10EAF-ED30-C44D-9C4C-6520D2DDFD3E}" xr6:coauthVersionLast="47" xr6:coauthVersionMax="47" xr10:uidLastSave="{00000000-0000-0000-0000-000000000000}"/>
  <bookViews>
    <workbookView xWindow="0" yWindow="0" windowWidth="28800" windowHeight="18000" activeTab="1" xr2:uid="{E7501E9B-5EAD-0F40-9BDC-5E2A9F6D3DA5}"/>
  </bookViews>
  <sheets>
    <sheet name="Chart1" sheetId="14" r:id="rId1"/>
    <sheet name="Sheet1" sheetId="13" r:id="rId2"/>
    <sheet name="GDP_by_Country_0622" sheetId="1" r:id="rId3"/>
    <sheet name="Berkeley Earth Temp" sheetId="12" r:id="rId4"/>
    <sheet name="Hist-ghg-emissions" sheetId="11" r:id="rId5"/>
    <sheet name="Country Code &amp; Info" sheetId="3" r:id="rId6"/>
    <sheet name="Historical GDP" sheetId="2" r:id="rId7"/>
    <sheet name="GDP Pred 2060 Pivot" sheetId="5" r:id="rId8"/>
    <sheet name="GDP Pred - 2060" sheetId="4" r:id="rId9"/>
    <sheet name="1961-1990 Temp" sheetId="8" r:id="rId10"/>
  </sheets>
  <externalReferences>
    <externalReference r:id="rId11"/>
  </externalReferences>
  <definedNames>
    <definedName name="_xlnm._FilterDatabase" localSheetId="4" hidden="1">'Hist-ghg-emissions'!$A$1:$AK$194</definedName>
  </definedNames>
  <calcPr calcId="191029"/>
  <pivotCaches>
    <pivotCache cacheId="3" r:id="rId12"/>
    <pivotCache cacheId="4" r:id="rId13"/>
    <pivotCache cacheId="6" r:id="rId14"/>
    <pivotCache cacheId="10"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13" l="1"/>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3" i="13"/>
  <c r="AP37" i="1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3" i="2"/>
  <c r="E37" i="2"/>
  <c r="B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E43" i="13"/>
  <c r="AV43" i="13"/>
  <c r="AM43" i="13"/>
  <c r="AD43" i="13"/>
  <c r="BE42" i="13"/>
  <c r="AV42" i="13"/>
  <c r="AM42" i="13"/>
  <c r="AD42" i="13"/>
  <c r="BE41" i="13"/>
  <c r="AV41" i="13"/>
  <c r="AM41" i="13"/>
  <c r="AD41" i="13"/>
  <c r="BE40" i="13"/>
  <c r="AV40" i="13"/>
  <c r="AM40" i="13"/>
  <c r="AD40" i="13"/>
  <c r="BE39" i="13"/>
  <c r="AV39" i="13"/>
  <c r="AM39" i="13"/>
  <c r="AD39" i="13"/>
  <c r="BE38" i="13"/>
  <c r="AV38" i="13"/>
  <c r="AM38" i="13"/>
  <c r="AD38" i="13"/>
  <c r="BE37" i="13"/>
  <c r="AV37" i="13"/>
  <c r="AM37" i="13"/>
  <c r="AD37" i="13"/>
  <c r="BE36" i="13"/>
  <c r="AV36" i="13"/>
  <c r="AM36" i="13"/>
  <c r="AD36" i="13"/>
  <c r="BE35" i="13"/>
  <c r="AV35" i="13"/>
  <c r="AM35" i="13"/>
  <c r="AD35" i="13"/>
  <c r="BE34" i="13"/>
  <c r="AV34" i="13"/>
  <c r="AM34" i="13"/>
  <c r="AD34" i="13"/>
  <c r="BE33" i="13"/>
  <c r="AV33" i="13"/>
  <c r="AM33" i="13"/>
  <c r="AD33" i="13"/>
  <c r="BE32" i="13"/>
  <c r="AV32" i="13"/>
  <c r="AM32" i="13"/>
  <c r="AD32" i="13"/>
  <c r="BE31" i="13"/>
  <c r="AV31" i="13"/>
  <c r="AM31" i="13"/>
  <c r="AD31" i="13"/>
  <c r="BE30" i="13"/>
  <c r="AV30" i="13"/>
  <c r="AM30" i="13"/>
  <c r="AD30" i="13"/>
  <c r="BE29" i="13"/>
  <c r="AV29" i="13"/>
  <c r="AM29" i="13"/>
  <c r="AD29" i="13"/>
  <c r="BE28" i="13"/>
  <c r="AV28" i="13"/>
  <c r="AM28" i="13"/>
  <c r="AD28" i="13"/>
  <c r="BE27" i="13"/>
  <c r="AV27" i="13"/>
  <c r="AM27" i="13"/>
  <c r="AD27" i="13"/>
  <c r="BE26" i="13"/>
  <c r="AV26" i="13"/>
  <c r="AM26" i="13"/>
  <c r="AD26" i="13"/>
  <c r="BE25" i="13"/>
  <c r="AV25" i="13"/>
  <c r="AM25" i="13"/>
  <c r="AD25" i="13"/>
  <c r="BE24" i="13"/>
  <c r="AV24" i="13"/>
  <c r="AM24" i="13"/>
  <c r="AD24" i="13"/>
  <c r="BE23" i="13"/>
  <c r="AV23" i="13"/>
  <c r="AM23" i="13"/>
  <c r="AD23" i="13"/>
  <c r="BE22" i="13"/>
  <c r="AV22" i="13"/>
  <c r="AM22" i="13"/>
  <c r="AD22" i="13"/>
  <c r="BE21" i="13"/>
  <c r="AV21" i="13"/>
  <c r="AM21" i="13"/>
  <c r="AD21" i="13"/>
  <c r="BE20" i="13"/>
  <c r="AV20" i="13"/>
  <c r="AM20" i="13"/>
  <c r="AD20" i="13"/>
  <c r="BE19" i="13"/>
  <c r="AV19" i="13"/>
  <c r="AM19" i="13"/>
  <c r="AD19" i="13"/>
  <c r="BE18" i="13"/>
  <c r="AV18" i="13"/>
  <c r="AM18" i="13"/>
  <c r="AD18" i="13"/>
  <c r="BE17" i="13"/>
  <c r="AV17" i="13"/>
  <c r="AM17" i="13"/>
  <c r="AD17" i="13"/>
  <c r="BE16" i="13"/>
  <c r="AV16" i="13"/>
  <c r="AM16" i="13"/>
  <c r="AD16" i="13"/>
  <c r="BE15" i="13"/>
  <c r="AV15" i="13"/>
  <c r="AM15" i="13"/>
  <c r="AD15" i="13"/>
  <c r="BE14" i="13"/>
  <c r="AV14" i="13"/>
  <c r="AM14" i="13"/>
  <c r="AD14" i="13"/>
  <c r="BE13" i="13"/>
  <c r="AV13" i="13"/>
  <c r="AM13" i="13"/>
  <c r="AD13" i="13"/>
  <c r="BE12" i="13"/>
  <c r="AV12" i="13"/>
  <c r="AM12" i="13"/>
  <c r="AD12" i="13"/>
  <c r="BE11" i="13"/>
  <c r="AV11" i="13"/>
  <c r="AM11" i="13"/>
  <c r="AD11" i="13"/>
  <c r="BE10" i="13"/>
  <c r="AV10" i="13"/>
  <c r="AM10" i="13"/>
  <c r="AD10" i="13"/>
  <c r="BE9" i="13"/>
  <c r="AV9" i="13"/>
  <c r="AM9" i="13"/>
  <c r="AD9" i="13"/>
  <c r="BE8" i="13"/>
  <c r="AV8" i="13"/>
  <c r="AM8" i="13"/>
  <c r="AD8" i="13"/>
  <c r="BE7" i="13"/>
  <c r="AV7" i="13"/>
  <c r="AM7" i="13"/>
  <c r="AD7" i="13"/>
  <c r="BE6" i="13"/>
  <c r="AV6" i="13"/>
  <c r="AM6" i="13"/>
  <c r="AD6" i="13"/>
  <c r="BE5" i="13"/>
  <c r="AV5" i="13"/>
  <c r="AM5" i="13"/>
  <c r="AD5" i="13"/>
  <c r="BE4" i="13"/>
  <c r="AV4" i="13"/>
  <c r="AM4" i="13"/>
  <c r="AD4" i="13"/>
  <c r="V3" i="13"/>
  <c r="AV3" i="13" s="1"/>
  <c r="F7" i="1"/>
  <c r="F2" i="1"/>
  <c r="F4" i="1"/>
  <c r="F5" i="1"/>
  <c r="F6" i="1"/>
  <c r="F8" i="1"/>
  <c r="F9" i="1"/>
  <c r="F10" i="1"/>
  <c r="F11" i="1"/>
  <c r="F12" i="1"/>
  <c r="F13" i="1"/>
  <c r="F15" i="1"/>
  <c r="F16" i="1"/>
  <c r="F17" i="1"/>
  <c r="F18" i="1"/>
  <c r="F21" i="1"/>
  <c r="F22" i="1"/>
  <c r="F23" i="1"/>
  <c r="F25" i="1"/>
  <c r="F26" i="1"/>
  <c r="F27" i="1"/>
  <c r="F31" i="1"/>
  <c r="F32" i="1"/>
  <c r="F33" i="1"/>
  <c r="F35" i="1"/>
  <c r="F36" i="1"/>
  <c r="F37" i="1"/>
  <c r="F38" i="1"/>
  <c r="F39" i="1"/>
  <c r="F40" i="1"/>
  <c r="F41" i="1"/>
  <c r="F42" i="1"/>
  <c r="F43" i="1"/>
  <c r="F44" i="1"/>
  <c r="F47" i="1"/>
  <c r="F14" i="1"/>
  <c r="F19" i="1"/>
  <c r="F20" i="1"/>
  <c r="F28" i="1"/>
  <c r="F29" i="1"/>
  <c r="F46" i="1"/>
  <c r="F24" i="1"/>
  <c r="F30" i="1"/>
  <c r="F34" i="1"/>
  <c r="F45" i="1"/>
  <c r="J2" i="1"/>
  <c r="M5" i="13"/>
  <c r="M6" i="13"/>
  <c r="M7" i="13"/>
  <c r="M8" i="13"/>
  <c r="M9" i="13"/>
  <c r="M10" i="13"/>
  <c r="M11" i="13"/>
  <c r="M12" i="13"/>
  <c r="M13" i="13"/>
  <c r="M14" i="13"/>
  <c r="M15" i="13"/>
  <c r="M16" i="13"/>
  <c r="M17" i="13"/>
  <c r="M18" i="13"/>
  <c r="M19" i="13"/>
  <c r="M20" i="13"/>
  <c r="M21" i="13"/>
  <c r="M22" i="13"/>
  <c r="M23" i="13"/>
  <c r="M24" i="13"/>
  <c r="M25" i="13"/>
  <c r="M26" i="13"/>
  <c r="M27" i="13"/>
  <c r="M28" i="13"/>
  <c r="M29" i="13"/>
  <c r="M30" i="13"/>
  <c r="M31" i="13"/>
  <c r="M32" i="13"/>
  <c r="M33" i="13"/>
  <c r="M34" i="13"/>
  <c r="M35" i="13"/>
  <c r="M36" i="13"/>
  <c r="M37" i="13"/>
  <c r="M38" i="13"/>
  <c r="M39" i="13"/>
  <c r="M40" i="13"/>
  <c r="M41" i="13"/>
  <c r="M42" i="13"/>
  <c r="M43" i="13"/>
  <c r="M3" i="13"/>
  <c r="M4" i="13"/>
  <c r="L2" i="1"/>
  <c r="L3" i="1"/>
  <c r="L4" i="1"/>
  <c r="L5" i="1"/>
  <c r="L6" i="1"/>
  <c r="L7" i="1"/>
  <c r="L9" i="1"/>
  <c r="L10" i="1"/>
  <c r="L11" i="1"/>
  <c r="L12" i="1"/>
  <c r="L13" i="1"/>
  <c r="L15" i="1"/>
  <c r="L17" i="1"/>
  <c r="L18" i="1"/>
  <c r="L19" i="1"/>
  <c r="L14" i="1"/>
  <c r="L21" i="1"/>
  <c r="L22" i="1"/>
  <c r="L26" i="1"/>
  <c r="L24" i="1"/>
  <c r="L23" i="1"/>
  <c r="L25" i="1"/>
  <c r="L27" i="1"/>
  <c r="L28" i="1"/>
  <c r="L29" i="1"/>
  <c r="L30" i="1"/>
  <c r="L33" i="1"/>
  <c r="L31" i="1"/>
  <c r="L32" i="1"/>
  <c r="L34" i="1"/>
  <c r="L35" i="1"/>
  <c r="L37" i="1"/>
  <c r="L36" i="1"/>
  <c r="L38" i="1"/>
  <c r="L39" i="1"/>
  <c r="L40" i="1"/>
  <c r="L41" i="1"/>
  <c r="L42" i="1"/>
  <c r="L43" i="1"/>
  <c r="L47" i="1"/>
  <c r="L16" i="1"/>
  <c r="L44" i="1"/>
  <c r="L8" i="1"/>
  <c r="L45" i="1"/>
  <c r="L20" i="1"/>
  <c r="L46" i="1"/>
  <c r="D4"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3" i="13"/>
  <c r="F3" i="1"/>
  <c r="G235" i="12"/>
  <c r="A235" i="12"/>
  <c r="G234" i="12"/>
  <c r="A234" i="12"/>
  <c r="G233" i="12"/>
  <c r="A233" i="12"/>
  <c r="G232" i="12"/>
  <c r="A232" i="12"/>
  <c r="G231" i="12"/>
  <c r="A231" i="12"/>
  <c r="G230" i="12"/>
  <c r="A230" i="12"/>
  <c r="G229" i="12"/>
  <c r="A229" i="12"/>
  <c r="G228" i="12"/>
  <c r="A228" i="12"/>
  <c r="G227" i="12"/>
  <c r="A227" i="12"/>
  <c r="G226" i="12"/>
  <c r="A226" i="12"/>
  <c r="G225" i="12"/>
  <c r="A225" i="12"/>
  <c r="G224" i="12"/>
  <c r="A224" i="12"/>
  <c r="G223" i="12"/>
  <c r="A223" i="12"/>
  <c r="G222" i="12"/>
  <c r="A222" i="12"/>
  <c r="G221" i="12"/>
  <c r="A221" i="12"/>
  <c r="G220" i="12"/>
  <c r="A220" i="12"/>
  <c r="G219" i="12"/>
  <c r="A219" i="12"/>
  <c r="G218" i="12"/>
  <c r="A218" i="12"/>
  <c r="G217" i="12"/>
  <c r="A217" i="12"/>
  <c r="G216" i="12"/>
  <c r="A216" i="12"/>
  <c r="G215" i="12"/>
  <c r="A215" i="12"/>
  <c r="G214" i="12"/>
  <c r="A214" i="12"/>
  <c r="G213" i="12"/>
  <c r="A213" i="12"/>
  <c r="G212" i="12"/>
  <c r="A212" i="12"/>
  <c r="G211" i="12"/>
  <c r="A211" i="12"/>
  <c r="G210" i="12"/>
  <c r="A210" i="12"/>
  <c r="G209" i="12"/>
  <c r="A209" i="12"/>
  <c r="G208" i="12"/>
  <c r="A208" i="12"/>
  <c r="G207" i="12"/>
  <c r="A207" i="12"/>
  <c r="G206" i="12"/>
  <c r="A206" i="12"/>
  <c r="G205" i="12"/>
  <c r="A205" i="12"/>
  <c r="G204" i="12"/>
  <c r="A204" i="12"/>
  <c r="G203" i="12"/>
  <c r="A203" i="12"/>
  <c r="G202" i="12"/>
  <c r="A202" i="12"/>
  <c r="G201" i="12"/>
  <c r="A201" i="12"/>
  <c r="G200" i="12"/>
  <c r="A200" i="12"/>
  <c r="G199" i="12"/>
  <c r="A199" i="12"/>
  <c r="G198" i="12"/>
  <c r="A198" i="12"/>
  <c r="G197" i="12"/>
  <c r="A197" i="12"/>
  <c r="G196" i="12"/>
  <c r="A196" i="12"/>
  <c r="G195" i="12"/>
  <c r="A195" i="12"/>
  <c r="G194" i="12"/>
  <c r="A194" i="12"/>
  <c r="G193" i="12"/>
  <c r="A193" i="12"/>
  <c r="G192" i="12"/>
  <c r="A192" i="12"/>
  <c r="G191" i="12"/>
  <c r="A191" i="12"/>
  <c r="G190" i="12"/>
  <c r="A190" i="12"/>
  <c r="G189" i="12"/>
  <c r="A189" i="12"/>
  <c r="G188" i="12"/>
  <c r="A188" i="12"/>
  <c r="G187" i="12"/>
  <c r="A187" i="12"/>
  <c r="G186" i="12"/>
  <c r="A186" i="12"/>
  <c r="G185" i="12"/>
  <c r="A185" i="12"/>
  <c r="G184" i="12"/>
  <c r="A184" i="12"/>
  <c r="G183" i="12"/>
  <c r="A183" i="12"/>
  <c r="G182" i="12"/>
  <c r="A182" i="12"/>
  <c r="G181" i="12"/>
  <c r="A181" i="12"/>
  <c r="G180" i="12"/>
  <c r="A180" i="12"/>
  <c r="G179" i="12"/>
  <c r="A179" i="12"/>
  <c r="G178" i="12"/>
  <c r="A178" i="12"/>
  <c r="G177" i="12"/>
  <c r="A177" i="12"/>
  <c r="G176" i="12"/>
  <c r="A176" i="12"/>
  <c r="G175" i="12"/>
  <c r="A175" i="12"/>
  <c r="G174" i="12"/>
  <c r="A174" i="12"/>
  <c r="G173" i="12"/>
  <c r="A173" i="12"/>
  <c r="G172" i="12"/>
  <c r="A172" i="12"/>
  <c r="G171" i="12"/>
  <c r="A171" i="12"/>
  <c r="G170" i="12"/>
  <c r="A170" i="12"/>
  <c r="G169" i="12"/>
  <c r="A169" i="12"/>
  <c r="G168" i="12"/>
  <c r="A168" i="12"/>
  <c r="G167" i="12"/>
  <c r="A167" i="12"/>
  <c r="G166" i="12"/>
  <c r="A166" i="12"/>
  <c r="G165" i="12"/>
  <c r="A165" i="12"/>
  <c r="G164" i="12"/>
  <c r="A164" i="12"/>
  <c r="G163" i="12"/>
  <c r="A163" i="12"/>
  <c r="G162" i="12"/>
  <c r="A162" i="12"/>
  <c r="G161" i="12"/>
  <c r="A161" i="12"/>
  <c r="G160" i="12"/>
  <c r="A160" i="12"/>
  <c r="G159" i="12"/>
  <c r="A159" i="12"/>
  <c r="G158" i="12"/>
  <c r="A158" i="12"/>
  <c r="G157" i="12"/>
  <c r="A157" i="12"/>
  <c r="G156" i="12"/>
  <c r="A156" i="12"/>
  <c r="G155" i="12"/>
  <c r="A155" i="12"/>
  <c r="G154" i="12"/>
  <c r="A154" i="12"/>
  <c r="G153" i="12"/>
  <c r="A153" i="12"/>
  <c r="G152" i="12"/>
  <c r="A152" i="12"/>
  <c r="G151" i="12"/>
  <c r="A151" i="12"/>
  <c r="G150" i="12"/>
  <c r="A150" i="12"/>
  <c r="G149" i="12"/>
  <c r="A149" i="12"/>
  <c r="G148" i="12"/>
  <c r="A148" i="12"/>
  <c r="G147" i="12"/>
  <c r="A147" i="12"/>
  <c r="G146" i="12"/>
  <c r="A146" i="12"/>
  <c r="G145" i="12"/>
  <c r="A145" i="12"/>
  <c r="G144" i="12"/>
  <c r="A144" i="12"/>
  <c r="G143" i="12"/>
  <c r="A143" i="12"/>
  <c r="G142" i="12"/>
  <c r="A142" i="12"/>
  <c r="G141" i="12"/>
  <c r="A141" i="12"/>
  <c r="G140" i="12"/>
  <c r="A140" i="12"/>
  <c r="G139" i="12"/>
  <c r="A139" i="12"/>
  <c r="G138" i="12"/>
  <c r="A138" i="12"/>
  <c r="G137" i="12"/>
  <c r="A137" i="12"/>
  <c r="G136" i="12"/>
  <c r="A136" i="12"/>
  <c r="G135" i="12"/>
  <c r="A135" i="12"/>
  <c r="G134" i="12"/>
  <c r="A134" i="12"/>
  <c r="G133" i="12"/>
  <c r="A133" i="12"/>
  <c r="G132" i="12"/>
  <c r="A132" i="12"/>
  <c r="G131" i="12"/>
  <c r="A131" i="12"/>
  <c r="G130" i="12"/>
  <c r="A130" i="12"/>
  <c r="G129" i="12"/>
  <c r="A129" i="12"/>
  <c r="G128" i="12"/>
  <c r="A128" i="12"/>
  <c r="G127" i="12"/>
  <c r="A127" i="12"/>
  <c r="G126" i="12"/>
  <c r="A126" i="12"/>
  <c r="G125" i="12"/>
  <c r="A125" i="12"/>
  <c r="G124" i="12"/>
  <c r="A124" i="12"/>
  <c r="G123" i="12"/>
  <c r="A123" i="12"/>
  <c r="G122" i="12"/>
  <c r="A122" i="12"/>
  <c r="G121" i="12"/>
  <c r="A121" i="12"/>
  <c r="G120" i="12"/>
  <c r="A120" i="12"/>
  <c r="G119" i="12"/>
  <c r="A119" i="12"/>
  <c r="G118" i="12"/>
  <c r="A118" i="12"/>
  <c r="G117" i="12"/>
  <c r="A117" i="12"/>
  <c r="G116" i="12"/>
  <c r="A116" i="12"/>
  <c r="G115" i="12"/>
  <c r="A115" i="12"/>
  <c r="G114" i="12"/>
  <c r="A114" i="12"/>
  <c r="G113" i="12"/>
  <c r="A113" i="12"/>
  <c r="G112" i="12"/>
  <c r="A112" i="12"/>
  <c r="G111" i="12"/>
  <c r="A111" i="12"/>
  <c r="G110" i="12"/>
  <c r="A110" i="12"/>
  <c r="G109" i="12"/>
  <c r="A109" i="12"/>
  <c r="G108" i="12"/>
  <c r="A108" i="12"/>
  <c r="G107" i="12"/>
  <c r="A107" i="12"/>
  <c r="G106" i="12"/>
  <c r="A106" i="12"/>
  <c r="G105" i="12"/>
  <c r="A105" i="12"/>
  <c r="G104" i="12"/>
  <c r="A104" i="12"/>
  <c r="G103" i="12"/>
  <c r="A103" i="12"/>
  <c r="G102" i="12"/>
  <c r="A102" i="12"/>
  <c r="G101" i="12"/>
  <c r="A101" i="12"/>
  <c r="G100" i="12"/>
  <c r="A100" i="12"/>
  <c r="G99" i="12"/>
  <c r="A99" i="12"/>
  <c r="G98" i="12"/>
  <c r="A98" i="12"/>
  <c r="G97" i="12"/>
  <c r="A97" i="12"/>
  <c r="G96" i="12"/>
  <c r="A96" i="12"/>
  <c r="G95" i="12"/>
  <c r="A95" i="12"/>
  <c r="G94" i="12"/>
  <c r="A94" i="12"/>
  <c r="G93" i="12"/>
  <c r="A93" i="12"/>
  <c r="G92" i="12"/>
  <c r="A92" i="12"/>
  <c r="G91" i="12"/>
  <c r="A91" i="12"/>
  <c r="G90" i="12"/>
  <c r="A90" i="12"/>
  <c r="G89" i="12"/>
  <c r="A89" i="12"/>
  <c r="G88" i="12"/>
  <c r="A88" i="12"/>
  <c r="G87" i="12"/>
  <c r="A87" i="12"/>
  <c r="G86" i="12"/>
  <c r="A86" i="12"/>
  <c r="G85" i="12"/>
  <c r="A85" i="12"/>
  <c r="G84" i="12"/>
  <c r="A84" i="12"/>
  <c r="G83" i="12"/>
  <c r="A83" i="12"/>
  <c r="G82" i="12"/>
  <c r="A82" i="12"/>
  <c r="G81" i="12"/>
  <c r="A81" i="12"/>
  <c r="G80" i="12"/>
  <c r="A80" i="12"/>
  <c r="G79" i="12"/>
  <c r="A79" i="12"/>
  <c r="G78" i="12"/>
  <c r="A78" i="12"/>
  <c r="G77" i="12"/>
  <c r="A77" i="12"/>
  <c r="G76" i="12"/>
  <c r="A76" i="12"/>
  <c r="G75" i="12"/>
  <c r="A75" i="12"/>
  <c r="G74" i="12"/>
  <c r="A74" i="12"/>
  <c r="G73" i="12"/>
  <c r="A73" i="12"/>
  <c r="G72" i="12"/>
  <c r="A72" i="12"/>
  <c r="G71" i="12"/>
  <c r="A71" i="12"/>
  <c r="G70" i="12"/>
  <c r="A70" i="12"/>
  <c r="G69" i="12"/>
  <c r="A69" i="12"/>
  <c r="G68" i="12"/>
  <c r="A68" i="12"/>
  <c r="G67" i="12"/>
  <c r="A67" i="12"/>
  <c r="G66" i="12"/>
  <c r="A66" i="12"/>
  <c r="G65" i="12"/>
  <c r="A65" i="12"/>
  <c r="G64" i="12"/>
  <c r="A64" i="12"/>
  <c r="G63" i="12"/>
  <c r="A63" i="12"/>
  <c r="G62" i="12"/>
  <c r="A62" i="12"/>
  <c r="G61" i="12"/>
  <c r="A61" i="12"/>
  <c r="G60" i="12"/>
  <c r="A60" i="12"/>
  <c r="G59" i="12"/>
  <c r="A59" i="12"/>
  <c r="G58" i="12"/>
  <c r="A58" i="12"/>
  <c r="G57" i="12"/>
  <c r="A57" i="12"/>
  <c r="G56" i="12"/>
  <c r="A56" i="12"/>
  <c r="G55" i="12"/>
  <c r="A55" i="12"/>
  <c r="G54" i="12"/>
  <c r="A54" i="12"/>
  <c r="G53" i="12"/>
  <c r="A53" i="12"/>
  <c r="G52" i="12"/>
  <c r="A52" i="12"/>
  <c r="G51" i="12"/>
  <c r="A51" i="12"/>
  <c r="Q50" i="12"/>
  <c r="P50" i="12"/>
  <c r="G50" i="12"/>
  <c r="A50" i="12"/>
  <c r="Q49" i="12"/>
  <c r="P49" i="12"/>
  <c r="G49" i="12"/>
  <c r="A49" i="12"/>
  <c r="Q48" i="12"/>
  <c r="P48" i="12"/>
  <c r="G48" i="12"/>
  <c r="A48" i="12"/>
  <c r="Q47" i="12"/>
  <c r="P47" i="12"/>
  <c r="H41" i="1" s="1"/>
  <c r="K41" i="1" s="1"/>
  <c r="G47" i="12"/>
  <c r="A47" i="12"/>
  <c r="Q46" i="12"/>
  <c r="P46" i="12"/>
  <c r="H31" i="1" s="1"/>
  <c r="K31" i="1" s="1"/>
  <c r="G46" i="12"/>
  <c r="A46" i="12"/>
  <c r="Q45" i="12"/>
  <c r="P45" i="12"/>
  <c r="H33" i="1" s="1"/>
  <c r="K33" i="1" s="1"/>
  <c r="G45" i="12"/>
  <c r="A45" i="12"/>
  <c r="Q44" i="12"/>
  <c r="P44" i="12"/>
  <c r="H12" i="1" s="1"/>
  <c r="K12" i="1" s="1"/>
  <c r="G44" i="12"/>
  <c r="A44" i="12"/>
  <c r="Q43" i="12"/>
  <c r="P43" i="12"/>
  <c r="H11" i="1" s="1"/>
  <c r="K11" i="1" s="1"/>
  <c r="G43" i="12"/>
  <c r="A43" i="12"/>
  <c r="Q42" i="12"/>
  <c r="P42" i="12"/>
  <c r="H2" i="1" s="1"/>
  <c r="K2" i="1" s="1"/>
  <c r="G42" i="12"/>
  <c r="A42" i="12"/>
  <c r="Q41" i="12"/>
  <c r="P41" i="12"/>
  <c r="H47" i="1" s="1"/>
  <c r="K47" i="1" s="1"/>
  <c r="G41" i="12"/>
  <c r="A41" i="12"/>
  <c r="Q40" i="12"/>
  <c r="P40" i="12"/>
  <c r="H43" i="1" s="1"/>
  <c r="K43" i="1" s="1"/>
  <c r="G40" i="12"/>
  <c r="A40" i="12"/>
  <c r="Q39" i="12"/>
  <c r="P39" i="12"/>
  <c r="H40" i="1" s="1"/>
  <c r="K40" i="1" s="1"/>
  <c r="G39" i="12"/>
  <c r="A39" i="12"/>
  <c r="Q38" i="12"/>
  <c r="P38" i="12"/>
  <c r="H27" i="1" s="1"/>
  <c r="K27" i="1" s="1"/>
  <c r="G38" i="12"/>
  <c r="A38" i="12"/>
  <c r="Q37" i="12"/>
  <c r="P37" i="12"/>
  <c r="H23" i="1" s="1"/>
  <c r="K23" i="1" s="1"/>
  <c r="G37" i="12"/>
  <c r="A37" i="12"/>
  <c r="Q36" i="12"/>
  <c r="P36" i="12"/>
  <c r="H24" i="1" s="1"/>
  <c r="K24" i="1" s="1"/>
  <c r="G36" i="12"/>
  <c r="A36" i="12"/>
  <c r="Q35" i="12"/>
  <c r="P35" i="12"/>
  <c r="H17" i="1" s="1"/>
  <c r="K17" i="1" s="1"/>
  <c r="G35" i="12"/>
  <c r="A35" i="12"/>
  <c r="Q34" i="12"/>
  <c r="P34" i="12"/>
  <c r="H10" i="1" s="1"/>
  <c r="K10" i="1" s="1"/>
  <c r="G34" i="12"/>
  <c r="A34" i="12"/>
  <c r="Q33" i="12"/>
  <c r="P33" i="12"/>
  <c r="H9" i="1" s="1"/>
  <c r="K9" i="1" s="1"/>
  <c r="G33" i="12"/>
  <c r="A33" i="12"/>
  <c r="Q32" i="12"/>
  <c r="P32" i="12"/>
  <c r="H6" i="1" s="1"/>
  <c r="K6" i="1" s="1"/>
  <c r="G32" i="12"/>
  <c r="A32" i="12"/>
  <c r="Q31" i="12"/>
  <c r="P31" i="12"/>
  <c r="H46" i="1" s="1"/>
  <c r="K46" i="1" s="1"/>
  <c r="G31" i="12"/>
  <c r="A31" i="12"/>
  <c r="Q30" i="12"/>
  <c r="P30" i="12"/>
  <c r="H20" i="1" s="1"/>
  <c r="K20" i="1" s="1"/>
  <c r="G30" i="12"/>
  <c r="A30" i="12"/>
  <c r="Q29" i="12"/>
  <c r="P29" i="12"/>
  <c r="H45" i="1" s="1"/>
  <c r="K45" i="1" s="1"/>
  <c r="G29" i="12"/>
  <c r="A29" i="12"/>
  <c r="Q28" i="12"/>
  <c r="P28" i="12"/>
  <c r="H8" i="1" s="1"/>
  <c r="K8" i="1" s="1"/>
  <c r="G28" i="12"/>
  <c r="A28" i="12"/>
  <c r="Q27" i="12"/>
  <c r="P27" i="12"/>
  <c r="H44" i="1" s="1"/>
  <c r="K44" i="1" s="1"/>
  <c r="G27" i="12"/>
  <c r="A27" i="12"/>
  <c r="Q26" i="12"/>
  <c r="P26" i="12"/>
  <c r="H16" i="1" s="1"/>
  <c r="K16" i="1" s="1"/>
  <c r="G26" i="12"/>
  <c r="A26" i="12"/>
  <c r="Q25" i="12"/>
  <c r="P25" i="12"/>
  <c r="H42" i="1" s="1"/>
  <c r="K42" i="1" s="1"/>
  <c r="G25" i="12"/>
  <c r="A25" i="12"/>
  <c r="Q24" i="12"/>
  <c r="P24" i="12"/>
  <c r="H39" i="1" s="1"/>
  <c r="K39" i="1" s="1"/>
  <c r="G24" i="12"/>
  <c r="A24" i="12"/>
  <c r="Q23" i="12"/>
  <c r="P23" i="12"/>
  <c r="H38" i="1" s="1"/>
  <c r="K38" i="1" s="1"/>
  <c r="G23" i="12"/>
  <c r="A23" i="12"/>
  <c r="Q22" i="12"/>
  <c r="P22" i="12"/>
  <c r="H36" i="1" s="1"/>
  <c r="K36" i="1" s="1"/>
  <c r="G22" i="12"/>
  <c r="A22" i="12"/>
  <c r="Q21" i="12"/>
  <c r="P21" i="12"/>
  <c r="H37" i="1" s="1"/>
  <c r="K37" i="1" s="1"/>
  <c r="G21" i="12"/>
  <c r="A21" i="12"/>
  <c r="Q20" i="12"/>
  <c r="P20" i="12"/>
  <c r="H35" i="1" s="1"/>
  <c r="K35" i="1" s="1"/>
  <c r="G20" i="12"/>
  <c r="A20" i="12"/>
  <c r="Q19" i="12"/>
  <c r="P19" i="12"/>
  <c r="H34" i="1" s="1"/>
  <c r="K34" i="1" s="1"/>
  <c r="G19" i="12"/>
  <c r="A19" i="12"/>
  <c r="Q18" i="12"/>
  <c r="P18" i="12"/>
  <c r="H32" i="1" s="1"/>
  <c r="K32" i="1" s="1"/>
  <c r="G18" i="12"/>
  <c r="A18" i="12"/>
  <c r="Q17" i="12"/>
  <c r="P17" i="12"/>
  <c r="H30" i="1" s="1"/>
  <c r="K30" i="1" s="1"/>
  <c r="G17" i="12"/>
  <c r="A17" i="12"/>
  <c r="Q16" i="12"/>
  <c r="P16" i="12"/>
  <c r="H29" i="1" s="1"/>
  <c r="K29" i="1" s="1"/>
  <c r="G16" i="12"/>
  <c r="A16" i="12"/>
  <c r="Q15" i="12"/>
  <c r="P15" i="12"/>
  <c r="H28" i="1" s="1"/>
  <c r="K28" i="1" s="1"/>
  <c r="G15" i="12"/>
  <c r="A15" i="12"/>
  <c r="Q14" i="12"/>
  <c r="P14" i="12"/>
  <c r="H25" i="1" s="1"/>
  <c r="K25" i="1" s="1"/>
  <c r="G14" i="12"/>
  <c r="A14" i="12"/>
  <c r="Q13" i="12"/>
  <c r="P13" i="12"/>
  <c r="H26" i="1" s="1"/>
  <c r="K26" i="1" s="1"/>
  <c r="G13" i="12"/>
  <c r="A13" i="12"/>
  <c r="Q12" i="12"/>
  <c r="P12" i="12"/>
  <c r="H22" i="1" s="1"/>
  <c r="K22" i="1" s="1"/>
  <c r="G12" i="12"/>
  <c r="A12" i="12"/>
  <c r="Q11" i="12"/>
  <c r="P11" i="12"/>
  <c r="H21" i="1" s="1"/>
  <c r="K21" i="1" s="1"/>
  <c r="G11" i="12"/>
  <c r="A11" i="12"/>
  <c r="Q10" i="12"/>
  <c r="P10" i="12"/>
  <c r="H14" i="1" s="1"/>
  <c r="K14" i="1" s="1"/>
  <c r="G10" i="12"/>
  <c r="A10" i="12"/>
  <c r="Q9" i="12"/>
  <c r="P9" i="12"/>
  <c r="H19" i="1" s="1"/>
  <c r="K19" i="1" s="1"/>
  <c r="G9" i="12"/>
  <c r="A9" i="12"/>
  <c r="Q8" i="12"/>
  <c r="P8" i="12"/>
  <c r="H18" i="1" s="1"/>
  <c r="K18" i="1" s="1"/>
  <c r="G8" i="12"/>
  <c r="A8" i="12"/>
  <c r="Q7" i="12"/>
  <c r="P7" i="12"/>
  <c r="H15" i="1" s="1"/>
  <c r="K15" i="1" s="1"/>
  <c r="G7" i="12"/>
  <c r="A7" i="12"/>
  <c r="Q6" i="12"/>
  <c r="P6" i="12"/>
  <c r="H13" i="1" s="1"/>
  <c r="K13" i="1" s="1"/>
  <c r="G6" i="12"/>
  <c r="A6" i="12"/>
  <c r="Q5" i="12"/>
  <c r="P5" i="12"/>
  <c r="H7" i="1" s="1"/>
  <c r="K7" i="1" s="1"/>
  <c r="G5" i="12"/>
  <c r="A5" i="12"/>
  <c r="Q4" i="12"/>
  <c r="P4" i="12"/>
  <c r="H5" i="1" s="1"/>
  <c r="K5" i="1" s="1"/>
  <c r="G4" i="12"/>
  <c r="A4" i="12"/>
  <c r="Q3" i="12"/>
  <c r="P3" i="12"/>
  <c r="H4" i="1" s="1"/>
  <c r="K4" i="1" s="1"/>
  <c r="G3" i="12"/>
  <c r="A3" i="12"/>
  <c r="Q2" i="12"/>
  <c r="P2" i="12"/>
  <c r="H3" i="1" s="1"/>
  <c r="K3" i="1" s="1"/>
  <c r="G2" i="12"/>
  <c r="A2" i="12"/>
  <c r="CA4" i="5"/>
  <c r="CA5" i="5"/>
  <c r="CA6" i="5"/>
  <c r="CA7" i="5"/>
  <c r="CA8" i="5"/>
  <c r="CA9" i="5"/>
  <c r="CA10" i="5"/>
  <c r="CA11" i="5"/>
  <c r="CA12" i="5"/>
  <c r="CA13" i="5"/>
  <c r="CA14" i="5"/>
  <c r="CA15" i="5"/>
  <c r="CA16" i="5"/>
  <c r="CA17" i="5"/>
  <c r="CA18" i="5"/>
  <c r="CA19" i="5"/>
  <c r="CA20" i="5"/>
  <c r="CA21" i="5"/>
  <c r="CA22" i="5"/>
  <c r="CA23" i="5"/>
  <c r="CA24" i="5"/>
  <c r="CA25" i="5"/>
  <c r="CA26" i="5"/>
  <c r="CA27" i="5"/>
  <c r="CA28" i="5"/>
  <c r="CA29" i="5"/>
  <c r="CA30" i="5"/>
  <c r="CA31" i="5"/>
  <c r="CA32" i="5"/>
  <c r="CA33" i="5"/>
  <c r="CA34" i="5"/>
  <c r="CA35" i="5"/>
  <c r="CA36" i="5"/>
  <c r="CA37" i="5"/>
  <c r="CA38" i="5"/>
  <c r="CA39" i="5"/>
  <c r="CA40" i="5"/>
  <c r="CA41" i="5"/>
  <c r="CA42" i="5"/>
  <c r="CA43" i="5"/>
  <c r="CA44" i="5"/>
  <c r="CA45" i="5"/>
  <c r="CA46" i="5"/>
  <c r="CA47" i="5"/>
  <c r="CA48" i="5"/>
  <c r="CA49" i="5"/>
  <c r="CA50" i="5"/>
  <c r="CA51" i="5"/>
  <c r="CA3" i="5"/>
  <c r="BW4" i="5"/>
  <c r="BW5" i="5"/>
  <c r="BW6" i="5"/>
  <c r="BW7" i="5"/>
  <c r="BW8" i="5"/>
  <c r="BW9" i="5"/>
  <c r="BW10" i="5"/>
  <c r="BW11" i="5"/>
  <c r="BW12" i="5"/>
  <c r="BW13" i="5"/>
  <c r="BW14" i="5"/>
  <c r="BW15" i="5"/>
  <c r="BW16" i="5"/>
  <c r="BW17" i="5"/>
  <c r="BW18" i="5"/>
  <c r="BW19" i="5"/>
  <c r="BW20" i="5"/>
  <c r="BW21" i="5"/>
  <c r="BW22" i="5"/>
  <c r="BW23" i="5"/>
  <c r="BW24" i="5"/>
  <c r="BW25" i="5"/>
  <c r="BW26" i="5"/>
  <c r="BW27" i="5"/>
  <c r="BW28" i="5"/>
  <c r="BW29" i="5"/>
  <c r="BW30" i="5"/>
  <c r="BW31" i="5"/>
  <c r="BW32" i="5"/>
  <c r="BW33" i="5"/>
  <c r="BW34" i="5"/>
  <c r="BW35" i="5"/>
  <c r="BW36" i="5"/>
  <c r="BW37" i="5"/>
  <c r="BW38" i="5"/>
  <c r="BW39" i="5"/>
  <c r="BW40" i="5"/>
  <c r="BW41" i="5"/>
  <c r="BW42" i="5"/>
  <c r="BW43" i="5"/>
  <c r="BW44" i="5"/>
  <c r="BW45" i="5"/>
  <c r="BW46" i="5"/>
  <c r="BW47" i="5"/>
  <c r="BW48" i="5"/>
  <c r="BW49" i="5"/>
  <c r="BW50" i="5"/>
  <c r="BW51" i="5"/>
  <c r="BW3" i="5"/>
  <c r="E4" i="1"/>
  <c r="E5" i="1"/>
  <c r="E7" i="1"/>
  <c r="E13" i="1"/>
  <c r="E15" i="1"/>
  <c r="E18" i="1"/>
  <c r="E19" i="1"/>
  <c r="E14" i="1"/>
  <c r="E21" i="1"/>
  <c r="E22" i="1"/>
  <c r="E26" i="1"/>
  <c r="E25" i="1"/>
  <c r="E28" i="1"/>
  <c r="E29" i="1"/>
  <c r="E30" i="1"/>
  <c r="E32" i="1"/>
  <c r="E34" i="1"/>
  <c r="E35" i="1"/>
  <c r="E37" i="1"/>
  <c r="E36" i="1"/>
  <c r="E38" i="1"/>
  <c r="E39" i="1"/>
  <c r="E42" i="1"/>
  <c r="E16" i="1"/>
  <c r="E44" i="1"/>
  <c r="E8" i="1"/>
  <c r="E45" i="1"/>
  <c r="E20" i="1"/>
  <c r="E46" i="1"/>
  <c r="E6" i="1"/>
  <c r="E9" i="1"/>
  <c r="E10" i="1"/>
  <c r="E17" i="1"/>
  <c r="E24" i="1"/>
  <c r="E23" i="1"/>
  <c r="E27" i="1"/>
  <c r="E40" i="1"/>
  <c r="E43" i="1"/>
  <c r="E47" i="1"/>
  <c r="E2" i="1"/>
  <c r="E11" i="1"/>
  <c r="E12" i="1"/>
  <c r="E33" i="1"/>
  <c r="E31" i="1"/>
  <c r="E41" i="1"/>
  <c r="E3" i="1"/>
  <c r="D3" i="11"/>
  <c r="F3" i="11" s="1"/>
  <c r="D4" i="11"/>
  <c r="F4" i="11" s="1"/>
  <c r="D5" i="11"/>
  <c r="F5" i="11" s="1"/>
  <c r="D6" i="11"/>
  <c r="F6" i="11" s="1"/>
  <c r="D7" i="11"/>
  <c r="F7" i="11" s="1"/>
  <c r="D8" i="11"/>
  <c r="F8" i="11" s="1"/>
  <c r="D9" i="11"/>
  <c r="F9" i="11" s="1"/>
  <c r="D10" i="11"/>
  <c r="F10" i="11" s="1"/>
  <c r="D11" i="11"/>
  <c r="F11" i="11" s="1"/>
  <c r="D12" i="11"/>
  <c r="F12" i="11" s="1"/>
  <c r="D13" i="11"/>
  <c r="F13" i="11" s="1"/>
  <c r="D14" i="11"/>
  <c r="F14" i="11" s="1"/>
  <c r="D15" i="11"/>
  <c r="F15" i="11" s="1"/>
  <c r="D16" i="11"/>
  <c r="F16" i="11" s="1"/>
  <c r="D17" i="11"/>
  <c r="F17" i="11" s="1"/>
  <c r="D18" i="11"/>
  <c r="F18" i="11" s="1"/>
  <c r="D19" i="11"/>
  <c r="F19" i="11" s="1"/>
  <c r="D20" i="11"/>
  <c r="F20" i="11" s="1"/>
  <c r="D21" i="11"/>
  <c r="F21" i="11" s="1"/>
  <c r="D22" i="11"/>
  <c r="F22" i="11" s="1"/>
  <c r="D23" i="11"/>
  <c r="F23" i="11" s="1"/>
  <c r="D24" i="11"/>
  <c r="F24" i="11" s="1"/>
  <c r="D25" i="11"/>
  <c r="F25" i="11" s="1"/>
  <c r="D26" i="11"/>
  <c r="F26" i="11" s="1"/>
  <c r="D27" i="11"/>
  <c r="F27" i="11" s="1"/>
  <c r="D28" i="11"/>
  <c r="F28" i="11" s="1"/>
  <c r="D29" i="11"/>
  <c r="F29" i="11" s="1"/>
  <c r="D30" i="11"/>
  <c r="F30" i="11" s="1"/>
  <c r="D31" i="11"/>
  <c r="F31" i="11" s="1"/>
  <c r="D32" i="11"/>
  <c r="F32" i="11" s="1"/>
  <c r="D33" i="11"/>
  <c r="F33" i="11" s="1"/>
  <c r="D34" i="11"/>
  <c r="F34" i="11" s="1"/>
  <c r="D35" i="11"/>
  <c r="F35" i="11" s="1"/>
  <c r="D36" i="11"/>
  <c r="F36" i="11" s="1"/>
  <c r="D37" i="11"/>
  <c r="F37" i="11" s="1"/>
  <c r="D38" i="11"/>
  <c r="F38" i="11" s="1"/>
  <c r="D39" i="11"/>
  <c r="F39" i="11" s="1"/>
  <c r="D40" i="11"/>
  <c r="F40" i="11" s="1"/>
  <c r="D41" i="11"/>
  <c r="F41" i="11" s="1"/>
  <c r="D42" i="11"/>
  <c r="F42" i="11" s="1"/>
  <c r="D43" i="11"/>
  <c r="F43" i="11" s="1"/>
  <c r="D44" i="11"/>
  <c r="F44" i="11" s="1"/>
  <c r="D45" i="11"/>
  <c r="F45" i="11" s="1"/>
  <c r="D46" i="11"/>
  <c r="F46" i="11" s="1"/>
  <c r="D47" i="11"/>
  <c r="F47" i="11" s="1"/>
  <c r="D48" i="11"/>
  <c r="F48" i="11" s="1"/>
  <c r="D49" i="11"/>
  <c r="F49" i="11" s="1"/>
  <c r="D50" i="11"/>
  <c r="F50" i="11" s="1"/>
  <c r="D51" i="11"/>
  <c r="F51" i="11" s="1"/>
  <c r="D52" i="11"/>
  <c r="F52" i="11" s="1"/>
  <c r="D53" i="11"/>
  <c r="F53" i="11" s="1"/>
  <c r="D54" i="11"/>
  <c r="F54" i="11" s="1"/>
  <c r="D55" i="11"/>
  <c r="F55" i="11" s="1"/>
  <c r="D56" i="11"/>
  <c r="F56" i="11" s="1"/>
  <c r="D57" i="11"/>
  <c r="F57" i="11" s="1"/>
  <c r="D58" i="11"/>
  <c r="F58" i="11" s="1"/>
  <c r="D59" i="11"/>
  <c r="F59" i="11" s="1"/>
  <c r="D60" i="11"/>
  <c r="F60" i="11" s="1"/>
  <c r="D61" i="11"/>
  <c r="F61" i="11" s="1"/>
  <c r="D62" i="11"/>
  <c r="F62" i="11" s="1"/>
  <c r="D63" i="11"/>
  <c r="F63" i="11" s="1"/>
  <c r="D64" i="11"/>
  <c r="F64" i="11" s="1"/>
  <c r="D65" i="11"/>
  <c r="F65" i="11" s="1"/>
  <c r="D66" i="11"/>
  <c r="F66" i="11" s="1"/>
  <c r="D67" i="11"/>
  <c r="F67" i="11" s="1"/>
  <c r="D68" i="11"/>
  <c r="F68" i="11" s="1"/>
  <c r="D69" i="11"/>
  <c r="F69" i="11" s="1"/>
  <c r="D70" i="11"/>
  <c r="F70" i="11" s="1"/>
  <c r="D71" i="11"/>
  <c r="F71" i="11" s="1"/>
  <c r="D72" i="11"/>
  <c r="F72" i="11" s="1"/>
  <c r="D73" i="11"/>
  <c r="F73" i="11" s="1"/>
  <c r="D74" i="11"/>
  <c r="F74" i="11" s="1"/>
  <c r="D75" i="11"/>
  <c r="F75" i="11" s="1"/>
  <c r="D76" i="11"/>
  <c r="F76" i="11" s="1"/>
  <c r="D77" i="11"/>
  <c r="F77" i="11" s="1"/>
  <c r="D78" i="11"/>
  <c r="F78" i="11" s="1"/>
  <c r="D79" i="11"/>
  <c r="F79" i="11" s="1"/>
  <c r="D80" i="11"/>
  <c r="F80" i="11" s="1"/>
  <c r="D81" i="11"/>
  <c r="F81" i="11" s="1"/>
  <c r="D82" i="11"/>
  <c r="F82" i="11" s="1"/>
  <c r="D83" i="11"/>
  <c r="F83" i="11" s="1"/>
  <c r="D84" i="11"/>
  <c r="F84" i="11" s="1"/>
  <c r="D85" i="11"/>
  <c r="F85" i="11" s="1"/>
  <c r="D86" i="11"/>
  <c r="F86" i="11" s="1"/>
  <c r="D87" i="11"/>
  <c r="F87" i="11" s="1"/>
  <c r="D88" i="11"/>
  <c r="F88" i="11" s="1"/>
  <c r="D89" i="11"/>
  <c r="F89" i="11" s="1"/>
  <c r="D90" i="11"/>
  <c r="F90" i="11" s="1"/>
  <c r="D91" i="11"/>
  <c r="F91" i="11" s="1"/>
  <c r="D92" i="11"/>
  <c r="F92" i="11" s="1"/>
  <c r="D93" i="11"/>
  <c r="F93" i="11" s="1"/>
  <c r="D94" i="11"/>
  <c r="F94" i="11" s="1"/>
  <c r="D95" i="11"/>
  <c r="F95" i="11" s="1"/>
  <c r="D96" i="11"/>
  <c r="F96" i="11" s="1"/>
  <c r="D97" i="11"/>
  <c r="F97" i="11" s="1"/>
  <c r="D98" i="11"/>
  <c r="F98" i="11" s="1"/>
  <c r="D99" i="11"/>
  <c r="F99" i="11" s="1"/>
  <c r="D100" i="11"/>
  <c r="F100" i="11" s="1"/>
  <c r="D101" i="11"/>
  <c r="F101" i="11" s="1"/>
  <c r="D102" i="11"/>
  <c r="F102" i="11" s="1"/>
  <c r="D103" i="11"/>
  <c r="F103" i="11" s="1"/>
  <c r="D104" i="11"/>
  <c r="F104" i="11" s="1"/>
  <c r="D105" i="11"/>
  <c r="F105" i="11" s="1"/>
  <c r="D106" i="11"/>
  <c r="F106" i="11" s="1"/>
  <c r="D107" i="11"/>
  <c r="F107" i="11" s="1"/>
  <c r="D108" i="11"/>
  <c r="F108" i="11" s="1"/>
  <c r="D109" i="11"/>
  <c r="F109" i="11" s="1"/>
  <c r="D110" i="11"/>
  <c r="F110" i="11" s="1"/>
  <c r="D111" i="11"/>
  <c r="F111" i="11" s="1"/>
  <c r="D112" i="11"/>
  <c r="F112" i="11" s="1"/>
  <c r="D113" i="11"/>
  <c r="F113" i="11" s="1"/>
  <c r="D114" i="11"/>
  <c r="F114" i="11" s="1"/>
  <c r="D115" i="11"/>
  <c r="F115" i="11" s="1"/>
  <c r="D116" i="11"/>
  <c r="F116" i="11" s="1"/>
  <c r="D117" i="11"/>
  <c r="F117" i="11" s="1"/>
  <c r="D118" i="11"/>
  <c r="F118" i="11" s="1"/>
  <c r="D119" i="11"/>
  <c r="F119" i="11" s="1"/>
  <c r="D120" i="11"/>
  <c r="F120" i="11" s="1"/>
  <c r="D121" i="11"/>
  <c r="F121" i="11" s="1"/>
  <c r="D122" i="11"/>
  <c r="F122" i="11" s="1"/>
  <c r="D123" i="11"/>
  <c r="F123" i="11" s="1"/>
  <c r="D124" i="11"/>
  <c r="F124" i="11" s="1"/>
  <c r="D125" i="11"/>
  <c r="F125" i="11" s="1"/>
  <c r="D126" i="11"/>
  <c r="F126" i="11" s="1"/>
  <c r="D127" i="11"/>
  <c r="F127" i="11" s="1"/>
  <c r="D128" i="11"/>
  <c r="F128" i="11" s="1"/>
  <c r="D129" i="11"/>
  <c r="F129" i="11" s="1"/>
  <c r="D130" i="11"/>
  <c r="F130" i="11" s="1"/>
  <c r="D131" i="11"/>
  <c r="F131" i="11" s="1"/>
  <c r="D132" i="11"/>
  <c r="F132" i="11" s="1"/>
  <c r="D133" i="11"/>
  <c r="F133" i="11" s="1"/>
  <c r="D134" i="11"/>
  <c r="F134" i="11" s="1"/>
  <c r="D135" i="11"/>
  <c r="F135" i="11" s="1"/>
  <c r="D136" i="11"/>
  <c r="F136" i="11" s="1"/>
  <c r="D137" i="11"/>
  <c r="F137" i="11" s="1"/>
  <c r="D138" i="11"/>
  <c r="F138" i="11" s="1"/>
  <c r="D139" i="11"/>
  <c r="F139" i="11" s="1"/>
  <c r="D140" i="11"/>
  <c r="F140" i="11" s="1"/>
  <c r="D141" i="11"/>
  <c r="F141" i="11" s="1"/>
  <c r="D142" i="11"/>
  <c r="F142" i="11" s="1"/>
  <c r="D143" i="11"/>
  <c r="F143" i="11" s="1"/>
  <c r="D144" i="11"/>
  <c r="F144" i="11" s="1"/>
  <c r="D145" i="11"/>
  <c r="F145" i="11" s="1"/>
  <c r="D146" i="11"/>
  <c r="F146" i="11" s="1"/>
  <c r="D147" i="11"/>
  <c r="F147" i="11" s="1"/>
  <c r="D148" i="11"/>
  <c r="F148" i="11" s="1"/>
  <c r="D149" i="11"/>
  <c r="F149" i="11" s="1"/>
  <c r="D150" i="11"/>
  <c r="F150" i="11" s="1"/>
  <c r="D151" i="11"/>
  <c r="F151" i="11" s="1"/>
  <c r="D152" i="11"/>
  <c r="F152" i="11" s="1"/>
  <c r="D153" i="11"/>
  <c r="F153" i="11" s="1"/>
  <c r="D154" i="11"/>
  <c r="F154" i="11" s="1"/>
  <c r="D155" i="11"/>
  <c r="F155" i="11" s="1"/>
  <c r="D156" i="11"/>
  <c r="F156" i="11" s="1"/>
  <c r="D157" i="11"/>
  <c r="F157" i="11" s="1"/>
  <c r="D158" i="11"/>
  <c r="F158" i="11" s="1"/>
  <c r="D159" i="11"/>
  <c r="F159" i="11" s="1"/>
  <c r="D160" i="11"/>
  <c r="F160" i="11" s="1"/>
  <c r="D161" i="11"/>
  <c r="F161" i="11" s="1"/>
  <c r="D162" i="11"/>
  <c r="F162" i="11" s="1"/>
  <c r="D163" i="11"/>
  <c r="F163" i="11" s="1"/>
  <c r="D164" i="11"/>
  <c r="F164" i="11" s="1"/>
  <c r="D165" i="11"/>
  <c r="F165" i="11" s="1"/>
  <c r="D166" i="11"/>
  <c r="F166" i="11" s="1"/>
  <c r="D167" i="11"/>
  <c r="F167" i="11" s="1"/>
  <c r="D168" i="11"/>
  <c r="F168" i="11" s="1"/>
  <c r="D169" i="11"/>
  <c r="F169" i="11" s="1"/>
  <c r="D170" i="11"/>
  <c r="F170" i="11" s="1"/>
  <c r="D171" i="11"/>
  <c r="F171" i="11" s="1"/>
  <c r="D172" i="11"/>
  <c r="F172" i="11" s="1"/>
  <c r="D173" i="11"/>
  <c r="F173" i="11" s="1"/>
  <c r="D174" i="11"/>
  <c r="F174" i="11" s="1"/>
  <c r="D175" i="11"/>
  <c r="F175" i="11" s="1"/>
  <c r="D176" i="11"/>
  <c r="F176" i="11" s="1"/>
  <c r="D177" i="11"/>
  <c r="F177" i="11" s="1"/>
  <c r="D178" i="11"/>
  <c r="F178" i="11" s="1"/>
  <c r="D179" i="11"/>
  <c r="F179" i="11" s="1"/>
  <c r="D180" i="11"/>
  <c r="F180" i="11" s="1"/>
  <c r="D181" i="11"/>
  <c r="F181" i="11" s="1"/>
  <c r="D182" i="11"/>
  <c r="F182" i="11" s="1"/>
  <c r="D183" i="11"/>
  <c r="F183" i="11" s="1"/>
  <c r="D184" i="11"/>
  <c r="F184" i="11" s="1"/>
  <c r="D185" i="11"/>
  <c r="F185" i="11" s="1"/>
  <c r="D186" i="11"/>
  <c r="F186" i="11" s="1"/>
  <c r="D187" i="11"/>
  <c r="F187" i="11" s="1"/>
  <c r="D188" i="11"/>
  <c r="F188" i="11" s="1"/>
  <c r="D189" i="11"/>
  <c r="F189" i="11" s="1"/>
  <c r="D190" i="11"/>
  <c r="F190" i="11" s="1"/>
  <c r="D191" i="11"/>
  <c r="F191" i="11" s="1"/>
  <c r="D192" i="11"/>
  <c r="F192" i="11" s="1"/>
  <c r="D193" i="11"/>
  <c r="F193" i="11" s="1"/>
  <c r="D194" i="11"/>
  <c r="F194" i="11" s="1"/>
  <c r="D2" i="11"/>
  <c r="F2" i="11" s="1"/>
  <c r="A47" i="8"/>
  <c r="B47" i="8" s="1"/>
  <c r="A128" i="8" a="1"/>
  <c r="A128" i="8" s="1"/>
  <c r="B128" i="8" s="1"/>
  <c r="A103" i="8" a="1"/>
  <c r="A103" i="8" s="1"/>
  <c r="B103" i="8" s="1"/>
  <c r="A52" i="8" a="1"/>
  <c r="A52" i="8" s="1"/>
  <c r="B52" i="8" s="1"/>
  <c r="A184" i="8" a="1"/>
  <c r="A184" i="8" s="1"/>
  <c r="B184" i="8" s="1"/>
  <c r="A195" i="8" a="1"/>
  <c r="A195" i="8" s="1"/>
  <c r="B195" i="8" s="1"/>
  <c r="A168" i="8" a="1"/>
  <c r="A168" i="8" s="1"/>
  <c r="B168" i="8" s="1"/>
  <c r="A124" i="8" a="1"/>
  <c r="A124" i="8" s="1"/>
  <c r="B124" i="8" s="1"/>
  <c r="A135" i="8" a="1"/>
  <c r="A135" i="8" s="1"/>
  <c r="B135" i="8" s="1"/>
  <c r="A153" i="8" a="1"/>
  <c r="A153" i="8" s="1"/>
  <c r="B153" i="8" s="1"/>
  <c r="A17" i="8" a="1"/>
  <c r="A17" i="8" s="1"/>
  <c r="B17" i="8" s="1"/>
  <c r="A73" i="8" a="1"/>
  <c r="A73" i="8" s="1"/>
  <c r="B73" i="8" s="1"/>
  <c r="A126" i="8" a="1"/>
  <c r="A126" i="8" s="1"/>
  <c r="B126" i="8" s="1"/>
  <c r="A133" i="8" a="1"/>
  <c r="A133" i="8" s="1"/>
  <c r="B133" i="8" s="1"/>
  <c r="A71" i="8" a="1"/>
  <c r="A71" i="8" s="1"/>
  <c r="B71" i="8" s="1"/>
  <c r="A21" i="8" a="1"/>
  <c r="A21" i="8" s="1"/>
  <c r="B21" i="8" s="1"/>
  <c r="A141" i="8" a="1"/>
  <c r="A141" i="8" s="1"/>
  <c r="B141" i="8" s="1"/>
  <c r="A162" i="8" a="1"/>
  <c r="A162" i="8" s="1"/>
  <c r="B162" i="8" s="1"/>
  <c r="A182" i="8" a="1"/>
  <c r="A182" i="8" s="1"/>
  <c r="B182" i="8" s="1"/>
  <c r="A186" i="8" a="1"/>
  <c r="A186" i="8" s="1"/>
  <c r="B186" i="8" s="1"/>
  <c r="A174" i="8" a="1"/>
  <c r="A174" i="8" s="1"/>
  <c r="B174" i="8" s="1"/>
  <c r="A7" i="8" a="1"/>
  <c r="A7" i="8" s="1"/>
  <c r="B7" i="8" s="1"/>
  <c r="A113" i="8" a="1"/>
  <c r="A113" i="8" s="1"/>
  <c r="B113" i="8" s="1"/>
  <c r="A167" i="8" a="1"/>
  <c r="A167" i="8" s="1"/>
  <c r="B167" i="8" s="1"/>
  <c r="A30" i="8" a="1"/>
  <c r="A30" i="8" s="1"/>
  <c r="B30" i="8" s="1"/>
  <c r="A102" i="8" a="1"/>
  <c r="A102" i="8" s="1"/>
  <c r="B102" i="8" s="1"/>
  <c r="A142" i="8" a="1"/>
  <c r="A142" i="8" s="1"/>
  <c r="B142" i="8" s="1"/>
  <c r="A202" i="8" a="1"/>
  <c r="A202" i="8" s="1"/>
  <c r="B202" i="8" s="1"/>
  <c r="A74" i="8" a="1"/>
  <c r="A74" i="8" s="1"/>
  <c r="B74" i="8" s="1"/>
  <c r="A207" i="8" a="1"/>
  <c r="A207" i="8" s="1"/>
  <c r="B207" i="8" s="1"/>
  <c r="A77" i="8" a="1"/>
  <c r="A77" i="8" s="1"/>
  <c r="B77" i="8" s="1"/>
  <c r="A185" i="8" a="1"/>
  <c r="A185" i="8" s="1"/>
  <c r="B185" i="8" s="1"/>
  <c r="A169" i="8" a="1"/>
  <c r="A169" i="8" s="1"/>
  <c r="B169" i="8" s="1"/>
  <c r="A38" i="8" a="1"/>
  <c r="A38" i="8" s="1"/>
  <c r="B38" i="8" s="1"/>
  <c r="A187" i="8" a="1"/>
  <c r="A187" i="8" s="1"/>
  <c r="B187" i="8" s="1"/>
  <c r="A171" i="8" a="1"/>
  <c r="A171" i="8" s="1"/>
  <c r="B171" i="8" s="1"/>
  <c r="A11" i="8" a="1"/>
  <c r="A11" i="8" s="1"/>
  <c r="B11" i="8" s="1"/>
  <c r="A29" i="8" a="1"/>
  <c r="A29" i="8" s="1"/>
  <c r="B29" i="8" s="1"/>
  <c r="A81" i="8" a="1"/>
  <c r="A81" i="8" s="1"/>
  <c r="B81" i="8" s="1"/>
  <c r="A67" i="8" a="1"/>
  <c r="A67" i="8" s="1"/>
  <c r="B67" i="8" s="1"/>
  <c r="A80" i="8" a="1"/>
  <c r="A80" i="8" s="1"/>
  <c r="B80" i="8" s="1"/>
  <c r="A87" i="8" a="1"/>
  <c r="A87" i="8" s="1"/>
  <c r="B87" i="8" s="1"/>
  <c r="A152" i="8" a="1"/>
  <c r="A152" i="8" s="1"/>
  <c r="B152" i="8" s="1"/>
  <c r="A192" i="8" a="1"/>
  <c r="A192" i="8" s="1"/>
  <c r="B192" i="8" s="1"/>
  <c r="A72" i="8" a="1"/>
  <c r="A72" i="8" s="1"/>
  <c r="B72" i="8" s="1"/>
  <c r="A177" i="8" a="1"/>
  <c r="A177" i="8" s="1"/>
  <c r="B177" i="8" s="1"/>
  <c r="A170" i="8" a="1"/>
  <c r="A170" i="8" s="1"/>
  <c r="B170" i="8" s="1"/>
  <c r="A148" i="8" a="1"/>
  <c r="A148" i="8" s="1"/>
  <c r="B148" i="8" s="1"/>
  <c r="A204" i="8" a="1"/>
  <c r="A204" i="8" s="1"/>
  <c r="B204" i="8" s="1"/>
  <c r="A43" i="8" a="1"/>
  <c r="A43" i="8" s="1"/>
  <c r="B43" i="8" s="1"/>
  <c r="A59" i="8" a="1"/>
  <c r="A59" i="8" s="1"/>
  <c r="B59" i="8" s="1"/>
  <c r="A111" i="8" a="1"/>
  <c r="A111" i="8" s="1"/>
  <c r="B111" i="8" s="1"/>
  <c r="A138" i="8" a="1"/>
  <c r="A138" i="8" s="1"/>
  <c r="B138" i="8" s="1"/>
  <c r="A150" i="8" a="1"/>
  <c r="A150" i="8" s="1"/>
  <c r="B150" i="8" s="1"/>
  <c r="A2" i="8" a="1"/>
  <c r="A2" i="8" s="1"/>
  <c r="B2" i="8" s="1"/>
  <c r="A106" i="8" a="1"/>
  <c r="A106" i="8" s="1"/>
  <c r="B106" i="8" s="1"/>
  <c r="A203" i="8" a="1"/>
  <c r="A203" i="8" s="1"/>
  <c r="B203" i="8" s="1"/>
  <c r="A25" i="8" a="1"/>
  <c r="A25" i="8" s="1"/>
  <c r="B25" i="8" s="1"/>
  <c r="A109" i="8" a="1"/>
  <c r="A109" i="8" s="1"/>
  <c r="B109" i="8" s="1"/>
  <c r="A119" i="8" a="1"/>
  <c r="A119" i="8" s="1"/>
  <c r="B119" i="8" s="1"/>
  <c r="A154" i="8" a="1"/>
  <c r="A154" i="8" s="1"/>
  <c r="B154" i="8" s="1"/>
  <c r="A156" i="8" a="1"/>
  <c r="A156" i="8" s="1"/>
  <c r="B156" i="8" s="1"/>
  <c r="A181" i="8" a="1"/>
  <c r="A181" i="8" s="1"/>
  <c r="B181" i="8" s="1"/>
  <c r="A190" i="8" a="1"/>
  <c r="A190" i="8" s="1"/>
  <c r="B190" i="8" s="1"/>
  <c r="A191" i="8" a="1"/>
  <c r="A191" i="8" s="1"/>
  <c r="B191" i="8" s="1"/>
  <c r="A46" i="8" a="1"/>
  <c r="A46" i="8" s="1"/>
  <c r="B46" i="8" s="1"/>
  <c r="A48" i="8" a="1"/>
  <c r="A48" i="8" s="1"/>
  <c r="B48" i="8" s="1"/>
  <c r="A68" i="8" a="1"/>
  <c r="A68" i="8" s="1"/>
  <c r="B68" i="8" s="1"/>
  <c r="A19" i="8" a="1"/>
  <c r="A19" i="8" s="1"/>
  <c r="B19" i="8" s="1"/>
  <c r="A28" i="8" a="1"/>
  <c r="A28" i="8" s="1"/>
  <c r="B28" i="8" s="1"/>
  <c r="A96" i="8" a="1"/>
  <c r="A96" i="8" s="1"/>
  <c r="B96" i="8" s="1"/>
  <c r="A33" i="8" a="1"/>
  <c r="A33" i="8" s="1"/>
  <c r="B33" i="8" s="1"/>
  <c r="A85" i="8" a="1"/>
  <c r="A85" i="8" s="1"/>
  <c r="B85" i="8" s="1"/>
  <c r="A143" i="8" a="1"/>
  <c r="A143" i="8" s="1"/>
  <c r="B143" i="8" s="1"/>
  <c r="A22" i="8" a="1"/>
  <c r="A22" i="8" s="1"/>
  <c r="B22" i="8" s="1"/>
  <c r="A45" i="8" a="1"/>
  <c r="A45" i="8" s="1"/>
  <c r="B45" i="8" s="1"/>
  <c r="A100" i="8" a="1"/>
  <c r="A100" i="8" s="1"/>
  <c r="B100" i="8" s="1"/>
  <c r="A166" i="8" a="1"/>
  <c r="A166" i="8" s="1"/>
  <c r="B166" i="8" s="1"/>
  <c r="A39" i="8" a="1"/>
  <c r="A39" i="8" s="1"/>
  <c r="B39" i="8" s="1"/>
  <c r="A41" i="8" a="1"/>
  <c r="A41" i="8" s="1"/>
  <c r="B41" i="8" s="1"/>
  <c r="A55" i="8" a="1"/>
  <c r="A55" i="8" s="1"/>
  <c r="B55" i="8" s="1"/>
  <c r="A75" i="8" a="1"/>
  <c r="A75" i="8" s="1"/>
  <c r="B75" i="8" s="1"/>
  <c r="A42" i="8" a="1"/>
  <c r="A42" i="8" s="1"/>
  <c r="B42" i="8" s="1"/>
  <c r="A104" i="8" a="1"/>
  <c r="A104" i="8" s="1"/>
  <c r="B104" i="8" s="1"/>
  <c r="A172" i="8" a="1"/>
  <c r="A172" i="8" s="1"/>
  <c r="B172" i="8" s="1"/>
  <c r="A205" i="8" a="1"/>
  <c r="A205" i="8" s="1"/>
  <c r="B205" i="8" s="1"/>
  <c r="A10" i="8" a="1"/>
  <c r="A10" i="8" s="1"/>
  <c r="B10" i="8" s="1"/>
  <c r="A64" i="8" a="1"/>
  <c r="A64" i="8" s="1"/>
  <c r="B64" i="8" s="1"/>
  <c r="A161" i="8" a="1"/>
  <c r="A161" i="8" s="1"/>
  <c r="B161" i="8" s="1"/>
  <c r="A40" i="8" a="1"/>
  <c r="A40" i="8" s="1"/>
  <c r="B40" i="8" s="1"/>
  <c r="A206" i="8" a="1"/>
  <c r="A206" i="8" s="1"/>
  <c r="B206" i="8" s="1"/>
  <c r="A208" i="8" a="1"/>
  <c r="A208" i="8" s="1"/>
  <c r="B208" i="8" s="1"/>
  <c r="A134" i="8" a="1"/>
  <c r="A134" i="8" s="1"/>
  <c r="B134" i="8" s="1"/>
  <c r="A176" i="8" a="1"/>
  <c r="A176" i="8" s="1"/>
  <c r="B176" i="8" s="1"/>
  <c r="A89" i="8" a="1"/>
  <c r="A89" i="8" s="1"/>
  <c r="B89" i="8" s="1"/>
  <c r="A159" i="8" a="1"/>
  <c r="A159" i="8" s="1"/>
  <c r="B159" i="8" s="1"/>
  <c r="A83" i="8" a="1"/>
  <c r="A83" i="8" s="1"/>
  <c r="B83" i="8" s="1"/>
  <c r="A79" i="8" a="1"/>
  <c r="A79" i="8" s="1"/>
  <c r="B79" i="8" s="1"/>
  <c r="A44" i="8" a="1"/>
  <c r="A44" i="8" s="1"/>
  <c r="B44" i="8" s="1"/>
  <c r="A107" i="8" a="1"/>
  <c r="A107" i="8" s="1"/>
  <c r="B107" i="8" s="1"/>
  <c r="A118" i="8" a="1"/>
  <c r="A118" i="8" s="1"/>
  <c r="B118" i="8" s="1"/>
  <c r="A197" i="8" a="1"/>
  <c r="A197" i="8" s="1"/>
  <c r="B197" i="8" s="1"/>
  <c r="A82" i="8" a="1"/>
  <c r="A82" i="8" s="1"/>
  <c r="B82" i="8" s="1"/>
  <c r="A123" i="8" a="1"/>
  <c r="A123" i="8" s="1"/>
  <c r="B123" i="8" s="1"/>
  <c r="A56" i="8" a="1"/>
  <c r="A56" i="8" s="1"/>
  <c r="B56" i="8" s="1"/>
  <c r="A136" i="8" a="1"/>
  <c r="A136" i="8" s="1"/>
  <c r="B136" i="8" s="1"/>
  <c r="A53" i="8" a="1"/>
  <c r="A53" i="8" s="1"/>
  <c r="B53" i="8" s="1"/>
  <c r="A196" i="8" a="1"/>
  <c r="A196" i="8" s="1"/>
  <c r="B196" i="8" s="1"/>
  <c r="A62" i="8" a="1"/>
  <c r="A62" i="8" s="1"/>
  <c r="B62" i="8" s="1"/>
  <c r="A140" i="8" a="1"/>
  <c r="A140" i="8" s="1"/>
  <c r="B140" i="8" s="1"/>
  <c r="A58" i="8" a="1"/>
  <c r="A58" i="8" s="1"/>
  <c r="B58" i="8" s="1"/>
  <c r="A137" i="8" a="1"/>
  <c r="A137" i="8" s="1"/>
  <c r="B137" i="8" s="1"/>
  <c r="A57" i="8" a="1"/>
  <c r="A57" i="8" s="1"/>
  <c r="B57" i="8" s="1"/>
  <c r="A110" i="8" a="1"/>
  <c r="A110" i="8" s="1"/>
  <c r="B110" i="8" s="1"/>
  <c r="A12" i="8" a="1"/>
  <c r="A12" i="8" s="1"/>
  <c r="B12" i="8" s="1"/>
  <c r="A4" i="8" a="1"/>
  <c r="A4" i="8" s="1"/>
  <c r="B4" i="8" s="1"/>
  <c r="A27" i="8" a="1"/>
  <c r="A27" i="8" s="1"/>
  <c r="B27" i="8" s="1"/>
  <c r="A32" i="8" a="1"/>
  <c r="A32" i="8" s="1"/>
  <c r="B32" i="8" s="1"/>
  <c r="A92" i="8" a="1"/>
  <c r="A92" i="8" s="1"/>
  <c r="B92" i="8" s="1"/>
  <c r="A212" i="8" a="1"/>
  <c r="A212" i="8" s="1"/>
  <c r="B212" i="8" s="1"/>
  <c r="A210" i="8" a="1"/>
  <c r="A210" i="8" s="1"/>
  <c r="B210" i="8" s="1"/>
  <c r="A26" i="8" a="1"/>
  <c r="A26" i="8" s="1"/>
  <c r="B26" i="8" s="1"/>
  <c r="A125" i="8" a="1"/>
  <c r="A125" i="8" s="1"/>
  <c r="B125" i="8" s="1"/>
  <c r="A211" i="8" a="1"/>
  <c r="A211" i="8" s="1"/>
  <c r="B211" i="8" s="1"/>
  <c r="A149" i="8" a="1"/>
  <c r="A149" i="8" s="1"/>
  <c r="B149" i="8" s="1"/>
  <c r="A139" i="8" a="1"/>
  <c r="A139" i="8" s="1"/>
  <c r="B139" i="8" s="1"/>
  <c r="A15" i="8" a="1"/>
  <c r="A15" i="8" s="1"/>
  <c r="B15" i="8" s="1"/>
  <c r="A151" i="8" a="1"/>
  <c r="A151" i="8" s="1"/>
  <c r="B151" i="8" s="1"/>
  <c r="A94" i="8" a="1"/>
  <c r="A94" i="8" s="1"/>
  <c r="B94" i="8" s="1"/>
  <c r="A129" i="8" a="1"/>
  <c r="A129" i="8" s="1"/>
  <c r="B129" i="8" s="1"/>
  <c r="A193" i="8" a="1"/>
  <c r="A193" i="8" s="1"/>
  <c r="B193" i="8" s="1"/>
  <c r="A160" i="8" a="1"/>
  <c r="A160" i="8" s="1"/>
  <c r="B160" i="8" s="1"/>
  <c r="A49" i="8" a="1"/>
  <c r="A49" i="8" s="1"/>
  <c r="B49" i="8" s="1"/>
  <c r="A97" i="8" a="1"/>
  <c r="A97" i="8" s="1"/>
  <c r="B97" i="8" s="1"/>
  <c r="A165" i="8" a="1"/>
  <c r="A165" i="8" s="1"/>
  <c r="B165" i="8" s="1"/>
  <c r="A183" i="8" a="1"/>
  <c r="A183" i="8" s="1"/>
  <c r="B183" i="8" s="1"/>
  <c r="A209" i="8" a="1"/>
  <c r="A209" i="8" s="1"/>
  <c r="B209" i="8" s="1"/>
  <c r="A199" i="8" a="1"/>
  <c r="A199" i="8" s="1"/>
  <c r="B199" i="8" s="1"/>
  <c r="A91" i="8" a="1"/>
  <c r="A91" i="8" s="1"/>
  <c r="B91" i="8" s="1"/>
  <c r="A120" i="8" a="1"/>
  <c r="A120" i="8" s="1"/>
  <c r="B120" i="8" s="1"/>
  <c r="A108" i="8" a="1"/>
  <c r="A108" i="8" s="1"/>
  <c r="B108" i="8" s="1"/>
  <c r="A76" i="8" a="1"/>
  <c r="A76" i="8" s="1"/>
  <c r="B76" i="8" s="1"/>
  <c r="A158" i="8" a="1"/>
  <c r="A158" i="8" s="1"/>
  <c r="B158" i="8" s="1"/>
  <c r="A189" i="8" a="1"/>
  <c r="A189" i="8" s="1"/>
  <c r="B189" i="8" s="1"/>
  <c r="A8" i="8" a="1"/>
  <c r="A8" i="8" s="1"/>
  <c r="B8" i="8" s="1"/>
  <c r="A121" i="8" a="1"/>
  <c r="A121" i="8" s="1"/>
  <c r="B121" i="8" s="1"/>
  <c r="A95" i="8" a="1"/>
  <c r="A95" i="8" s="1"/>
  <c r="B95" i="8" s="1"/>
  <c r="A60" i="8" a="1"/>
  <c r="A60" i="8" s="1"/>
  <c r="B60" i="8" s="1"/>
  <c r="A130" i="8" a="1"/>
  <c r="A130" i="8" s="1"/>
  <c r="B130" i="8" s="1"/>
  <c r="A3" i="8" a="1"/>
  <c r="A3" i="8" s="1"/>
  <c r="B3" i="8" s="1"/>
  <c r="A201" i="8" a="1"/>
  <c r="A201" i="8" s="1"/>
  <c r="B201" i="8" s="1"/>
  <c r="A14" i="8" a="1"/>
  <c r="A14" i="8" s="1"/>
  <c r="B14" i="8" s="1"/>
  <c r="A114" i="8" a="1"/>
  <c r="A114" i="8" s="1"/>
  <c r="B114" i="8" s="1"/>
  <c r="A173" i="8" a="1"/>
  <c r="A173" i="8" s="1"/>
  <c r="B173" i="8" s="1"/>
  <c r="A105" i="8" a="1"/>
  <c r="A105" i="8" s="1"/>
  <c r="B105" i="8" s="1"/>
  <c r="A5" i="8" a="1"/>
  <c r="A5" i="8" s="1"/>
  <c r="B5" i="8" s="1"/>
  <c r="A98" i="8" a="1"/>
  <c r="A98" i="8" s="1"/>
  <c r="B98" i="8" s="1"/>
  <c r="A194" i="8" a="1"/>
  <c r="A194" i="8" s="1"/>
  <c r="B194" i="8" s="1"/>
  <c r="A84" i="8" a="1"/>
  <c r="A84" i="8" s="1"/>
  <c r="B84" i="8" s="1"/>
  <c r="A65" i="8" a="1"/>
  <c r="A65" i="8" s="1"/>
  <c r="B65" i="8" s="1"/>
  <c r="A20" i="8" a="1"/>
  <c r="A20" i="8" s="1"/>
  <c r="B20" i="8" s="1"/>
  <c r="A131" i="8" a="1"/>
  <c r="A131" i="8" s="1"/>
  <c r="B131" i="8" s="1"/>
  <c r="A147" i="8" a="1"/>
  <c r="A147" i="8" s="1"/>
  <c r="B147" i="8" s="1"/>
  <c r="A175" i="8" a="1"/>
  <c r="A175" i="8" s="1"/>
  <c r="B175" i="8" s="1"/>
  <c r="A23" i="8" a="1"/>
  <c r="A23" i="8" s="1"/>
  <c r="B23" i="8" s="1"/>
  <c r="A127" i="8" a="1"/>
  <c r="A127" i="8" s="1"/>
  <c r="B127" i="8" s="1"/>
  <c r="A86" i="8" a="1"/>
  <c r="A86" i="8" s="1"/>
  <c r="B86" i="8" s="1"/>
  <c r="A16" i="8" a="1"/>
  <c r="A16" i="8" s="1"/>
  <c r="B16" i="8" s="1"/>
  <c r="A122" i="8" a="1"/>
  <c r="A122" i="8" s="1"/>
  <c r="B122" i="8" s="1"/>
  <c r="A90" i="8" a="1"/>
  <c r="A90" i="8" s="1"/>
  <c r="B90" i="8" s="1"/>
  <c r="A144" i="8" a="1"/>
  <c r="A144" i="8" s="1"/>
  <c r="B144" i="8" s="1"/>
  <c r="A179" i="8" a="1"/>
  <c r="A179" i="8" s="1"/>
  <c r="B179" i="8" s="1"/>
  <c r="A163" i="8" a="1"/>
  <c r="A163" i="8" s="1"/>
  <c r="B163" i="8" s="1"/>
  <c r="A116" i="8" a="1"/>
  <c r="A116" i="8" s="1"/>
  <c r="B116" i="8" s="1"/>
  <c r="A200" i="8" a="1"/>
  <c r="A200" i="8" s="1"/>
  <c r="B200" i="8" s="1"/>
  <c r="A51" i="8" a="1"/>
  <c r="A51" i="8" s="1"/>
  <c r="B51" i="8" s="1"/>
  <c r="A36" i="8" a="1"/>
  <c r="A36" i="8" s="1"/>
  <c r="B36" i="8" s="1"/>
  <c r="A69" i="8" a="1"/>
  <c r="A69" i="8" s="1"/>
  <c r="B69" i="8" s="1"/>
  <c r="A88" i="8" a="1"/>
  <c r="A88" i="8" s="1"/>
  <c r="B88" i="8" s="1"/>
  <c r="A198" i="8" a="1"/>
  <c r="A198" i="8" s="1"/>
  <c r="B198" i="8" s="1"/>
  <c r="A146" i="8" a="1"/>
  <c r="A146" i="8" s="1"/>
  <c r="B146" i="8" s="1"/>
  <c r="A155" i="8" a="1"/>
  <c r="A155" i="8" s="1"/>
  <c r="B155" i="8" s="1"/>
  <c r="A6" i="8" a="1"/>
  <c r="A6" i="8" s="1"/>
  <c r="B6" i="8" s="1"/>
  <c r="A50" i="8" a="1"/>
  <c r="A50" i="8" s="1"/>
  <c r="B50" i="8" s="1"/>
  <c r="A54" i="8" a="1"/>
  <c r="A54" i="8" s="1"/>
  <c r="B54" i="8" s="1"/>
  <c r="A31" i="8" a="1"/>
  <c r="A31" i="8" s="1"/>
  <c r="B31" i="8" s="1"/>
  <c r="A9" i="8" a="1"/>
  <c r="A9" i="8" s="1"/>
  <c r="B9" i="8" s="1"/>
  <c r="A37" i="8" a="1"/>
  <c r="A37" i="8" s="1"/>
  <c r="B37" i="8" s="1"/>
  <c r="A178" i="8" a="1"/>
  <c r="A178" i="8" s="1"/>
  <c r="B178" i="8" s="1"/>
  <c r="A99" i="8" a="1"/>
  <c r="A99" i="8" s="1"/>
  <c r="B99" i="8" s="1"/>
  <c r="A13" i="8" a="1"/>
  <c r="A13" i="8" s="1"/>
  <c r="B13" i="8" s="1"/>
  <c r="A115" i="8" a="1"/>
  <c r="A115" i="8" s="1"/>
  <c r="B115" i="8" s="1"/>
  <c r="A24" i="8" a="1"/>
  <c r="A24" i="8" s="1"/>
  <c r="B24" i="8" s="1"/>
  <c r="A66" i="8" a="1"/>
  <c r="A66" i="8" s="1"/>
  <c r="B66" i="8" s="1"/>
  <c r="A70" i="8" a="1"/>
  <c r="A70" i="8" s="1"/>
  <c r="B70" i="8" s="1"/>
  <c r="A157" i="8" a="1"/>
  <c r="A157" i="8" s="1"/>
  <c r="B157" i="8" s="1"/>
  <c r="A112" i="8" a="1"/>
  <c r="A112" i="8" s="1"/>
  <c r="B112" i="8" s="1"/>
  <c r="A117" i="8" a="1"/>
  <c r="A117" i="8" s="1"/>
  <c r="B117" i="8" s="1"/>
  <c r="A35" i="8" a="1"/>
  <c r="A35" i="8" s="1"/>
  <c r="B35" i="8" s="1"/>
  <c r="A61" i="8" a="1"/>
  <c r="A61" i="8" s="1"/>
  <c r="B61" i="8" s="1"/>
  <c r="A180" i="8" a="1"/>
  <c r="A180" i="8" s="1"/>
  <c r="B180" i="8" s="1"/>
  <c r="A188" i="8" a="1"/>
  <c r="A188" i="8" s="1"/>
  <c r="B188" i="8" s="1"/>
  <c r="A93" i="8" a="1"/>
  <c r="A93" i="8" s="1"/>
  <c r="B93" i="8" s="1"/>
  <c r="A63" i="8" a="1"/>
  <c r="A63" i="8" s="1"/>
  <c r="B63" i="8" s="1"/>
  <c r="A101" i="8" a="1"/>
  <c r="A101" i="8" s="1"/>
  <c r="B101" i="8" s="1"/>
  <c r="A145" i="8" a="1"/>
  <c r="A145" i="8" s="1"/>
  <c r="B145" i="8" s="1"/>
  <c r="A132" i="8" a="1"/>
  <c r="A132" i="8" s="1"/>
  <c r="B132" i="8" s="1"/>
  <c r="A164" i="8" a="1"/>
  <c r="A164" i="8" s="1"/>
  <c r="B164" i="8" s="1"/>
  <c r="A34" i="8" a="1"/>
  <c r="A34" i="8" s="1"/>
  <c r="B34" i="8" s="1"/>
  <c r="A78" i="8" a="1"/>
  <c r="A78" i="8" s="1"/>
  <c r="B78" i="8" s="1"/>
  <c r="A18" i="8" a="1"/>
  <c r="A18" i="8" s="1"/>
  <c r="B18" i="8" s="1"/>
  <c r="E53" i="2"/>
  <c r="L39"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40" i="4"/>
  <c r="L41" i="4"/>
  <c r="L42" i="4"/>
  <c r="L43" i="4"/>
  <c r="L44" i="4"/>
  <c r="L45" i="4"/>
  <c r="L46" i="4"/>
  <c r="L47" i="4"/>
  <c r="L48" i="4"/>
  <c r="L49" i="4"/>
  <c r="L50" i="4"/>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B4" i="5"/>
  <c r="G3" i="1" s="1"/>
  <c r="CB5" i="5"/>
  <c r="G4" i="1" s="1"/>
  <c r="CB6" i="5"/>
  <c r="G5" i="1" s="1"/>
  <c r="CB7" i="5"/>
  <c r="G6" i="1" s="1"/>
  <c r="CB8" i="5"/>
  <c r="G7" i="1" s="1"/>
  <c r="CB9" i="5"/>
  <c r="G8" i="1" s="1"/>
  <c r="CB10" i="5"/>
  <c r="G9" i="1" s="1"/>
  <c r="CB11" i="5"/>
  <c r="G10" i="1" s="1"/>
  <c r="CB12" i="5"/>
  <c r="G11" i="1" s="1"/>
  <c r="CB13" i="5"/>
  <c r="G12" i="1" s="1"/>
  <c r="CB14" i="5"/>
  <c r="G13" i="1" s="1"/>
  <c r="CB15" i="5"/>
  <c r="G14" i="1" s="1"/>
  <c r="CB16" i="5"/>
  <c r="G15" i="1" s="1"/>
  <c r="CB17" i="5"/>
  <c r="G16" i="1" s="1"/>
  <c r="CB18" i="5"/>
  <c r="G17" i="1" s="1"/>
  <c r="CB19" i="5"/>
  <c r="CB20" i="5"/>
  <c r="CB21" i="5"/>
  <c r="G20" i="1" s="1"/>
  <c r="CB22" i="5"/>
  <c r="G21" i="1" s="1"/>
  <c r="CB23" i="5"/>
  <c r="G22" i="1" s="1"/>
  <c r="CB24" i="5"/>
  <c r="G23" i="1" s="1"/>
  <c r="CB25" i="5"/>
  <c r="G24" i="1" s="1"/>
  <c r="CB26" i="5"/>
  <c r="CB27" i="5"/>
  <c r="G26" i="1" s="1"/>
  <c r="CB28" i="5"/>
  <c r="CB29" i="5"/>
  <c r="G28" i="1" s="1"/>
  <c r="CB30" i="5"/>
  <c r="G29" i="1" s="1"/>
  <c r="CB31" i="5"/>
  <c r="G30" i="1" s="1"/>
  <c r="CB32" i="5"/>
  <c r="G31" i="1" s="1"/>
  <c r="CB33" i="5"/>
  <c r="CB34" i="5"/>
  <c r="G33" i="1" s="1"/>
  <c r="CB35" i="5"/>
  <c r="CB36" i="5"/>
  <c r="CB37" i="5"/>
  <c r="G36" i="1" s="1"/>
  <c r="CB38" i="5"/>
  <c r="G37" i="1" s="1"/>
  <c r="CB39" i="5"/>
  <c r="CB40" i="5"/>
  <c r="CB41" i="5"/>
  <c r="CB42" i="5"/>
  <c r="CB43" i="5"/>
  <c r="CB44" i="5"/>
  <c r="CB45" i="5"/>
  <c r="CB46" i="5"/>
  <c r="CB47" i="5"/>
  <c r="G46" i="1" s="1"/>
  <c r="CB48" i="5"/>
  <c r="CB49" i="5"/>
  <c r="CB50" i="5"/>
  <c r="CB51" i="5"/>
  <c r="CB3" i="5"/>
  <c r="G2" i="1" s="1"/>
  <c r="BX4" i="5"/>
  <c r="BX5" i="5"/>
  <c r="BX6" i="5"/>
  <c r="BX7" i="5"/>
  <c r="BX8" i="5"/>
  <c r="BX9" i="5"/>
  <c r="BX10" i="5"/>
  <c r="BX11" i="5"/>
  <c r="BX12" i="5"/>
  <c r="BX13" i="5"/>
  <c r="BX14" i="5"/>
  <c r="BX15" i="5"/>
  <c r="BX16" i="5"/>
  <c r="BX17" i="5"/>
  <c r="BX18" i="5"/>
  <c r="BX19" i="5"/>
  <c r="BX20" i="5"/>
  <c r="BX21" i="5"/>
  <c r="BX22" i="5"/>
  <c r="BX23" i="5"/>
  <c r="BX24" i="5"/>
  <c r="BX25" i="5"/>
  <c r="BX26" i="5"/>
  <c r="BX27" i="5"/>
  <c r="BX28" i="5"/>
  <c r="BX29" i="5"/>
  <c r="BX30" i="5"/>
  <c r="BX31" i="5"/>
  <c r="BX32" i="5"/>
  <c r="BX33" i="5"/>
  <c r="BX34" i="5"/>
  <c r="BX35" i="5"/>
  <c r="BX36" i="5"/>
  <c r="BX37" i="5"/>
  <c r="BX38" i="5"/>
  <c r="BX39" i="5"/>
  <c r="BX40" i="5"/>
  <c r="BX41" i="5"/>
  <c r="BX42" i="5"/>
  <c r="BX43" i="5"/>
  <c r="BX44" i="5"/>
  <c r="BX45" i="5"/>
  <c r="BX46" i="5"/>
  <c r="BX47" i="5"/>
  <c r="BX48" i="5"/>
  <c r="BX49" i="5"/>
  <c r="BX50" i="5"/>
  <c r="BX51" i="5"/>
  <c r="BX3" i="5"/>
  <c r="BV4" i="5"/>
  <c r="BY4" i="5"/>
  <c r="BZ4" i="5"/>
  <c r="CC4" i="5"/>
  <c r="BV5" i="5"/>
  <c r="BY5" i="5"/>
  <c r="BZ5" i="5"/>
  <c r="CC5" i="5"/>
  <c r="BV6" i="5"/>
  <c r="BY6" i="5"/>
  <c r="BZ6" i="5"/>
  <c r="CC6" i="5"/>
  <c r="BV7" i="5"/>
  <c r="BY7" i="5"/>
  <c r="BZ7" i="5"/>
  <c r="CC7" i="5"/>
  <c r="BV8" i="5"/>
  <c r="BY8" i="5"/>
  <c r="BZ8" i="5"/>
  <c r="CC8" i="5"/>
  <c r="BV9" i="5"/>
  <c r="BY9" i="5"/>
  <c r="BZ9" i="5"/>
  <c r="CC9" i="5"/>
  <c r="BV10" i="5"/>
  <c r="BY10" i="5"/>
  <c r="BZ10" i="5"/>
  <c r="CC10" i="5"/>
  <c r="BV11" i="5"/>
  <c r="BY11" i="5"/>
  <c r="BZ11" i="5"/>
  <c r="CC11" i="5"/>
  <c r="BV12" i="5"/>
  <c r="BY12" i="5"/>
  <c r="BZ12" i="5"/>
  <c r="CC12" i="5"/>
  <c r="BV13" i="5"/>
  <c r="BY13" i="5"/>
  <c r="BZ13" i="5"/>
  <c r="CC13" i="5"/>
  <c r="BV14" i="5"/>
  <c r="BY14" i="5"/>
  <c r="BZ14" i="5"/>
  <c r="CC14" i="5"/>
  <c r="BV15" i="5"/>
  <c r="BY15" i="5"/>
  <c r="BZ15" i="5"/>
  <c r="CC15" i="5"/>
  <c r="BV16" i="5"/>
  <c r="BY16" i="5"/>
  <c r="BZ16" i="5"/>
  <c r="CC16" i="5"/>
  <c r="BV17" i="5"/>
  <c r="BY17" i="5"/>
  <c r="BZ17" i="5"/>
  <c r="CC17" i="5"/>
  <c r="BV18" i="5"/>
  <c r="BY18" i="5"/>
  <c r="BZ18" i="5"/>
  <c r="CC18" i="5"/>
  <c r="BV19" i="5"/>
  <c r="BY19" i="5"/>
  <c r="BZ19" i="5"/>
  <c r="CC19" i="5"/>
  <c r="BV20" i="5"/>
  <c r="BY20" i="5"/>
  <c r="BZ20" i="5"/>
  <c r="CC20" i="5"/>
  <c r="BV21" i="5"/>
  <c r="BY21" i="5"/>
  <c r="BZ21" i="5"/>
  <c r="CC21" i="5"/>
  <c r="BV22" i="5"/>
  <c r="BY22" i="5"/>
  <c r="BZ22" i="5"/>
  <c r="CC22" i="5"/>
  <c r="BV23" i="5"/>
  <c r="BY23" i="5"/>
  <c r="BZ23" i="5"/>
  <c r="CC23" i="5"/>
  <c r="BV24" i="5"/>
  <c r="BY24" i="5"/>
  <c r="BZ24" i="5"/>
  <c r="CC24" i="5"/>
  <c r="BV25" i="5"/>
  <c r="BY25" i="5"/>
  <c r="BZ25" i="5"/>
  <c r="CC25" i="5"/>
  <c r="BV26" i="5"/>
  <c r="BY26" i="5"/>
  <c r="BZ26" i="5"/>
  <c r="CC26" i="5"/>
  <c r="BV27" i="5"/>
  <c r="BY27" i="5"/>
  <c r="BZ27" i="5"/>
  <c r="CC27" i="5"/>
  <c r="BV28" i="5"/>
  <c r="BY28" i="5"/>
  <c r="BZ28" i="5"/>
  <c r="CC28" i="5"/>
  <c r="BV29" i="5"/>
  <c r="BY29" i="5"/>
  <c r="BZ29" i="5"/>
  <c r="CC29" i="5"/>
  <c r="BV30" i="5"/>
  <c r="BY30" i="5"/>
  <c r="BZ30" i="5"/>
  <c r="CC30" i="5"/>
  <c r="BV31" i="5"/>
  <c r="BY31" i="5"/>
  <c r="BZ31" i="5"/>
  <c r="CC31" i="5"/>
  <c r="BV32" i="5"/>
  <c r="BY32" i="5"/>
  <c r="BZ32" i="5"/>
  <c r="CC32" i="5"/>
  <c r="BV33" i="5"/>
  <c r="BY33" i="5"/>
  <c r="BZ33" i="5"/>
  <c r="CC33" i="5"/>
  <c r="BV34" i="5"/>
  <c r="BY34" i="5"/>
  <c r="BZ34" i="5"/>
  <c r="CC34" i="5"/>
  <c r="BV35" i="5"/>
  <c r="BY35" i="5"/>
  <c r="BZ35" i="5"/>
  <c r="CC35" i="5"/>
  <c r="BV36" i="5"/>
  <c r="BY36" i="5"/>
  <c r="BZ36" i="5"/>
  <c r="CC36" i="5"/>
  <c r="BV37" i="5"/>
  <c r="BY37" i="5"/>
  <c r="BZ37" i="5"/>
  <c r="CC37" i="5"/>
  <c r="BV38" i="5"/>
  <c r="BY38" i="5"/>
  <c r="BZ38" i="5"/>
  <c r="CC38" i="5"/>
  <c r="BV39" i="5"/>
  <c r="BY39" i="5"/>
  <c r="BZ39" i="5"/>
  <c r="CC39" i="5"/>
  <c r="BV40" i="5"/>
  <c r="BY40" i="5"/>
  <c r="BZ40" i="5"/>
  <c r="CC40" i="5"/>
  <c r="BV41" i="5"/>
  <c r="BY41" i="5"/>
  <c r="BZ41" i="5"/>
  <c r="CC41" i="5"/>
  <c r="BV42" i="5"/>
  <c r="BY42" i="5"/>
  <c r="BZ42" i="5"/>
  <c r="CC42" i="5"/>
  <c r="BV43" i="5"/>
  <c r="BY43" i="5"/>
  <c r="BZ43" i="5"/>
  <c r="CC43" i="5"/>
  <c r="BV44" i="5"/>
  <c r="BY44" i="5"/>
  <c r="BZ44" i="5"/>
  <c r="CC44" i="5"/>
  <c r="BV45" i="5"/>
  <c r="BY45" i="5"/>
  <c r="BZ45" i="5"/>
  <c r="CC45" i="5"/>
  <c r="BV46" i="5"/>
  <c r="BY46" i="5"/>
  <c r="BZ46" i="5"/>
  <c r="CC46" i="5"/>
  <c r="BV47" i="5"/>
  <c r="BY47" i="5"/>
  <c r="BZ47" i="5"/>
  <c r="CC47" i="5"/>
  <c r="BV48" i="5"/>
  <c r="BY48" i="5"/>
  <c r="BZ48" i="5"/>
  <c r="CC48" i="5"/>
  <c r="BV49" i="5"/>
  <c r="BY49" i="5"/>
  <c r="BZ49" i="5"/>
  <c r="CC49" i="5"/>
  <c r="BV50" i="5"/>
  <c r="BY50" i="5"/>
  <c r="BZ50" i="5"/>
  <c r="CC50" i="5"/>
  <c r="BV51" i="5"/>
  <c r="BY51" i="5"/>
  <c r="BZ51" i="5"/>
  <c r="CC51" i="5"/>
  <c r="CC3" i="5"/>
  <c r="BZ3" i="5"/>
  <c r="BY3" i="5"/>
  <c r="BV3" i="5"/>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8" i="2"/>
  <c r="E39" i="2"/>
  <c r="E40" i="2"/>
  <c r="E41" i="2"/>
  <c r="E42" i="2"/>
  <c r="E43" i="2"/>
  <c r="E44" i="2"/>
  <c r="E45" i="2"/>
  <c r="E46" i="2"/>
  <c r="E47" i="2"/>
  <c r="E48" i="2"/>
  <c r="E49" i="2"/>
  <c r="E50" i="2"/>
  <c r="E51" i="2"/>
  <c r="E52"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3" i="2"/>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2" i="4"/>
  <c r="E316" i="2"/>
  <c r="AN54" i="11"/>
  <c r="G42" i="1" l="1"/>
  <c r="G43" i="1"/>
  <c r="G35" i="1"/>
  <c r="BE3" i="13"/>
  <c r="R44" i="12"/>
  <c r="G34" i="1"/>
  <c r="G27" i="1"/>
  <c r="G18" i="1"/>
  <c r="G41" i="1"/>
  <c r="G25" i="1"/>
  <c r="G40" i="1"/>
  <c r="G32" i="1"/>
  <c r="G47" i="1"/>
  <c r="G39" i="1"/>
  <c r="G38" i="1"/>
  <c r="G45" i="1"/>
  <c r="G44" i="1"/>
  <c r="G19" i="1"/>
  <c r="M2" i="1"/>
  <c r="N2" i="1" s="1"/>
  <c r="AD3" i="13"/>
  <c r="AM3" i="13"/>
  <c r="C194" i="11"/>
  <c r="A192" i="11"/>
  <c r="B189" i="11"/>
  <c r="C186" i="11"/>
  <c r="A184" i="11"/>
  <c r="B181" i="11"/>
  <c r="C178" i="11"/>
  <c r="A176" i="11"/>
  <c r="B173" i="11"/>
  <c r="C170" i="11"/>
  <c r="A168" i="11"/>
  <c r="B165" i="11"/>
  <c r="C162" i="11"/>
  <c r="A160" i="11"/>
  <c r="B157" i="11"/>
  <c r="C154" i="11"/>
  <c r="A152" i="11"/>
  <c r="B149" i="11"/>
  <c r="C146" i="11"/>
  <c r="A144" i="11"/>
  <c r="B141" i="11"/>
  <c r="C138" i="11"/>
  <c r="A136" i="11"/>
  <c r="B133" i="11"/>
  <c r="C130" i="11"/>
  <c r="A128" i="11"/>
  <c r="B125" i="11"/>
  <c r="C122" i="11"/>
  <c r="A120" i="11"/>
  <c r="B117" i="11"/>
  <c r="C114" i="11"/>
  <c r="A112" i="11"/>
  <c r="B109" i="11"/>
  <c r="C106" i="11"/>
  <c r="A104" i="11"/>
  <c r="B101" i="11"/>
  <c r="C98" i="11"/>
  <c r="A96" i="11"/>
  <c r="B93" i="11"/>
  <c r="C90" i="11"/>
  <c r="A88" i="11"/>
  <c r="B85" i="11"/>
  <c r="C82" i="11"/>
  <c r="A80" i="11"/>
  <c r="B77" i="11"/>
  <c r="C74" i="11"/>
  <c r="A72" i="11"/>
  <c r="B69" i="11"/>
  <c r="C66" i="11"/>
  <c r="A64" i="11"/>
  <c r="B61" i="11"/>
  <c r="C58" i="11"/>
  <c r="A56" i="11"/>
  <c r="B53" i="11"/>
  <c r="C50" i="11"/>
  <c r="A48" i="11"/>
  <c r="B45" i="11"/>
  <c r="C42" i="11"/>
  <c r="A40" i="11"/>
  <c r="B37" i="11"/>
  <c r="C34" i="11"/>
  <c r="A32" i="11"/>
  <c r="B29" i="11"/>
  <c r="C26" i="11"/>
  <c r="A24" i="11"/>
  <c r="B21" i="11"/>
  <c r="C18" i="11"/>
  <c r="A16" i="11"/>
  <c r="B13" i="11"/>
  <c r="C10" i="11"/>
  <c r="A8" i="11"/>
  <c r="B5" i="11"/>
  <c r="B194" i="11"/>
  <c r="C191" i="11"/>
  <c r="A189" i="11"/>
  <c r="B186" i="11"/>
  <c r="C183" i="11"/>
  <c r="A181" i="11"/>
  <c r="B178" i="11"/>
  <c r="C175" i="11"/>
  <c r="A173" i="11"/>
  <c r="B170" i="11"/>
  <c r="C167" i="11"/>
  <c r="A165" i="11"/>
  <c r="B162" i="11"/>
  <c r="C159" i="11"/>
  <c r="A157" i="11"/>
  <c r="B154" i="11"/>
  <c r="C151" i="11"/>
  <c r="A149" i="11"/>
  <c r="B146" i="11"/>
  <c r="C143" i="11"/>
  <c r="A141" i="11"/>
  <c r="B138" i="11"/>
  <c r="C135" i="11"/>
  <c r="A133" i="11"/>
  <c r="B130" i="11"/>
  <c r="C127" i="11"/>
  <c r="A125" i="11"/>
  <c r="B122" i="11"/>
  <c r="C119" i="11"/>
  <c r="A117" i="11"/>
  <c r="B114" i="11"/>
  <c r="C111" i="11"/>
  <c r="A109" i="11"/>
  <c r="B106" i="11"/>
  <c r="C103" i="11"/>
  <c r="A101" i="11"/>
  <c r="B98" i="11"/>
  <c r="C95" i="11"/>
  <c r="A93" i="11"/>
  <c r="B90" i="11"/>
  <c r="C87" i="11"/>
  <c r="A85" i="11"/>
  <c r="B82" i="11"/>
  <c r="C79" i="11"/>
  <c r="A77" i="11"/>
  <c r="B74" i="11"/>
  <c r="C71" i="11"/>
  <c r="A69" i="11"/>
  <c r="B66" i="11"/>
  <c r="C63" i="11"/>
  <c r="A61" i="11"/>
  <c r="B58" i="11"/>
  <c r="C55" i="11"/>
  <c r="A53" i="11"/>
  <c r="B50" i="11"/>
  <c r="C47" i="11"/>
  <c r="A45" i="11"/>
  <c r="B42" i="11"/>
  <c r="C39" i="11"/>
  <c r="A37" i="11"/>
  <c r="B34" i="11"/>
  <c r="C31" i="11"/>
  <c r="A29" i="11"/>
  <c r="B26" i="11"/>
  <c r="C23" i="11"/>
  <c r="A21" i="11"/>
  <c r="B18" i="11"/>
  <c r="C15" i="11"/>
  <c r="A13" i="11"/>
  <c r="B10" i="11"/>
  <c r="C7" i="11"/>
  <c r="A5" i="11"/>
  <c r="A194" i="11"/>
  <c r="B191" i="11"/>
  <c r="C188" i="11"/>
  <c r="A186" i="11"/>
  <c r="B183" i="11"/>
  <c r="C180" i="11"/>
  <c r="A178" i="11"/>
  <c r="B175" i="11"/>
  <c r="C172" i="11"/>
  <c r="A170" i="11"/>
  <c r="B167" i="11"/>
  <c r="C164" i="11"/>
  <c r="A162" i="11"/>
  <c r="B159" i="11"/>
  <c r="C156" i="11"/>
  <c r="A154" i="11"/>
  <c r="B151" i="11"/>
  <c r="C148" i="11"/>
  <c r="A146" i="11"/>
  <c r="B143" i="11"/>
  <c r="C140" i="11"/>
  <c r="A138" i="11"/>
  <c r="B135" i="11"/>
  <c r="C132" i="11"/>
  <c r="A130" i="11"/>
  <c r="B127" i="11"/>
  <c r="C124" i="11"/>
  <c r="A122" i="11"/>
  <c r="B119" i="11"/>
  <c r="C116" i="11"/>
  <c r="A114" i="11"/>
  <c r="B111" i="11"/>
  <c r="C108" i="11"/>
  <c r="A106" i="11"/>
  <c r="B103" i="11"/>
  <c r="C100" i="11"/>
  <c r="A98" i="11"/>
  <c r="B95" i="11"/>
  <c r="C92" i="11"/>
  <c r="A90" i="11"/>
  <c r="B87" i="11"/>
  <c r="C84" i="11"/>
  <c r="A82" i="11"/>
  <c r="B79" i="11"/>
  <c r="C76" i="11"/>
  <c r="A74" i="11"/>
  <c r="B71" i="11"/>
  <c r="C68" i="11"/>
  <c r="A66" i="11"/>
  <c r="B63" i="11"/>
  <c r="C60" i="11"/>
  <c r="A58" i="11"/>
  <c r="B55" i="11"/>
  <c r="C52" i="11"/>
  <c r="A50" i="11"/>
  <c r="B47" i="11"/>
  <c r="C44" i="11"/>
  <c r="A42" i="11"/>
  <c r="B39" i="11"/>
  <c r="C36" i="11"/>
  <c r="A34" i="11"/>
  <c r="B31" i="11"/>
  <c r="C28" i="11"/>
  <c r="A26" i="11"/>
  <c r="B23" i="11"/>
  <c r="C20" i="11"/>
  <c r="A18" i="11"/>
  <c r="B15" i="11"/>
  <c r="C12" i="11"/>
  <c r="A10" i="11"/>
  <c r="B7" i="11"/>
  <c r="C4" i="11"/>
  <c r="C193" i="11"/>
  <c r="A191" i="11"/>
  <c r="B188" i="11"/>
  <c r="C185" i="11"/>
  <c r="A183" i="11"/>
  <c r="B180" i="11"/>
  <c r="C177" i="11"/>
  <c r="A175" i="11"/>
  <c r="B172" i="11"/>
  <c r="C169" i="11"/>
  <c r="A167" i="11"/>
  <c r="B164" i="11"/>
  <c r="C161" i="11"/>
  <c r="A159" i="11"/>
  <c r="B156" i="11"/>
  <c r="C153" i="11"/>
  <c r="A151" i="11"/>
  <c r="B148" i="11"/>
  <c r="C145" i="11"/>
  <c r="A143" i="11"/>
  <c r="B140" i="11"/>
  <c r="C137" i="11"/>
  <c r="A135" i="11"/>
  <c r="B132" i="11"/>
  <c r="C129" i="11"/>
  <c r="A127" i="11"/>
  <c r="B124" i="11"/>
  <c r="C121" i="11"/>
  <c r="A119" i="11"/>
  <c r="B116" i="11"/>
  <c r="C113" i="11"/>
  <c r="A111" i="11"/>
  <c r="B108" i="11"/>
  <c r="C105" i="11"/>
  <c r="A103" i="11"/>
  <c r="B100" i="11"/>
  <c r="C97" i="11"/>
  <c r="A95" i="11"/>
  <c r="B92" i="11"/>
  <c r="C89" i="11"/>
  <c r="A87" i="11"/>
  <c r="B84" i="11"/>
  <c r="C81" i="11"/>
  <c r="A79" i="11"/>
  <c r="B76" i="11"/>
  <c r="C73" i="11"/>
  <c r="A71" i="11"/>
  <c r="B68" i="11"/>
  <c r="C65" i="11"/>
  <c r="A63" i="11"/>
  <c r="B60" i="11"/>
  <c r="C57" i="11"/>
  <c r="A55" i="11"/>
  <c r="B52" i="11"/>
  <c r="C49" i="11"/>
  <c r="A47" i="11"/>
  <c r="B44" i="11"/>
  <c r="C41" i="11"/>
  <c r="A39" i="11"/>
  <c r="B36" i="11"/>
  <c r="C33" i="11"/>
  <c r="A31" i="11"/>
  <c r="B28" i="11"/>
  <c r="C25" i="11"/>
  <c r="A23" i="11"/>
  <c r="B20" i="11"/>
  <c r="C17" i="11"/>
  <c r="A15" i="11"/>
  <c r="B12" i="11"/>
  <c r="C9" i="11"/>
  <c r="A7" i="11"/>
  <c r="B4" i="11"/>
  <c r="B193" i="11"/>
  <c r="C190" i="11"/>
  <c r="A188" i="11"/>
  <c r="B185" i="11"/>
  <c r="C182" i="11"/>
  <c r="A180" i="11"/>
  <c r="B177" i="11"/>
  <c r="C174" i="11"/>
  <c r="A172" i="11"/>
  <c r="B169" i="11"/>
  <c r="C166" i="11"/>
  <c r="A164" i="11"/>
  <c r="B161" i="11"/>
  <c r="C158" i="11"/>
  <c r="A156" i="11"/>
  <c r="B153" i="11"/>
  <c r="C150" i="11"/>
  <c r="A148" i="11"/>
  <c r="B145" i="11"/>
  <c r="C142" i="11"/>
  <c r="A140" i="11"/>
  <c r="B137" i="11"/>
  <c r="C134" i="11"/>
  <c r="A132" i="11"/>
  <c r="B129" i="11"/>
  <c r="C126" i="11"/>
  <c r="A124" i="11"/>
  <c r="B121" i="11"/>
  <c r="C118" i="11"/>
  <c r="A116" i="11"/>
  <c r="B113" i="11"/>
  <c r="C110" i="11"/>
  <c r="A108" i="11"/>
  <c r="B105" i="11"/>
  <c r="C102" i="11"/>
  <c r="A100" i="11"/>
  <c r="B97" i="11"/>
  <c r="C94" i="11"/>
  <c r="A92" i="11"/>
  <c r="B89" i="11"/>
  <c r="C86" i="11"/>
  <c r="A84" i="11"/>
  <c r="B81" i="11"/>
  <c r="C78" i="11"/>
  <c r="A76" i="11"/>
  <c r="B73" i="11"/>
  <c r="C70" i="11"/>
  <c r="A68" i="11"/>
  <c r="B65" i="11"/>
  <c r="C62" i="11"/>
  <c r="A60" i="11"/>
  <c r="B57" i="11"/>
  <c r="C54" i="11"/>
  <c r="A52" i="11"/>
  <c r="B49" i="11"/>
  <c r="C46" i="11"/>
  <c r="A44" i="11"/>
  <c r="B41" i="11"/>
  <c r="C38" i="11"/>
  <c r="A36" i="11"/>
  <c r="B33" i="11"/>
  <c r="C30" i="11"/>
  <c r="A28" i="11"/>
  <c r="B25" i="11"/>
  <c r="C22" i="11"/>
  <c r="A20" i="11"/>
  <c r="B17" i="11"/>
  <c r="C14" i="11"/>
  <c r="A12" i="11"/>
  <c r="B9" i="11"/>
  <c r="C6" i="11"/>
  <c r="A4" i="11"/>
  <c r="A2" i="11"/>
  <c r="A193" i="11"/>
  <c r="B190" i="11"/>
  <c r="C187" i="11"/>
  <c r="A185" i="11"/>
  <c r="B182" i="11"/>
  <c r="C179" i="11"/>
  <c r="A177" i="11"/>
  <c r="B174" i="11"/>
  <c r="C171" i="11"/>
  <c r="A169" i="11"/>
  <c r="B166" i="11"/>
  <c r="C163" i="11"/>
  <c r="A161" i="11"/>
  <c r="B158" i="11"/>
  <c r="C155" i="11"/>
  <c r="A153" i="11"/>
  <c r="B150" i="11"/>
  <c r="C147" i="11"/>
  <c r="A145" i="11"/>
  <c r="B142" i="11"/>
  <c r="C139" i="11"/>
  <c r="A137" i="11"/>
  <c r="B134" i="11"/>
  <c r="C131" i="11"/>
  <c r="A129" i="11"/>
  <c r="B126" i="11"/>
  <c r="C123" i="11"/>
  <c r="A121" i="11"/>
  <c r="B118" i="11"/>
  <c r="C115" i="11"/>
  <c r="A113" i="11"/>
  <c r="B110" i="11"/>
  <c r="C107" i="11"/>
  <c r="A105" i="11"/>
  <c r="B102" i="11"/>
  <c r="C99" i="11"/>
  <c r="A97" i="11"/>
  <c r="B94" i="11"/>
  <c r="C91" i="11"/>
  <c r="A89" i="11"/>
  <c r="B86" i="11"/>
  <c r="C83" i="11"/>
  <c r="A81" i="11"/>
  <c r="B78" i="11"/>
  <c r="C75" i="11"/>
  <c r="A73" i="11"/>
  <c r="B70" i="11"/>
  <c r="C67" i="11"/>
  <c r="A65" i="11"/>
  <c r="B62" i="11"/>
  <c r="C59" i="11"/>
  <c r="A57" i="11"/>
  <c r="B54" i="11"/>
  <c r="C51" i="11"/>
  <c r="A49" i="11"/>
  <c r="B46" i="11"/>
  <c r="C43" i="11"/>
  <c r="A41" i="11"/>
  <c r="B38" i="11"/>
  <c r="C35" i="11"/>
  <c r="A33" i="11"/>
  <c r="B30" i="11"/>
  <c r="C27" i="11"/>
  <c r="A25" i="11"/>
  <c r="B22" i="11"/>
  <c r="C19" i="11"/>
  <c r="A17" i="11"/>
  <c r="B14" i="11"/>
  <c r="C11" i="11"/>
  <c r="A9" i="11"/>
  <c r="B6" i="11"/>
  <c r="C3" i="11"/>
  <c r="C2" i="11"/>
  <c r="C192" i="11"/>
  <c r="A190" i="11"/>
  <c r="B187" i="11"/>
  <c r="C184" i="11"/>
  <c r="A182" i="11"/>
  <c r="B179" i="11"/>
  <c r="C176" i="11"/>
  <c r="A174" i="11"/>
  <c r="B171" i="11"/>
  <c r="C168" i="11"/>
  <c r="A166" i="11"/>
  <c r="B163" i="11"/>
  <c r="C160" i="11"/>
  <c r="A158" i="11"/>
  <c r="B155" i="11"/>
  <c r="C152" i="11"/>
  <c r="A150" i="11"/>
  <c r="B147" i="11"/>
  <c r="C144" i="11"/>
  <c r="A142" i="11"/>
  <c r="B139" i="11"/>
  <c r="C136" i="11"/>
  <c r="A134" i="11"/>
  <c r="B131" i="11"/>
  <c r="C128" i="11"/>
  <c r="A126" i="11"/>
  <c r="B123" i="11"/>
  <c r="C120" i="11"/>
  <c r="A118" i="11"/>
  <c r="B115" i="11"/>
  <c r="C112" i="11"/>
  <c r="A110" i="11"/>
  <c r="B107" i="11"/>
  <c r="C104" i="11"/>
  <c r="A102" i="11"/>
  <c r="B99" i="11"/>
  <c r="C96" i="11"/>
  <c r="A94" i="11"/>
  <c r="B91" i="11"/>
  <c r="C88" i="11"/>
  <c r="A86" i="11"/>
  <c r="B83" i="11"/>
  <c r="C80" i="11"/>
  <c r="A78" i="11"/>
  <c r="B75" i="11"/>
  <c r="C72" i="11"/>
  <c r="A70" i="11"/>
  <c r="B67" i="11"/>
  <c r="C64" i="11"/>
  <c r="A62" i="11"/>
  <c r="B59" i="11"/>
  <c r="C56" i="11"/>
  <c r="A54" i="11"/>
  <c r="B51" i="11"/>
  <c r="C48" i="11"/>
  <c r="A46" i="11"/>
  <c r="B43" i="11"/>
  <c r="C40" i="11"/>
  <c r="A38" i="11"/>
  <c r="B35" i="11"/>
  <c r="C32" i="11"/>
  <c r="A30" i="11"/>
  <c r="B27" i="11"/>
  <c r="C24" i="11"/>
  <c r="A22" i="11"/>
  <c r="B19" i="11"/>
  <c r="C16" i="11"/>
  <c r="A14" i="11"/>
  <c r="B11" i="11"/>
  <c r="C8" i="11"/>
  <c r="A6" i="11"/>
  <c r="B3" i="11"/>
  <c r="B2" i="11"/>
  <c r="B192" i="11"/>
  <c r="C189" i="11"/>
  <c r="A187" i="11"/>
  <c r="B184" i="11"/>
  <c r="C181" i="11"/>
  <c r="A179" i="11"/>
  <c r="B176" i="11"/>
  <c r="C173" i="11"/>
  <c r="A171" i="11"/>
  <c r="B168" i="11"/>
  <c r="C165" i="11"/>
  <c r="A163" i="11"/>
  <c r="B160" i="11"/>
  <c r="C157" i="11"/>
  <c r="A155" i="11"/>
  <c r="B152" i="11"/>
  <c r="C149" i="11"/>
  <c r="A147" i="11"/>
  <c r="B144" i="11"/>
  <c r="C141" i="11"/>
  <c r="A139" i="11"/>
  <c r="B136" i="11"/>
  <c r="C133" i="11"/>
  <c r="A131" i="11"/>
  <c r="B128" i="11"/>
  <c r="C125" i="11"/>
  <c r="A123" i="11"/>
  <c r="B120" i="11"/>
  <c r="C117" i="11"/>
  <c r="A115" i="11"/>
  <c r="B112" i="11"/>
  <c r="C109" i="11"/>
  <c r="A107" i="11"/>
  <c r="B104" i="11"/>
  <c r="C101" i="11"/>
  <c r="A99" i="11"/>
  <c r="B96" i="11"/>
  <c r="C93" i="11"/>
  <c r="A91" i="11"/>
  <c r="B88" i="11"/>
  <c r="C85" i="11"/>
  <c r="A83" i="11"/>
  <c r="B80" i="11"/>
  <c r="C77" i="11"/>
  <c r="A75" i="11"/>
  <c r="B72" i="11"/>
  <c r="C69" i="11"/>
  <c r="A67" i="11"/>
  <c r="B64" i="11"/>
  <c r="C61" i="11"/>
  <c r="A59" i="11"/>
  <c r="B56" i="11"/>
  <c r="C53" i="11"/>
  <c r="A51" i="11"/>
  <c r="B48" i="11"/>
  <c r="C45" i="11"/>
  <c r="A43" i="11"/>
  <c r="B40" i="11"/>
  <c r="C37" i="11"/>
  <c r="A35" i="11"/>
  <c r="B32" i="11"/>
  <c r="C29" i="11"/>
  <c r="A27" i="11"/>
  <c r="B24" i="11"/>
  <c r="C21" i="11"/>
  <c r="A19" i="11"/>
  <c r="B16" i="11"/>
  <c r="C13" i="11"/>
  <c r="A11" i="11"/>
  <c r="B8" i="11"/>
  <c r="C5" i="11"/>
  <c r="A3" i="11"/>
  <c r="M46" i="1"/>
  <c r="N46" i="1" s="1"/>
  <c r="M42" i="1"/>
  <c r="N42" i="1" s="1"/>
  <c r="M34" i="1"/>
  <c r="N34" i="1" s="1"/>
  <c r="M25" i="1"/>
  <c r="N25" i="1" s="1"/>
  <c r="M18" i="1"/>
  <c r="N18" i="1" s="1"/>
  <c r="M7" i="1"/>
  <c r="N7" i="1" s="1"/>
  <c r="M20" i="1"/>
  <c r="N20" i="1" s="1"/>
  <c r="M41" i="1"/>
  <c r="N41" i="1" s="1"/>
  <c r="M32" i="1"/>
  <c r="N32" i="1" s="1"/>
  <c r="M23" i="1"/>
  <c r="N23" i="1" s="1"/>
  <c r="M17" i="1"/>
  <c r="N17" i="1" s="1"/>
  <c r="M6" i="1"/>
  <c r="N6" i="1" s="1"/>
  <c r="M45" i="1"/>
  <c r="N45" i="1" s="1"/>
  <c r="M40" i="1"/>
  <c r="N40" i="1" s="1"/>
  <c r="M31" i="1"/>
  <c r="N31" i="1" s="1"/>
  <c r="M24" i="1"/>
  <c r="N24" i="1" s="1"/>
  <c r="M15" i="1"/>
  <c r="N15" i="1" s="1"/>
  <c r="M5" i="1"/>
  <c r="N5" i="1" s="1"/>
  <c r="M8" i="1"/>
  <c r="N8" i="1" s="1"/>
  <c r="M39" i="1"/>
  <c r="N39" i="1" s="1"/>
  <c r="M33" i="1"/>
  <c r="N33" i="1" s="1"/>
  <c r="M26" i="1"/>
  <c r="N26" i="1" s="1"/>
  <c r="M13" i="1"/>
  <c r="M4" i="1"/>
  <c r="M44" i="1"/>
  <c r="N44" i="1" s="1"/>
  <c r="M38" i="1"/>
  <c r="N38" i="1" s="1"/>
  <c r="M30" i="1"/>
  <c r="N30" i="1" s="1"/>
  <c r="M22" i="1"/>
  <c r="N22" i="1" s="1"/>
  <c r="M12" i="1"/>
  <c r="N12" i="1" s="1"/>
  <c r="M3" i="1"/>
  <c r="N3" i="1" s="1"/>
  <c r="M16" i="1"/>
  <c r="M36" i="1"/>
  <c r="N36" i="1" s="1"/>
  <c r="M29" i="1"/>
  <c r="N29" i="1" s="1"/>
  <c r="M21" i="1"/>
  <c r="N21" i="1" s="1"/>
  <c r="M11" i="1"/>
  <c r="N11" i="1" s="1"/>
  <c r="M47" i="1"/>
  <c r="N47" i="1" s="1"/>
  <c r="M37" i="1"/>
  <c r="N37" i="1" s="1"/>
  <c r="M28" i="1"/>
  <c r="N28" i="1" s="1"/>
  <c r="M14" i="1"/>
  <c r="N14" i="1" s="1"/>
  <c r="M10" i="1"/>
  <c r="N10" i="1" s="1"/>
  <c r="M43" i="1"/>
  <c r="N43" i="1" s="1"/>
  <c r="M35" i="1"/>
  <c r="N35" i="1" s="1"/>
  <c r="M27" i="1"/>
  <c r="N27" i="1" s="1"/>
  <c r="M19" i="1"/>
  <c r="N19" i="1" s="1"/>
  <c r="M9" i="1"/>
  <c r="N9" i="1" s="1"/>
  <c r="N16" i="1"/>
  <c r="N13" i="1"/>
  <c r="N4" i="1"/>
  <c r="R49" i="12"/>
  <c r="R14" i="12"/>
  <c r="R22" i="12"/>
  <c r="R30" i="12"/>
  <c r="R38" i="12"/>
  <c r="R46" i="12"/>
  <c r="R24" i="12"/>
  <c r="R32" i="12"/>
  <c r="R40" i="12"/>
  <c r="R48" i="12"/>
  <c r="R2" i="12"/>
  <c r="R10" i="12"/>
  <c r="R18" i="12"/>
  <c r="R26" i="12"/>
  <c r="R34" i="12"/>
  <c r="R42" i="12"/>
  <c r="R50" i="12"/>
  <c r="R9" i="12"/>
  <c r="R17" i="12"/>
  <c r="R25" i="12"/>
  <c r="R33" i="12"/>
  <c r="R41" i="12"/>
  <c r="R6" i="12"/>
  <c r="R3" i="12"/>
  <c r="R11" i="12"/>
  <c r="R19" i="12"/>
  <c r="R27" i="12"/>
  <c r="R35" i="12"/>
  <c r="R43" i="12"/>
  <c r="R8" i="12"/>
  <c r="R16" i="12"/>
  <c r="R5" i="12"/>
  <c r="R13" i="12"/>
  <c r="R21" i="12"/>
  <c r="R29" i="12"/>
  <c r="R37" i="12"/>
  <c r="R45" i="12"/>
  <c r="R7" i="12"/>
  <c r="R15" i="12"/>
  <c r="R23" i="12"/>
  <c r="R31" i="12"/>
  <c r="R39" i="12"/>
  <c r="R47" i="12"/>
  <c r="R4" i="12"/>
  <c r="R12" i="12"/>
  <c r="R20" i="12"/>
  <c r="R28" i="12"/>
  <c r="R36" i="12"/>
  <c r="I23" i="1" l="1"/>
  <c r="I14" i="1"/>
  <c r="I41" i="1"/>
  <c r="I45" i="1"/>
  <c r="I44" i="1"/>
  <c r="I30" i="1"/>
  <c r="I3" i="1"/>
  <c r="I36" i="1"/>
  <c r="I25" i="1"/>
  <c r="I43" i="1"/>
  <c r="I24" i="1"/>
  <c r="I38" i="1"/>
  <c r="I7" i="1"/>
  <c r="I4" i="1"/>
  <c r="I2" i="1"/>
  <c r="I6" i="1"/>
  <c r="I42" i="1"/>
  <c r="I34" i="1"/>
  <c r="I26" i="1"/>
  <c r="I8" i="1"/>
  <c r="I28" i="1"/>
  <c r="I29" i="1"/>
  <c r="I13" i="1"/>
  <c r="I10" i="1"/>
  <c r="I39" i="1"/>
  <c r="I20" i="1"/>
  <c r="I37" i="1"/>
  <c r="I19" i="1"/>
  <c r="I35" i="1"/>
  <c r="I18" i="1"/>
  <c r="I47" i="1"/>
  <c r="I16" i="1"/>
  <c r="I31" i="1"/>
  <c r="I5" i="1"/>
  <c r="I17" i="1"/>
  <c r="I40" i="1"/>
  <c r="I46" i="1"/>
  <c r="I21" i="1"/>
  <c r="I15" i="1"/>
  <c r="I22" i="1"/>
  <c r="I33" i="1"/>
  <c r="I11" i="1"/>
  <c r="I9" i="1"/>
  <c r="I32" i="1"/>
  <c r="I27" i="1"/>
  <c r="I1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<sst xmlns="http://schemas.openxmlformats.org/spreadsheetml/2006/main" count="21385" uniqueCount="865">
  <si>
    <t>NY.GDP.MKTP.CD</t>
  </si>
  <si>
    <t>GDP (current US$)</t>
  </si>
  <si>
    <t>ZWE</t>
  </si>
  <si>
    <t>Zimbabwe</t>
  </si>
  <si>
    <t>ZMB</t>
  </si>
  <si>
    <t>Zambia</t>
  </si>
  <si>
    <t>ZAF</t>
  </si>
  <si>
    <t>South Africa</t>
  </si>
  <si>
    <t>YEM</t>
  </si>
  <si>
    <t>Yemen, Rep.</t>
  </si>
  <si>
    <t>XKX</t>
  </si>
  <si>
    <t>Kosovo</t>
  </si>
  <si>
    <t>WSM</t>
  </si>
  <si>
    <t>Samoa</t>
  </si>
  <si>
    <t>WLD</t>
  </si>
  <si>
    <t>World</t>
  </si>
  <si>
    <t>VUT</t>
  </si>
  <si>
    <t>Vanuatu</t>
  </si>
  <si>
    <t>VNM</t>
  </si>
  <si>
    <t>Vietnam</t>
  </si>
  <si>
    <t>VIR</t>
  </si>
  <si>
    <t>Virgin Islands (U.S.)</t>
  </si>
  <si>
    <t>VGB</t>
  </si>
  <si>
    <t>British Virgin Islands</t>
  </si>
  <si>
    <t>VEN</t>
  </si>
  <si>
    <t>Venezuela, RB</t>
  </si>
  <si>
    <t>VCT</t>
  </si>
  <si>
    <t>St. Vincent and the Grenadines</t>
  </si>
  <si>
    <t>UZB</t>
  </si>
  <si>
    <t>Uzbekistan</t>
  </si>
  <si>
    <t>USA</t>
  </si>
  <si>
    <t>United States</t>
  </si>
  <si>
    <t>URY</t>
  </si>
  <si>
    <t>Uruguay</t>
  </si>
  <si>
    <t>UMC</t>
  </si>
  <si>
    <t>Upper middle income</t>
  </si>
  <si>
    <t>UKR</t>
  </si>
  <si>
    <t>Ukraine</t>
  </si>
  <si>
    <t>UGA</t>
  </si>
  <si>
    <t>Uganda</t>
  </si>
  <si>
    <t>TZA</t>
  </si>
  <si>
    <t>Tanzania</t>
  </si>
  <si>
    <t>TUV</t>
  </si>
  <si>
    <t>Tuvalu</t>
  </si>
  <si>
    <t>TUR</t>
  </si>
  <si>
    <t>Turkey</t>
  </si>
  <si>
    <t>TUN</t>
  </si>
  <si>
    <t>Tunisia</t>
  </si>
  <si>
    <t>TTO</t>
  </si>
  <si>
    <t>Trinidad and Tobago</t>
  </si>
  <si>
    <t>TSS</t>
  </si>
  <si>
    <t>Sub-Saharan Africa (IDA &amp; IBRD countries)</t>
  </si>
  <si>
    <t>TSA</t>
  </si>
  <si>
    <t>South Asia (IDA &amp; IBRD)</t>
  </si>
  <si>
    <t>TON</t>
  </si>
  <si>
    <t>Tonga</t>
  </si>
  <si>
    <t>TMN</t>
  </si>
  <si>
    <t>Middle East &amp; North Africa (IDA &amp; IBRD countries)</t>
  </si>
  <si>
    <t>TLS</t>
  </si>
  <si>
    <t>Timor-Leste</t>
  </si>
  <si>
    <t>TLA</t>
  </si>
  <si>
    <t>Latin America &amp; the Caribbean (IDA &amp; IBRD countries)</t>
  </si>
  <si>
    <t>TKM</t>
  </si>
  <si>
    <t>Turkmenistan</t>
  </si>
  <si>
    <t>TJK</t>
  </si>
  <si>
    <t>Tajikistan</t>
  </si>
  <si>
    <t>THA</t>
  </si>
  <si>
    <t>Thailand</t>
  </si>
  <si>
    <t>TGO</t>
  </si>
  <si>
    <t>Togo</t>
  </si>
  <si>
    <t>TEC</t>
  </si>
  <si>
    <t>Europe &amp; Central Asia (IDA &amp; IBRD countries)</t>
  </si>
  <si>
    <t>TEA</t>
  </si>
  <si>
    <t>East Asia &amp; Pacific (IDA &amp; IBRD countries)</t>
  </si>
  <si>
    <t>TCD</t>
  </si>
  <si>
    <t>Chad</t>
  </si>
  <si>
    <t>TCA</t>
  </si>
  <si>
    <t>Turks and Caicos Islands</t>
  </si>
  <si>
    <t>SYR</t>
  </si>
  <si>
    <t>Syrian Arab Republic</t>
  </si>
  <si>
    <t>SYC</t>
  </si>
  <si>
    <t>Seychelles</t>
  </si>
  <si>
    <t>SXM</t>
  </si>
  <si>
    <t>Sint Maarten (Dutch part)</t>
  </si>
  <si>
    <t>SWZ</t>
  </si>
  <si>
    <t>Eswatini</t>
  </si>
  <si>
    <t>SWE</t>
  </si>
  <si>
    <t>Sweden</t>
  </si>
  <si>
    <t>SVN</t>
  </si>
  <si>
    <t>Slovenia</t>
  </si>
  <si>
    <t>SVK</t>
  </si>
  <si>
    <t>Slovak Republic</t>
  </si>
  <si>
    <t>SUR</t>
  </si>
  <si>
    <t>Suriname</t>
  </si>
  <si>
    <t>STP</t>
  </si>
  <si>
    <t>Sao Tome and Principe</t>
  </si>
  <si>
    <t>SST</t>
  </si>
  <si>
    <t>Small states</t>
  </si>
  <si>
    <t>SSF</t>
  </si>
  <si>
    <t>Sub-Saharan Africa</t>
  </si>
  <si>
    <t>SSD</t>
  </si>
  <si>
    <t>South Sudan</t>
  </si>
  <si>
    <t>SSA</t>
  </si>
  <si>
    <t>Sub-Saharan Africa (excluding high income)</t>
  </si>
  <si>
    <t>SRB</t>
  </si>
  <si>
    <t>Serbia</t>
  </si>
  <si>
    <t>SOM</t>
  </si>
  <si>
    <t>Somalia</t>
  </si>
  <si>
    <t>SMR</t>
  </si>
  <si>
    <t>San Marino</t>
  </si>
  <si>
    <t>SLV</t>
  </si>
  <si>
    <t>El Salvador</t>
  </si>
  <si>
    <t>SLE</t>
  </si>
  <si>
    <t>Sierra Leone</t>
  </si>
  <si>
    <t>SLB</t>
  </si>
  <si>
    <t>Solomon Islands</t>
  </si>
  <si>
    <t>SGP</t>
  </si>
  <si>
    <t>Singapore</t>
  </si>
  <si>
    <t>SEN</t>
  </si>
  <si>
    <t>Senegal</t>
  </si>
  <si>
    <t>SDN</t>
  </si>
  <si>
    <t>Sudan</t>
  </si>
  <si>
    <t>SAU</t>
  </si>
  <si>
    <t>Saudi Arabia</t>
  </si>
  <si>
    <t>SAS</t>
  </si>
  <si>
    <t>South Asia</t>
  </si>
  <si>
    <t>RWA</t>
  </si>
  <si>
    <t>Rwanda</t>
  </si>
  <si>
    <t>RUS</t>
  </si>
  <si>
    <t>Russian Federation</t>
  </si>
  <si>
    <t>ROU</t>
  </si>
  <si>
    <t>Romania</t>
  </si>
  <si>
    <t>QAT</t>
  </si>
  <si>
    <t>Qatar</t>
  </si>
  <si>
    <t>PYF</t>
  </si>
  <si>
    <t>French Polynesia</t>
  </si>
  <si>
    <t>PST</t>
  </si>
  <si>
    <t>Post-demographic dividend</t>
  </si>
  <si>
    <t>PSS</t>
  </si>
  <si>
    <t>Pacific island small states</t>
  </si>
  <si>
    <t>PSE</t>
  </si>
  <si>
    <t>West Bank and Gaza</t>
  </si>
  <si>
    <t>PRY</t>
  </si>
  <si>
    <t>Paraguay</t>
  </si>
  <si>
    <t>PRT</t>
  </si>
  <si>
    <t>Portugal</t>
  </si>
  <si>
    <t>PRK</t>
  </si>
  <si>
    <t>Korea, Dem. People's Rep.</t>
  </si>
  <si>
    <t>PRI</t>
  </si>
  <si>
    <t>Puerto Rico</t>
  </si>
  <si>
    <t>PRE</t>
  </si>
  <si>
    <t>Pre-demographic dividend</t>
  </si>
  <si>
    <t>POL</t>
  </si>
  <si>
    <t>Poland</t>
  </si>
  <si>
    <t>PNG</t>
  </si>
  <si>
    <t>Papua New Guinea</t>
  </si>
  <si>
    <t>PLW</t>
  </si>
  <si>
    <t>Palau</t>
  </si>
  <si>
    <t>PHL</t>
  </si>
  <si>
    <t>Philippines</t>
  </si>
  <si>
    <t>PER</t>
  </si>
  <si>
    <t>Peru</t>
  </si>
  <si>
    <t>PAN</t>
  </si>
  <si>
    <t>Panama</t>
  </si>
  <si>
    <t>PAK</t>
  </si>
  <si>
    <t>Pakistan</t>
  </si>
  <si>
    <t>OSS</t>
  </si>
  <si>
    <t>Other small states</t>
  </si>
  <si>
    <t>OMN</t>
  </si>
  <si>
    <t>Oman</t>
  </si>
  <si>
    <t>OED</t>
  </si>
  <si>
    <t>OECD members</t>
  </si>
  <si>
    <t>NZL</t>
  </si>
  <si>
    <t>New Zealand</t>
  </si>
  <si>
    <t>NRU</t>
  </si>
  <si>
    <t>Nauru</t>
  </si>
  <si>
    <t>NPL</t>
  </si>
  <si>
    <t>Nepal</t>
  </si>
  <si>
    <t>NOR</t>
  </si>
  <si>
    <t>Norway</t>
  </si>
  <si>
    <t>NLD</t>
  </si>
  <si>
    <t>Netherlands</t>
  </si>
  <si>
    <t>NIC</t>
  </si>
  <si>
    <t>Nicaragua</t>
  </si>
  <si>
    <t>NGA</t>
  </si>
  <si>
    <t>Nigeria</t>
  </si>
  <si>
    <t>NER</t>
  </si>
  <si>
    <t>Niger</t>
  </si>
  <si>
    <t>NCL</t>
  </si>
  <si>
    <t>New Caledonia</t>
  </si>
  <si>
    <t>NAM</t>
  </si>
  <si>
    <t>Namibia</t>
  </si>
  <si>
    <t>NAC</t>
  </si>
  <si>
    <t>North America</t>
  </si>
  <si>
    <t>MYS</t>
  </si>
  <si>
    <t>Malaysia</t>
  </si>
  <si>
    <t>MWI</t>
  </si>
  <si>
    <t>Malawi</t>
  </si>
  <si>
    <t>MUS</t>
  </si>
  <si>
    <t>Mauritius</t>
  </si>
  <si>
    <t>MRT</t>
  </si>
  <si>
    <t>Mauritania</t>
  </si>
  <si>
    <t>MOZ</t>
  </si>
  <si>
    <t>Mozambique</t>
  </si>
  <si>
    <t>MNP</t>
  </si>
  <si>
    <t>Northern Mariana Islands</t>
  </si>
  <si>
    <t>MNG</t>
  </si>
  <si>
    <t>Mongolia</t>
  </si>
  <si>
    <t>MNE</t>
  </si>
  <si>
    <t>Montenegro</t>
  </si>
  <si>
    <t>MNA</t>
  </si>
  <si>
    <t>Middle East &amp; North Africa (excluding high income)</t>
  </si>
  <si>
    <t>MMR</t>
  </si>
  <si>
    <t>Myanmar</t>
  </si>
  <si>
    <t>MLT</t>
  </si>
  <si>
    <t>Malta</t>
  </si>
  <si>
    <t>MLI</t>
  </si>
  <si>
    <t>Mali</t>
  </si>
  <si>
    <t>MKD</t>
  </si>
  <si>
    <t>North Macedonia</t>
  </si>
  <si>
    <t>MIC</t>
  </si>
  <si>
    <t>Middle income</t>
  </si>
  <si>
    <t>MHL</t>
  </si>
  <si>
    <t>Marshall Islands</t>
  </si>
  <si>
    <t>MEX</t>
  </si>
  <si>
    <t>Mexico</t>
  </si>
  <si>
    <t>MEA</t>
  </si>
  <si>
    <t>Middle East &amp; North Africa</t>
  </si>
  <si>
    <t>MDV</t>
  </si>
  <si>
    <t>Maldives</t>
  </si>
  <si>
    <t>MDG</t>
  </si>
  <si>
    <t>Madagascar</t>
  </si>
  <si>
    <t>MDA</t>
  </si>
  <si>
    <t>Moldova</t>
  </si>
  <si>
    <t>MCO</t>
  </si>
  <si>
    <t>Monaco</t>
  </si>
  <si>
    <t>MAR</t>
  </si>
  <si>
    <t>Morocco</t>
  </si>
  <si>
    <t>MAF</t>
  </si>
  <si>
    <t>St. Martin (French part)</t>
  </si>
  <si>
    <t>MAC</t>
  </si>
  <si>
    <t>Macao SAR, China</t>
  </si>
  <si>
    <t>LVA</t>
  </si>
  <si>
    <t>Latvia</t>
  </si>
  <si>
    <t>LUX</t>
  </si>
  <si>
    <t>Luxembourg</t>
  </si>
  <si>
    <t>LTU</t>
  </si>
  <si>
    <t>Lithuania</t>
  </si>
  <si>
    <t>LTE</t>
  </si>
  <si>
    <t>Late-demographic dividend</t>
  </si>
  <si>
    <t>LSO</t>
  </si>
  <si>
    <t>Lesotho</t>
  </si>
  <si>
    <t>LMY</t>
  </si>
  <si>
    <t>Low &amp; middle income</t>
  </si>
  <si>
    <t>LMC</t>
  </si>
  <si>
    <t>Lower middle income</t>
  </si>
  <si>
    <t>LKA</t>
  </si>
  <si>
    <t>Sri Lanka</t>
  </si>
  <si>
    <t>LIE</t>
  </si>
  <si>
    <t>Liechtenstein</t>
  </si>
  <si>
    <t>LIC</t>
  </si>
  <si>
    <t>Low income</t>
  </si>
  <si>
    <t>LDC</t>
  </si>
  <si>
    <t>Least developed countries: UN classification</t>
  </si>
  <si>
    <t>LCN</t>
  </si>
  <si>
    <t>Latin America &amp; Caribbean</t>
  </si>
  <si>
    <t>LCA</t>
  </si>
  <si>
    <t>St. Lucia</t>
  </si>
  <si>
    <t>LBY</t>
  </si>
  <si>
    <t>Libya</t>
  </si>
  <si>
    <t>LBR</t>
  </si>
  <si>
    <t>Liberia</t>
  </si>
  <si>
    <t>LBN</t>
  </si>
  <si>
    <t>Lebanon</t>
  </si>
  <si>
    <t>LAO</t>
  </si>
  <si>
    <t>Lao PDR</t>
  </si>
  <si>
    <t>LAC</t>
  </si>
  <si>
    <t>Latin America &amp; Caribbean (excluding high income)</t>
  </si>
  <si>
    <t>KWT</t>
  </si>
  <si>
    <t>Kuwait</t>
  </si>
  <si>
    <t>KOR</t>
  </si>
  <si>
    <t>Korea, Rep.</t>
  </si>
  <si>
    <t>KNA</t>
  </si>
  <si>
    <t>St. Kitts and Nevis</t>
  </si>
  <si>
    <t>KIR</t>
  </si>
  <si>
    <t>Kiribati</t>
  </si>
  <si>
    <t>KHM</t>
  </si>
  <si>
    <t>Cambodia</t>
  </si>
  <si>
    <t>KGZ</t>
  </si>
  <si>
    <t>Kyrgyz Republic</t>
  </si>
  <si>
    <t>KEN</t>
  </si>
  <si>
    <t>Kenya</t>
  </si>
  <si>
    <t>KAZ</t>
  </si>
  <si>
    <t>Kazakhstan</t>
  </si>
  <si>
    <t>JPN</t>
  </si>
  <si>
    <t>Japan</t>
  </si>
  <si>
    <t>JOR</t>
  </si>
  <si>
    <t>Jordan</t>
  </si>
  <si>
    <t>JAM</t>
  </si>
  <si>
    <t>Jamaica</t>
  </si>
  <si>
    <t>ITA</t>
  </si>
  <si>
    <t>Italy</t>
  </si>
  <si>
    <t>ISR</t>
  </si>
  <si>
    <t>Israel</t>
  </si>
  <si>
    <t>ISL</t>
  </si>
  <si>
    <t>Iceland</t>
  </si>
  <si>
    <t>IRQ</t>
  </si>
  <si>
    <t>Iraq</t>
  </si>
  <si>
    <t>IRN</t>
  </si>
  <si>
    <t>Iran, Islamic Rep.</t>
  </si>
  <si>
    <t>IRL</t>
  </si>
  <si>
    <t>Ireland</t>
  </si>
  <si>
    <t>INX</t>
  </si>
  <si>
    <t>Not classified</t>
  </si>
  <si>
    <t>IND</t>
  </si>
  <si>
    <t>India</t>
  </si>
  <si>
    <t>IMN</t>
  </si>
  <si>
    <t>Isle of Man</t>
  </si>
  <si>
    <t>IDX</t>
  </si>
  <si>
    <t>IDA only</t>
  </si>
  <si>
    <t>IDN</t>
  </si>
  <si>
    <t>Indonesia</t>
  </si>
  <si>
    <t>IDB</t>
  </si>
  <si>
    <t>IDA blend</t>
  </si>
  <si>
    <t>IDA</t>
  </si>
  <si>
    <t>IDA total</t>
  </si>
  <si>
    <t>IBT</t>
  </si>
  <si>
    <t>IDA &amp; IBRD total</t>
  </si>
  <si>
    <t>IBD</t>
  </si>
  <si>
    <t>IBRD only</t>
  </si>
  <si>
    <t>HUN</t>
  </si>
  <si>
    <t>Hungary</t>
  </si>
  <si>
    <t>HTI</t>
  </si>
  <si>
    <t>Haiti</t>
  </si>
  <si>
    <t>HRV</t>
  </si>
  <si>
    <t>Croatia</t>
  </si>
  <si>
    <t>HPC</t>
  </si>
  <si>
    <t>Heavily indebted poor countries (HIPC)</t>
  </si>
  <si>
    <t>HND</t>
  </si>
  <si>
    <t>Honduras</t>
  </si>
  <si>
    <t>HKG</t>
  </si>
  <si>
    <t>Hong Kong SAR, China</t>
  </si>
  <si>
    <t>HIC</t>
  </si>
  <si>
    <t>High income</t>
  </si>
  <si>
    <t>GUY</t>
  </si>
  <si>
    <t>Guyana</t>
  </si>
  <si>
    <t>GUM</t>
  </si>
  <si>
    <t>Guam</t>
  </si>
  <si>
    <t>GTM</t>
  </si>
  <si>
    <t>Guatemala</t>
  </si>
  <si>
    <t>GRL</t>
  </si>
  <si>
    <t>Greenland</t>
  </si>
  <si>
    <t>GRD</t>
  </si>
  <si>
    <t>Grenada</t>
  </si>
  <si>
    <t>GRC</t>
  </si>
  <si>
    <t>Greece</t>
  </si>
  <si>
    <t>GNQ</t>
  </si>
  <si>
    <t>Equatorial Guinea</t>
  </si>
  <si>
    <t>GNB</t>
  </si>
  <si>
    <t>Guinea-Bissau</t>
  </si>
  <si>
    <t>GMB</t>
  </si>
  <si>
    <t>Gambia, The</t>
  </si>
  <si>
    <t>GIN</t>
  </si>
  <si>
    <t>Guinea</t>
  </si>
  <si>
    <t>GIB</t>
  </si>
  <si>
    <t>Gibraltar</t>
  </si>
  <si>
    <t>GHA</t>
  </si>
  <si>
    <t>Ghana</t>
  </si>
  <si>
    <t>GEO</t>
  </si>
  <si>
    <t>Georgia</t>
  </si>
  <si>
    <t>GBR</t>
  </si>
  <si>
    <t>United Kingdom</t>
  </si>
  <si>
    <t>GAB</t>
  </si>
  <si>
    <t>Gabon</t>
  </si>
  <si>
    <t>FSM</t>
  </si>
  <si>
    <t>Micronesia, Fed. Sts.</t>
  </si>
  <si>
    <t>FRO</t>
  </si>
  <si>
    <t>Faroe Islands</t>
  </si>
  <si>
    <t>FRA</t>
  </si>
  <si>
    <t>France</t>
  </si>
  <si>
    <t>FJI</t>
  </si>
  <si>
    <t>Fiji</t>
  </si>
  <si>
    <t>FIN</t>
  </si>
  <si>
    <t>Finland</t>
  </si>
  <si>
    <t>FCS</t>
  </si>
  <si>
    <t>Fragile and conflict affected situations</t>
  </si>
  <si>
    <t>EUU</t>
  </si>
  <si>
    <t>European Union</t>
  </si>
  <si>
    <t>ETH</t>
  </si>
  <si>
    <t>Ethiopia</t>
  </si>
  <si>
    <t>EST</t>
  </si>
  <si>
    <t>Estonia</t>
  </si>
  <si>
    <t>ESP</t>
  </si>
  <si>
    <t>Spain</t>
  </si>
  <si>
    <t>ERI</t>
  </si>
  <si>
    <t>Eritrea</t>
  </si>
  <si>
    <t>EMU</t>
  </si>
  <si>
    <t>Euro area</t>
  </si>
  <si>
    <t>EGY</t>
  </si>
  <si>
    <t>Egypt, Arab Rep.</t>
  </si>
  <si>
    <t>ECU</t>
  </si>
  <si>
    <t>Ecuador</t>
  </si>
  <si>
    <t>ECS</t>
  </si>
  <si>
    <t>Europe &amp; Central Asia</t>
  </si>
  <si>
    <t>ECA</t>
  </si>
  <si>
    <t>Europe &amp; Central Asia (excluding high income)</t>
  </si>
  <si>
    <t>EAS</t>
  </si>
  <si>
    <t>East Asia &amp; Pacific</t>
  </si>
  <si>
    <t>EAR</t>
  </si>
  <si>
    <t>Early-demographic dividend</t>
  </si>
  <si>
    <t>EAP</t>
  </si>
  <si>
    <t>East Asia &amp; Pacific (excluding high income)</t>
  </si>
  <si>
    <t>DZA</t>
  </si>
  <si>
    <t>Algeria</t>
  </si>
  <si>
    <t>DOM</t>
  </si>
  <si>
    <t>Dominican Republic</t>
  </si>
  <si>
    <t>DNK</t>
  </si>
  <si>
    <t>Denmark</t>
  </si>
  <si>
    <t>DMA</t>
  </si>
  <si>
    <t>Dominica</t>
  </si>
  <si>
    <t>DJI</t>
  </si>
  <si>
    <t>Djibouti</t>
  </si>
  <si>
    <t>DEU</t>
  </si>
  <si>
    <t>Germany</t>
  </si>
  <si>
    <t>CZE</t>
  </si>
  <si>
    <t>Czech Republic</t>
  </si>
  <si>
    <t>CYP</t>
  </si>
  <si>
    <t>Cyprus</t>
  </si>
  <si>
    <t>CYM</t>
  </si>
  <si>
    <t>Cayman Islands</t>
  </si>
  <si>
    <t>CUW</t>
  </si>
  <si>
    <t>Curacao</t>
  </si>
  <si>
    <t>CUB</t>
  </si>
  <si>
    <t>Cuba</t>
  </si>
  <si>
    <t>CSS</t>
  </si>
  <si>
    <t>Caribbean small states</t>
  </si>
  <si>
    <t>CRI</t>
  </si>
  <si>
    <t>Costa Rica</t>
  </si>
  <si>
    <t>CPV</t>
  </si>
  <si>
    <t>Cabo Verde</t>
  </si>
  <si>
    <t>COM</t>
  </si>
  <si>
    <t>Comoros</t>
  </si>
  <si>
    <t>COL</t>
  </si>
  <si>
    <t>Colombia</t>
  </si>
  <si>
    <t>COG</t>
  </si>
  <si>
    <t>Congo, Rep.</t>
  </si>
  <si>
    <t>COD</t>
  </si>
  <si>
    <t>Congo, Dem. Rep.</t>
  </si>
  <si>
    <t>CMR</t>
  </si>
  <si>
    <t>Cameroon</t>
  </si>
  <si>
    <t>CIV</t>
  </si>
  <si>
    <t>Cote d'Ivoire</t>
  </si>
  <si>
    <t>CHN</t>
  </si>
  <si>
    <t>China</t>
  </si>
  <si>
    <t>CHL</t>
  </si>
  <si>
    <t>Chile</t>
  </si>
  <si>
    <t>CHI</t>
  </si>
  <si>
    <t>Channel Islands</t>
  </si>
  <si>
    <t>CHE</t>
  </si>
  <si>
    <t>Switzerland</t>
  </si>
  <si>
    <t>CEB</t>
  </si>
  <si>
    <t>Central Europe and the Baltics</t>
  </si>
  <si>
    <t>CAN</t>
  </si>
  <si>
    <t>Canada</t>
  </si>
  <si>
    <t>CAF</t>
  </si>
  <si>
    <t>Central African Republic</t>
  </si>
  <si>
    <t>BWA</t>
  </si>
  <si>
    <t>Botswana</t>
  </si>
  <si>
    <t>BTN</t>
  </si>
  <si>
    <t>Bhutan</t>
  </si>
  <si>
    <t>BRN</t>
  </si>
  <si>
    <t>Brunei Darussalam</t>
  </si>
  <si>
    <t>BRB</t>
  </si>
  <si>
    <t>Barbados</t>
  </si>
  <si>
    <t>BRA</t>
  </si>
  <si>
    <t>Brazil</t>
  </si>
  <si>
    <t>BOL</t>
  </si>
  <si>
    <t>Bolivia</t>
  </si>
  <si>
    <t>BMU</t>
  </si>
  <si>
    <t>Bermuda</t>
  </si>
  <si>
    <t>BLZ</t>
  </si>
  <si>
    <t>Belize</t>
  </si>
  <si>
    <t>BLR</t>
  </si>
  <si>
    <t>Belarus</t>
  </si>
  <si>
    <t>BIH</t>
  </si>
  <si>
    <t>Bosnia and Herzegovina</t>
  </si>
  <si>
    <t>BHS</t>
  </si>
  <si>
    <t>Bahamas, The</t>
  </si>
  <si>
    <t>BHR</t>
  </si>
  <si>
    <t>Bahrain</t>
  </si>
  <si>
    <t>BGR</t>
  </si>
  <si>
    <t>Bulgaria</t>
  </si>
  <si>
    <t>BGD</t>
  </si>
  <si>
    <t>Bangladesh</t>
  </si>
  <si>
    <t>BFA</t>
  </si>
  <si>
    <t>Burkina Faso</t>
  </si>
  <si>
    <t>BEN</t>
  </si>
  <si>
    <t>Benin</t>
  </si>
  <si>
    <t>BEL</t>
  </si>
  <si>
    <t>Belgium</t>
  </si>
  <si>
    <t>BDI</t>
  </si>
  <si>
    <t>Burundi</t>
  </si>
  <si>
    <t>AZE</t>
  </si>
  <si>
    <t>Azerbaijan</t>
  </si>
  <si>
    <t>AUT</t>
  </si>
  <si>
    <t>Austria</t>
  </si>
  <si>
    <t>AUS</t>
  </si>
  <si>
    <t>Australia</t>
  </si>
  <si>
    <t>ATG</t>
  </si>
  <si>
    <t>Antigua and Barbuda</t>
  </si>
  <si>
    <t>ASM</t>
  </si>
  <si>
    <t>American Samoa</t>
  </si>
  <si>
    <t>ARM</t>
  </si>
  <si>
    <t>Armenia</t>
  </si>
  <si>
    <t>ARG</t>
  </si>
  <si>
    <t>Argentina</t>
  </si>
  <si>
    <t>ARE</t>
  </si>
  <si>
    <t>United Arab Emirates</t>
  </si>
  <si>
    <t>ARB</t>
  </si>
  <si>
    <t>Arab World</t>
  </si>
  <si>
    <t>AND</t>
  </si>
  <si>
    <t>Andorra</t>
  </si>
  <si>
    <t>ALB</t>
  </si>
  <si>
    <t>Albania</t>
  </si>
  <si>
    <t>AGO</t>
  </si>
  <si>
    <t>Angola</t>
  </si>
  <si>
    <t>AFG</t>
  </si>
  <si>
    <t>Afghanistan</t>
  </si>
  <si>
    <t>ABW</t>
  </si>
  <si>
    <t>Aruba</t>
  </si>
  <si>
    <t>Indicator Code</t>
  </si>
  <si>
    <t>Indicator Name</t>
  </si>
  <si>
    <t>Country Code</t>
  </si>
  <si>
    <t>Country Name</t>
  </si>
  <si>
    <t>National accounts data were rebased to reflect the January 1, 2013, introduction of the new Zambian kwacha at a rate of 1,000 old kwacha = 1 new kwacha.</t>
  </si>
  <si>
    <t>Fiscal year end: March 31; reporting period for national accounts data: CY.</t>
  </si>
  <si>
    <t>Fiscal year ends on June 30; reporting period for national accounts data: FY.</t>
  </si>
  <si>
    <t>World aggregate.</t>
  </si>
  <si>
    <t>Upper middle income group aggregate. Upper-middle-income economies are those in which 2019 GNI per capita was between $4,046 and $12,535.</t>
  </si>
  <si>
    <t>Fiscal year end: June 30; reporting period for national accounts data: FY.</t>
  </si>
  <si>
    <t>Sub-Saharan Africa (IDA &amp; IBRD)</t>
  </si>
  <si>
    <t>Sub-Saharan Africa (IDA &amp; IBRD countries) aggregate.</t>
  </si>
  <si>
    <t>South Asia (IDA &amp; IBRD countries) aggregate.</t>
  </si>
  <si>
    <t>Middle East &amp; North Africa (IDA &amp; IBRD)</t>
  </si>
  <si>
    <t>Middle East &amp; North Africa (IDA &amp; IBRD countries) aggregate.</t>
  </si>
  <si>
    <t>Latin America &amp; Caribbean (IDA &amp; IBRD)</t>
  </si>
  <si>
    <t>Latin America &amp; the Caribbean (IDA &amp; IBRD countries) aggregate.</t>
  </si>
  <si>
    <t>Fiscal year end: September 30; reporting period for national accounts data: CY.</t>
  </si>
  <si>
    <t>Europe &amp; Central Asia (IDA &amp; IBRD)</t>
  </si>
  <si>
    <t>Europe &amp; Central Asia (IDA &amp; IBRD countries) aggregate.</t>
  </si>
  <si>
    <t>East Asia &amp; Pacific (IDA &amp; IBRD)</t>
  </si>
  <si>
    <t>East Asia &amp; Pacific (IDA &amp; IBRD countries) aggregate.</t>
  </si>
  <si>
    <t>Fiscal year end: March 31; reporting period for national accounts data: CY. Authorities revised national accounts from 1999 to 2015.</t>
  </si>
  <si>
    <t>Fiscal year end: June 30; reporting period for national accounts data: CY.</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</si>
  <si>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</si>
  <si>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</si>
  <si>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National account data were adjusted to reflect the new banknote (1 new Dobra STN = 1000 old Dobra STD)</t>
  </si>
  <si>
    <t>Small states (members of the Small States Forum) aggregate.</t>
  </si>
  <si>
    <t>Sub-Saharan Africa regional aggregate (includes all income levels).</t>
  </si>
  <si>
    <t>Sub-Saharan Africa regional aggregate (does not include high-income economies).</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</si>
  <si>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</si>
  <si>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Post-dividend countries are mostly high-income countries where fertility has transitioned below replacement levels.</t>
  </si>
  <si>
    <t>Pacific island small states aggregate.</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</si>
  <si>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</si>
  <si>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Pre-dividend countries are mostly low-income countries, lagging in key human development indicators and with current fertility levels above four births per woman. They face very rapid population growth.</t>
  </si>
  <si>
    <t>Fiscal year ends on September 30; reporting period for national accounts data: FY.</t>
  </si>
  <si>
    <t>Fiscal year end: July 14; reporting period for national accounts data: FY.</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</si>
  <si>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</si>
  <si>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North America regional aggregate. There are no economies in North America classified as low or middle income.</t>
  </si>
  <si>
    <t>National account data were adjusted to reflect the new banknote (1 new ouguiya = 10 old ouguiya)</t>
  </si>
  <si>
    <t>Montenegro declared independence from Serbia and Montenegro on June 3, 2006. Where available, data for each country are shown separately. However, for Serbia, some indicators continue to include data for Montenegro through 2005.</t>
  </si>
  <si>
    <t>Fiscal year end: March 31; reporting period for national accounts data: FY.</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</si>
  <si>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</si>
  <si>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Middle income group aggregate. Middle-income economies are those in which 2017 GNI per capita was between $996 and $12,055.</t>
  </si>
  <si>
    <t>Middle East and North Africa regional aggregate (includes all income levels).</t>
  </si>
  <si>
    <t>Excluding Transnistria. For 1950-94, World Bank estimates using UN World Population Prospects' growth rates of whole Moldova.</t>
  </si>
  <si>
    <t>On 20 December 1999 China resumed its exercise of sovereignty over Macao. Unless otherwise noted, data for China do not include data for Hong Kong SAR, China; Macao SAR, China; or Taiwan, China.</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</si>
  <si>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</si>
  <si>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</si>
  <si>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</si>
  <si>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Lower middle income group aggregate. Lower-middle-income economies are those in which 2019 GNI per capita was between $1,036 and $4,045.</t>
  </si>
  <si>
    <t>Low income group aggregate. Low-income economies are those in which 2019 GNI per capita was $1,035 or less.</t>
  </si>
  <si>
    <t>Pre-2000 data will be revised further for consistency and quality purpose.</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</si>
  <si>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</si>
  <si>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Fiscal year end: March 20; reporting period for national accounts data: FY.</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</si>
  <si>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</si>
  <si>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IDA only group aggregate.</t>
  </si>
  <si>
    <t>Fiscal year end: March 31; reporting period for national accounts data: CY. Data for Indonesia include Timor-Leste through 1999 unless otherwise noted.</t>
  </si>
  <si>
    <t>IDA blend group aggregate.</t>
  </si>
  <si>
    <t>IDA total group aggregate (includes IDA only and IDA blend).</t>
  </si>
  <si>
    <t>IDA and IBRD total group aggregate (includes IDA only, IDA blend, and IBRD only).</t>
  </si>
  <si>
    <t>IBRD only group aggregate.</t>
  </si>
  <si>
    <t>Fiscal year end: September 30; reporting period for national accounts data: FY.</t>
  </si>
  <si>
    <t>Heavily indebted poor countries aggregate.</t>
  </si>
  <si>
    <t>On 1 July 1997 China resumed its exercise of sovereignty over Hong Kong. Unless otherwise noted, data for China do not include data for Hong Kong SAR, China; Macao SAR, China; or Taiwan, China. Agriculture value added includes mining and quarrying.</t>
  </si>
  <si>
    <t>High income group aggregate. High-income economies are those in which 2019 GNI per capita was $12,536 or more.</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</si>
  <si>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</si>
  <si>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Includes self-governed areas only, which mostly exclude Abkhazia and South Ossetia, but small areas in Abkhazia and South Ossetia are included before 2008 or 2009 because of the changes in self-governed areas.</t>
  </si>
  <si>
    <t>Fiscal year ends on September 30; reporting period for national accounts data: FY. Based on the Pacific and Virgin Islands Training Initiative, national accounts data have been revised.</t>
  </si>
  <si>
    <t>The following irrevocable euro conversion rate was adopted by the EU Council on January 1, 1999: 1 euro = 6.55957 French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</si>
  <si>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</si>
  <si>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 xml:space="preserve">Fragile and conflict-affected situations aggregate. </t>
  </si>
  <si>
    <t>European Union aggregate.</t>
  </si>
  <si>
    <t>Fiscal year end: July 7; reporting period for national accounts data: FY.</t>
  </si>
  <si>
    <t>The following irrevocable euro conversion rate entered into force on January 1, 2011: 1 euro = 15.6466 Estonian kroon.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</si>
  <si>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</si>
  <si>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Euro area aggregate.</t>
  </si>
  <si>
    <t>Europe and Central Asia regional aggregate (includes all income levels).</t>
  </si>
  <si>
    <t>Europe and Central Asia regional aggregate (does not include high-income economies).</t>
  </si>
  <si>
    <t>East Asia and Pacific regional aggregate (includes all income levels).</t>
  </si>
  <si>
    <t>Early-dividend countries are mostly lower-middle-income countries further along the fertility transition. Fertility rates have fallen below four births per woman and the working-age share of the population is likely rising considerably.</t>
  </si>
  <si>
    <t>East Asia and Pacific regional aggregate (does not include high-income economies).</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</si>
  <si>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</si>
  <si>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On 1 July 1997 China resumed its exercise of sovereignty over Hong Kong; and on 20 December 1999 China resumed its exercise of sovereignty over Macao. Unless otherwise noted, data for China do not include data for Hong Kong SAR, China; Macao SAR, China; or Taiwan, China.</t>
  </si>
  <si>
    <t>Central Europe and the Baltics aggregate.</t>
  </si>
  <si>
    <t>Data before 2015 were adjusted to reflect the new denomination effective from July 1, 2016 (BYN), a decrease of 10,000 times (1 BYN = 10,000 BYR)</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</si>
  <si>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</si>
  <si>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</si>
  <si>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Arab World aggregate. Arab World is composed of members of the League of Arab States.</t>
  </si>
  <si>
    <t>TableName</t>
  </si>
  <si>
    <t>SpecialNotes</t>
  </si>
  <si>
    <t>IncomeGroup</t>
  </si>
  <si>
    <t>Region</t>
  </si>
  <si>
    <t>A</t>
  </si>
  <si>
    <t>MLN_USD</t>
  </si>
  <si>
    <t>TOT</t>
  </si>
  <si>
    <t>GDPLTFORECAST</t>
  </si>
  <si>
    <t>EA16</t>
  </si>
  <si>
    <t>OECD</t>
  </si>
  <si>
    <t>Value</t>
  </si>
  <si>
    <t>TIME</t>
  </si>
  <si>
    <t>FREQUENCY</t>
  </si>
  <si>
    <t>MEASURE</t>
  </si>
  <si>
    <t>SUBJECT</t>
  </si>
  <si>
    <t>INDICATOR</t>
  </si>
  <si>
    <t>LOCATION</t>
  </si>
  <si>
    <t>Column Labels</t>
  </si>
  <si>
    <t>Grand Total</t>
  </si>
  <si>
    <t>Row Labels</t>
  </si>
  <si>
    <t>Sum of Value</t>
  </si>
  <si>
    <t>OECD (2021), Real GDP long-term forecast (indicator). doi: 10.1787/d927bc18-en (Accessed on 21 June 2021)</t>
  </si>
  <si>
    <t>Compound Growth</t>
  </si>
  <si>
    <t>Sum of Compound Growth</t>
  </si>
  <si>
    <t>https://data.worldbank.org/indicator/NY.GDP.MKTP.CD</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</si>
  <si>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</si>
  <si>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</si>
  <si>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</si>
  <si>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</si>
  <si>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</si>
  <si>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</si>
  <si>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</si>
  <si>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</si>
  <si>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</si>
  <si>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</si>
  <si>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</si>
  <si>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</si>
  <si>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</si>
  <si>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</si>
  <si>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</si>
  <si>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</si>
  <si>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</si>
  <si>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</si>
  <si>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</si>
  <si>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</si>
  <si>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</si>
  <si>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</si>
  <si>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</si>
  <si>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</si>
  <si>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</si>
  <si>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</si>
  <si>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</si>
  <si>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</si>
  <si>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</si>
  <si>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</si>
  <si>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</si>
  <si>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</si>
  <si>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</si>
  <si>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</si>
  <si>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</si>
  <si>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</si>
  <si>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</si>
  <si>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</si>
  <si>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</si>
  <si>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</si>
  <si>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</si>
  <si>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</si>
  <si>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</si>
  <si>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</si>
  <si>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</si>
  <si>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</si>
  <si>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</si>
  <si>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</si>
  <si>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</si>
  <si>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</si>
  <si>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</si>
  <si>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</si>
  <si>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</si>
  <si>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</si>
  <si>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</si>
  <si>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</si>
  <si>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</si>
  <si>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</si>
  <si>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</si>
  <si>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</si>
  <si>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</si>
  <si>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Country</t>
  </si>
  <si>
    <t>compGrowth</t>
  </si>
  <si>
    <t>1990-2060</t>
  </si>
  <si>
    <t>2020-2060</t>
  </si>
  <si>
    <t>MAX</t>
  </si>
  <si>
    <t>AVG</t>
  </si>
  <si>
    <t>STDEV</t>
  </si>
  <si>
    <t>OECD = OED</t>
  </si>
  <si>
    <t>Data from Year</t>
  </si>
  <si>
    <t>Cape Verde</t>
  </si>
  <si>
    <t>Swaziland</t>
  </si>
  <si>
    <t>Mitchell TD, Carter TR, Jones PD, Hulme M, New M. A comprehensive set of high-resolution grids of monthly climate for Europe and the globe: the observed record (1901–2000) and 16 scenarios (2001–2100). Tyndall centre for climate change research working paper. 2004 Jul;55(0):25.</t>
  </si>
  <si>
    <t>Avg Annual Temp (1961-1990, Cels)</t>
  </si>
  <si>
    <t>Countries/Regions: World. Sectors/Subsectors: Total including LUCF. Gases: All GHG. Calculation: Total. Show data by Countries</t>
  </si>
  <si>
    <t>Data for</t>
  </si>
  <si>
    <t>CAIT</t>
  </si>
  <si>
    <t>Data source</t>
  </si>
  <si>
    <t>MtCO2e</t>
  </si>
  <si>
    <t>Niue</t>
  </si>
  <si>
    <t>Cook Islands</t>
  </si>
  <si>
    <t>Micronesia</t>
  </si>
  <si>
    <t>Saint Vincent and the Grenadines</t>
  </si>
  <si>
    <t>Saint Kitts and Nevis</t>
  </si>
  <si>
    <t>Saint Lucia</t>
  </si>
  <si>
    <t>Bahamas</t>
  </si>
  <si>
    <t>Gambia</t>
  </si>
  <si>
    <t>Macedonia</t>
  </si>
  <si>
    <t>Kyrgyzstan</t>
  </si>
  <si>
    <t>Brunei</t>
  </si>
  <si>
    <t>Republic of Congo</t>
  </si>
  <si>
    <t>Yemen</t>
  </si>
  <si>
    <t>Laos</t>
  </si>
  <si>
    <t>Slovakia</t>
  </si>
  <si>
    <t>North Korea</t>
  </si>
  <si>
    <t>Syria</t>
  </si>
  <si>
    <t>Venezuela</t>
  </si>
  <si>
    <t>Egypt</t>
  </si>
  <si>
    <t>South Korea</t>
  </si>
  <si>
    <t>Democratic Republic of the Congo</t>
  </si>
  <si>
    <t>Iran</t>
  </si>
  <si>
    <t>Russia</t>
  </si>
  <si>
    <t>unit</t>
  </si>
  <si>
    <t>Code</t>
  </si>
  <si>
    <t>COK</t>
  </si>
  <si>
    <t>NIU</t>
  </si>
  <si>
    <t>Côte d'Ivoire</t>
  </si>
  <si>
    <t>Name in CW</t>
  </si>
  <si>
    <t>Country/Region in WB</t>
  </si>
  <si>
    <t>In OECD GDP Forecast</t>
  </si>
  <si>
    <t>Sum of 2018</t>
  </si>
  <si>
    <t>Y</t>
  </si>
  <si>
    <t>avgAnnuTemp</t>
  </si>
  <si>
    <t>name</t>
  </si>
  <si>
    <t>MIN</t>
  </si>
  <si>
    <t>5-year annual</t>
  </si>
  <si>
    <t>Country in WB</t>
  </si>
  <si>
    <t>Warming since 1960 (°C / century)</t>
  </si>
  <si>
    <t>+/-</t>
  </si>
  <si>
    <t>Warming step ratio</t>
  </si>
  <si>
    <t>Global Avg 2020</t>
  </si>
  <si>
    <t>Global Avg Warm:</t>
  </si>
  <si>
    <t>OECD List</t>
  </si>
  <si>
    <t>1951+1980</t>
  </si>
  <si>
    <t>10-year annual</t>
  </si>
  <si>
    <t>avgAnnuTempStep</t>
  </si>
  <si>
    <t>Asia</t>
  </si>
  <si>
    <t>Åland</t>
  </si>
  <si>
    <t>Europe</t>
  </si>
  <si>
    <t>Africa</t>
  </si>
  <si>
    <t>Anguilla</t>
  </si>
  <si>
    <t>Antarctica</t>
  </si>
  <si>
    <t>South America</t>
  </si>
  <si>
    <t>Oceania</t>
  </si>
  <si>
    <t>Baker Island</t>
  </si>
  <si>
    <t>Bonaire, Saint Eustatius and Saba</t>
  </si>
  <si>
    <t>Burma</t>
  </si>
  <si>
    <t>Christmas Island</t>
  </si>
  <si>
    <t>Congo</t>
  </si>
  <si>
    <t>Congo (Democratic Republic of the)</t>
  </si>
  <si>
    <t>Curaçao</t>
  </si>
  <si>
    <t>Falkland Islands (Islas Malvinas)</t>
  </si>
  <si>
    <t>Federated States of Micronesia</t>
  </si>
  <si>
    <t>France (Europe)</t>
  </si>
  <si>
    <t>French Guiana</t>
  </si>
  <si>
    <t>French Southern and Antarctic Lands</t>
  </si>
  <si>
    <t>Gaza Strip</t>
  </si>
  <si>
    <t>Guadeloupe</t>
  </si>
  <si>
    <t>Guernsey</t>
  </si>
  <si>
    <t>Heard Island and McDonald Islands</t>
  </si>
  <si>
    <t>Hong Kong</t>
  </si>
  <si>
    <t>Jersey</t>
  </si>
  <si>
    <t>Kingman Reef</t>
  </si>
  <si>
    <t>Macau</t>
  </si>
  <si>
    <t>Martinique</t>
  </si>
  <si>
    <t>Mayotte</t>
  </si>
  <si>
    <t>Montserrat</t>
  </si>
  <si>
    <t>Palestina</t>
  </si>
  <si>
    <t>Palmyra Atoll</t>
  </si>
  <si>
    <t>Reunion</t>
  </si>
  <si>
    <t>Saint Barthélemy</t>
  </si>
  <si>
    <t>Saint Martin</t>
  </si>
  <si>
    <t>Saint Pierre and Miquelon</t>
  </si>
  <si>
    <t>Sint Maarten</t>
  </si>
  <si>
    <t>South Georgia and the South Sandwich Isla</t>
  </si>
  <si>
    <t>Svalbard and Jan Mayen</t>
  </si>
  <si>
    <t>Taiwan</t>
  </si>
  <si>
    <t>Turks and Caicas Islands</t>
  </si>
  <si>
    <t>Virgin Islands</t>
  </si>
  <si>
    <t>Western Sahara</t>
  </si>
  <si>
    <t>tempStepRatio</t>
  </si>
  <si>
    <t>benefit from warming</t>
  </si>
  <si>
    <t>Long-term baseline projections, No. 103</t>
  </si>
  <si>
    <t>The OECD Long-Term Baseline is a projection of some major economic variables beyond the short-term horizon of the OECD Economic Outlook. It covers all OECD economies, non-OECD G20 economies and key partners. Components of potential growth, fiscal balances and debt accumulation, domestic saving and investment balances, and external balances are covered and interest rates consistent with those projections, the projection horizon being 2060. For the historical period and the short-run projection horizon, the series are consistent with those of the OECD Economic Outlook No. 103.</t>
  </si>
  <si>
    <t>tick</t>
  </si>
  <si>
    <t>Global GDP (min)</t>
  </si>
  <si>
    <t>Global GDP (lower_quartile)</t>
  </si>
  <si>
    <t>Global GDP (median)</t>
  </si>
  <si>
    <t>Global GDP (upper_quartile)</t>
  </si>
  <si>
    <t>Global GDP (max)</t>
  </si>
  <si>
    <t>Global GDP (stdev)</t>
  </si>
  <si>
    <t>Global GDP (variance)</t>
  </si>
  <si>
    <t>Loss Ratio</t>
  </si>
  <si>
    <t>G7</t>
  </si>
  <si>
    <t>G20</t>
  </si>
  <si>
    <t>GHG2018 in MtCO2e</t>
  </si>
  <si>
    <t>unit GHG/GDP, tCO2e/Million USD</t>
  </si>
  <si>
    <t>GDP2020 in MillionUSD</t>
  </si>
  <si>
    <t>GDP2018 in MillionUSD</t>
  </si>
  <si>
    <t>GDPby2060 in MUSD</t>
  </si>
  <si>
    <t>0.1C per year, RCP 8.5</t>
  </si>
  <si>
    <t>No warming ref, validate compound Growth rate</t>
  </si>
  <si>
    <t>impactGDP (mean)</t>
  </si>
  <si>
    <t>refGDP (mean)</t>
  </si>
  <si>
    <t>impactGDP (min)</t>
  </si>
  <si>
    <t>impactGDP (lower_quartile)</t>
  </si>
  <si>
    <t>impactGDP (median)</t>
  </si>
  <si>
    <t>impactGDP (upper_quartile)</t>
  </si>
  <si>
    <t>impactGDP (max)</t>
  </si>
  <si>
    <t>impactGDP (stdev)</t>
  </si>
  <si>
    <t>impactGDP (variance)</t>
  </si>
  <si>
    <t>Global GHG (mean)</t>
  </si>
  <si>
    <t>Global GHG (min)</t>
  </si>
  <si>
    <t>Global GHG (lower_quartile)</t>
  </si>
  <si>
    <t>Global GHG (median)</t>
  </si>
  <si>
    <t>Global GHG (upper_quartile)</t>
  </si>
  <si>
    <t>Global GHG (max)</t>
  </si>
  <si>
    <t>Global GHG (stdev)</t>
  </si>
  <si>
    <t>Global GHG (variance)</t>
  </si>
  <si>
    <t>Business as usual</t>
  </si>
  <si>
    <t>1% improve, No Share</t>
  </si>
  <si>
    <t>1% improve, G7 Share</t>
  </si>
  <si>
    <t>1% improve G20Share</t>
  </si>
  <si>
    <t>1% improve  International Share</t>
  </si>
  <si>
    <t>OECD Gfocus</t>
  </si>
  <si>
    <t>TRUE</t>
  </si>
  <si>
    <t>global</t>
  </si>
  <si>
    <t>%</t>
  </si>
  <si>
    <t>Value in Million USD 2010</t>
  </si>
  <si>
    <t xml:space="preserve"> </t>
  </si>
  <si>
    <t>OECD_raw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</si>
</sst>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0%"/>
    <numFmt numFmtId="165" formatCode="_(* #,##0.0000_);_(* \(#,##0.0000\);_(* &quot;-&quot;??_);_(@_)"/>
    <numFmt numFmtId="166" formatCode="0.0000"/>
    <numFmt numFmtId="167" formatCode="0.000"/>
    <numFmt numFmtId="168" formatCode="_(* #,##0.000000_);_(* \(#,##0.000000\);_(* &quot;-&quot;??_);_(@_)"/>
  </numFmts>
  <fonts count="8" x14ac:knownFonts="1">
    <font>
      <sz val="12"/>
      <color theme="1"/>
      <name val="Calibri"/>
      <family val="2"/>
      <scheme val="minor"/>
    </font>
    <font>
      <sz val="12"/>
      <color theme="1"/>
      <name val="Calibri"/>
      <family val="2"/>
      <scheme val="minor"/>
    </font>
    <font>
      <b/>
      <sz val="12"/>
      <color theme="1"/>
      <name val="Calibri"/>
      <family val="2"/>
      <scheme val="minor"/>
    </font>
    <font>
      <sz val="13"/>
      <color rgb="FF222222"/>
      <name val="Arial"/>
      <family val="2"/>
    </font>
    <font>
      <sz val="10"/>
      <color rgb="FF000000"/>
      <name val="Helvetica Neue"/>
      <family val="2"/>
    </font>
    <font>
      <b/>
      <sz val="10"/>
      <color rgb="FF000000"/>
      <name val="Helvetica Neue"/>
      <family val="2"/>
    </font>
    <font>
      <sz val="12"/>
      <color theme="1"/>
      <name val="Helvetica"/>
      <family val="2"/>
    </font>
    <font>
      <u/>
      <sz val="12"/>
      <color theme="1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5" tint="0.39997558519241921"/>
        <bgColor indexed="64"/>
      </patternFill>
    </fill>
  </fills>
  <borders count="15">
    <border>
      <left/>
      <right/>
      <top/>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theme="4" tint="0.39997558519241921"/>
      </top>
      <bottom/>
      <diagonal/>
    </border>
    <border>
      <left style="medium">
        <color indexed="64"/>
      </left>
      <right/>
      <top style="thin">
        <color theme="4" tint="0.39997558519241921"/>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cellStyleXfs>
  <cellXfs count="102">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64" fontId="0" fillId="0" borderId="0" xfId="2" applyNumberFormat="1" applyFont="1"/>
    <xf numFmtId="43" fontId="0" fillId="0" borderId="0" xfId="1" applyFont="1"/>
    <xf numFmtId="165" fontId="0" fillId="0" borderId="0" xfId="1" applyNumberFormat="1" applyFont="1"/>
    <xf numFmtId="10" fontId="0" fillId="0" borderId="0" xfId="0" applyNumberFormat="1"/>
    <xf numFmtId="10" fontId="0" fillId="0" borderId="5" xfId="2" applyNumberFormat="1" applyFont="1" applyBorder="1"/>
    <xf numFmtId="10" fontId="0" fillId="0" borderId="0" xfId="2" applyNumberFormat="1" applyFont="1" applyBorder="1"/>
    <xf numFmtId="10" fontId="0" fillId="0" borderId="7" xfId="2" applyNumberFormat="1" applyFont="1" applyBorder="1"/>
    <xf numFmtId="10" fontId="0" fillId="0" borderId="8" xfId="2" applyNumberFormat="1" applyFont="1" applyBorder="1"/>
    <xf numFmtId="10" fontId="0" fillId="0" borderId="5" xfId="0" applyNumberFormat="1" applyBorder="1"/>
    <xf numFmtId="10" fontId="0" fillId="0" borderId="0" xfId="0" applyNumberFormat="1" applyBorder="1"/>
    <xf numFmtId="10" fontId="0" fillId="0" borderId="6" xfId="0" applyNumberFormat="1" applyBorder="1"/>
    <xf numFmtId="10" fontId="0" fillId="0" borderId="7" xfId="0" applyNumberFormat="1" applyBorder="1"/>
    <xf numFmtId="10" fontId="0" fillId="0" borderId="8" xfId="0" applyNumberFormat="1" applyBorder="1"/>
    <xf numFmtId="10" fontId="0" fillId="0" borderId="9" xfId="0" applyNumberFormat="1" applyBorder="1"/>
    <xf numFmtId="0" fontId="0" fillId="0" borderId="0" xfId="0" applyAlignment="1"/>
    <xf numFmtId="0" fontId="0" fillId="3" borderId="0" xfId="0" applyFont="1" applyFill="1"/>
    <xf numFmtId="0" fontId="5" fillId="0" borderId="0" xfId="0" applyFont="1"/>
    <xf numFmtId="0" fontId="4" fillId="0" borderId="0" xfId="0" applyFont="1"/>
    <xf numFmtId="0" fontId="6" fillId="0" borderId="0" xfId="0" applyFont="1"/>
    <xf numFmtId="0" fontId="0" fillId="0" borderId="0" xfId="0" applyFont="1"/>
    <xf numFmtId="0" fontId="2" fillId="0" borderId="0" xfId="0" applyFont="1"/>
    <xf numFmtId="0" fontId="2" fillId="0" borderId="1" xfId="0" applyFont="1" applyFill="1" applyBorder="1"/>
    <xf numFmtId="0" fontId="0" fillId="2" borderId="0" xfId="0" applyFill="1" applyAlignment="1"/>
    <xf numFmtId="0" fontId="7" fillId="0" borderId="0" xfId="3"/>
    <xf numFmtId="166" fontId="0" fillId="0" borderId="0" xfId="0" applyNumberFormat="1"/>
    <xf numFmtId="0" fontId="0" fillId="0" borderId="0" xfId="0" applyAlignment="1">
      <alignment horizontal="center"/>
    </xf>
    <xf numFmtId="0" fontId="0" fillId="0" borderId="0" xfId="0" applyAlignment="1">
      <alignment horizontal="center" wrapText="1"/>
    </xf>
    <xf numFmtId="166" fontId="0" fillId="0" borderId="0" xfId="0" applyNumberFormat="1" applyAlignment="1">
      <alignment wrapText="1"/>
    </xf>
    <xf numFmtId="0" fontId="0" fillId="4" borderId="0" xfId="0" applyFill="1"/>
    <xf numFmtId="0" fontId="0" fillId="5" borderId="0" xfId="0" applyFill="1"/>
    <xf numFmtId="167" fontId="0" fillId="0" borderId="0" xfId="0" applyNumberFormat="1"/>
    <xf numFmtId="166" fontId="0" fillId="2" borderId="0" xfId="0" applyNumberFormat="1" applyFill="1"/>
    <xf numFmtId="168" fontId="0" fillId="0" borderId="0" xfId="1" applyNumberFormat="1" applyFont="1"/>
    <xf numFmtId="0" fontId="0" fillId="0" borderId="5"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10" fontId="1" fillId="0" borderId="0" xfId="2" applyNumberFormat="1" applyFont="1" applyBorder="1" applyAlignment="1"/>
    <xf numFmtId="10" fontId="0" fillId="0" borderId="2" xfId="2" applyNumberFormat="1" applyFont="1" applyBorder="1"/>
    <xf numFmtId="10" fontId="0" fillId="0" borderId="3" xfId="2" applyNumberFormat="1" applyFont="1" applyBorder="1"/>
    <xf numFmtId="10" fontId="0" fillId="0" borderId="2" xfId="0" applyNumberFormat="1" applyBorder="1"/>
    <xf numFmtId="10" fontId="0" fillId="0" borderId="3" xfId="0" applyNumberFormat="1" applyBorder="1"/>
    <xf numFmtId="10" fontId="0" fillId="0" borderId="4" xfId="0" applyNumberFormat="1" applyBorder="1"/>
    <xf numFmtId="10" fontId="1" fillId="0" borderId="8" xfId="2" applyNumberFormat="1" applyFont="1" applyBorder="1" applyAlignment="1"/>
    <xf numFmtId="10" fontId="1" fillId="0" borderId="3" xfId="2" applyNumberFormat="1" applyFont="1" applyBorder="1" applyAlignment="1"/>
    <xf numFmtId="0" fontId="0" fillId="7" borderId="10" xfId="0" applyFill="1" applyBorder="1" applyAlignment="1">
      <alignment horizontal="center" vertical="center"/>
    </xf>
    <xf numFmtId="10" fontId="0" fillId="7" borderId="10" xfId="0" applyNumberFormat="1" applyFill="1" applyBorder="1"/>
    <xf numFmtId="10" fontId="0" fillId="7" borderId="11" xfId="0" applyNumberFormat="1" applyFill="1" applyBorder="1"/>
    <xf numFmtId="10" fontId="0" fillId="7" borderId="12" xfId="0" applyNumberFormat="1" applyFill="1" applyBorder="1"/>
    <xf numFmtId="0" fontId="2" fillId="6" borderId="13" xfId="0" applyNumberFormat="1" applyFont="1" applyFill="1" applyBorder="1"/>
    <xf numFmtId="9" fontId="0" fillId="0" borderId="0" xfId="2" applyFont="1"/>
    <xf numFmtId="2" fontId="0" fillId="0" borderId="0" xfId="0" applyNumberFormat="1"/>
    <xf numFmtId="2" fontId="2" fillId="6" borderId="13" xfId="0" applyNumberFormat="1" applyFont="1" applyFill="1" applyBorder="1"/>
    <xf numFmtId="0" fontId="7" fillId="2" borderId="0" xfId="3" applyFill="1"/>
    <xf numFmtId="9" fontId="0" fillId="0" borderId="5" xfId="2" applyFont="1" applyBorder="1"/>
    <xf numFmtId="2" fontId="0" fillId="0" borderId="0" xfId="0" applyNumberFormat="1" applyBorder="1"/>
    <xf numFmtId="2" fontId="0" fillId="0" borderId="6" xfId="0" applyNumberFormat="1" applyBorder="1"/>
    <xf numFmtId="9" fontId="2" fillId="6" borderId="5" xfId="2" applyFont="1" applyFill="1" applyBorder="1"/>
    <xf numFmtId="9" fontId="2" fillId="6" borderId="7" xfId="2" applyFont="1" applyFill="1" applyBorder="1"/>
    <xf numFmtId="2" fontId="0" fillId="0" borderId="8" xfId="0" applyNumberFormat="1" applyBorder="1"/>
    <xf numFmtId="2" fontId="0" fillId="0" borderId="9" xfId="0" applyNumberFormat="1" applyBorder="1"/>
    <xf numFmtId="0" fontId="0" fillId="8" borderId="0" xfId="0" applyFill="1"/>
    <xf numFmtId="11" fontId="0" fillId="0" borderId="0" xfId="0" applyNumberFormat="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2" fillId="6" borderId="14" xfId="0" applyNumberFormat="1" applyFont="1" applyFill="1" applyBorder="1"/>
    <xf numFmtId="0" fontId="0" fillId="0" borderId="9" xfId="0" applyBorder="1"/>
    <xf numFmtId="0" fontId="0" fillId="2" borderId="0" xfId="0" applyFill="1" applyAlignment="1">
      <alignment horizontal="left"/>
    </xf>
    <xf numFmtId="0" fontId="0" fillId="2" borderId="0" xfId="0" applyNumberFormat="1" applyFill="1"/>
    <xf numFmtId="10" fontId="0" fillId="2" borderId="0" xfId="2" applyNumberFormat="1" applyFont="1" applyFill="1"/>
    <xf numFmtId="11" fontId="2" fillId="6" borderId="13" xfId="0" applyNumberFormat="1" applyFont="1" applyFill="1" applyBorder="1"/>
    <xf numFmtId="43" fontId="0" fillId="0" borderId="0" xfId="1" applyFont="1" applyBorder="1"/>
    <xf numFmtId="43" fontId="2" fillId="6" borderId="13" xfId="1" applyFont="1" applyFill="1" applyBorder="1"/>
    <xf numFmtId="43" fontId="0" fillId="0" borderId="8" xfId="1" applyFont="1" applyBorder="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2" fillId="0" borderId="0" xfId="0" applyFont="1" applyBorder="1" applyAlignment="1">
      <alignment horizontal="center"/>
    </xf>
    <xf numFmtId="0" fontId="2" fillId="0" borderId="6" xfId="0" applyFont="1" applyBorder="1" applyAlignment="1">
      <alignment horizontal="center"/>
    </xf>
    <xf numFmtId="9" fontId="2" fillId="0" borderId="5" xfId="2" applyFont="1" applyBorder="1" applyAlignment="1">
      <alignment horizontal="left"/>
    </xf>
    <xf numFmtId="9" fontId="2" fillId="0" borderId="0" xfId="2" applyFont="1" applyBorder="1" applyAlignment="1">
      <alignment horizontal="left"/>
    </xf>
    <xf numFmtId="2" fontId="2" fillId="0" borderId="2" xfId="0" applyNumberFormat="1" applyFont="1" applyBorder="1" applyAlignment="1">
      <alignment horizontal="center"/>
    </xf>
    <xf numFmtId="2" fontId="2" fillId="0" borderId="3" xfId="0" applyNumberFormat="1" applyFont="1" applyBorder="1" applyAlignment="1">
      <alignment horizontal="center"/>
    </xf>
    <xf numFmtId="2" fontId="2" fillId="0" borderId="4" xfId="0" applyNumberFormat="1" applyFont="1" applyBorder="1" applyAlignment="1">
      <alignment horizont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0" xfId="0" applyFont="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left" vertical="top" wrapText="1"/>
    </xf>
    <xf numFmtId="0" fontId="3" fillId="2" borderId="0" xfId="0" applyFont="1" applyFill="1" applyAlignment="1">
      <alignment horizontal="center" vertical="center" wrapText="1"/>
    </xf>
    <xf numFmtId="2" fontId="2" fillId="6" borderId="13" xfId="1" applyNumberFormat="1" applyFont="1" applyFill="1" applyBorder="1"/>
  </cellXfs>
  <cellStyles count="4">
    <cellStyle name="Comma" xfId="1" builtinId="3"/>
    <cellStyle name="Hyperlink" xfId="3" builtinId="8"/>
    <cellStyle name="Normal" xfId="0" builtinId="0"/>
    <cellStyle name="Per cent" xfId="2" builtinId="5"/>
  </cellStyles>
  <dxfs count="71">
    <dxf>
      <font>
        <b val="0"/>
        <i val="0"/>
        <strike val="0"/>
        <condense val="0"/>
        <extend val="0"/>
        <outline val="0"/>
        <shadow val="0"/>
        <u val="none"/>
        <vertAlign val="baseline"/>
        <sz val="12"/>
        <color theme="1"/>
        <name val="Calibri"/>
        <family val="2"/>
        <scheme val="minor"/>
      </font>
      <numFmt numFmtId="164" formatCode="0.0000%"/>
    </dxf>
    <dxf>
      <font>
        <b val="0"/>
        <i val="0"/>
        <strike val="0"/>
        <condense val="0"/>
        <extend val="0"/>
        <outline val="0"/>
        <shadow val="0"/>
        <u val="none"/>
        <vertAlign val="baseline"/>
        <sz val="12"/>
        <color theme="1"/>
        <name val="Calibri"/>
        <family val="2"/>
        <scheme val="minor"/>
      </font>
    </dxf>
    <dxf>
      <numFmt numFmtId="0" formatCode="General"/>
    </dxf>
    <dxf>
      <numFmt numFmtId="14" formatCode="0.00%"/>
    </dxf>
    <dxf>
      <numFmt numFmtId="14" formatCode="0.00%"/>
    </dxf>
    <dxf>
      <numFmt numFmtId="14" formatCode="0.00%"/>
    </dxf>
    <dxf>
      <numFmt numFmtId="14" formatCode="0.00%"/>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0" formatCode="General"/>
    </dxf>
    <dxf>
      <alignment horizontal="general" vertical="bottom" textRotation="0" wrapText="0" indent="0" justifyLastLine="0" shrinkToFit="0" readingOrder="0"/>
    </dxf>
    <dxf>
      <numFmt numFmtId="166" formatCode="0.0000"/>
    </dxf>
    <dxf>
      <numFmt numFmtId="2" formatCode="0.00"/>
    </dxf>
    <dxf>
      <numFmt numFmtId="0" formatCode="General"/>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35" formatCode="_(* #,##0.00_);_(* \(#,##0.00\);_(* &quot;-&quot;??_);_(@_)"/>
    </dxf>
    <dxf>
      <numFmt numFmtId="166" formatCode="0.0000"/>
    </dxf>
    <dxf>
      <numFmt numFmtId="167" formatCode="0.000"/>
    </dxf>
    <dxf>
      <font>
        <b val="0"/>
        <i val="0"/>
        <strike val="0"/>
        <condense val="0"/>
        <extend val="0"/>
        <outline val="0"/>
        <shadow val="0"/>
        <u val="none"/>
        <vertAlign val="baseline"/>
        <sz val="12"/>
        <color theme="1"/>
        <name val="Calibri"/>
        <family val="2"/>
        <scheme val="minor"/>
      </font>
      <numFmt numFmtId="168" formatCode="_(* #,##0.000000_);_(* \(#,##0.000000\);_(* &quot;-&quot;??_);_(@_)"/>
    </dxf>
    <dxf>
      <font>
        <b val="0"/>
        <i val="0"/>
        <strike val="0"/>
        <condense val="0"/>
        <extend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1.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externalLink" Target="externalLinks/externalLink1.xml"/><Relationship Id="rId5" Type="http://schemas.openxmlformats.org/officeDocument/2006/relationships/worksheet" Target="worksheets/sheet4.xml"/><Relationship Id="rId15" Type="http://schemas.openxmlformats.org/officeDocument/2006/relationships/pivotCacheDefinition" Target="pivotCache/pivotCacheDefinition4.xml"/><Relationship Id="rId10" Type="http://schemas.openxmlformats.org/officeDocument/2006/relationships/worksheet" Target="worksheets/sheet9.xml"/><Relationship Id="rId19" Type="http://schemas.openxmlformats.org/officeDocument/2006/relationships/sheetMetadata" Target="metadata.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GB" sz="2000"/>
              <a:t>Total GHG Emission</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Sheet1!$V$1</c:f>
              <c:strCache>
                <c:ptCount val="1"/>
                <c:pt idx="0">
                  <c:v>Business as usual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Sheet1!$V$3:$V$43</c:f>
              <c:numCache>
                <c:formatCode>General</c:formatCode>
                <c:ptCount val="41"/>
                <c:pt idx="0">
                  <c:v>36099540000</c:v>
                </c:pt>
                <c:pt idx="1">
                  <c:v>40074940866.681099</c:v>
                </c:pt>
                <c:pt idx="2">
                  <c:v>40959146805.637604</c:v>
                </c:pt>
                <c:pt idx="3">
                  <c:v>41905401040.790001</c:v>
                </c:pt>
                <c:pt idx="4">
                  <c:v>42853908312.556503</c:v>
                </c:pt>
                <c:pt idx="5">
                  <c:v>43866055095.737</c:v>
                </c:pt>
                <c:pt idx="6">
                  <c:v>44854209865.983704</c:v>
                </c:pt>
                <c:pt idx="7">
                  <c:v>45879776079.239098</c:v>
                </c:pt>
                <c:pt idx="8">
                  <c:v>46958663466.444901</c:v>
                </c:pt>
                <c:pt idx="9">
                  <c:v>48008977881.095596</c:v>
                </c:pt>
                <c:pt idx="10">
                  <c:v>49103764453.1679</c:v>
                </c:pt>
                <c:pt idx="11">
                  <c:v>50236360091.684998</c:v>
                </c:pt>
                <c:pt idx="12">
                  <c:v>51356195087.011803</c:v>
                </c:pt>
                <c:pt idx="13">
                  <c:v>52481184507.016502</c:v>
                </c:pt>
                <c:pt idx="14">
                  <c:v>53695813997.442101</c:v>
                </c:pt>
                <c:pt idx="15">
                  <c:v>54868040846.950302</c:v>
                </c:pt>
                <c:pt idx="16">
                  <c:v>56138221979.939598</c:v>
                </c:pt>
                <c:pt idx="17">
                  <c:v>57452899687.103203</c:v>
                </c:pt>
                <c:pt idx="18">
                  <c:v>58722565581.7855</c:v>
                </c:pt>
                <c:pt idx="19">
                  <c:v>60102537573.450302</c:v>
                </c:pt>
                <c:pt idx="20">
                  <c:v>61482772261.363098</c:v>
                </c:pt>
                <c:pt idx="21">
                  <c:v>62911712202.011299</c:v>
                </c:pt>
                <c:pt idx="22">
                  <c:v>64358979773.905098</c:v>
                </c:pt>
                <c:pt idx="23">
                  <c:v>65830132486.111198</c:v>
                </c:pt>
                <c:pt idx="24">
                  <c:v>67296650754.032799</c:v>
                </c:pt>
                <c:pt idx="25">
                  <c:v>68859039629.272995</c:v>
                </c:pt>
                <c:pt idx="26">
                  <c:v>70396899835.962402</c:v>
                </c:pt>
                <c:pt idx="27">
                  <c:v>71994703120.893005</c:v>
                </c:pt>
                <c:pt idx="28">
                  <c:v>73547491855.432098</c:v>
                </c:pt>
                <c:pt idx="29">
                  <c:v>75232325664.123596</c:v>
                </c:pt>
                <c:pt idx="30">
                  <c:v>76971211825.557495</c:v>
                </c:pt>
                <c:pt idx="31">
                  <c:v>78761500140.679001</c:v>
                </c:pt>
                <c:pt idx="32">
                  <c:v>80472072946.747299</c:v>
                </c:pt>
                <c:pt idx="33">
                  <c:v>82357861166.622498</c:v>
                </c:pt>
                <c:pt idx="34">
                  <c:v>84285754540.003403</c:v>
                </c:pt>
                <c:pt idx="35">
                  <c:v>86349459491.724106</c:v>
                </c:pt>
                <c:pt idx="36">
                  <c:v>88315175345.441193</c:v>
                </c:pt>
                <c:pt idx="37">
                  <c:v>90257631706.846695</c:v>
                </c:pt>
                <c:pt idx="38">
                  <c:v>92332772410.404999</c:v>
                </c:pt>
                <c:pt idx="39">
                  <c:v>94461533663.442596</c:v>
                </c:pt>
                <c:pt idx="40">
                  <c:v>96651377365.283096</c:v>
                </c:pt>
              </c:numCache>
            </c:numRef>
          </c:yVal>
          <c:smooth val="0"/>
          <c:extLst>
            <c:ext xmlns:c16="http://schemas.microsoft.com/office/drawing/2014/chart" uri="{C3380CC4-5D6E-409C-BE32-E72D297353CC}">
              <c16:uniqueId val="{00000000-AF50-154B-B283-DE2E7F8B4933}"/>
            </c:ext>
          </c:extLst>
        </c:ser>
        <c:ser>
          <c:idx val="1"/>
          <c:order val="1"/>
          <c:tx>
            <c:strRef>
              <c:f>Sheet1!$AD$1</c:f>
              <c:strCache>
                <c:ptCount val="1"/>
                <c:pt idx="0">
                  <c:v>1% improve, No Share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Sheet1!$AE$3:$AE$43</c:f>
              <c:numCache>
                <c:formatCode>General</c:formatCode>
                <c:ptCount val="41"/>
                <c:pt idx="0">
                  <c:v>36099540000</c:v>
                </c:pt>
                <c:pt idx="1">
                  <c:v>40058150360.106201</c:v>
                </c:pt>
                <c:pt idx="2">
                  <c:v>40564864091.628197</c:v>
                </c:pt>
                <c:pt idx="3">
                  <c:v>41066092284.928001</c:v>
                </c:pt>
                <c:pt idx="4">
                  <c:v>41585043153.487099</c:v>
                </c:pt>
                <c:pt idx="5">
                  <c:v>42094620783.243599</c:v>
                </c:pt>
                <c:pt idx="6">
                  <c:v>42608316262.246597</c:v>
                </c:pt>
                <c:pt idx="7">
                  <c:v>43112966118.477097</c:v>
                </c:pt>
                <c:pt idx="8">
                  <c:v>43685195916.555496</c:v>
                </c:pt>
                <c:pt idx="9">
                  <c:v>44235777554.101303</c:v>
                </c:pt>
                <c:pt idx="10">
                  <c:v>44767385057.7789</c:v>
                </c:pt>
                <c:pt idx="11">
                  <c:v>45354245648.780296</c:v>
                </c:pt>
                <c:pt idx="12">
                  <c:v>45856834336.915001</c:v>
                </c:pt>
                <c:pt idx="13">
                  <c:v>46405408651.958298</c:v>
                </c:pt>
                <c:pt idx="14">
                  <c:v>46967739130.042702</c:v>
                </c:pt>
                <c:pt idx="15">
                  <c:v>47570412145.990402</c:v>
                </c:pt>
                <c:pt idx="16">
                  <c:v>48148620104.824203</c:v>
                </c:pt>
                <c:pt idx="17">
                  <c:v>48740114997.059998</c:v>
                </c:pt>
                <c:pt idx="18">
                  <c:v>49302269650.105202</c:v>
                </c:pt>
                <c:pt idx="19">
                  <c:v>49925127195.763901</c:v>
                </c:pt>
                <c:pt idx="20">
                  <c:v>50565558272.140503</c:v>
                </c:pt>
                <c:pt idx="21">
                  <c:v>51181671011.605904</c:v>
                </c:pt>
                <c:pt idx="22">
                  <c:v>51827736733.9244</c:v>
                </c:pt>
                <c:pt idx="23">
                  <c:v>52498780717.555298</c:v>
                </c:pt>
                <c:pt idx="24">
                  <c:v>53254690506.757599</c:v>
                </c:pt>
                <c:pt idx="25">
                  <c:v>53879403202.801903</c:v>
                </c:pt>
                <c:pt idx="26">
                  <c:v>54579324752.554703</c:v>
                </c:pt>
                <c:pt idx="27">
                  <c:v>55296862487.574203</c:v>
                </c:pt>
                <c:pt idx="28">
                  <c:v>56007089189.115097</c:v>
                </c:pt>
                <c:pt idx="29">
                  <c:v>56702394646.765503</c:v>
                </c:pt>
                <c:pt idx="30">
                  <c:v>57394181752.4132</c:v>
                </c:pt>
                <c:pt idx="31">
                  <c:v>58082641363.545601</c:v>
                </c:pt>
                <c:pt idx="32">
                  <c:v>58837426575.849297</c:v>
                </c:pt>
                <c:pt idx="33">
                  <c:v>59602696581.686401</c:v>
                </c:pt>
                <c:pt idx="34">
                  <c:v>60346941897.0457</c:v>
                </c:pt>
                <c:pt idx="35">
                  <c:v>61056317072.351799</c:v>
                </c:pt>
                <c:pt idx="36">
                  <c:v>61820115725.1306</c:v>
                </c:pt>
                <c:pt idx="37">
                  <c:v>62573295394.928101</c:v>
                </c:pt>
                <c:pt idx="38">
                  <c:v>63362250689.127403</c:v>
                </c:pt>
                <c:pt idx="39">
                  <c:v>64163542442.737801</c:v>
                </c:pt>
                <c:pt idx="40">
                  <c:v>64979154595.445602</c:v>
                </c:pt>
              </c:numCache>
            </c:numRef>
          </c:yVal>
          <c:smooth val="0"/>
          <c:extLst>
            <c:ext xmlns:c16="http://schemas.microsoft.com/office/drawing/2014/chart" uri="{C3380CC4-5D6E-409C-BE32-E72D297353CC}">
              <c16:uniqueId val="{00000001-AF50-154B-B283-DE2E7F8B4933}"/>
            </c:ext>
          </c:extLst>
        </c:ser>
        <c:ser>
          <c:idx val="2"/>
          <c:order val="2"/>
          <c:tx>
            <c:strRef>
              <c:f>Sheet1!$AM$1</c:f>
              <c:strCache>
                <c:ptCount val="1"/>
                <c:pt idx="0">
                  <c:v>1% improve, G7 Share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Sheet1!$AN$3:$AN$43</c:f>
              <c:numCache>
                <c:formatCode>General</c:formatCode>
                <c:ptCount val="41"/>
                <c:pt idx="0">
                  <c:v>36099540000</c:v>
                </c:pt>
                <c:pt idx="1">
                  <c:v>40023418815.209999</c:v>
                </c:pt>
                <c:pt idx="2">
                  <c:v>40243880928.425797</c:v>
                </c:pt>
                <c:pt idx="3">
                  <c:v>40720462570.031898</c:v>
                </c:pt>
                <c:pt idx="4">
                  <c:v>41192236648.036201</c:v>
                </c:pt>
                <c:pt idx="5">
                  <c:v>41720915730.119598</c:v>
                </c:pt>
                <c:pt idx="6">
                  <c:v>42254081475.7705</c:v>
                </c:pt>
                <c:pt idx="7">
                  <c:v>42799263830.710899</c:v>
                </c:pt>
                <c:pt idx="8">
                  <c:v>43292748001.4384</c:v>
                </c:pt>
                <c:pt idx="9">
                  <c:v>43784912608.1064</c:v>
                </c:pt>
                <c:pt idx="10">
                  <c:v>44307270458.209396</c:v>
                </c:pt>
                <c:pt idx="11">
                  <c:v>44873860805.622803</c:v>
                </c:pt>
                <c:pt idx="12">
                  <c:v>45403593271.3806</c:v>
                </c:pt>
                <c:pt idx="13">
                  <c:v>45961685451.800003</c:v>
                </c:pt>
                <c:pt idx="14">
                  <c:v>46485902812.611</c:v>
                </c:pt>
                <c:pt idx="15">
                  <c:v>47051177595.649002</c:v>
                </c:pt>
                <c:pt idx="16">
                  <c:v>47624395532.924301</c:v>
                </c:pt>
                <c:pt idx="17">
                  <c:v>48228621506.439598</c:v>
                </c:pt>
                <c:pt idx="18">
                  <c:v>48843659219.699997</c:v>
                </c:pt>
                <c:pt idx="19">
                  <c:v>49456873593.5131</c:v>
                </c:pt>
                <c:pt idx="20">
                  <c:v>50055216427.829201</c:v>
                </c:pt>
                <c:pt idx="21">
                  <c:v>50670665316.7631</c:v>
                </c:pt>
                <c:pt idx="22">
                  <c:v>51298330906.548203</c:v>
                </c:pt>
                <c:pt idx="23">
                  <c:v>51926185343.998199</c:v>
                </c:pt>
                <c:pt idx="24">
                  <c:v>52583248001.518097</c:v>
                </c:pt>
                <c:pt idx="25">
                  <c:v>53224219921.7397</c:v>
                </c:pt>
                <c:pt idx="26">
                  <c:v>53864127397.169899</c:v>
                </c:pt>
                <c:pt idx="27">
                  <c:v>54561580787.068604</c:v>
                </c:pt>
                <c:pt idx="28">
                  <c:v>55246905917.814003</c:v>
                </c:pt>
                <c:pt idx="29">
                  <c:v>55924264091.429901</c:v>
                </c:pt>
                <c:pt idx="30">
                  <c:v>56664260931.030296</c:v>
                </c:pt>
                <c:pt idx="31">
                  <c:v>57371599832.285004</c:v>
                </c:pt>
                <c:pt idx="32">
                  <c:v>58120940627.412804</c:v>
                </c:pt>
                <c:pt idx="33">
                  <c:v>58913470507.202103</c:v>
                </c:pt>
                <c:pt idx="34">
                  <c:v>59674590370.546501</c:v>
                </c:pt>
                <c:pt idx="35">
                  <c:v>60495540294.385002</c:v>
                </c:pt>
                <c:pt idx="36">
                  <c:v>61262168564.322899</c:v>
                </c:pt>
                <c:pt idx="37">
                  <c:v>62122308105.3703</c:v>
                </c:pt>
                <c:pt idx="38">
                  <c:v>62936526207.6464</c:v>
                </c:pt>
                <c:pt idx="39">
                  <c:v>63760350821.786598</c:v>
                </c:pt>
                <c:pt idx="40">
                  <c:v>64547702794.514702</c:v>
                </c:pt>
              </c:numCache>
            </c:numRef>
          </c:yVal>
          <c:smooth val="0"/>
          <c:extLst>
            <c:ext xmlns:c16="http://schemas.microsoft.com/office/drawing/2014/chart" uri="{C3380CC4-5D6E-409C-BE32-E72D297353CC}">
              <c16:uniqueId val="{00000002-AF50-154B-B283-DE2E7F8B4933}"/>
            </c:ext>
          </c:extLst>
        </c:ser>
        <c:ser>
          <c:idx val="3"/>
          <c:order val="3"/>
          <c:tx>
            <c:strRef>
              <c:f>Sheet1!$AV$1</c:f>
              <c:strCache>
                <c:ptCount val="1"/>
                <c:pt idx="0">
                  <c:v>1% improve G20Share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Sheet1!$AW$3:$AW$43</c:f>
              <c:numCache>
                <c:formatCode>General</c:formatCode>
                <c:ptCount val="41"/>
                <c:pt idx="0">
                  <c:v>36099540000</c:v>
                </c:pt>
                <c:pt idx="1">
                  <c:v>40039243673.290901</c:v>
                </c:pt>
                <c:pt idx="2">
                  <c:v>38529827977.322601</c:v>
                </c:pt>
                <c:pt idx="3">
                  <c:v>38382952417.373596</c:v>
                </c:pt>
                <c:pt idx="4">
                  <c:v>38563077508.320297</c:v>
                </c:pt>
                <c:pt idx="5">
                  <c:v>37462092473.724899</c:v>
                </c:pt>
                <c:pt idx="6">
                  <c:v>37905169480.045097</c:v>
                </c:pt>
                <c:pt idx="7">
                  <c:v>38388213772.144798</c:v>
                </c:pt>
                <c:pt idx="8">
                  <c:v>38859418223.574402</c:v>
                </c:pt>
                <c:pt idx="9">
                  <c:v>39348229766.293999</c:v>
                </c:pt>
                <c:pt idx="10">
                  <c:v>39820657637.487297</c:v>
                </c:pt>
                <c:pt idx="11">
                  <c:v>40349946704.319298</c:v>
                </c:pt>
                <c:pt idx="12">
                  <c:v>40887182600.359703</c:v>
                </c:pt>
                <c:pt idx="13">
                  <c:v>41397134722.911598</c:v>
                </c:pt>
                <c:pt idx="14">
                  <c:v>41907474610.066399</c:v>
                </c:pt>
                <c:pt idx="15">
                  <c:v>42383032856.071899</c:v>
                </c:pt>
                <c:pt idx="16">
                  <c:v>42882979169.5821</c:v>
                </c:pt>
                <c:pt idx="17">
                  <c:v>43371459896.791199</c:v>
                </c:pt>
                <c:pt idx="18">
                  <c:v>43921930933.008003</c:v>
                </c:pt>
                <c:pt idx="19">
                  <c:v>44457574258.485497</c:v>
                </c:pt>
                <c:pt idx="20">
                  <c:v>45012882882.649597</c:v>
                </c:pt>
                <c:pt idx="21">
                  <c:v>45540169840.1334</c:v>
                </c:pt>
                <c:pt idx="22">
                  <c:v>46037454435.355202</c:v>
                </c:pt>
                <c:pt idx="23">
                  <c:v>46592640900.9161</c:v>
                </c:pt>
                <c:pt idx="24">
                  <c:v>47122078231.244797</c:v>
                </c:pt>
                <c:pt idx="25">
                  <c:v>47703610304.606102</c:v>
                </c:pt>
                <c:pt idx="26">
                  <c:v>48295843885.444397</c:v>
                </c:pt>
                <c:pt idx="27">
                  <c:v>48894382686.870102</c:v>
                </c:pt>
                <c:pt idx="28">
                  <c:v>49541963627.056999</c:v>
                </c:pt>
                <c:pt idx="29">
                  <c:v>50144343723.5485</c:v>
                </c:pt>
                <c:pt idx="30">
                  <c:v>50732716604.352898</c:v>
                </c:pt>
                <c:pt idx="31">
                  <c:v>51386458062.134697</c:v>
                </c:pt>
                <c:pt idx="32">
                  <c:v>52026817725.762604</c:v>
                </c:pt>
                <c:pt idx="33">
                  <c:v>52694680947.608704</c:v>
                </c:pt>
                <c:pt idx="34">
                  <c:v>53359216446.438004</c:v>
                </c:pt>
                <c:pt idx="35">
                  <c:v>54020326730.591599</c:v>
                </c:pt>
                <c:pt idx="36">
                  <c:v>54730216792.945999</c:v>
                </c:pt>
                <c:pt idx="37">
                  <c:v>55432254352.293503</c:v>
                </c:pt>
                <c:pt idx="38">
                  <c:v>56151815000.164597</c:v>
                </c:pt>
                <c:pt idx="39">
                  <c:v>56865052769.684898</c:v>
                </c:pt>
                <c:pt idx="40">
                  <c:v>57690175062.895401</c:v>
                </c:pt>
              </c:numCache>
            </c:numRef>
          </c:yVal>
          <c:smooth val="0"/>
          <c:extLst>
            <c:ext xmlns:c16="http://schemas.microsoft.com/office/drawing/2014/chart" uri="{C3380CC4-5D6E-409C-BE32-E72D297353CC}">
              <c16:uniqueId val="{00000003-AF50-154B-B283-DE2E7F8B4933}"/>
            </c:ext>
          </c:extLst>
        </c:ser>
        <c:ser>
          <c:idx val="4"/>
          <c:order val="4"/>
          <c:tx>
            <c:strRef>
              <c:f>Sheet1!$BE$1</c:f>
              <c:strCache>
                <c:ptCount val="1"/>
                <c:pt idx="0">
                  <c:v>1% improve  International Share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Sheet1!$BF$3:$BF$43</c:f>
              <c:numCache>
                <c:formatCode>General</c:formatCode>
                <c:ptCount val="41"/>
                <c:pt idx="0">
                  <c:v>36099540000</c:v>
                </c:pt>
                <c:pt idx="1">
                  <c:v>40047317555.553299</c:v>
                </c:pt>
                <c:pt idx="2">
                  <c:v>38330828097.163597</c:v>
                </c:pt>
                <c:pt idx="3">
                  <c:v>37791184497.264603</c:v>
                </c:pt>
                <c:pt idx="4">
                  <c:v>37116334707.682701</c:v>
                </c:pt>
                <c:pt idx="5">
                  <c:v>34852009900.937103</c:v>
                </c:pt>
                <c:pt idx="6">
                  <c:v>34360261165.573601</c:v>
                </c:pt>
                <c:pt idx="7">
                  <c:v>33308507649.786499</c:v>
                </c:pt>
                <c:pt idx="8">
                  <c:v>32479022170.545101</c:v>
                </c:pt>
                <c:pt idx="9">
                  <c:v>30913406935.688202</c:v>
                </c:pt>
                <c:pt idx="10">
                  <c:v>30334072220.264</c:v>
                </c:pt>
                <c:pt idx="11">
                  <c:v>29644438837.861801</c:v>
                </c:pt>
                <c:pt idx="12">
                  <c:v>29182141590.0886</c:v>
                </c:pt>
                <c:pt idx="13">
                  <c:v>28872789713.669102</c:v>
                </c:pt>
                <c:pt idx="14">
                  <c:v>28491307441.5774</c:v>
                </c:pt>
                <c:pt idx="15">
                  <c:v>27767965884.226601</c:v>
                </c:pt>
                <c:pt idx="16">
                  <c:v>26870938454.818699</c:v>
                </c:pt>
                <c:pt idx="17">
                  <c:v>26192872370.3787</c:v>
                </c:pt>
                <c:pt idx="18">
                  <c:v>25010115629.7197</c:v>
                </c:pt>
                <c:pt idx="19">
                  <c:v>24616488221.322899</c:v>
                </c:pt>
                <c:pt idx="20">
                  <c:v>24190374267.938702</c:v>
                </c:pt>
                <c:pt idx="21">
                  <c:v>23828854786.680302</c:v>
                </c:pt>
                <c:pt idx="22">
                  <c:v>23484442681.9534</c:v>
                </c:pt>
                <c:pt idx="23">
                  <c:v>23189151346.948299</c:v>
                </c:pt>
                <c:pt idx="24">
                  <c:v>23089333585.801201</c:v>
                </c:pt>
                <c:pt idx="25">
                  <c:v>22313753291.506199</c:v>
                </c:pt>
                <c:pt idx="26">
                  <c:v>21881166782.8461</c:v>
                </c:pt>
                <c:pt idx="27">
                  <c:v>21385557897.053799</c:v>
                </c:pt>
                <c:pt idx="28">
                  <c:v>20444168277.993198</c:v>
                </c:pt>
                <c:pt idx="29">
                  <c:v>19534537588.679901</c:v>
                </c:pt>
                <c:pt idx="30">
                  <c:v>18651534348.466099</c:v>
                </c:pt>
                <c:pt idx="31">
                  <c:v>18088895137.3437</c:v>
                </c:pt>
                <c:pt idx="32">
                  <c:v>17612319422.170502</c:v>
                </c:pt>
                <c:pt idx="33">
                  <c:v>17134527422.0333</c:v>
                </c:pt>
                <c:pt idx="34">
                  <c:v>16345783065.990499</c:v>
                </c:pt>
                <c:pt idx="35">
                  <c:v>16218482975.877899</c:v>
                </c:pt>
                <c:pt idx="36">
                  <c:v>15058310631.752501</c:v>
                </c:pt>
                <c:pt idx="37">
                  <c:v>14655263562.4575</c:v>
                </c:pt>
                <c:pt idx="38">
                  <c:v>13809051728.7763</c:v>
                </c:pt>
                <c:pt idx="39">
                  <c:v>12921361336.728901</c:v>
                </c:pt>
                <c:pt idx="40">
                  <c:v>12568755221.413799</c:v>
                </c:pt>
              </c:numCache>
            </c:numRef>
          </c:yVal>
          <c:smooth val="0"/>
          <c:extLst>
            <c:ext xmlns:c16="http://schemas.microsoft.com/office/drawing/2014/chart" uri="{C3380CC4-5D6E-409C-BE32-E72D297353CC}">
              <c16:uniqueId val="{00000004-AF50-154B-B283-DE2E7F8B4933}"/>
            </c:ext>
          </c:extLst>
        </c:ser>
        <c:dLbls>
          <c:showLegendKey val="0"/>
          <c:showVal val="0"/>
          <c:showCatName val="0"/>
          <c:showSerName val="0"/>
          <c:showPercent val="0"/>
          <c:showBubbleSize val="0"/>
        </c:dLbls>
        <c:axId val="213636159"/>
        <c:axId val="213279327"/>
      </c:scatterChart>
      <c:valAx>
        <c:axId val="213636159"/>
        <c:scaling>
          <c:orientation val="minMax"/>
          <c:max val="2060"/>
          <c:min val="2020"/>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213279327"/>
        <c:crosses val="autoZero"/>
        <c:crossBetween val="midCat"/>
      </c:valAx>
      <c:valAx>
        <c:axId val="213279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GB" sz="2000"/>
                  <a:t>GHG emission</a:t>
                </a:r>
                <a:r>
                  <a:rPr lang="en-GB" sz="2000" baseline="0"/>
                  <a:t> in tonCO2e</a:t>
                </a:r>
                <a:endParaRPr lang="en-GB" sz="2000"/>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13636159"/>
        <c:crossesAt val="1"/>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58CF36E-DEE5-2640-B0D4-CAF8EC56A55B}">
  <sheetPr/>
  <sheetViews>
    <sheetView zoomScale="14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298214" cy="6059714"/>
    <xdr:graphicFrame macro="">
      <xdr:nvGraphicFramePr>
        <xdr:cNvPr id="2" name="Chart 1">
          <a:extLst>
            <a:ext uri="{FF2B5EF4-FFF2-40B4-BE49-F238E27FC236}">
              <a16:creationId xmlns:a16="http://schemas.microsoft.com/office/drawing/2014/main" id="{1FEC1A44-ABC6-DE42-826C-8FB6E03B368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uanghanzhe/Desktop/SOURCE%20DATA/BerkeleyEart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ming Step"/>
      <sheetName val="WB Country Info"/>
      <sheetName val="Link"/>
      <sheetName val="Global 2020"/>
      <sheetName val="Earth Annual"/>
    </sheetNames>
    <sheetDataSet>
      <sheetData sheetId="0"/>
      <sheetData sheetId="1">
        <row r="1">
          <cell r="A1" t="str">
            <v>Country Code</v>
          </cell>
          <cell r="B1" t="str">
            <v>TableName</v>
          </cell>
        </row>
        <row r="2">
          <cell r="A2" t="str">
            <v>ABW</v>
          </cell>
          <cell r="B2" t="str">
            <v>Aruba</v>
          </cell>
        </row>
        <row r="3">
          <cell r="A3" t="str">
            <v>AFG</v>
          </cell>
          <cell r="B3" t="str">
            <v>Afghanistan</v>
          </cell>
        </row>
        <row r="4">
          <cell r="A4" t="str">
            <v>AGO</v>
          </cell>
          <cell r="B4" t="str">
            <v>Angola</v>
          </cell>
        </row>
        <row r="5">
          <cell r="A5" t="str">
            <v>ALB</v>
          </cell>
          <cell r="B5" t="str">
            <v>Albania</v>
          </cell>
        </row>
        <row r="6">
          <cell r="A6" t="str">
            <v>AND</v>
          </cell>
          <cell r="B6" t="str">
            <v>Andorra</v>
          </cell>
        </row>
        <row r="7">
          <cell r="A7" t="str">
            <v>ARB</v>
          </cell>
          <cell r="B7" t="str">
            <v>Arab World</v>
          </cell>
        </row>
        <row r="8">
          <cell r="A8" t="str">
            <v>ARE</v>
          </cell>
          <cell r="B8" t="str">
            <v>United Arab Emirates</v>
          </cell>
        </row>
        <row r="9">
          <cell r="A9" t="str">
            <v>ARG</v>
          </cell>
          <cell r="B9" t="str">
            <v>Argentina</v>
          </cell>
        </row>
        <row r="10">
          <cell r="A10" t="str">
            <v>ARM</v>
          </cell>
          <cell r="B10" t="str">
            <v>Armenia</v>
          </cell>
        </row>
        <row r="11">
          <cell r="A11" t="str">
            <v>ASM</v>
          </cell>
          <cell r="B11" t="str">
            <v>American Samoa</v>
          </cell>
        </row>
        <row r="12">
          <cell r="A12" t="str">
            <v>ATG</v>
          </cell>
          <cell r="B12" t="str">
            <v>Antigua and Barbuda</v>
          </cell>
        </row>
        <row r="13">
          <cell r="A13" t="str">
            <v>AUS</v>
          </cell>
          <cell r="B13" t="str">
            <v>Australia</v>
          </cell>
        </row>
        <row r="14">
          <cell r="A14" t="str">
            <v>AUT</v>
          </cell>
          <cell r="B14" t="str">
            <v>Austria</v>
          </cell>
        </row>
        <row r="15">
          <cell r="A15" t="str">
            <v>AZE</v>
          </cell>
          <cell r="B15" t="str">
            <v>Azerbaijan</v>
          </cell>
        </row>
        <row r="16">
          <cell r="A16" t="str">
            <v>BDI</v>
          </cell>
          <cell r="B16" t="str">
            <v>Burundi</v>
          </cell>
        </row>
        <row r="17">
          <cell r="A17" t="str">
            <v>BEL</v>
          </cell>
          <cell r="B17" t="str">
            <v>Belgium</v>
          </cell>
        </row>
        <row r="18">
          <cell r="A18" t="str">
            <v>BEN</v>
          </cell>
          <cell r="B18" t="str">
            <v>Benin</v>
          </cell>
        </row>
        <row r="19">
          <cell r="A19" t="str">
            <v>BFA</v>
          </cell>
          <cell r="B19" t="str">
            <v>Burkina Faso</v>
          </cell>
        </row>
        <row r="20">
          <cell r="A20" t="str">
            <v>BGD</v>
          </cell>
          <cell r="B20" t="str">
            <v>Bangladesh</v>
          </cell>
        </row>
        <row r="21">
          <cell r="A21" t="str">
            <v>BGR</v>
          </cell>
          <cell r="B21" t="str">
            <v>Bulgaria</v>
          </cell>
        </row>
        <row r="22">
          <cell r="A22" t="str">
            <v>BHR</v>
          </cell>
          <cell r="B22" t="str">
            <v>Bahrain</v>
          </cell>
        </row>
        <row r="23">
          <cell r="A23" t="str">
            <v>BHS</v>
          </cell>
          <cell r="B23" t="str">
            <v>Bahamas, The</v>
          </cell>
        </row>
        <row r="24">
          <cell r="A24" t="str">
            <v>BIH</v>
          </cell>
          <cell r="B24" t="str">
            <v>Bosnia and Herzegovina</v>
          </cell>
        </row>
        <row r="25">
          <cell r="A25" t="str">
            <v>BLR</v>
          </cell>
          <cell r="B25" t="str">
            <v>Belarus</v>
          </cell>
        </row>
        <row r="26">
          <cell r="A26" t="str">
            <v>BLZ</v>
          </cell>
          <cell r="B26" t="str">
            <v>Belize</v>
          </cell>
        </row>
        <row r="27">
          <cell r="A27" t="str">
            <v>BMU</v>
          </cell>
          <cell r="B27" t="str">
            <v>Bermuda</v>
          </cell>
        </row>
        <row r="28">
          <cell r="A28" t="str">
            <v>BOL</v>
          </cell>
          <cell r="B28" t="str">
            <v>Bolivia</v>
          </cell>
        </row>
        <row r="29">
          <cell r="A29" t="str">
            <v>BRA</v>
          </cell>
          <cell r="B29" t="str">
            <v>Brazil</v>
          </cell>
        </row>
        <row r="30">
          <cell r="A30" t="str">
            <v>BRB</v>
          </cell>
          <cell r="B30" t="str">
            <v>Barbados</v>
          </cell>
        </row>
        <row r="31">
          <cell r="A31" t="str">
            <v>BRN</v>
          </cell>
          <cell r="B31" t="str">
            <v>Brunei Darussalam</v>
          </cell>
        </row>
        <row r="32">
          <cell r="A32" t="str">
            <v>BTN</v>
          </cell>
          <cell r="B32" t="str">
            <v>Bhutan</v>
          </cell>
        </row>
        <row r="33">
          <cell r="A33" t="str">
            <v>BWA</v>
          </cell>
          <cell r="B33" t="str">
            <v>Botswana</v>
          </cell>
        </row>
        <row r="34">
          <cell r="A34" t="str">
            <v>CAF</v>
          </cell>
          <cell r="B34" t="str">
            <v>Central African Republic</v>
          </cell>
        </row>
        <row r="35">
          <cell r="A35" t="str">
            <v>CAN</v>
          </cell>
          <cell r="B35" t="str">
            <v>Canada</v>
          </cell>
        </row>
        <row r="36">
          <cell r="A36" t="str">
            <v>CEB</v>
          </cell>
          <cell r="B36" t="str">
            <v>Central Europe and the Baltics</v>
          </cell>
        </row>
        <row r="37">
          <cell r="A37" t="str">
            <v>CHE</v>
          </cell>
          <cell r="B37" t="str">
            <v>Switzerland</v>
          </cell>
        </row>
        <row r="38">
          <cell r="A38" t="str">
            <v>CHI</v>
          </cell>
          <cell r="B38" t="str">
            <v>Channel Islands</v>
          </cell>
        </row>
        <row r="39">
          <cell r="A39" t="str">
            <v>CHL</v>
          </cell>
          <cell r="B39" t="str">
            <v>Chile</v>
          </cell>
        </row>
        <row r="40">
          <cell r="A40" t="str">
            <v>CHN</v>
          </cell>
          <cell r="B40" t="str">
            <v>China</v>
          </cell>
        </row>
        <row r="41">
          <cell r="A41" t="str">
            <v>CIV</v>
          </cell>
          <cell r="B41" t="str">
            <v>Cote d'Ivoire</v>
          </cell>
        </row>
        <row r="42">
          <cell r="A42" t="str">
            <v>CMR</v>
          </cell>
          <cell r="B42" t="str">
            <v>Cameroon</v>
          </cell>
        </row>
        <row r="43">
          <cell r="A43" t="str">
            <v>COD</v>
          </cell>
          <cell r="B43" t="str">
            <v>Congo, Dem. Rep.</v>
          </cell>
        </row>
        <row r="44">
          <cell r="A44" t="str">
            <v>COG</v>
          </cell>
          <cell r="B44" t="str">
            <v>Congo, Rep.</v>
          </cell>
        </row>
        <row r="45">
          <cell r="A45" t="str">
            <v>COK</v>
          </cell>
          <cell r="B45" t="str">
            <v>Cook Islands</v>
          </cell>
        </row>
        <row r="46">
          <cell r="A46" t="str">
            <v>COL</v>
          </cell>
          <cell r="B46" t="str">
            <v>Colombia</v>
          </cell>
        </row>
        <row r="47">
          <cell r="A47" t="str">
            <v>COM</v>
          </cell>
          <cell r="B47" t="str">
            <v>Comoros</v>
          </cell>
        </row>
        <row r="48">
          <cell r="A48" t="str">
            <v>CPV</v>
          </cell>
          <cell r="B48" t="str">
            <v>Cape Verde</v>
          </cell>
        </row>
        <row r="49">
          <cell r="A49" t="str">
            <v>CRI</v>
          </cell>
          <cell r="B49" t="str">
            <v>Costa Rica</v>
          </cell>
        </row>
        <row r="50">
          <cell r="A50" t="str">
            <v>CSS</v>
          </cell>
          <cell r="B50" t="str">
            <v>Caribbean small states</v>
          </cell>
        </row>
        <row r="51">
          <cell r="A51" t="str">
            <v>CUB</v>
          </cell>
          <cell r="B51" t="str">
            <v>Cuba</v>
          </cell>
        </row>
        <row r="52">
          <cell r="A52" t="str">
            <v>CUW</v>
          </cell>
          <cell r="B52" t="str">
            <v>Curacao</v>
          </cell>
        </row>
        <row r="53">
          <cell r="A53" t="str">
            <v>CYM</v>
          </cell>
          <cell r="B53" t="str">
            <v>Cayman Islands</v>
          </cell>
        </row>
        <row r="54">
          <cell r="A54" t="str">
            <v>CYP</v>
          </cell>
          <cell r="B54" t="str">
            <v>Cyprus</v>
          </cell>
        </row>
        <row r="55">
          <cell r="A55" t="str">
            <v>CZE</v>
          </cell>
          <cell r="B55" t="str">
            <v>Czech Republic</v>
          </cell>
        </row>
        <row r="56">
          <cell r="A56" t="str">
            <v>DEU</v>
          </cell>
          <cell r="B56" t="str">
            <v>Germany</v>
          </cell>
        </row>
        <row r="57">
          <cell r="A57" t="str">
            <v>DJI</v>
          </cell>
          <cell r="B57" t="str">
            <v>Djibouti</v>
          </cell>
        </row>
        <row r="58">
          <cell r="A58" t="str">
            <v>DMA</v>
          </cell>
          <cell r="B58" t="str">
            <v>Dominica</v>
          </cell>
        </row>
        <row r="59">
          <cell r="A59" t="str">
            <v>DNK</v>
          </cell>
          <cell r="B59" t="str">
            <v>Denmark</v>
          </cell>
        </row>
        <row r="60">
          <cell r="A60" t="str">
            <v>DOM</v>
          </cell>
          <cell r="B60" t="str">
            <v>Dominican Republic</v>
          </cell>
        </row>
        <row r="61">
          <cell r="A61" t="str">
            <v>DZA</v>
          </cell>
          <cell r="B61" t="str">
            <v>Algeria</v>
          </cell>
        </row>
        <row r="62">
          <cell r="A62" t="str">
            <v>EAP</v>
          </cell>
          <cell r="B62" t="str">
            <v>East Asia &amp; Pacific (excluding high income)</v>
          </cell>
        </row>
        <row r="63">
          <cell r="A63" t="str">
            <v>EAR</v>
          </cell>
          <cell r="B63" t="str">
            <v>Early-demographic dividend</v>
          </cell>
        </row>
        <row r="64">
          <cell r="A64" t="str">
            <v>EAS</v>
          </cell>
          <cell r="B64" t="str">
            <v>East Asia &amp; Pacific</v>
          </cell>
        </row>
        <row r="65">
          <cell r="A65" t="str">
            <v>ECA</v>
          </cell>
          <cell r="B65" t="str">
            <v>Europe &amp; Central Asia (excluding high income)</v>
          </cell>
        </row>
        <row r="66">
          <cell r="A66" t="str">
            <v>ECS</v>
          </cell>
          <cell r="B66" t="str">
            <v>Europe &amp; Central Asia</v>
          </cell>
        </row>
        <row r="67">
          <cell r="A67" t="str">
            <v>ECU</v>
          </cell>
          <cell r="B67" t="str">
            <v>Ecuador</v>
          </cell>
        </row>
        <row r="68">
          <cell r="A68" t="str">
            <v>EGY</v>
          </cell>
          <cell r="B68" t="str">
            <v>Egypt, Arab Rep.</v>
          </cell>
        </row>
        <row r="69">
          <cell r="A69" t="str">
            <v>EMU</v>
          </cell>
          <cell r="B69" t="str">
            <v>Euro area</v>
          </cell>
        </row>
        <row r="70">
          <cell r="A70" t="str">
            <v>ERI</v>
          </cell>
          <cell r="B70" t="str">
            <v>Eritrea</v>
          </cell>
        </row>
        <row r="71">
          <cell r="A71" t="str">
            <v>ESP</v>
          </cell>
          <cell r="B71" t="str">
            <v>Spain</v>
          </cell>
        </row>
        <row r="72">
          <cell r="A72" t="str">
            <v>EST</v>
          </cell>
          <cell r="B72" t="str">
            <v>Estonia</v>
          </cell>
        </row>
        <row r="73">
          <cell r="A73" t="str">
            <v>ETH</v>
          </cell>
          <cell r="B73" t="str">
            <v>Ethiopia</v>
          </cell>
        </row>
        <row r="74">
          <cell r="A74" t="str">
            <v>EUU</v>
          </cell>
          <cell r="B74" t="str">
            <v>European Union</v>
          </cell>
        </row>
        <row r="75">
          <cell r="A75" t="str">
            <v>FCS</v>
          </cell>
        </row>
        <row r="76">
          <cell r="A76" t="str">
            <v>FIN</v>
          </cell>
          <cell r="B76" t="str">
            <v>Finland</v>
          </cell>
        </row>
        <row r="77">
          <cell r="A77" t="str">
            <v>FJI</v>
          </cell>
          <cell r="B77" t="str">
            <v>Fiji</v>
          </cell>
        </row>
        <row r="78">
          <cell r="A78" t="str">
            <v>FRA</v>
          </cell>
          <cell r="B78" t="str">
            <v>France</v>
          </cell>
        </row>
        <row r="79">
          <cell r="A79" t="str">
            <v>FRO</v>
          </cell>
          <cell r="B79" t="str">
            <v>Faroe Islands</v>
          </cell>
        </row>
        <row r="80">
          <cell r="A80" t="str">
            <v>FSM</v>
          </cell>
          <cell r="B80" t="str">
            <v>Micronesia, Fed. Sts.</v>
          </cell>
        </row>
        <row r="81">
          <cell r="A81" t="str">
            <v>GAB</v>
          </cell>
          <cell r="B81" t="str">
            <v>Gabon</v>
          </cell>
        </row>
        <row r="82">
          <cell r="A82" t="str">
            <v>GBR</v>
          </cell>
          <cell r="B82" t="str">
            <v>United Kingdom</v>
          </cell>
        </row>
        <row r="83">
          <cell r="A83" t="str">
            <v>GEO</v>
          </cell>
          <cell r="B83" t="str">
            <v>Georgia</v>
          </cell>
        </row>
        <row r="84">
          <cell r="A84" t="str">
            <v>GHA</v>
          </cell>
          <cell r="B84" t="str">
            <v>Ghana</v>
          </cell>
        </row>
        <row r="85">
          <cell r="A85" t="str">
            <v>GIB</v>
          </cell>
          <cell r="B85" t="str">
            <v>Gibraltar</v>
          </cell>
        </row>
        <row r="86">
          <cell r="A86" t="str">
            <v>GIN</v>
          </cell>
          <cell r="B86" t="str">
            <v>Guinea</v>
          </cell>
        </row>
        <row r="87">
          <cell r="A87" t="str">
            <v>GMB</v>
          </cell>
          <cell r="B87" t="str">
            <v>Gambia, The</v>
          </cell>
        </row>
        <row r="88">
          <cell r="A88" t="str">
            <v>GNB</v>
          </cell>
          <cell r="B88" t="str">
            <v>Guinea-Bissau</v>
          </cell>
        </row>
        <row r="89">
          <cell r="A89" t="str">
            <v>GNQ</v>
          </cell>
          <cell r="B89" t="str">
            <v>Equatorial Guinea</v>
          </cell>
        </row>
        <row r="90">
          <cell r="A90" t="str">
            <v>GRC</v>
          </cell>
          <cell r="B90" t="str">
            <v>Greece</v>
          </cell>
        </row>
        <row r="91">
          <cell r="A91" t="str">
            <v>GRD</v>
          </cell>
          <cell r="B91" t="str">
            <v>Grenada</v>
          </cell>
        </row>
        <row r="92">
          <cell r="A92" t="str">
            <v>GRL</v>
          </cell>
          <cell r="B92" t="str">
            <v>Greenland</v>
          </cell>
        </row>
        <row r="93">
          <cell r="A93" t="str">
            <v>GTM</v>
          </cell>
          <cell r="B93" t="str">
            <v>Guatemala</v>
          </cell>
        </row>
        <row r="94">
          <cell r="A94" t="str">
            <v>GUM</v>
          </cell>
          <cell r="B94" t="str">
            <v>Guam</v>
          </cell>
        </row>
        <row r="95">
          <cell r="A95" t="str">
            <v>GUY</v>
          </cell>
          <cell r="B95" t="str">
            <v>Guyana</v>
          </cell>
        </row>
        <row r="96">
          <cell r="A96" t="str">
            <v>HIC</v>
          </cell>
          <cell r="B96" t="str">
            <v>High income</v>
          </cell>
        </row>
        <row r="97">
          <cell r="A97" t="str">
            <v>HKG</v>
          </cell>
          <cell r="B97" t="str">
            <v>Hong Kong SAR, China</v>
          </cell>
        </row>
        <row r="98">
          <cell r="A98" t="str">
            <v>HND</v>
          </cell>
          <cell r="B98" t="str">
            <v>Honduras</v>
          </cell>
        </row>
        <row r="99">
          <cell r="A99" t="str">
            <v>HPC</v>
          </cell>
          <cell r="B99" t="str">
            <v>Heavily indebted poor countries (HIPC)</v>
          </cell>
        </row>
        <row r="100">
          <cell r="A100" t="str">
            <v>HRV</v>
          </cell>
          <cell r="B100" t="str">
            <v>Croatia</v>
          </cell>
        </row>
        <row r="101">
          <cell r="A101" t="str">
            <v>HTI</v>
          </cell>
          <cell r="B101" t="str">
            <v>Haiti</v>
          </cell>
        </row>
        <row r="102">
          <cell r="A102" t="str">
            <v>HUN</v>
          </cell>
          <cell r="B102" t="str">
            <v>Hungary</v>
          </cell>
        </row>
        <row r="103">
          <cell r="A103" t="str">
            <v>IBD</v>
          </cell>
          <cell r="B103" t="str">
            <v>IBRD only</v>
          </cell>
        </row>
        <row r="104">
          <cell r="A104" t="str">
            <v>IBT</v>
          </cell>
          <cell r="B104" t="str">
            <v>IDA &amp; IBRD total</v>
          </cell>
        </row>
        <row r="105">
          <cell r="A105" t="str">
            <v>IDA</v>
          </cell>
          <cell r="B105" t="str">
            <v>IDA total</v>
          </cell>
        </row>
        <row r="106">
          <cell r="A106" t="str">
            <v>IDB</v>
          </cell>
          <cell r="B106" t="str">
            <v>IDA blend</v>
          </cell>
        </row>
        <row r="107">
          <cell r="A107" t="str">
            <v>IDN</v>
          </cell>
          <cell r="B107" t="str">
            <v>Indonesia</v>
          </cell>
        </row>
        <row r="108">
          <cell r="A108" t="str">
            <v>IDX</v>
          </cell>
          <cell r="B108" t="str">
            <v>IDA only</v>
          </cell>
        </row>
        <row r="109">
          <cell r="A109" t="str">
            <v>IMN</v>
          </cell>
          <cell r="B109" t="str">
            <v>Isle of Man</v>
          </cell>
        </row>
        <row r="110">
          <cell r="A110" t="str">
            <v>IND</v>
          </cell>
          <cell r="B110" t="str">
            <v>India</v>
          </cell>
        </row>
        <row r="111">
          <cell r="A111" t="str">
            <v>IRL</v>
          </cell>
          <cell r="B111" t="str">
            <v>Ireland</v>
          </cell>
        </row>
        <row r="112">
          <cell r="A112" t="str">
            <v>IRN</v>
          </cell>
          <cell r="B112" t="str">
            <v>Iran, Islamic Rep.</v>
          </cell>
        </row>
        <row r="113">
          <cell r="A113" t="str">
            <v>IRQ</v>
          </cell>
          <cell r="B113" t="str">
            <v>Iraq</v>
          </cell>
        </row>
        <row r="114">
          <cell r="A114" t="str">
            <v>ISL</v>
          </cell>
          <cell r="B114" t="str">
            <v>Iceland</v>
          </cell>
        </row>
        <row r="115">
          <cell r="A115" t="str">
            <v>ISR</v>
          </cell>
          <cell r="B115" t="str">
            <v>Israel</v>
          </cell>
        </row>
        <row r="116">
          <cell r="A116" t="str">
            <v>ITA</v>
          </cell>
          <cell r="B116" t="str">
            <v>Italy</v>
          </cell>
        </row>
        <row r="117">
          <cell r="A117" t="str">
            <v>JAM</v>
          </cell>
          <cell r="B117" t="str">
            <v>Jamaica</v>
          </cell>
        </row>
        <row r="118">
          <cell r="A118" t="str">
            <v>JOR</v>
          </cell>
          <cell r="B118" t="str">
            <v>Jordan</v>
          </cell>
        </row>
        <row r="119">
          <cell r="A119" t="str">
            <v>JPN</v>
          </cell>
          <cell r="B119" t="str">
            <v>Japan</v>
          </cell>
        </row>
        <row r="120">
          <cell r="A120" t="str">
            <v>KAZ</v>
          </cell>
          <cell r="B120" t="str">
            <v>Kazakhstan</v>
          </cell>
        </row>
        <row r="121">
          <cell r="A121" t="str">
            <v>KEN</v>
          </cell>
          <cell r="B121" t="str">
            <v>Kenya</v>
          </cell>
        </row>
        <row r="122">
          <cell r="A122" t="str">
            <v>KGZ</v>
          </cell>
          <cell r="B122" t="str">
            <v>Kyrgyz Republic</v>
          </cell>
        </row>
        <row r="123">
          <cell r="A123" t="str">
            <v>KHM</v>
          </cell>
          <cell r="B123" t="str">
            <v>Cambodia</v>
          </cell>
        </row>
        <row r="124">
          <cell r="A124" t="str">
            <v>KIR</v>
          </cell>
          <cell r="B124" t="str">
            <v>Kiribati</v>
          </cell>
        </row>
        <row r="125">
          <cell r="A125" t="str">
            <v>KNA</v>
          </cell>
          <cell r="B125" t="str">
            <v>St. Kitts and Nevis</v>
          </cell>
        </row>
        <row r="126">
          <cell r="A126" t="str">
            <v>KOR</v>
          </cell>
          <cell r="B126" t="str">
            <v>Korea, Rep.</v>
          </cell>
        </row>
        <row r="127">
          <cell r="A127" t="str">
            <v>KWT</v>
          </cell>
          <cell r="B127" t="str">
            <v>Kuwait</v>
          </cell>
        </row>
        <row r="128">
          <cell r="A128" t="str">
            <v>LAC</v>
          </cell>
          <cell r="B128" t="str">
            <v>Latin America &amp; Caribbean (excluding high income)</v>
          </cell>
        </row>
        <row r="129">
          <cell r="A129" t="str">
            <v>LAO</v>
          </cell>
          <cell r="B129" t="str">
            <v>Lao PDR</v>
          </cell>
        </row>
        <row r="130">
          <cell r="A130" t="str">
            <v>LBN</v>
          </cell>
          <cell r="B130" t="str">
            <v>Lebanon</v>
          </cell>
        </row>
        <row r="131">
          <cell r="A131" t="str">
            <v>LBR</v>
          </cell>
          <cell r="B131" t="str">
            <v>Liberia</v>
          </cell>
        </row>
        <row r="132">
          <cell r="A132" t="str">
            <v>LBY</v>
          </cell>
          <cell r="B132" t="str">
            <v>Libya</v>
          </cell>
        </row>
        <row r="133">
          <cell r="A133" t="str">
            <v>LCA</v>
          </cell>
          <cell r="B133" t="str">
            <v>St. Lucia</v>
          </cell>
        </row>
        <row r="134">
          <cell r="A134" t="str">
            <v>LCN</v>
          </cell>
          <cell r="B134" t="str">
            <v>Latin America &amp; Caribbean</v>
          </cell>
        </row>
        <row r="135">
          <cell r="A135" t="str">
            <v>LDC</v>
          </cell>
          <cell r="B135" t="str">
            <v>Least developed countries: UN classification</v>
          </cell>
        </row>
        <row r="136">
          <cell r="A136" t="str">
            <v>LIC</v>
          </cell>
          <cell r="B136" t="str">
            <v>Low income</v>
          </cell>
        </row>
        <row r="137">
          <cell r="A137" t="str">
            <v>LIE</v>
          </cell>
          <cell r="B137" t="str">
            <v>Liechtenstein</v>
          </cell>
        </row>
        <row r="138">
          <cell r="A138" t="str">
            <v>LKA</v>
          </cell>
          <cell r="B138" t="str">
            <v>Sri Lanka</v>
          </cell>
        </row>
        <row r="139">
          <cell r="A139" t="str">
            <v>LMC</v>
          </cell>
          <cell r="B139" t="str">
            <v>Lower middle income</v>
          </cell>
        </row>
        <row r="140">
          <cell r="A140" t="str">
            <v>LMY</v>
          </cell>
          <cell r="B140" t="str">
            <v>Low &amp; middle income</v>
          </cell>
        </row>
        <row r="141">
          <cell r="A141" t="str">
            <v>LSO</v>
          </cell>
          <cell r="B141" t="str">
            <v>Lesotho</v>
          </cell>
        </row>
        <row r="142">
          <cell r="A142" t="str">
            <v>LTE</v>
          </cell>
          <cell r="B142" t="str">
            <v>Late-demographic dividend</v>
          </cell>
        </row>
        <row r="143">
          <cell r="A143" t="str">
            <v>LTU</v>
          </cell>
          <cell r="B143" t="str">
            <v>Lithuania</v>
          </cell>
        </row>
        <row r="144">
          <cell r="A144" t="str">
            <v>LUX</v>
          </cell>
          <cell r="B144" t="str">
            <v>Luxembourg</v>
          </cell>
        </row>
        <row r="145">
          <cell r="A145" t="str">
            <v>LVA</v>
          </cell>
          <cell r="B145" t="str">
            <v>Latvia</v>
          </cell>
        </row>
        <row r="146">
          <cell r="A146" t="str">
            <v>MAC</v>
          </cell>
          <cell r="B146" t="str">
            <v>Macao SAR, China</v>
          </cell>
        </row>
        <row r="147">
          <cell r="A147" t="str">
            <v>MAF</v>
          </cell>
          <cell r="B147" t="str">
            <v>St. Martin (French part)</v>
          </cell>
        </row>
        <row r="148">
          <cell r="A148" t="str">
            <v>MAR</v>
          </cell>
          <cell r="B148" t="str">
            <v>Morocco</v>
          </cell>
        </row>
        <row r="149">
          <cell r="A149" t="str">
            <v>MCO</v>
          </cell>
          <cell r="B149" t="str">
            <v>Monaco</v>
          </cell>
        </row>
        <row r="150">
          <cell r="A150" t="str">
            <v>MDA</v>
          </cell>
          <cell r="B150" t="str">
            <v>Moldova</v>
          </cell>
        </row>
        <row r="151">
          <cell r="A151" t="str">
            <v>MDG</v>
          </cell>
          <cell r="B151" t="str">
            <v>Madagascar</v>
          </cell>
        </row>
        <row r="152">
          <cell r="A152" t="str">
            <v>MDV</v>
          </cell>
          <cell r="B152" t="str">
            <v>Maldives</v>
          </cell>
        </row>
        <row r="153">
          <cell r="A153" t="str">
            <v>MEA</v>
          </cell>
          <cell r="B153" t="str">
            <v>Middle East &amp; North Africa</v>
          </cell>
        </row>
        <row r="154">
          <cell r="A154" t="str">
            <v>MEX</v>
          </cell>
          <cell r="B154" t="str">
            <v>Mexico</v>
          </cell>
        </row>
        <row r="155">
          <cell r="A155" t="str">
            <v>MHL</v>
          </cell>
          <cell r="B155" t="str">
            <v>Marshall Islands</v>
          </cell>
        </row>
        <row r="156">
          <cell r="A156" t="str">
            <v>MIC</v>
          </cell>
          <cell r="B156" t="str">
            <v>Middle income</v>
          </cell>
        </row>
        <row r="157">
          <cell r="A157" t="str">
            <v>MKD</v>
          </cell>
          <cell r="B157" t="str">
            <v>North Macedonia</v>
          </cell>
        </row>
        <row r="158">
          <cell r="A158" t="str">
            <v>MLI</v>
          </cell>
          <cell r="B158" t="str">
            <v>Mali</v>
          </cell>
        </row>
        <row r="159">
          <cell r="A159" t="str">
            <v>MLT</v>
          </cell>
          <cell r="B159" t="str">
            <v>Malta</v>
          </cell>
        </row>
        <row r="160">
          <cell r="A160" t="str">
            <v>MMR</v>
          </cell>
          <cell r="B160" t="str">
            <v>Myanmar</v>
          </cell>
        </row>
        <row r="161">
          <cell r="A161" t="str">
            <v>MNA</v>
          </cell>
          <cell r="B161" t="str">
            <v>Middle East &amp; North Africa (excluding high income)</v>
          </cell>
        </row>
        <row r="162">
          <cell r="A162" t="str">
            <v>MNE</v>
          </cell>
          <cell r="B162" t="str">
            <v>Montenegro</v>
          </cell>
        </row>
        <row r="163">
          <cell r="A163" t="str">
            <v>MNG</v>
          </cell>
          <cell r="B163" t="str">
            <v>Mongolia</v>
          </cell>
        </row>
        <row r="164">
          <cell r="A164" t="str">
            <v>MNP</v>
          </cell>
          <cell r="B164" t="str">
            <v>Northern Mariana Islands</v>
          </cell>
        </row>
        <row r="165">
          <cell r="A165" t="str">
            <v>MOZ</v>
          </cell>
          <cell r="B165" t="str">
            <v>Mozambique</v>
          </cell>
        </row>
        <row r="166">
          <cell r="A166" t="str">
            <v>MRT</v>
          </cell>
          <cell r="B166" t="str">
            <v>Mauritania</v>
          </cell>
        </row>
        <row r="167">
          <cell r="A167" t="str">
            <v>MUS</v>
          </cell>
          <cell r="B167" t="str">
            <v>Mauritius</v>
          </cell>
        </row>
        <row r="168">
          <cell r="A168" t="str">
            <v>MWI</v>
          </cell>
          <cell r="B168" t="str">
            <v>Malawi</v>
          </cell>
        </row>
        <row r="169">
          <cell r="A169" t="str">
            <v>MYS</v>
          </cell>
          <cell r="B169" t="str">
            <v>Malaysia</v>
          </cell>
        </row>
        <row r="170">
          <cell r="A170" t="str">
            <v>NAC</v>
          </cell>
          <cell r="B170" t="str">
            <v>North America</v>
          </cell>
        </row>
        <row r="171">
          <cell r="A171" t="str">
            <v>NAM</v>
          </cell>
          <cell r="B171" t="str">
            <v>Namibia</v>
          </cell>
        </row>
        <row r="172">
          <cell r="A172" t="str">
            <v>NCL</v>
          </cell>
          <cell r="B172" t="str">
            <v>New Caledonia</v>
          </cell>
        </row>
        <row r="173">
          <cell r="A173" t="str">
            <v>NER</v>
          </cell>
          <cell r="B173" t="str">
            <v>Niger</v>
          </cell>
        </row>
        <row r="174">
          <cell r="A174" t="str">
            <v>NGA</v>
          </cell>
          <cell r="B174" t="str">
            <v>Nigeria</v>
          </cell>
        </row>
        <row r="175">
          <cell r="A175" t="str">
            <v>NIC</v>
          </cell>
          <cell r="B175" t="str">
            <v>Nicaragua</v>
          </cell>
        </row>
        <row r="176">
          <cell r="A176" t="str">
            <v>NIU</v>
          </cell>
          <cell r="B176" t="str">
            <v>Niue</v>
          </cell>
        </row>
        <row r="177">
          <cell r="A177" t="str">
            <v>NLD</v>
          </cell>
          <cell r="B177" t="str">
            <v>Netherlands</v>
          </cell>
        </row>
        <row r="178">
          <cell r="A178" t="str">
            <v>NOR</v>
          </cell>
          <cell r="B178" t="str">
            <v>Norway</v>
          </cell>
        </row>
        <row r="179">
          <cell r="A179" t="str">
            <v>NPL</v>
          </cell>
          <cell r="B179" t="str">
            <v>Nepal</v>
          </cell>
        </row>
        <row r="180">
          <cell r="A180" t="str">
            <v>NRU</v>
          </cell>
          <cell r="B180" t="str">
            <v>Nauru</v>
          </cell>
        </row>
        <row r="181">
          <cell r="A181" t="str">
            <v>NZL</v>
          </cell>
          <cell r="B181" t="str">
            <v>New Zealand</v>
          </cell>
        </row>
        <row r="182">
          <cell r="A182" t="str">
            <v>OED</v>
          </cell>
          <cell r="B182" t="str">
            <v>OECD members</v>
          </cell>
        </row>
        <row r="183">
          <cell r="A183" t="str">
            <v>OMN</v>
          </cell>
          <cell r="B183" t="str">
            <v>Oman</v>
          </cell>
        </row>
        <row r="184">
          <cell r="A184" t="str">
            <v>OSS</v>
          </cell>
          <cell r="B184" t="str">
            <v>Other small states</v>
          </cell>
        </row>
        <row r="185">
          <cell r="A185" t="str">
            <v>PAK</v>
          </cell>
          <cell r="B185" t="str">
            <v>Pakistan</v>
          </cell>
        </row>
        <row r="186">
          <cell r="A186" t="str">
            <v>PAN</v>
          </cell>
          <cell r="B186" t="str">
            <v>Panama</v>
          </cell>
        </row>
        <row r="187">
          <cell r="A187" t="str">
            <v>PER</v>
          </cell>
          <cell r="B187" t="str">
            <v>Peru</v>
          </cell>
        </row>
        <row r="188">
          <cell r="A188" t="str">
            <v>PHL</v>
          </cell>
          <cell r="B188" t="str">
            <v>Philippines</v>
          </cell>
        </row>
        <row r="189">
          <cell r="A189" t="str">
            <v>PLW</v>
          </cell>
          <cell r="B189" t="str">
            <v>Palau</v>
          </cell>
        </row>
        <row r="190">
          <cell r="A190" t="str">
            <v>PNG</v>
          </cell>
          <cell r="B190" t="str">
            <v>Papua New Guinea</v>
          </cell>
        </row>
        <row r="191">
          <cell r="A191" t="str">
            <v>POL</v>
          </cell>
          <cell r="B191" t="str">
            <v>Poland</v>
          </cell>
        </row>
        <row r="192">
          <cell r="A192" t="str">
            <v>PRE</v>
          </cell>
          <cell r="B192" t="str">
            <v>Pre-demographic dividend</v>
          </cell>
        </row>
        <row r="193">
          <cell r="A193" t="str">
            <v>PRI</v>
          </cell>
          <cell r="B193" t="str">
            <v>Puerto Rico</v>
          </cell>
        </row>
        <row r="194">
          <cell r="A194" t="str">
            <v>PRK</v>
          </cell>
          <cell r="B194" t="str">
            <v>Korea, Dem. People's Rep.</v>
          </cell>
        </row>
        <row r="195">
          <cell r="A195" t="str">
            <v>PRT</v>
          </cell>
          <cell r="B195" t="str">
            <v>Portugal</v>
          </cell>
        </row>
        <row r="196">
          <cell r="A196" t="str">
            <v>PRY</v>
          </cell>
          <cell r="B196" t="str">
            <v>Paraguay</v>
          </cell>
        </row>
        <row r="197">
          <cell r="A197" t="str">
            <v>PSE</v>
          </cell>
          <cell r="B197" t="str">
            <v>West Bank and Gaza</v>
          </cell>
        </row>
        <row r="198">
          <cell r="A198" t="str">
            <v>PSS</v>
          </cell>
          <cell r="B198" t="str">
            <v>Pacific island small states</v>
          </cell>
        </row>
        <row r="199">
          <cell r="A199" t="str">
            <v>PST</v>
          </cell>
          <cell r="B199" t="str">
            <v>Post-demographic dividend</v>
          </cell>
        </row>
        <row r="200">
          <cell r="A200" t="str">
            <v>PYF</v>
          </cell>
          <cell r="B200" t="str">
            <v>French Polynesia</v>
          </cell>
        </row>
        <row r="201">
          <cell r="A201" t="str">
            <v>QAT</v>
          </cell>
          <cell r="B201" t="str">
            <v>Qatar</v>
          </cell>
        </row>
        <row r="202">
          <cell r="A202" t="str">
            <v>ROU</v>
          </cell>
          <cell r="B202" t="str">
            <v>Romania</v>
          </cell>
        </row>
        <row r="203">
          <cell r="A203" t="str">
            <v>RUS</v>
          </cell>
          <cell r="B203" t="str">
            <v>Russian Federation</v>
          </cell>
        </row>
        <row r="204">
          <cell r="A204" t="str">
            <v>RWA</v>
          </cell>
          <cell r="B204" t="str">
            <v>Rwanda</v>
          </cell>
        </row>
        <row r="205">
          <cell r="A205" t="str">
            <v>SAS</v>
          </cell>
          <cell r="B205" t="str">
            <v>South Asia</v>
          </cell>
        </row>
        <row r="206">
          <cell r="A206" t="str">
            <v>SAU</v>
          </cell>
          <cell r="B206" t="str">
            <v>Saudi Arabia</v>
          </cell>
        </row>
        <row r="207">
          <cell r="A207" t="str">
            <v>SDN</v>
          </cell>
          <cell r="B207" t="str">
            <v>Sudan</v>
          </cell>
        </row>
        <row r="208">
          <cell r="A208" t="str">
            <v>SEN</v>
          </cell>
          <cell r="B208" t="str">
            <v>Senegal</v>
          </cell>
        </row>
        <row r="209">
          <cell r="A209" t="str">
            <v>SGP</v>
          </cell>
          <cell r="B209" t="str">
            <v>Singapore</v>
          </cell>
        </row>
        <row r="210">
          <cell r="A210" t="str">
            <v>SLB</v>
          </cell>
          <cell r="B210" t="str">
            <v>Solomon Islands</v>
          </cell>
        </row>
        <row r="211">
          <cell r="A211" t="str">
            <v>SLE</v>
          </cell>
          <cell r="B211" t="str">
            <v>Sierra Leone</v>
          </cell>
        </row>
        <row r="212">
          <cell r="A212" t="str">
            <v>SLV</v>
          </cell>
          <cell r="B212" t="str">
            <v>El Salvador</v>
          </cell>
        </row>
        <row r="213">
          <cell r="A213" t="str">
            <v>SMR</v>
          </cell>
          <cell r="B213" t="str">
            <v>San Marino</v>
          </cell>
        </row>
        <row r="214">
          <cell r="A214" t="str">
            <v>SOM</v>
          </cell>
          <cell r="B214" t="str">
            <v>Somalia</v>
          </cell>
        </row>
        <row r="215">
          <cell r="A215" t="str">
            <v>SRB</v>
          </cell>
          <cell r="B215" t="str">
            <v>Serbia</v>
          </cell>
        </row>
        <row r="216">
          <cell r="A216" t="str">
            <v>SSA</v>
          </cell>
          <cell r="B216" t="str">
            <v>Sub-Saharan Africa (excluding high income)</v>
          </cell>
        </row>
        <row r="217">
          <cell r="A217" t="str">
            <v>SSD</v>
          </cell>
          <cell r="B217" t="str">
            <v>South Sudan</v>
          </cell>
        </row>
        <row r="218">
          <cell r="A218" t="str">
            <v>SSF</v>
          </cell>
          <cell r="B218" t="str">
            <v>Sub-Saharan Africa</v>
          </cell>
        </row>
        <row r="219">
          <cell r="A219" t="str">
            <v>SST</v>
          </cell>
          <cell r="B219" t="str">
            <v>Small states</v>
          </cell>
        </row>
        <row r="220">
          <cell r="A220" t="str">
            <v>STP</v>
          </cell>
          <cell r="B220" t="str">
            <v>Sao Tome and Principe</v>
          </cell>
        </row>
        <row r="221">
          <cell r="A221" t="str">
            <v>SUR</v>
          </cell>
          <cell r="B221" t="str">
            <v>Suriname</v>
          </cell>
        </row>
        <row r="222">
          <cell r="A222" t="str">
            <v>SVK</v>
          </cell>
          <cell r="B222" t="str">
            <v>Slovak Republic</v>
          </cell>
        </row>
        <row r="223">
          <cell r="A223" t="str">
            <v>SVN</v>
          </cell>
          <cell r="B223" t="str">
            <v>Slovenia</v>
          </cell>
        </row>
        <row r="224">
          <cell r="A224" t="str">
            <v>SWE</v>
          </cell>
          <cell r="B224" t="str">
            <v>Sweden</v>
          </cell>
        </row>
        <row r="225">
          <cell r="A225" t="str">
            <v>SWZ</v>
          </cell>
          <cell r="B225" t="str">
            <v>Eswatini</v>
          </cell>
        </row>
        <row r="226">
          <cell r="A226" t="str">
            <v>SXM</v>
          </cell>
          <cell r="B226" t="str">
            <v>Sint Maarten (Dutch part)</v>
          </cell>
        </row>
        <row r="227">
          <cell r="A227" t="str">
            <v>SYC</v>
          </cell>
          <cell r="B227" t="str">
            <v>Seychelles</v>
          </cell>
        </row>
        <row r="228">
          <cell r="A228" t="str">
            <v>SYR</v>
          </cell>
          <cell r="B228" t="str">
            <v>Syrian Arab Republic</v>
          </cell>
        </row>
        <row r="229">
          <cell r="A229" t="str">
            <v>TCA</v>
          </cell>
          <cell r="B229" t="str">
            <v>Turks and Caicos Islands</v>
          </cell>
        </row>
        <row r="230">
          <cell r="A230" t="str">
            <v>TCD</v>
          </cell>
          <cell r="B230" t="str">
            <v>Chad</v>
          </cell>
        </row>
        <row r="231">
          <cell r="A231" t="str">
            <v>TEA</v>
          </cell>
          <cell r="B231" t="str">
            <v>East Asia &amp; Pacific (IDA &amp; IBRD)</v>
          </cell>
        </row>
        <row r="232">
          <cell r="A232" t="str">
            <v>TEC</v>
          </cell>
          <cell r="B232" t="str">
            <v>Europe &amp; Central Asia (IDA &amp; IBRD)</v>
          </cell>
        </row>
        <row r="233">
          <cell r="A233" t="str">
            <v>TGO</v>
          </cell>
          <cell r="B233" t="str">
            <v>Togo</v>
          </cell>
        </row>
        <row r="234">
          <cell r="A234" t="str">
            <v>THA</v>
          </cell>
          <cell r="B234" t="str">
            <v>Thailand</v>
          </cell>
        </row>
        <row r="235">
          <cell r="A235" t="str">
            <v>TJK</v>
          </cell>
          <cell r="B235" t="str">
            <v>Tajikistan</v>
          </cell>
        </row>
        <row r="236">
          <cell r="A236" t="str">
            <v>TKM</v>
          </cell>
          <cell r="B236" t="str">
            <v>Turkmenistan</v>
          </cell>
        </row>
        <row r="237">
          <cell r="A237" t="str">
            <v>TLA</v>
          </cell>
          <cell r="B237" t="str">
            <v>Latin America &amp; Caribbean (IDA &amp; IBRD)</v>
          </cell>
        </row>
        <row r="238">
          <cell r="A238" t="str">
            <v>TLS</v>
          </cell>
          <cell r="B238" t="str">
            <v>Timor-Leste</v>
          </cell>
        </row>
        <row r="239">
          <cell r="A239" t="str">
            <v>TMN</v>
          </cell>
          <cell r="B239" t="str">
            <v>Middle East &amp; North Africa (IDA &amp; IBRD)</v>
          </cell>
        </row>
        <row r="240">
          <cell r="A240" t="str">
            <v>TON</v>
          </cell>
          <cell r="B240" t="str">
            <v>Tonga</v>
          </cell>
        </row>
        <row r="241">
          <cell r="A241" t="str">
            <v>TSA</v>
          </cell>
          <cell r="B241" t="str">
            <v>South Asia (IDA &amp; IBRD)</v>
          </cell>
        </row>
        <row r="242">
          <cell r="A242" t="str">
            <v>TSS</v>
          </cell>
          <cell r="B242" t="str">
            <v>Sub-Saharan Africa (IDA &amp; IBRD)</v>
          </cell>
        </row>
        <row r="243">
          <cell r="A243" t="str">
            <v>TTO</v>
          </cell>
          <cell r="B243" t="str">
            <v>Trinidad and Tobago</v>
          </cell>
        </row>
        <row r="244">
          <cell r="A244" t="str">
            <v>TUN</v>
          </cell>
          <cell r="B244" t="str">
            <v>Tunisia</v>
          </cell>
        </row>
        <row r="245">
          <cell r="A245" t="str">
            <v>TUR</v>
          </cell>
          <cell r="B245" t="str">
            <v>Turkey</v>
          </cell>
        </row>
        <row r="246">
          <cell r="A246" t="str">
            <v>TUV</v>
          </cell>
          <cell r="B246" t="str">
            <v>Tuvalu</v>
          </cell>
        </row>
        <row r="247">
          <cell r="A247" t="str">
            <v>TZA</v>
          </cell>
          <cell r="B247" t="str">
            <v>Tanzania</v>
          </cell>
        </row>
        <row r="248">
          <cell r="A248" t="str">
            <v>UGA</v>
          </cell>
          <cell r="B248" t="str">
            <v>Uganda</v>
          </cell>
        </row>
        <row r="249">
          <cell r="A249" t="str">
            <v>UKR</v>
          </cell>
          <cell r="B249" t="str">
            <v>Ukraine</v>
          </cell>
        </row>
        <row r="250">
          <cell r="A250" t="str">
            <v>UMC</v>
          </cell>
          <cell r="B250" t="str">
            <v>Upper middle income</v>
          </cell>
        </row>
        <row r="251">
          <cell r="A251" t="str">
            <v>URY</v>
          </cell>
          <cell r="B251" t="str">
            <v>Uruguay</v>
          </cell>
        </row>
        <row r="252">
          <cell r="A252" t="str">
            <v>USA</v>
          </cell>
          <cell r="B252" t="str">
            <v>United States</v>
          </cell>
        </row>
        <row r="253">
          <cell r="A253" t="str">
            <v>UZB</v>
          </cell>
          <cell r="B253" t="str">
            <v>Uzbekistan</v>
          </cell>
        </row>
        <row r="254">
          <cell r="A254" t="str">
            <v>VCT</v>
          </cell>
          <cell r="B254" t="str">
            <v>St. Vincent and the Grenadines</v>
          </cell>
        </row>
        <row r="255">
          <cell r="A255" t="str">
            <v>VEN</v>
          </cell>
          <cell r="B255" t="str">
            <v>Venezuela, RB</v>
          </cell>
        </row>
        <row r="256">
          <cell r="A256" t="str">
            <v>VGB</v>
          </cell>
          <cell r="B256" t="str">
            <v>British Virgin Islands</v>
          </cell>
        </row>
        <row r="257">
          <cell r="A257" t="str">
            <v>VIR</v>
          </cell>
          <cell r="B257" t="str">
            <v>Virgin Islands (U.S.)</v>
          </cell>
        </row>
        <row r="258">
          <cell r="A258" t="str">
            <v>VNM</v>
          </cell>
          <cell r="B258" t="str">
            <v>Vietnam</v>
          </cell>
        </row>
        <row r="259">
          <cell r="A259" t="str">
            <v>VUT</v>
          </cell>
          <cell r="B259" t="str">
            <v>Vanuatu</v>
          </cell>
        </row>
        <row r="260">
          <cell r="A260" t="str">
            <v>WLD</v>
          </cell>
          <cell r="B260" t="str">
            <v>World</v>
          </cell>
        </row>
        <row r="261">
          <cell r="A261" t="str">
            <v>WSM</v>
          </cell>
          <cell r="B261" t="str">
            <v>Samoa</v>
          </cell>
        </row>
        <row r="262">
          <cell r="A262" t="str">
            <v>XKX</v>
          </cell>
          <cell r="B262" t="str">
            <v>Kosovo</v>
          </cell>
        </row>
        <row r="263">
          <cell r="A263" t="str">
            <v>YEM</v>
          </cell>
          <cell r="B263" t="str">
            <v>Yemen, Rep.</v>
          </cell>
        </row>
        <row r="264">
          <cell r="A264" t="str">
            <v>ZAF</v>
          </cell>
          <cell r="B264" t="str">
            <v>South Africa</v>
          </cell>
        </row>
        <row r="265">
          <cell r="A265" t="str">
            <v>ZMB</v>
          </cell>
          <cell r="B265" t="str">
            <v>Zambia</v>
          </cell>
        </row>
        <row r="266">
          <cell r="A266" t="str">
            <v>ZWE</v>
          </cell>
          <cell r="B266" t="str">
            <v>Zimbabwe</v>
          </cell>
        </row>
      </sheetData>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69.61886840278" createdVersion="7" refreshedVersion="7" minRefreshableVersion="3" recordCount="3437" xr:uid="{545409D7-2E55-7D4C-ADE5-304AB52BD5DE}">
  <cacheSource type="worksheet">
    <worksheetSource ref="A1:I3438" sheet="GDP Pred - 2060"/>
  </cacheSource>
  <cacheFields count="9">
    <cacheField name="LOCATION" numFmtId="0">
      <sharedItems count="49">
        <s v="AUS"/>
        <s v="AUT"/>
        <s v="BEL"/>
        <s v="CAN"/>
        <s v="CZE"/>
        <s v="DNK"/>
        <s v="FIN"/>
        <s v="FRA"/>
        <s v="DEU"/>
        <s v="GRC"/>
        <s v="HUN"/>
        <s v="ISL"/>
        <s v="IRL"/>
        <s v="ITA"/>
        <s v="JPN"/>
        <s v="KOR"/>
        <s v="LUX"/>
        <s v="MEX"/>
        <s v="NLD"/>
        <s v="NZL"/>
        <s v="NOR"/>
        <s v="POL"/>
        <s v="PRT"/>
        <s v="SVK"/>
        <s v="ESP"/>
        <s v="SWE"/>
        <s v="CHE"/>
        <s v="TUR"/>
        <s v="GBR"/>
        <s v="USA"/>
        <s v="BRA"/>
        <s v="CHL"/>
        <s v="CHN"/>
        <s v="EST"/>
        <s v="IND"/>
        <s v="IDN"/>
        <s v="ISR"/>
        <s v="RUS"/>
        <s v="SVN"/>
        <s v="ZAF"/>
        <s v="WLD"/>
        <s v="OECD"/>
        <s v="ARG"/>
        <s v="COL"/>
        <s v="CRI"/>
        <s v="LVA"/>
        <s v="LTU"/>
        <s v="SAU"/>
        <s v="EA16"/>
      </sharedItems>
    </cacheField>
    <cacheField name="INDICATOR" numFmtId="0">
      <sharedItems/>
    </cacheField>
    <cacheField name="SUBJECT" numFmtId="0">
      <sharedItems/>
    </cacheField>
    <cacheField name="MEASURE" numFmtId="0">
      <sharedItems/>
    </cacheField>
    <cacheField name="FREQUENCY" numFmtId="0">
      <sharedItems/>
    </cacheField>
    <cacheField name="TIME" numFmtId="0">
      <sharedItems containsSemiMixedTypes="0" containsString="0" containsNumber="1" containsInteger="1" minValue="1990" maxValue="2060" count="71">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sharedItems>
    </cacheField>
    <cacheField name="Value" numFmtId="0">
      <sharedItems containsSemiMixedTypes="0" containsString="0" containsNumber="1" minValue="7043.8951948925896" maxValue="267676800"/>
    </cacheField>
    <cacheField name="Flag Codes" numFmtId="0">
      <sharedItems containsNonDate="0" containsString="0" containsBlank="1"/>
    </cacheField>
    <cacheField name="Compound Growth" numFmtId="0">
      <sharedItems containsSemiMixedTypes="0" containsString="0" containsNumber="1" minValue="-0.14814163060743446" maxValue="0.25485166463763442" count="3389">
        <n v="0"/>
        <n v="-1.3030291386145865E-2"/>
        <n v="3.0134157818354934E-2"/>
        <n v="4.0885425151336863E-2"/>
        <n v="4.7360229977451374E-2"/>
        <n v="3.0830363664403393E-2"/>
        <n v="4.041154907265665E-2"/>
        <n v="4.1534860391238437E-2"/>
        <n v="4.9962917896047454E-2"/>
        <n v="4.1080461808646662E-2"/>
        <n v="3.4110923895857015E-2"/>
        <n v="2.6128432445532646E-2"/>
        <n v="4.1060412864605267E-2"/>
        <n v="2.7336497259261572E-2"/>
        <n v="4.0587824256593352E-2"/>
        <n v="2.9916127732563691E-2"/>
        <n v="2.7848590344716317E-2"/>
        <n v="4.3837446609894082E-2"/>
        <n v="2.5326750188873648E-2"/>
        <n v="1.8725986110633697E-2"/>
        <n v="2.466369162412807E-2"/>
        <n v="2.6695883251424579E-2"/>
        <n v="3.9279810960960226E-2"/>
        <n v="2.2219112693905085E-2"/>
        <n v="2.5435966645780628E-2"/>
        <n v="2.5093945615580537E-2"/>
        <n v="2.6044787251993329E-2"/>
        <n v="2.2766653716618013E-2"/>
        <n v="2.9251125502975928E-2"/>
        <n v="3.0397185127494009E-2"/>
        <n v="2.9303806055768211E-2"/>
        <n v="2.7754509456647147E-2"/>
        <n v="2.6619960678680998E-2"/>
        <n v="2.6069860441560788E-2"/>
        <n v="2.5967807400060661E-2"/>
        <n v="2.601250512474107E-2"/>
        <n v="2.6076244077183341E-2"/>
        <n v="2.6050150275511053E-2"/>
        <n v="2.605331949611811E-2"/>
        <n v="2.6098831725630989E-2"/>
        <n v="2.618992350408611E-2"/>
        <n v="2.6316795810364502E-2"/>
        <n v="2.6577275810283574E-2"/>
        <n v="2.6848275836613311E-2"/>
        <n v="2.7115628285660387E-2"/>
        <n v="2.7372690653423959E-2"/>
        <n v="2.7615357320275313E-2"/>
        <n v="2.7727931686791774E-2"/>
        <n v="2.7810928263781731E-2"/>
        <n v="2.7864920305993079E-2"/>
        <n v="2.7895180881064352E-2"/>
        <n v="2.7911906433258027E-2"/>
        <n v="2.8029051967884966E-2"/>
        <n v="2.8140411136986065E-2"/>
        <n v="2.8247776675114356E-2"/>
        <n v="2.834915524170234E-2"/>
        <n v="2.8441095965968222E-2"/>
        <n v="2.8402477439163798E-2"/>
        <n v="2.8330233515112324E-2"/>
        <n v="2.8228432871892695E-2"/>
        <n v="2.8111980912659762E-2"/>
        <n v="2.8005554337499072E-2"/>
        <n v="2.7921451276728515E-2"/>
        <n v="2.7874140581912732E-2"/>
        <n v="2.7875639301249144E-2"/>
        <n v="2.7927349681355906E-2"/>
        <n v="2.8019989131513823E-2"/>
        <n v="2.8017420071966281E-2"/>
        <n v="2.8007532621479481E-2"/>
        <n v="2.7979145649792647E-2"/>
        <n v="2.7930533339961539E-2"/>
        <n v="3.4416274141020109E-2"/>
        <n v="2.0935247314401995E-2"/>
        <n v="5.2680945981995464E-3"/>
        <n v="2.4021187665406174E-2"/>
        <n v="2.6679836643880739E-2"/>
        <n v="2.3983142952813008E-2"/>
        <n v="2.2887542205856537E-2"/>
        <n v="3.5193934551171369E-2"/>
        <n v="3.3740852060293092E-2"/>
        <n v="3.809196036549789E-2"/>
        <n v="1.1437489898395325E-2"/>
        <n v="1.4910161000737165E-2"/>
        <n v="9.8702561515551235E-3"/>
        <n v="2.5072668918387775E-2"/>
        <n v="2.3970309321065253E-2"/>
        <n v="3.7548946324435617E-2"/>
        <n v="3.6756435075817828E-2"/>
        <n v="9.6940778417502482E-3"/>
        <n v="-3.4497551435661356E-2"/>
        <n v="1.8258436802249811E-2"/>
        <n v="3.0354775187705352E-2"/>
        <n v="5.7010343445180744E-3"/>
        <n v="6.0621655955328535E-5"/>
        <n v="9.1329678425957628E-3"/>
        <n v="1.0696920773080265E-2"/>
        <n v="1.4950298781088334E-2"/>
        <n v="3.1001829432630412E-2"/>
        <n v="2.7467223431945964E-2"/>
        <n v="2.0011699073617439E-2"/>
        <n v="1.1453127277343045E-2"/>
        <n v="1.0993102718888093E-2"/>
        <n v="1.1646875711554205E-2"/>
        <n v="1.2444872407565422E-2"/>
        <n v="1.3340198607252107E-2"/>
        <n v="1.4310271410387987E-2"/>
        <n v="1.5125999475348761E-2"/>
        <n v="1.5960772735793993E-2"/>
        <n v="1.6744251828950896E-2"/>
        <n v="1.7500904713311893E-2"/>
        <n v="1.8237395664781664E-2"/>
        <n v="1.8939112637780919E-2"/>
        <n v="1.9563396204428152E-2"/>
        <n v="2.0085612129960184E-2"/>
        <n v="2.0481957285342078E-2"/>
        <n v="2.0736817642715843E-2"/>
        <n v="2.0877498820300433E-2"/>
        <n v="2.0805917730573498E-2"/>
        <n v="2.0653758493123231E-2"/>
        <n v="2.0432532103108692E-2"/>
        <n v="2.0156125709509087E-2"/>
        <n v="1.9847477344900444E-2"/>
        <n v="1.9646009984316537E-2"/>
        <n v="1.9454155989102384E-2"/>
        <n v="1.9273312480166727E-2"/>
        <n v="1.90909088021054E-2"/>
        <n v="1.8901297587966992E-2"/>
        <n v="1.858447340499092E-2"/>
        <n v="1.8258158027412374E-2"/>
        <n v="1.7926940336205677E-2"/>
        <n v="1.7603690495319846E-2"/>
        <n v="1.7305141664346824E-2"/>
        <n v="1.7159410585625645E-2"/>
        <n v="1.7062439996207601E-2"/>
        <n v="1.7014993141887036E-2"/>
        <n v="1.7013817199609038E-2"/>
        <n v="1.7052411797092049E-2"/>
        <n v="1.7010481314784665E-2"/>
        <n v="1.6998236869534278E-2"/>
        <n v="1.6992914644973656E-2"/>
        <n v="1.6969783077682266E-2"/>
        <n v="1.8330742974796976E-2"/>
        <n v="1.5306548101035489E-2"/>
        <n v="-9.6187309075459471E-3"/>
        <n v="3.226971468730877E-2"/>
        <n v="2.3847572218807178E-2"/>
        <n v="1.5897997670420549E-2"/>
        <n v="3.7102883466985093E-2"/>
        <n v="1.9761584348667594E-2"/>
        <n v="3.5627514688849837E-2"/>
        <n v="3.6405158098394397E-2"/>
        <n v="8.0563705449472334E-3"/>
        <n v="1.7797075172364618E-2"/>
        <n v="7.7438295478515773E-3"/>
        <n v="3.6336993781017402E-2"/>
        <n v="2.0993421144918534E-2"/>
        <n v="2.5068145347430626E-2"/>
        <n v="3.4445692412030215E-2"/>
        <n v="7.812884651763552E-3"/>
        <n v="-2.2503574036553675E-2"/>
        <n v="2.7440788712241204E-2"/>
        <n v="1.7985335231286426E-2"/>
        <n v="2.3439405866405583E-3"/>
        <n v="2.0072612676336199E-3"/>
        <n v="1.2933419806537172E-2"/>
        <n v="1.4271305603212214E-2"/>
        <n v="1.4119247070980556E-2"/>
        <n v="1.7299391469032477E-2"/>
        <n v="1.6896619941483282E-2"/>
        <n v="1.7376719066220847E-2"/>
        <n v="1.3464688019666493E-2"/>
        <n v="1.3115920770118583E-2"/>
        <n v="1.3353234939052161E-2"/>
        <n v="1.3926017980413485E-2"/>
        <n v="1.4835176640631165E-2"/>
        <n v="1.5889958205602683E-2"/>
        <n v="1.6931662772647016E-2"/>
        <n v="1.7872176852963717E-2"/>
        <n v="1.871253126872241E-2"/>
        <n v="1.9494998540844133E-2"/>
        <n v="2.025795747282011E-2"/>
        <n v="2.0994593735909506E-2"/>
        <n v="2.1485192023924737E-2"/>
        <n v="2.1826061508407157E-2"/>
        <n v="2.203418226525744E-2"/>
        <n v="2.2137830849030093E-2"/>
        <n v="2.2169621801299222E-2"/>
        <n v="2.2272448298062963E-2"/>
        <n v="2.2358430914710237E-2"/>
        <n v="2.2450661540383443E-2"/>
        <n v="2.256892705989344E-2"/>
        <n v="2.2723343026761267E-2"/>
        <n v="2.2798078526699905E-2"/>
        <n v="2.2891743853359792E-2"/>
        <n v="2.2984143125896139E-2"/>
        <n v="2.3060116382200846E-2"/>
        <n v="2.3115914199407062E-2"/>
        <n v="2.3154174922468629E-2"/>
        <n v="2.3182737454711555E-2"/>
        <n v="2.3203240664913194E-2"/>
        <n v="2.3217515535029154E-2"/>
        <n v="2.3230617116231533E-2"/>
        <n v="2.3255300677522017E-2"/>
        <n v="2.3304964512273818E-2"/>
        <n v="2.3378927051858067E-2"/>
        <n v="2.3469033733299005E-2"/>
        <n v="2.3564879127663696E-2"/>
        <n v="2.3551105019832708E-2"/>
        <n v="2.3546305620827379E-2"/>
        <n v="2.3538478917583427E-2"/>
        <n v="2.3515170934465424E-2"/>
        <n v="-2.1256932995428746E-2"/>
        <n v="8.8297647730621875E-3"/>
        <n v="2.6552625618037728E-2"/>
        <n v="4.4935004095949749E-2"/>
        <n v="2.6777084386411687E-2"/>
        <n v="1.6110020188709662E-2"/>
        <n v="4.2798822915209644E-2"/>
        <n v="3.8817148810794677E-2"/>
        <n v="5.163191079513485E-2"/>
        <n v="5.1827320961331136E-2"/>
        <n v="1.7707812961724079E-2"/>
        <n v="3.0100359905494312E-2"/>
        <n v="1.8022736402883099E-2"/>
        <n v="3.0859794563100174E-2"/>
        <n v="3.201382138673714E-2"/>
        <n v="2.6233959787474781E-2"/>
        <n v="2.0627642425660619E-2"/>
        <n v="1.0003609713692629E-2"/>
        <n v="-2.9495719111821028E-2"/>
        <n v="3.0834650953017295E-2"/>
        <n v="3.1412199901194038E-2"/>
        <n v="1.745518551594305E-2"/>
        <n v="2.4750164703930766E-2"/>
        <n v="2.8557091226828923E-2"/>
        <n v="1.0009251424952126E-2"/>
        <n v="1.4140739982800188E-2"/>
        <n v="3.0006774017474092E-2"/>
        <n v="2.0963316019976252E-2"/>
        <n v="2.2380710356831646E-2"/>
        <n v="1.6192555548521836E-2"/>
        <n v="1.5270881868498787E-2"/>
        <n v="1.5411256221123271E-2"/>
        <n v="1.5770376955248189E-2"/>
        <n v="1.6164896797798534E-2"/>
        <n v="1.6517977168343689E-2"/>
        <n v="1.6779092475966983E-2"/>
        <n v="1.7114192658792771E-2"/>
        <n v="1.7432695363714945E-2"/>
        <n v="1.7745205816643406E-2"/>
        <n v="1.8054283780300828E-2"/>
        <n v="1.8361248504499494E-2"/>
        <n v="1.8551624027009606E-2"/>
        <n v="1.8727120624531635E-2"/>
        <n v="1.8878241936628681E-2"/>
        <n v="1.9005775504269629E-2"/>
        <n v="1.9115121063198126E-2"/>
        <n v="1.9212164838276591E-2"/>
        <n v="1.9297447471985807E-2"/>
        <n v="1.9371934203456176E-2"/>
        <n v="1.9437814170483625E-2"/>
        <n v="1.9495853263618468E-2"/>
        <n v="1.9544726686721914E-2"/>
        <n v="1.9572830957720333E-2"/>
        <n v="1.9574428905373642E-2"/>
        <n v="1.9554056823273269E-2"/>
        <n v="1.9524992656788864E-2"/>
        <n v="1.9494861478407621E-2"/>
        <n v="1.9463304282465899E-2"/>
        <n v="1.9431427924359035E-2"/>
        <n v="1.9407245909095483E-2"/>
        <n v="1.940075951734066E-2"/>
        <n v="1.941222467736492E-2"/>
        <n v="1.9435523697029611E-2"/>
        <n v="1.9466674886477353E-2"/>
        <n v="1.9508711223906294E-2"/>
        <n v="1.9570271319027333E-2"/>
        <n v="1.9650847559343765E-2"/>
        <n v="1.9739681004881104E-2"/>
        <n v="1.9825194110158817E-2"/>
        <n v="1.9902951168065508E-2"/>
        <n v="-0.14214810430974101"/>
        <n v="-6.3874103216848388E-2"/>
        <n v="-9.3943139678571708E-3"/>
        <n v="2.6204142750182458E-2"/>
        <n v="5.9375872554164211E-2"/>
        <n v="4.1611257278239222E-2"/>
        <n v="-6.2067913087587856E-3"/>
        <n v="-3.1729928818686748E-3"/>
        <n v="1.2657539367042725E-2"/>
        <n v="4.6207323398997469E-2"/>
        <n v="2.8968744131880664E-2"/>
        <n v="1.5638833489816983E-2"/>
        <n v="3.5987743297654307E-2"/>
        <n v="4.7485083240750292E-2"/>
        <n v="6.6075403116287124E-2"/>
        <n v="7.0442078696640653E-2"/>
        <n v="5.5882796919291433E-2"/>
        <n v="2.5048341536708429E-2"/>
        <n v="-4.6551699540068991E-2"/>
        <n v="2.1150664462068036E-2"/>
        <n v="1.7803879916910237E-2"/>
        <n v="-7.2079702208897034E-3"/>
        <n v="-4.8522861776213455E-3"/>
        <n v="2.7150728703507765E-2"/>
        <n v="5.3878037236299026E-2"/>
        <n v="2.4906463532385237E-2"/>
        <n v="4.6012162265904655E-2"/>
        <n v="3.8045475861073097E-2"/>
        <n v="3.21438505446352E-2"/>
        <n v="2.0338404462398429E-2"/>
        <n v="1.9790206177061176E-2"/>
        <n v="2.1228780569972017E-2"/>
        <n v="2.2541835244050068E-2"/>
        <n v="2.3503758401502539E-2"/>
        <n v="2.4176673476169919E-2"/>
        <n v="2.4578919372798547E-2"/>
        <n v="2.4677555314412514E-2"/>
        <n v="2.4588970094514551E-2"/>
        <n v="2.4289026255965185E-2"/>
        <n v="2.3772662900266139E-2"/>
        <n v="2.3071337420887739E-2"/>
        <n v="2.2226832630152682E-2"/>
        <n v="2.1300035743485157E-2"/>
        <n v="2.0335462111720437E-2"/>
        <n v="1.9400486239286252E-2"/>
        <n v="1.8552467055201305E-2"/>
        <n v="1.7921595393347145E-2"/>
        <n v="1.7420299797018091E-2"/>
        <n v="1.706464995808421E-2"/>
        <n v="1.6877287290953502E-2"/>
        <n v="1.6833094515750879E-2"/>
        <n v="1.6733107870777086E-2"/>
        <n v="1.6606879591293255E-2"/>
        <n v="1.6417222010943533E-2"/>
        <n v="1.6160346423032435E-2"/>
        <n v="1.5847336007186019E-2"/>
        <n v="1.5587899635124414E-2"/>
        <n v="1.528707905652138E-2"/>
        <n v="1.4984882768382501E-2"/>
        <n v="1.4744913639106683E-2"/>
        <n v="1.4616478444436476E-2"/>
        <n v="1.4531668667094433E-2"/>
        <n v="1.4617158115447948E-2"/>
        <n v="1.4862925883475375E-2"/>
        <n v="1.5247286465377208E-2"/>
        <n v="1.5688225441005121E-2"/>
        <n v="1.6097592859756205E-2"/>
        <n v="1.6411968581716563E-2"/>
        <n v="1.6600575977207654E-2"/>
        <n v="1.666385288865091E-2"/>
        <n v="1.3936560287128197E-2"/>
        <n v="1.9570115660380916E-2"/>
        <n v="1.0659428264481186E-4"/>
        <n v="5.3324486450455844E-2"/>
        <n v="3.027634072997043E-2"/>
        <n v="2.9000683345464129E-2"/>
        <n v="3.2609470088547976E-2"/>
        <n v="2.2181604441399605E-2"/>
        <n v="2.9479415416943988E-2"/>
        <n v="3.7469620689294381E-2"/>
        <n v="8.2308918697502342E-3"/>
        <n v="4.6640406428519743E-3"/>
        <n v="3.9001477417854868E-3"/>
        <n v="2.6682520920111363E-2"/>
        <n v="2.3366060475920936E-2"/>
        <n v="3.9129801518896334E-2"/>
        <n v="9.0925299584643238E-3"/>
        <n v="-5.1197200226267281E-3"/>
        <n v="-4.9065764268433121E-2"/>
        <n v="1.8709363851255212E-2"/>
        <n v="1.3368306252327766E-2"/>
        <n v="2.2646847587164398E-3"/>
        <n v="9.3334928151600494E-3"/>
        <n v="1.619428836757475E-2"/>
        <n v="1.6065551350870733E-2"/>
        <n v="1.9640771294677561E-2"/>
        <n v="2.2401389220747747E-2"/>
        <n v="1.662159770081173E-2"/>
        <n v="1.948860414320075E-2"/>
        <n v="1.3493126811745748E-2"/>
        <n v="1.4157195053563498E-2"/>
        <n v="1.6117935732764099E-2"/>
        <n v="1.7708349403994683E-2"/>
        <n v="1.8656726702433568E-2"/>
        <n v="1.9211314994742379E-2"/>
        <n v="1.9477382025350209E-2"/>
        <n v="1.9464294898210888E-2"/>
        <n v="1.9398231444777814E-2"/>
        <n v="1.9331980033131968E-2"/>
        <n v="1.9295970698221865E-2"/>
        <n v="1.9296353830195123E-2"/>
        <n v="1.9342443859710734E-2"/>
        <n v="1.9444278420178929E-2"/>
        <n v="1.9594237876159548E-2"/>
        <n v="1.9755856414630957E-2"/>
        <n v="1.9907167768377532E-2"/>
        <n v="2.0053231590160259E-2"/>
        <n v="2.020048406859698E-2"/>
        <n v="2.0363241355138895E-2"/>
        <n v="2.0553604444405238E-2"/>
        <n v="2.0780364529389361E-2"/>
        <n v="2.1042492587937778E-2"/>
        <n v="2.1310287307022335E-2"/>
        <n v="2.1545241680455796E-2"/>
        <n v="2.17089627449083E-2"/>
        <n v="2.1780021007616668E-2"/>
        <n v="2.1871428237948631E-2"/>
        <n v="2.187256949211025E-2"/>
        <n v="2.1799686988067446E-2"/>
        <n v="2.1675038608669039E-2"/>
        <n v="2.1530803634683959E-2"/>
        <n v="2.1284077916561728E-2"/>
        <n v="2.1055355552388244E-2"/>
        <n v="2.0849059900419631E-2"/>
        <n v="2.0672807592899689E-2"/>
        <n v="2.0533937921088707E-2"/>
        <n v="2.0432267593888165E-2"/>
        <n v="2.0357142547958507E-2"/>
        <n v="2.0310907311027249E-2"/>
        <n v="2.0286274325883591E-2"/>
        <n v="-5.9159639890956184E-2"/>
        <n v="-3.3246573842437122E-2"/>
        <n v="-7.3449970376009421E-3"/>
        <n v="3.9401732658057131E-2"/>
        <n v="4.2062862064887296E-2"/>
        <n v="3.6580523342976567E-2"/>
        <n v="6.2526873734493948E-2"/>
        <n v="5.427816733008739E-2"/>
        <n v="4.4441963039474119E-2"/>
        <n v="5.6349227561874882E-2"/>
        <n v="2.5814572803931846E-2"/>
        <n v="1.6803354504532519E-2"/>
        <n v="1.9939961793867367E-2"/>
        <n v="3.9260805194342829E-2"/>
        <n v="2.7805430640896578E-2"/>
        <n v="4.0546407935605489E-2"/>
        <n v="5.185363505055296E-2"/>
        <n v="7.2066848740999223E-3"/>
        <n v="-8.26903655827117E-2"/>
        <n v="2.992337502201825E-2"/>
        <n v="2.5708177445218139E-2"/>
        <n v="-1.4261893595955422E-2"/>
        <n v="-7.5856491148328375E-3"/>
        <n v="-6.3173145553914178E-3"/>
        <n v="1.35082979544765E-3"/>
        <n v="2.1353932463972436E-2"/>
        <n v="2.6342685528293108E-2"/>
        <n v="2.9445444685369582E-2"/>
        <n v="2.536924584372735E-2"/>
        <n v="1.0614126358313047E-2"/>
        <n v="8.3432509044265579E-3"/>
        <n v="9.2772042116917586E-3"/>
        <n v="1.0742257351151752E-2"/>
        <n v="1.2075678382785338E-2"/>
        <n v="1.3043744497183152E-2"/>
        <n v="1.367425371762776E-2"/>
        <n v="1.4051848727069993E-2"/>
        <n v="1.4276706344933388E-2"/>
        <n v="1.4441237892022007E-2"/>
        <n v="1.4595555184845344E-2"/>
        <n v="1.4762004261974049E-2"/>
        <n v="1.4955327924650819E-2"/>
        <n v="1.5168429917655768E-2"/>
        <n v="1.5371689997699445E-2"/>
        <n v="1.5543372735498995E-2"/>
        <n v="1.5683909977435073E-2"/>
        <n v="1.5806669122809369E-2"/>
        <n v="1.590902403256278E-2"/>
        <n v="1.5956948773270474E-2"/>
        <n v="1.5939375937346956E-2"/>
        <n v="1.5887694631519622E-2"/>
        <n v="1.584318955487829E-2"/>
        <n v="1.5831664340511198E-2"/>
        <n v="1.5858223183006004E-2"/>
        <n v="1.590206158716656E-2"/>
        <n v="1.59357562961846E-2"/>
        <n v="1.5932203893021413E-2"/>
        <n v="1.587375803623603E-2"/>
        <n v="1.5760631932618452E-2"/>
        <n v="1.5611809207815242E-2"/>
        <n v="1.5448509244790465E-2"/>
        <n v="1.5290097478112941E-2"/>
        <n v="1.5142864329531713E-2"/>
        <n v="1.5014226121124574E-2"/>
        <n v="1.4913666836410489E-2"/>
        <n v="1.4841938757669926E-2"/>
        <n v="1.4912603960078208E-2"/>
        <n v="1.499983552536599E-2"/>
        <n v="1.5103243057094762E-2"/>
        <n v="1.521144308010336E-2"/>
        <n v="1.0205490812214002E-2"/>
        <n v="1.4619820772894254E-2"/>
        <n v="-5.5336000492911541E-3"/>
        <n v="2.317259484587586E-2"/>
        <n v="2.1746160602593934E-2"/>
        <n v="1.3675488645216838E-2"/>
        <n v="2.3416981471494625E-2"/>
        <n v="3.5581357829308047E-2"/>
        <n v="3.2974893447031306E-2"/>
        <n v="4.025830288618848E-2"/>
        <n v="1.9707240241717328E-2"/>
        <n v="1.0733123033974223E-2"/>
        <n v="8.5479722580894535E-3"/>
        <n v="2.5898187343972534E-2"/>
        <n v="1.6547991874392043E-2"/>
        <n v="2.5301818639772877E-2"/>
        <n v="2.3553195301435847E-2"/>
        <n v="7.3538673010919986E-4"/>
        <n v="-2.8821535407648202E-2"/>
        <n v="1.8937785977557686E-2"/>
        <n v="2.1097502780335065E-2"/>
        <n v="2.2911012880599824E-3"/>
        <n v="6.0380670748503285E-3"/>
        <n v="9.909021805679652E-3"/>
        <n v="9.7934971987632125E-3"/>
        <n v="1.1084261737833945E-2"/>
        <n v="2.3192825773265868E-2"/>
        <n v="1.8964677606948088E-2"/>
        <n v="1.9205877618644784E-2"/>
        <n v="1.4971949089341186E-2"/>
        <n v="1.3517547877754721E-2"/>
        <n v="1.3179131827724788E-2"/>
        <n v="1.3630901113084404E-2"/>
        <n v="1.4460241229609316E-2"/>
        <n v="1.5179266344872655E-2"/>
        <n v="1.5715145515821982E-2"/>
        <n v="1.6005671492296036E-2"/>
        <n v="1.6191526107854459E-2"/>
        <n v="1.6314494489721998E-2"/>
        <n v="1.6413743921062096E-2"/>
        <n v="1.6519718449998555E-2"/>
        <n v="1.6656988979435017E-2"/>
        <n v="1.6860501771365222E-2"/>
        <n v="1.7156665865433851E-2"/>
        <n v="1.7538091231585007E-2"/>
        <n v="1.7966766616470453E-2"/>
        <n v="1.8394096681195071E-2"/>
        <n v="1.8803103980971514E-2"/>
        <n v="1.9211291799346997E-2"/>
        <n v="1.9630456498783477E-2"/>
        <n v="2.0071187733921692E-2"/>
        <n v="2.0536277893527188E-2"/>
        <n v="2.1008090842224547E-2"/>
        <n v="2.1471522061144777E-2"/>
        <n v="2.190497345268172E-2"/>
        <n v="2.2321122421953055E-2"/>
        <n v="2.2646552410714671E-2"/>
        <n v="2.29889666496228E-2"/>
        <n v="2.3337639006361544E-2"/>
        <n v="2.3669125101653643E-2"/>
        <n v="2.3975107830452647E-2"/>
        <n v="2.435793177886536E-2"/>
        <n v="2.4707049695358085E-2"/>
        <n v="2.5011429840899879E-2"/>
        <n v="2.5257860578305813E-2"/>
        <n v="2.5462823783250599E-2"/>
        <n v="2.555880773988739E-2"/>
        <n v="2.5667066988186216E-2"/>
        <n v="2.5789503768891109E-2"/>
        <n v="2.5922990395431444E-2"/>
        <n v="5.2010420264049451E-2"/>
        <n v="1.5140552575754862E-2"/>
        <n v="-9.7877748305552625E-3"/>
        <n v="2.5291785151501323E-2"/>
        <n v="1.8087802122296326E-2"/>
        <n v="8.5675647002885214E-3"/>
        <n v="1.9105806950537652E-2"/>
        <n v="1.769472531823002E-2"/>
        <n v="1.8479124567331029E-2"/>
        <n v="3.1913977349112388E-2"/>
        <n v="1.8239036318074664E-2"/>
        <n v="3.2224845393757917E-4"/>
        <n v="-7.1948481130601483E-3"/>
        <n v="6.9765610998742122E-3"/>
        <n v="8.7811123041170447E-3"/>
        <n v="3.875847552658418E-2"/>
        <n v="3.3673299946596735E-2"/>
        <n v="8.1812907675218316E-3"/>
        <n v="-5.5648443467421482E-2"/>
        <n v="3.9476031813066914E-2"/>
        <n v="3.7175298163731441E-2"/>
        <n v="6.8594266323407371E-3"/>
        <n v="5.9970864012750535E-3"/>
        <n v="1.9266935454397949E-2"/>
        <n v="1.5042741157136552E-2"/>
        <n v="1.8553500009344859E-2"/>
        <n v="2.5139757564350829E-2"/>
        <n v="2.1380086139573429E-2"/>
        <n v="2.1348489164696893E-2"/>
        <n v="1.1004446356339681E-2"/>
        <n v="9.88392153833062E-3"/>
        <n v="1.0149530541245344E-2"/>
        <n v="1.0521645822427761E-2"/>
        <n v="1.0952142955886091E-2"/>
        <n v="1.1438567755976514E-2"/>
        <n v="1.169944396132494E-2"/>
        <n v="1.1843408552071777E-2"/>
        <n v="1.1945217063393354E-2"/>
        <n v="1.2036788491035511E-2"/>
        <n v="1.2136190619251863E-2"/>
        <n v="1.2256926651190714E-2"/>
        <n v="1.2409814339200187E-2"/>
        <n v="1.2621112287322767E-2"/>
        <n v="1.2884527211674435E-2"/>
        <n v="1.3185949077527459E-2"/>
        <n v="1.3509104561954866E-2"/>
        <n v="1.3828882896937511E-2"/>
        <n v="1.4136049399617656E-2"/>
        <n v="1.4402659198325285E-2"/>
        <n v="1.4608597379801136E-2"/>
        <n v="1.4753950659582182E-2"/>
        <n v="1.4960221707481791E-2"/>
        <n v="1.513564895418984E-2"/>
        <n v="1.5287699318008663E-2"/>
        <n v="1.5411832906445877E-2"/>
        <n v="1.5508667461234582E-2"/>
        <n v="1.5474522854724393E-2"/>
        <n v="1.5428949121339075E-2"/>
        <n v="1.5363397987218308E-2"/>
        <n v="1.5262322731843803E-2"/>
        <n v="1.5123316478141025E-2"/>
        <n v="1.4961145856469127E-2"/>
        <n v="1.4795487081600722E-2"/>
        <n v="1.4649636387392695E-2"/>
        <n v="1.4545378708179513E-2"/>
        <n v="1.4487589733750861E-2"/>
        <n v="1.4482037282071536E-2"/>
        <n v="1.4504362294079476E-2"/>
        <n v="1.4532623048849169E-2"/>
        <n v="1.454561640097074E-2"/>
        <n v="3.1000000016009333E-2"/>
        <n v="6.9999999989416306E-3"/>
        <n v="-1.5999999998493108E-2"/>
        <n v="2.0000000007648344E-2"/>
        <n v="2.0997197745553642E-2"/>
        <n v="2.8954364928841292E-2"/>
        <n v="4.6001972064633412E-2"/>
        <n v="3.8707387300685125E-2"/>
        <n v="2.9484415593582725E-2"/>
        <n v="4.0539176422173195E-2"/>
        <n v="4.1901182558519379E-2"/>
        <n v="3.9875960606260419E-2"/>
        <n v="5.808442479372089E-2"/>
        <n v="4.7715540483642238E-2"/>
        <n v="7.9369469931893644E-3"/>
        <n v="5.5855548523368492E-2"/>
        <n v="3.1683539351911927E-2"/>
        <n v="-2.3280469774590307E-3"/>
        <n v="-4.3128532013324339E-2"/>
        <n v="-5.4619090622060495E-2"/>
        <n v="-9.1696512214811343E-2"/>
        <n v="-7.3203096010007296E-2"/>
        <n v="-3.1676836454128554E-2"/>
        <n v="7.7207530364904464E-3"/>
        <n v="-3.4762664945854338E-3"/>
        <n v="-2.6029666637320537E-3"/>
        <n v="1.3007353939483268E-2"/>
        <n v="1.9541504113127495E-2"/>
        <n v="2.3239205324816492E-2"/>
        <n v="4.0080570410492955E-2"/>
        <n v="3.5135916150912827E-2"/>
        <n v="2.7742353820084054E-2"/>
        <n v="2.2246774585970464E-2"/>
        <n v="1.8607242775759314E-2"/>
        <n v="1.627259371169032E-2"/>
        <n v="1.4698670792167245E-2"/>
        <n v="1.3593368507113457E-2"/>
        <n v="1.2774719553932057E-2"/>
        <n v="1.2134028860423252E-2"/>
        <n v="1.1604375749471707E-2"/>
        <n v="1.1145820597826095E-2"/>
        <n v="1.0727979195921389E-2"/>
        <n v="1.0325150346348622E-2"/>
        <n v="9.9216109790389861E-3"/>
        <n v="9.5188522097093831E-3"/>
        <n v="9.1261280721293137E-3"/>
        <n v="8.7430870650346826E-3"/>
        <n v="8.38235695331635E-3"/>
        <n v="8.0645293527661366E-3"/>
        <n v="7.8080712591892532E-3"/>
        <n v="7.6216838560076994E-3"/>
        <n v="7.5018294051956147E-3"/>
        <n v="7.4544503985713995E-3"/>
        <n v="7.4863525237474082E-3"/>
        <n v="7.5998943204556024E-3"/>
        <n v="7.7861227150561874E-3"/>
        <n v="7.9434699108651419E-3"/>
        <n v="8.1247144820810746E-3"/>
        <n v="8.3286947545264667E-3"/>
        <n v="8.5640198751504304E-3"/>
        <n v="8.832146425543197E-3"/>
        <n v="9.1067417559165253E-3"/>
        <n v="9.3740338992163164E-3"/>
        <n v="9.6317556181406694E-3"/>
        <n v="9.8902319031801689E-3"/>
        <n v="1.015668874659692E-2"/>
        <n v="1.0409998902206175E-2"/>
        <n v="1.0637533091794493E-2"/>
        <n v="1.0834729513898855E-2"/>
        <n v="1.100622628704695E-2"/>
        <n v="-3.0641803451780247E-2"/>
        <n v="-5.7610851728666645E-3"/>
        <n v="2.9471545567677504E-2"/>
        <n v="1.489525475413056E-2"/>
        <n v="1.415478187367647E-4"/>
        <n v="3.3401635873434143E-2"/>
        <n v="4.2358477373724224E-2"/>
        <n v="3.1868963538884021E-2"/>
        <n v="4.2091799316879008E-2"/>
        <n v="3.8405104447412963E-2"/>
        <n v="4.5282059158226806E-2"/>
        <n v="3.848619661541508E-2"/>
        <n v="5.0049180241843239E-2"/>
        <n v="4.3882151741294617E-2"/>
        <n v="3.8511729672323858E-2"/>
        <n v="4.3476163850331151E-3"/>
        <n v="8.5551303732285255E-3"/>
        <n v="-6.5999740601942025E-2"/>
        <n v="6.8237815144771563E-3"/>
        <n v="1.6619167370694354E-2"/>
        <n v="-1.6437798986229213E-2"/>
        <n v="2.0962167080975203E-2"/>
        <n v="4.2277333531613781E-2"/>
        <n v="3.367145175274544E-2"/>
        <n v="2.213187490204338E-2"/>
        <n v="3.9887103698065696E-2"/>
        <n v="4.4303578429635948E-2"/>
        <n v="3.626953063700844E-2"/>
        <n v="2.2847563621580802E-2"/>
        <n v="2.1957133325661182E-2"/>
        <n v="2.3144735812737016E-2"/>
        <n v="2.406024266999407E-2"/>
        <n v="2.433468758558921E-2"/>
        <n v="2.420602480092815E-2"/>
        <n v="2.3670961822316094E-2"/>
        <n v="2.2857668403716946E-2"/>
        <n v="2.1860108715331616E-2"/>
        <n v="2.0785173934597223E-2"/>
        <n v="1.9711501093135464E-2"/>
        <n v="1.8673683076369185E-2"/>
        <n v="1.7566788283181811E-2"/>
        <n v="1.6456023739003678E-2"/>
        <n v="1.5351121131724987E-2"/>
        <n v="1.4302325363370727E-2"/>
        <n v="1.3427772543087579E-2"/>
        <n v="1.2803738634352912E-2"/>
        <n v="1.2412888512218334E-2"/>
        <n v="1.2199197393804484E-2"/>
        <n v="1.2126236588404504E-2"/>
        <n v="1.2195527322664601E-2"/>
        <n v="1.2385075464507622E-2"/>
        <n v="1.2638555328084777E-2"/>
        <n v="1.2881710867912455E-2"/>
        <n v="1.3066004315291035E-2"/>
        <n v="1.3184971438968685E-2"/>
        <n v="1.3344272291768489E-2"/>
        <n v="1.3436529388593188E-2"/>
        <n v="1.3446908590263318E-2"/>
        <n v="1.3387791497138535E-2"/>
        <n v="1.3316662615260766E-2"/>
        <n v="1.3206203916680259E-2"/>
        <n v="1.3185686599145541E-2"/>
        <n v="1.3245044216165125E-2"/>
        <n v="1.3372031812897145E-2"/>
        <n v="1.3563388342642035E-2"/>
        <n v="1.3812837273294409E-2"/>
        <n v="1.4079717396580982E-2"/>
        <n v="1.4294008324035712E-2"/>
        <n v="1.4416041126339652E-2"/>
        <n v="-2.2352551094400042E-3"/>
        <n v="-3.3738941434558578E-2"/>
        <n v="1.3134494656841689E-2"/>
        <n v="3.6088579345346483E-2"/>
        <n v="1.1658370618485847E-3"/>
        <n v="4.7850624275962872E-2"/>
        <n v="4.9131896175731438E-2"/>
        <n v="7.0186092768399932E-2"/>
        <n v="3.8944955508683377E-2"/>
        <n v="4.602995690723044E-2"/>
        <n v="3.9275371909296197E-2"/>
        <n v="5.5050629147093133E-3"/>
        <n v="2.3567107122519637E-2"/>
        <n v="8.0742850133723287E-2"/>
        <n v="6.390525812825909E-2"/>
        <n v="5.0171878352678556E-2"/>
        <n v="9.4282788281095931E-2"/>
        <n v="1.6589148755094429E-2"/>
        <n v="-6.5052544199164841E-2"/>
        <n v="-3.6056364650224104E-2"/>
        <n v="1.9630239328564114E-2"/>
        <n v="1.3192599891445056E-2"/>
        <n v="4.3081378682943372E-2"/>
        <n v="2.200346571279499E-2"/>
        <n v="4.3113178073599601E-2"/>
        <n v="7.481450240132359E-2"/>
        <n v="3.6422272344198703E-2"/>
        <n v="2.8432480155294204E-2"/>
        <n v="2.6328320414716666E-2"/>
        <n v="1.9532197628874703E-2"/>
        <n v="1.9984547511070927E-2"/>
        <n v="2.1240407253513283E-2"/>
        <n v="2.2258777917326444E-2"/>
        <n v="2.2979890717679918E-2"/>
        <n v="2.3492789419949922E-2"/>
        <n v="2.3758151004161121E-2"/>
        <n v="2.3979754720653945E-2"/>
        <n v="2.4127926576966496E-2"/>
        <n v="2.4244083274468364E-2"/>
        <n v="2.4343930328542207E-2"/>
        <n v="2.4438184090575632E-2"/>
        <n v="2.4527151376036782E-2"/>
        <n v="2.4601225228853885E-2"/>
        <n v="2.4658106402385638E-2"/>
        <n v="2.4701840381520901E-2"/>
        <n v="2.4732730649740908E-2"/>
        <n v="2.4737652275855115E-2"/>
        <n v="2.4712290806238268E-2"/>
        <n v="2.4659591851950768E-2"/>
        <n v="2.458685249935022E-2"/>
        <n v="2.4499153326660528E-2"/>
        <n v="2.4298530267648166E-2"/>
        <n v="2.4077767912311865E-2"/>
        <n v="2.3847589650464185E-2"/>
        <n v="2.362225106592275E-2"/>
        <n v="2.3411116413200928E-2"/>
        <n v="2.3301412037586733E-2"/>
        <n v="2.3197623696303848E-2"/>
        <n v="2.3101081252216327E-2"/>
        <n v="2.3018634489307743E-2"/>
        <n v="2.2949893191957171E-2"/>
        <n v="2.278911048586485E-2"/>
        <n v="2.2623069194148249E-2"/>
        <n v="2.2451285256917419E-2"/>
        <n v="2.2281914046449858E-2"/>
        <n v="2.2120674075573277E-2"/>
        <n v="2.2058224531442683E-2"/>
        <n v="2.2007006068651025E-2"/>
        <n v="2.1979479998087026E-2"/>
        <n v="2.1987201669456002E-2"/>
        <n v="1.9296395375519859E-2"/>
        <n v="3.3432742435599572E-2"/>
        <n v="2.6926091720457235E-2"/>
        <n v="5.7558270007261436E-2"/>
        <n v="9.6344223085399472E-2"/>
        <n v="7.7729694241185587E-2"/>
        <n v="0.10251099732067503"/>
        <n v="8.4776112211568444E-2"/>
        <n v="0.10626728154342335"/>
        <n v="9.5747020599305177E-2"/>
        <n v="5.8360007721405704E-2"/>
        <n v="6.3194902661014574E-2"/>
        <n v="3.1402012023450387E-2"/>
        <n v="6.7547194984508563E-2"/>
        <n v="6.0210156609480592E-2"/>
        <n v="5.5379718715546256E-2"/>
        <n v="5.1576995936894354E-2"/>
        <n v="-3.9328981700741061E-2"/>
        <n v="-4.6672692078194689E-2"/>
        <n v="1.7606232519550513E-2"/>
        <n v="2.9349270505393044E-2"/>
        <n v="4.0912505767254359E-4"/>
        <n v="1.6216586977549019E-2"/>
        <n v="8.2976838797093722E-2"/>
        <n v="0.25485166463763442"/>
        <n v="5.1323034118888389E-2"/>
        <n v="7.8082884372738137E-2"/>
        <n v="4.0368576907556131E-2"/>
        <n v="2.874066608840864E-2"/>
        <n v="2.208492810971352E-2"/>
        <n v="2.2935920810691179E-2"/>
        <n v="2.4721842415419637E-2"/>
        <n v="2.614785851464041E-2"/>
        <n v="2.6949067037773888E-2"/>
        <n v="2.7288843420196995E-2"/>
        <n v="2.7389953768267139E-2"/>
        <n v="2.7308503896498193E-2"/>
        <n v="2.7241189749572348E-2"/>
        <n v="2.7179316196450864E-2"/>
        <n v="2.7021368921152478E-2"/>
        <n v="2.6742897462246562E-2"/>
        <n v="2.6475310942632779E-2"/>
        <n v="2.6115220967273478E-2"/>
        <n v="2.5684496960429071E-2"/>
        <n v="2.5217709862250803E-2"/>
        <n v="2.4756427473190401E-2"/>
        <n v="2.4222546821159874E-2"/>
        <n v="2.3758909962098063E-2"/>
        <n v="2.3377241092504164E-2"/>
        <n v="2.3077387335613597E-2"/>
        <n v="2.2854044714044175E-2"/>
        <n v="2.269672510586429E-2"/>
        <n v="2.2594060054356824E-2"/>
        <n v="2.2540561398674219E-2"/>
        <n v="2.2537775684444483E-2"/>
        <n v="2.2594443064410052E-2"/>
        <n v="2.2597838608345411E-2"/>
        <n v="2.2681241298049715E-2"/>
        <n v="2.2854227876676347E-2"/>
        <n v="2.3116201193627894E-2"/>
        <n v="2.3450798089207581E-2"/>
        <n v="2.3823088903206058E-2"/>
        <n v="2.4210241971840851E-2"/>
        <n v="2.4601493410518982E-2"/>
        <n v="2.4992917485628263E-2"/>
        <n v="2.537613749887635E-2"/>
        <n v="2.5721576171845006E-2"/>
        <n v="2.6007069296571483E-2"/>
        <n v="2.6223171498323428E-2"/>
        <n v="2.6376924443168859E-2"/>
        <n v="1.5322824904854038E-2"/>
        <n v="6.9938492412600084E-3"/>
        <n v="-8.5792614415215462E-3"/>
        <n v="2.2812554616521208E-2"/>
        <n v="2.961323956085482E-2"/>
        <n v="1.0001229088758112E-2"/>
        <n v="1.9533234635262797E-2"/>
        <n v="1.4507595516434435E-2"/>
        <n v="1.5070278756555977E-2"/>
        <n v="3.9958117774837376E-2"/>
        <n v="1.5612042233112078E-2"/>
        <n v="2.4707545435542766E-3"/>
        <n v="2.4118376539894459E-3"/>
        <n v="1.378487638752679E-2"/>
        <n v="1.138403956610623E-2"/>
        <n v="2.1044677434587378E-2"/>
        <n v="1.3297878091864446E-2"/>
        <n v="-1.04840020101441E-2"/>
        <n v="-5.5342101728448667E-2"/>
        <n v="1.6482827573678804E-2"/>
        <n v="7.2003805396660958E-3"/>
        <n v="-2.8517261479623968E-2"/>
        <n v="-1.7493228733035382E-2"/>
        <n v="1.8233480447262806E-3"/>
        <n v="8.2870778942167878E-3"/>
        <n v="9.7214254475577189E-3"/>
        <n v="1.572532501694468E-2"/>
        <n v="1.4225603372630236E-2"/>
        <n v="1.1319935662227554E-2"/>
        <n v="5.3215071472352271E-3"/>
        <n v="4.0282937895104176E-3"/>
        <n v="3.9864249354175652E-3"/>
        <n v="4.4980540399619517E-3"/>
        <n v="5.2968389518108783E-3"/>
        <n v="6.1351757915957261E-3"/>
        <n v="6.8198927896725436E-3"/>
        <n v="7.3293730598551488E-3"/>
        <n v="7.7675894585231831E-3"/>
        <n v="8.1524382671911422E-3"/>
        <n v="8.4978428552751062E-3"/>
        <n v="8.8305739718754772E-3"/>
        <n v="9.2126420981641921E-3"/>
        <n v="9.5802506776681007E-3"/>
        <n v="9.9359026605843059E-3"/>
        <n v="1.0290939487848538E-2"/>
        <n v="1.0666242875857934E-2"/>
        <n v="1.0913922447753688E-2"/>
        <n v="1.1170970537475622E-2"/>
        <n v="1.1430501549474226E-2"/>
        <n v="1.1706089991321278E-2"/>
        <n v="1.201328154237058E-2"/>
        <n v="1.2418879589291221E-2"/>
        <n v="1.2845285210125068E-2"/>
        <n v="1.328060538773923E-2"/>
        <n v="1.3716975986971303E-2"/>
        <n v="1.4146598261159049E-2"/>
        <n v="1.4561063759653381E-2"/>
        <n v="1.4960540839252356E-2"/>
        <n v="1.5359518921804094E-2"/>
        <n v="1.5778466016288295E-2"/>
        <n v="1.6230319157596096E-2"/>
        <n v="1.6642601788299904E-2"/>
        <n v="1.7075258477529776E-2"/>
        <n v="1.7520419556490863E-2"/>
        <n v="1.7964859489470353E-2"/>
        <n v="1.8389682274971397E-2"/>
        <n v="1.8854515964711105E-2"/>
        <n v="1.9282854252589354E-2"/>
        <n v="1.967609450062402E-2"/>
        <n v="2.0032150364782897E-2"/>
        <n v="3.3243407748263065E-2"/>
        <n v="8.1900822512870342E-3"/>
        <n v="1.7106275634195534E-3"/>
        <n v="8.6359985005100004E-3"/>
        <n v="2.7421403220849294E-2"/>
        <n v="3.0999992907805529E-2"/>
        <n v="1.0760674243568635E-2"/>
        <n v="-1.1284315350510221E-2"/>
        <n v="-2.5195427208705157E-3"/>
        <n v="2.7796328252580604E-2"/>
        <n v="4.0633590319165691E-3"/>
        <n v="1.1797120587957455E-3"/>
        <n v="1.5282635683698143E-2"/>
        <n v="2.2046661932936473E-2"/>
        <n v="1.6626704051849961E-2"/>
        <n v="1.419986132229889E-2"/>
        <n v="1.6542043521541094E-2"/>
        <n v="-1.0935406004261461E-2"/>
        <n v="-5.4164328259139971E-2"/>
        <n v="4.1917613224271566E-2"/>
        <n v="-1.1542133971671475E-3"/>
        <n v="1.4950692382115882E-2"/>
        <n v="2.0002682421180751E-2"/>
        <n v="3.7473920482415934E-3"/>
        <n v="1.3538231139966772E-2"/>
        <n v="9.554272413359044E-3"/>
        <n v="1.6623027782042499E-2"/>
        <n v="1.1759895027002143E-2"/>
        <n v="1.2128943274231085E-2"/>
        <n v="6.1235726870685347E-3"/>
        <n v="5.4696159076284001E-3"/>
        <n v="6.0064851531158592E-3"/>
        <n v="7.1173248374811759E-3"/>
        <n v="8.517243347841319E-3"/>
        <n v="9.7800260267173478E-3"/>
        <n v="1.0816302624513385E-2"/>
        <n v="1.1542746599995546E-2"/>
        <n v="1.2075352133178674E-2"/>
        <n v="1.2438423369270035E-2"/>
        <n v="1.266088089827444E-2"/>
        <n v="1.2764579762362782E-2"/>
        <n v="1.2849616776388295E-2"/>
        <n v="1.2842188535987953E-2"/>
        <n v="1.2778261873702013E-2"/>
        <n v="1.2696686702918347E-2"/>
        <n v="1.2625897786052276E-2"/>
        <n v="1.2466277126461645E-2"/>
        <n v="1.2315951150446036E-2"/>
        <n v="1.2178963500669937E-2"/>
        <n v="1.2062205512560764E-2"/>
        <n v="1.1965240448215342E-2"/>
        <n v="1.1865560934834374E-2"/>
        <n v="1.1740240926692902E-2"/>
        <n v="1.1582895910252633E-2"/>
        <n v="1.1414821267748509E-2"/>
        <n v="1.1277800788640491E-2"/>
        <n v="1.1099520615570846E-2"/>
        <n v="1.1010465907529632E-2"/>
        <n v="1.1042310904205044E-2"/>
        <n v="1.1207389101922427E-2"/>
        <n v="1.1478377859258648E-2"/>
        <n v="1.1773182933383808E-2"/>
        <n v="1.2039472198426493E-2"/>
        <n v="1.2264241428309175E-2"/>
        <n v="1.246398878312216E-2"/>
        <n v="1.2649594796429797E-2"/>
        <n v="1.2881146145826028E-2"/>
        <n v="1.3048806777689936E-2"/>
        <n v="1.3160297430999668E-2"/>
        <n v="1.3235359293456428E-2"/>
        <n v="0.10354001496956111"/>
        <n v="6.1754611518314073E-2"/>
        <n v="6.8467859980123835E-2"/>
        <n v="9.2061207217446261E-2"/>
        <n v="9.5705866968878839E-2"/>
        <n v="7.5945262101314359E-2"/>
        <n v="5.9221854644981864E-2"/>
        <n v="-5.4712052959641766E-2"/>
        <n v="0.11308605052850185"/>
        <n v="8.9244260342026704E-2"/>
        <n v="4.5252823984295532E-2"/>
        <n v="7.4324586565360784E-2"/>
        <n v="2.9332287506812715E-2"/>
        <n v="4.8998399340302035E-2"/>
        <n v="3.9236669507392019E-2"/>
        <n v="5.1761538182658384E-2"/>
        <n v="5.4633963931931762E-2"/>
        <n v="2.8292144573824896E-2"/>
        <n v="7.0751848260746097E-3"/>
        <n v="6.4967851688854106E-2"/>
        <n v="3.6817046665087005E-2"/>
        <n v="2.2923900489427718E-2"/>
        <n v="2.8962123868223388E-2"/>
        <n v="3.3414402773046747E-2"/>
        <n v="2.7902291593030482E-2"/>
        <n v="2.9293186296422968E-2"/>
        <n v="3.0627616359768517E-2"/>
        <n v="3.0358798738754134E-2"/>
        <n v="3.0475453353243864E-2"/>
        <n v="3.5324989229238879E-2"/>
        <n v="3.3889283441173035E-2"/>
        <n v="3.1171206802788287E-2"/>
        <n v="2.8790141896938071E-2"/>
        <n v="2.709722171810669E-2"/>
        <n v="2.5969175891823237E-2"/>
        <n v="2.5016733102967814E-2"/>
        <n v="2.4053954936327449E-2"/>
        <n v="2.3135287633429646E-2"/>
        <n v="2.2239160260458579E-2"/>
        <n v="2.1366450388908831E-2"/>
        <n v="2.0533791350588304E-2"/>
        <n v="1.976055158308121E-2"/>
        <n v="1.9052224441858057E-2"/>
        <n v="1.8402797519879499E-2"/>
        <n v="1.7800936817489177E-2"/>
        <n v="1.7245007651874866E-2"/>
        <n v="1.6616908977512557E-2"/>
        <n v="1.6011035421434228E-2"/>
        <n v="1.5411337283274484E-2"/>
        <n v="1.4825619747056873E-2"/>
        <n v="1.4271598817359621E-2"/>
        <n v="1.3753494527975141E-2"/>
        <n v="1.3290172114964749E-2"/>
        <n v="1.2902395149881229E-2"/>
        <n v="1.2603685877646154E-2"/>
        <n v="1.2392543244346577E-2"/>
        <n v="1.2353649237649256E-2"/>
        <n v="1.236465386475083E-2"/>
        <n v="1.241537226719136E-2"/>
        <n v="1.249985097936368E-2"/>
        <n v="1.2602048926294351E-2"/>
        <n v="1.2578658141728427E-2"/>
        <n v="1.2490208274947623E-2"/>
        <n v="1.2317764515040963E-2"/>
        <n v="1.2082520945143616E-2"/>
        <n v="1.1828366519373246E-2"/>
        <n v="1.1479353938584458E-2"/>
        <n v="1.1167253847580216E-2"/>
        <n v="1.0909191859455269E-2"/>
        <n v="1.070605708267891E-2"/>
        <n v="8.6441905193865409E-2"/>
        <n v="1.8196527594989353E-2"/>
        <n v="4.2006479951109066E-2"/>
        <n v="3.8209212277287907E-2"/>
        <n v="1.4322002447358484E-2"/>
        <n v="1.3933830377785172E-2"/>
        <n v="5.7250764470816007E-2"/>
        <n v="6.0284711831015692E-2"/>
        <n v="8.4652770915225828E-2"/>
        <n v="8.2138026203432801E-2"/>
        <n v="2.5132888741812742E-2"/>
        <n v="3.8340886198717339E-2"/>
        <n v="1.6363321766771799E-2"/>
        <n v="3.6619717209958713E-2"/>
        <n v="3.1999385968386695E-2"/>
        <n v="5.1727543872537085E-2"/>
        <n v="8.3456563654356275E-2"/>
        <n v="-1.2814000204652287E-2"/>
        <n v="-4.4089988549601222E-2"/>
        <n v="4.848181496552928E-2"/>
        <n v="2.5549322779074179E-2"/>
        <n v="-3.7422780533361566E-3"/>
        <n v="3.6802263428748816E-2"/>
        <n v="5.7437214172832984E-2"/>
        <n v="2.8931417021843098E-2"/>
        <n v="3.077112714666308E-2"/>
        <n v="2.3171253237122658E-2"/>
        <n v="3.5690497054633452E-2"/>
        <n v="3.8434146317624984E-2"/>
        <n v="2.5939698770116815E-2"/>
        <n v="2.5198775161192621E-2"/>
        <n v="2.7026954558686089E-2"/>
        <n v="2.8674549226511026E-2"/>
        <n v="2.9826479090041103E-2"/>
        <n v="3.0762932114686725E-2"/>
        <n v="3.1325253674228337E-2"/>
        <n v="3.1411955761988297E-2"/>
        <n v="3.142377578680966E-2"/>
        <n v="3.139707226342936E-2"/>
        <n v="3.1330830353170525E-2"/>
        <n v="3.1237179615223321E-2"/>
        <n v="3.132713376381413E-2"/>
        <n v="3.1444650170411315E-2"/>
        <n v="3.1551711519738568E-2"/>
        <n v="3.1613175596353793E-2"/>
        <n v="3.1623901155702683E-2"/>
        <n v="3.1482319663244551E-2"/>
        <n v="3.1324515823987431E-2"/>
        <n v="3.1118600497537896E-2"/>
        <n v="3.0849251014382739E-2"/>
        <n v="3.0540071914304523E-2"/>
        <n v="3.0254560584397128E-2"/>
        <n v="3.0009963467286571E-2"/>
        <n v="2.9791661292680294E-2"/>
        <n v="2.9575220972932081E-2"/>
        <n v="2.9352539456109605E-2"/>
        <n v="2.9300237222410042E-2"/>
        <n v="2.9256090681481162E-2"/>
        <n v="2.9197916240606636E-2"/>
        <n v="2.9110941387206157E-2"/>
        <n v="2.9008555470129593E-2"/>
        <n v="2.8789874108696267E-2"/>
        <n v="2.8597711944277071E-2"/>
        <n v="2.8409380337760748E-2"/>
        <n v="2.8209565370050038E-2"/>
        <n v="2.8011259140734213E-2"/>
        <n v="2.785838343670366E-2"/>
        <n v="2.7756601549042026E-2"/>
        <n v="2.769258412833886E-2"/>
        <n v="2.764682870112356E-2"/>
        <n v="4.1936004513109415E-2"/>
        <n v="3.5693440886042094E-2"/>
        <n v="1.9494932677058818E-2"/>
        <n v="4.9274076316361715E-2"/>
        <n v="-6.2907223973040938E-2"/>
        <n v="6.5189001861056584E-2"/>
        <n v="7.0838955532113834E-2"/>
        <n v="5.1950704275868897E-2"/>
        <n v="2.7438018394617458E-2"/>
        <n v="4.6914210787560195E-2"/>
        <n v="-1.8192610199683212E-3"/>
        <n v="-4.8729656458490478E-4"/>
        <n v="1.4665498340950434E-2"/>
        <n v="3.6801370996889515E-2"/>
        <n v="2.5134562432427288E-2"/>
        <n v="4.4973088354955282E-2"/>
        <n v="2.2821678676789636E-2"/>
        <n v="9.1943152440638887E-3"/>
        <n v="-5.0718700506860781E-2"/>
        <n v="5.1301469995291837E-2"/>
        <n v="3.6688844180027713E-2"/>
        <n v="3.4239014000157164E-2"/>
        <n v="1.5888649031685187E-2"/>
        <n v="2.8487194112285508E-2"/>
        <n v="3.2829598089828105E-2"/>
        <n v="2.6670511392951513E-2"/>
        <n v="2.2765379999245772E-2"/>
        <n v="2.4756795322433689E-2"/>
        <n v="2.8348278825756967E-2"/>
        <n v="2.3731415565882097E-2"/>
        <n v="2.4524039589263191E-2"/>
        <n v="2.6169715728013632E-2"/>
        <n v="2.7133217253469288E-2"/>
        <n v="2.7431629634702803E-2"/>
        <n v="2.7608409769166009E-2"/>
        <n v="2.7687318922354764E-2"/>
        <n v="2.775897822040152E-2"/>
        <n v="2.7789477662628403E-2"/>
        <n v="2.7788061270997311E-2"/>
        <n v="2.7759907470415346E-2"/>
        <n v="2.7711044617844571E-2"/>
        <n v="2.7591490126772644E-2"/>
        <n v="2.7456041869655667E-2"/>
        <n v="2.7304171206667505E-2"/>
        <n v="2.7135814807162761E-2"/>
        <n v="2.6948674259478667E-2"/>
        <n v="2.6741699320504075E-2"/>
        <n v="2.6507699768503645E-2"/>
        <n v="2.6244564627250444E-2"/>
        <n v="2.5949787052822026E-2"/>
        <n v="2.5625402461331603E-2"/>
        <n v="2.5268055355791574E-2"/>
        <n v="2.4876847831470261E-2"/>
        <n v="2.44575024114706E-2"/>
        <n v="2.4022329752368732E-2"/>
        <n v="2.3587230500699441E-2"/>
        <n v="2.3162962315959268E-2"/>
        <n v="2.2758837658868103E-2"/>
        <n v="2.237929642854497E-2"/>
        <n v="2.2025771744326406E-2"/>
        <n v="2.169321727339435E-2"/>
        <n v="2.1313577585351462E-2"/>
        <n v="2.0933296623591113E-2"/>
        <n v="2.055508336032652E-2"/>
        <n v="2.018882135929978E-2"/>
        <n v="1.9844502076888482E-2"/>
        <n v="1.9578090018240735E-2"/>
        <n v="1.9345420690736637E-2"/>
        <n v="1.9165566961523384E-2"/>
        <n v="1.9056439156526217E-2"/>
        <n v="2.4511618529674317E-2"/>
        <n v="1.5899531634962161E-2"/>
        <n v="1.2637389435624646E-2"/>
        <n v="3.0081954768662156E-2"/>
        <n v="3.2533345833190896E-2"/>
        <n v="3.2899736747973085E-2"/>
        <n v="4.4891330223750359E-2"/>
        <n v="4.4306787836968509E-2"/>
        <n v="4.9654679135482827E-2"/>
        <n v="4.321603758418302E-2"/>
        <n v="2.1236107227144085E-2"/>
        <n v="1.0359508656145877E-3"/>
        <n v="3.5870732299509989E-3"/>
        <n v="1.804532262007208E-2"/>
        <n v="2.1623656463623853E-2"/>
        <n v="3.6690182328943832E-2"/>
        <n v="3.6968743933368797E-2"/>
        <n v="1.6985209353806097E-2"/>
        <n v="-3.7665866278505877E-2"/>
        <n v="1.3308000403223774E-2"/>
        <n v="1.6642761954971164E-2"/>
        <n v="-1.0572613083213445E-2"/>
        <n v="-1.2110115346204431E-3"/>
        <n v="1.4190596739796169E-2"/>
        <n v="2.2600861071119915E-2"/>
        <n v="2.1453904981331151E-2"/>
        <n v="3.2883036369720786E-2"/>
        <n v="3.2992748079596845E-2"/>
        <n v="2.9458175144085663E-2"/>
        <n v="1.7540931507103341E-2"/>
        <n v="1.5552913776802901E-2"/>
        <n v="1.5777346544800119E-2"/>
        <n v="1.6479726883907198E-2"/>
        <n v="1.7241497007369988E-2"/>
        <n v="1.7874920190311894E-2"/>
        <n v="1.8257979710053718E-2"/>
        <n v="1.8475502546906331E-2"/>
        <n v="1.8603720461549678E-2"/>
        <n v="1.8705476419033529E-2"/>
        <n v="1.882684264318768E-2"/>
        <n v="1.8998185512929089E-2"/>
        <n v="1.9235038399824544E-2"/>
        <n v="1.9522698824943507E-2"/>
        <n v="1.9839348958544667E-2"/>
        <n v="2.0181726579280079E-2"/>
        <n v="2.0564839980488747E-2"/>
        <n v="2.086016338706842E-2"/>
        <n v="2.1184005801194283E-2"/>
        <n v="2.1510034731694549E-2"/>
        <n v="2.1810444683071362E-2"/>
        <n v="2.2075149911293668E-2"/>
        <n v="2.2421230286102878E-2"/>
        <n v="2.2710474486832499E-2"/>
        <n v="2.2939821658654713E-2"/>
        <n v="2.3118330598907111E-2"/>
        <n v="2.3271840542832933E-2"/>
        <n v="2.3414686018262687E-2"/>
        <n v="2.354037424286215E-2"/>
        <n v="2.362888253625739E-2"/>
        <n v="2.3665125693564937E-2"/>
        <n v="2.3656457536618269E-2"/>
        <n v="2.3490749239694741E-2"/>
        <n v="2.3309022969973947E-2"/>
        <n v="2.3111151786727957E-2"/>
        <n v="2.2902742746823135E-2"/>
        <n v="2.269547274993533E-2"/>
        <n v="2.263722478058483E-2"/>
        <n v="2.2607128246949992E-2"/>
        <n v="2.2608819856554385E-2"/>
        <n v="2.2647427663961217E-2"/>
        <n v="-2.1674726026780333E-2"/>
        <n v="8.2379146570454864E-3"/>
        <n v="4.9370543824574398E-2"/>
        <n v="6.6769902650786639E-2"/>
        <n v="4.3450604296129125E-2"/>
        <n v="3.7420867526378299E-2"/>
        <n v="2.9735267971492174E-2"/>
        <n v="7.8501664410877137E-3"/>
        <n v="4.4607209744624399E-2"/>
        <n v="4.0819162908343865E-2"/>
        <n v="2.2019402177907876E-2"/>
        <n v="5.083129185039903E-2"/>
        <n v="4.6134430795251369E-2"/>
        <n v="4.4040480873790422E-2"/>
        <n v="2.5573744365010587E-2"/>
        <n v="2.752787474817131E-2"/>
        <n v="3.9478019455446045E-2"/>
        <n v="-4.2244738893224554E-3"/>
        <n v="3.4544477319056188E-3"/>
        <n v="1.9745292487222565E-2"/>
        <n v="1.901619614882355E-2"/>
        <n v="2.5622419617164605E-2"/>
        <n v="2.1942472370635624E-2"/>
        <n v="3.1736709924466533E-2"/>
        <n v="4.1598600576618683E-2"/>
        <n v="4.1407867494823281E-2"/>
        <n v="3.0286094591248203E-2"/>
        <n v="3.0273341737186987E-2"/>
        <n v="3.0490261932307305E-2"/>
        <n v="3.178384939154455E-2"/>
        <n v="3.0920337468807846E-2"/>
        <n v="2.86679537709702E-2"/>
        <n v="2.6630222488285282E-2"/>
        <n v="2.5481144317019533E-2"/>
        <n v="2.5087461689316415E-2"/>
        <n v="2.4829670049712149E-2"/>
        <n v="2.4649758516417819E-2"/>
        <n v="2.4511314058563993E-2"/>
        <n v="2.4401174194528474E-2"/>
        <n v="2.4314107599499923E-2"/>
        <n v="2.4247931329463457E-2"/>
        <n v="2.4191050683140425E-2"/>
        <n v="2.4143690699680365E-2"/>
        <n v="2.4113136744948527E-2"/>
        <n v="2.4111571991055625E-2"/>
        <n v="2.4148899064297957E-2"/>
        <n v="2.4103805209521489E-2"/>
        <n v="2.4093507496726785E-2"/>
        <n v="2.4122301659648349E-2"/>
        <n v="2.4186569643269928E-2"/>
        <n v="2.4272821617821405E-2"/>
        <n v="2.4461609145415508E-2"/>
        <n v="2.4616247189840346E-2"/>
        <n v="2.4730220035627415E-2"/>
        <n v="2.4812918232024028E-2"/>
        <n v="2.4875808116186837E-2"/>
        <n v="2.4798414329930907E-2"/>
        <n v="2.4698977499328256E-2"/>
        <n v="2.4586973731717032E-2"/>
        <n v="2.4474621111603367E-2"/>
        <n v="2.436327327148069E-2"/>
        <n v="2.4344235171436912E-2"/>
        <n v="2.4292974277260848E-2"/>
        <n v="2.4217177024583814E-2"/>
        <n v="2.4137396421518131E-2"/>
        <n v="2.4073048607479386E-2"/>
        <n v="2.3910091332708605E-2"/>
        <n v="2.3774857934796279E-2"/>
        <n v="2.3682740967847726E-2"/>
        <n v="2.3647669088857404E-2"/>
        <n v="3.0848004768867288E-2"/>
        <n v="3.5743434989638168E-2"/>
        <n v="2.8453108806296035E-2"/>
        <n v="5.0554515416147749E-2"/>
        <n v="4.1539366856904181E-2"/>
        <n v="5.0280003437778609E-2"/>
        <n v="5.2846456453121471E-2"/>
        <n v="2.6244679192687803E-2"/>
        <n v="2.0132631119648581E-2"/>
        <n v="3.2052896326994151E-2"/>
        <n v="2.0853309529474062E-2"/>
        <n v="1.4377725275782183E-2"/>
        <n v="9.1976062463039465E-3"/>
        <n v="3.959095732053397E-2"/>
        <n v="2.624667670130143E-2"/>
        <n v="2.3951077277928778E-2"/>
        <n v="2.9850388260187488E-2"/>
        <n v="4.8077441181628711E-3"/>
        <n v="-1.6909888082746294E-2"/>
        <n v="6.915914556852476E-3"/>
        <n v="9.7199999720394281E-3"/>
        <n v="2.7216102318256219E-2"/>
        <n v="1.0444280379144244E-2"/>
        <n v="1.9750901072748128E-2"/>
        <n v="1.9700615525691356E-2"/>
        <n v="1.0914282855416291E-2"/>
        <n v="1.9187868082334525E-2"/>
        <n v="1.7545738769953134E-2"/>
        <n v="1.5964017984082535E-2"/>
        <n v="1.7483371745806497E-2"/>
        <n v="1.7377643987791735E-2"/>
        <n v="1.7776020383170055E-2"/>
        <n v="1.8250637593534957E-2"/>
        <n v="1.868179861313779E-2"/>
        <n v="1.9078836592466786E-2"/>
        <n v="1.9364017407194067E-2"/>
        <n v="1.9553588145612144E-2"/>
        <n v="1.9672832162190845E-2"/>
        <n v="1.9746094081651844E-2"/>
        <n v="1.9796429608559984E-2"/>
        <n v="1.9841380779399787E-2"/>
        <n v="1.9892504159180868E-2"/>
        <n v="1.9961196011518911E-2"/>
        <n v="2.0047442613653432E-2"/>
        <n v="2.0160289193602132E-2"/>
        <n v="2.0305104322300149E-2"/>
        <n v="2.0475812693668383E-2"/>
        <n v="2.0673217239030928E-2"/>
        <n v="2.0889012976792465E-2"/>
        <n v="2.1119276413348098E-2"/>
        <n v="2.1360342755883499E-2"/>
        <n v="2.1593748056566664E-2"/>
        <n v="2.1804810392700213E-2"/>
        <n v="2.1983461697472784E-2"/>
        <n v="2.2132704888480514E-2"/>
        <n v="2.2256837268877616E-2"/>
        <n v="2.2230663881629864E-2"/>
        <n v="2.2170618898056604E-2"/>
        <n v="2.2076763131278376E-2"/>
        <n v="2.1956273123446612E-2"/>
        <n v="2.1817308046076622E-2"/>
        <n v="2.1786739512180242E-2"/>
        <n v="2.1744438605983296E-2"/>
        <n v="2.1695392519853307E-2"/>
        <n v="2.1654859654911318E-2"/>
        <n v="2.1634900401505064E-2"/>
        <n v="2.1645690695873299E-2"/>
        <n v="2.1685733079189307E-2"/>
        <n v="2.1748059658276198E-2"/>
        <n v="2.182897813787954E-2"/>
        <n v="-7.0155788101002092E-2"/>
        <n v="2.514978625285913E-2"/>
        <n v="3.738310315435478E-2"/>
        <n v="5.2928020538305365E-2"/>
        <n v="6.9518566216671962E-2"/>
        <n v="6.3120309022016929E-2"/>
        <n v="6.9866093600347456E-2"/>
        <n v="4.9157717596850503E-2"/>
        <n v="4.450287414529952E-2"/>
        <n v="4.4732357965231673E-2"/>
        <n v="1.2778901399473463E-2"/>
        <n v="1.444621836028559E-2"/>
        <n v="3.5624852945707275E-2"/>
        <n v="5.1356293682538467E-2"/>
        <n v="3.493739427395437E-2"/>
        <n v="6.1796696046590105E-2"/>
        <n v="7.0348551646499002E-2"/>
        <n v="4.249690566956188E-2"/>
        <n v="2.8202167819055601E-2"/>
        <n v="3.6070030497911354E-2"/>
        <n v="5.0172912461362573E-2"/>
        <n v="1.6078796552354335E-2"/>
        <n v="1.3919245615985787E-2"/>
        <n v="3.2831000284776701E-2"/>
        <n v="3.8445692037441415E-2"/>
        <n v="2.9696413762805962E-2"/>
        <n v="4.6495434230202859E-2"/>
        <n v="4.6077227844179669E-2"/>
        <n v="3.771321655166826E-2"/>
        <n v="2.3797369259001666E-2"/>
        <n v="2.1172230437909612E-2"/>
        <n v="2.0840532382311538E-2"/>
        <n v="2.075357125938293E-2"/>
        <n v="2.0643827525103298E-2"/>
        <n v="2.0464381823217526E-2"/>
        <n v="2.0078294248321749E-2"/>
        <n v="1.948691963551763E-2"/>
        <n v="1.8829310778670338E-2"/>
        <n v="1.8132644954492516E-2"/>
        <n v="1.7410915787283932E-2"/>
        <n v="1.6660466050148148E-2"/>
        <n v="1.5880645390822679E-2"/>
        <n v="1.5065618598773867E-2"/>
        <n v="1.4215353201077363E-2"/>
        <n v="1.3334360815709934E-2"/>
        <n v="1.2436104988897911E-2"/>
        <n v="1.1618157863217071E-2"/>
        <n v="1.0810452847000107E-2"/>
        <n v="1.0030421486821206E-2"/>
        <n v="9.2933052035695241E-3"/>
        <n v="8.6131011578480798E-3"/>
        <n v="7.9171686902077543E-3"/>
        <n v="7.3019828060176817E-3"/>
        <n v="6.7672595229764099E-3"/>
        <n v="6.3143723754395253E-3"/>
        <n v="5.9468723543645297E-3"/>
        <n v="5.6691267716020288E-3"/>
        <n v="5.4744988306925091E-3"/>
        <n v="5.3524193846039569E-3"/>
        <n v="5.2951653928450249E-3"/>
        <n v="5.3068366834552183E-3"/>
        <n v="5.3829583445843543E-3"/>
        <n v="5.5197415368679614E-3"/>
        <n v="5.7074378155785865E-3"/>
        <n v="5.9305143093979495E-3"/>
        <n v="6.1637185953447027E-3"/>
        <n v="6.3501234370328952E-3"/>
        <n v="6.443352460909324E-3"/>
        <n v="6.4102340679397241E-3"/>
        <n v="6.2441522400276117E-3"/>
        <n v="4.3682064689675171E-2"/>
        <n v="1.0894764730342343E-2"/>
        <n v="-2.0432770414199219E-2"/>
        <n v="9.6483823201831687E-3"/>
        <n v="4.2827804033207739E-2"/>
        <n v="3.4966829109998043E-2"/>
        <n v="4.4262104038712113E-2"/>
        <n v="4.7917721543738523E-2"/>
        <n v="3.8882133801973806E-2"/>
        <n v="3.7874939944392727E-2"/>
        <n v="1.9433052427795472E-2"/>
        <n v="7.6879569105874346E-3"/>
        <n v="-9.34205177499281E-3"/>
        <n v="1.8115830305281522E-2"/>
        <n v="7.6678445272648776E-3"/>
        <n v="1.5530544245453193E-2"/>
        <n v="2.492001286784995E-2"/>
        <n v="1.9927281162490651E-3"/>
        <n v="-2.978104780746782E-2"/>
        <n v="1.8986917246288204E-2"/>
        <n v="-1.8268529085579854E-2"/>
        <n v="-4.0282567105319189E-2"/>
        <n v="-1.1301558307142301E-2"/>
        <n v="8.9318708887320408E-3"/>
        <n v="1.8220674750327959E-2"/>
        <n v="1.619414024089405E-2"/>
        <n v="2.6710108146678291E-2"/>
        <n v="2.1525947878620499E-2"/>
        <n v="2.2039066247845129E-2"/>
        <n v="2.0559023608565985E-2"/>
        <n v="1.8037590781509572E-2"/>
        <n v="1.5794131271664291E-2"/>
        <n v="1.4566038115630064E-2"/>
        <n v="1.4187659761517812E-2"/>
        <n v="1.4154544926597179E-2"/>
        <n v="1.4143549431747449E-2"/>
        <n v="1.4120449688505454E-2"/>
        <n v="1.4095271363058659E-2"/>
        <n v="1.4057424895680404E-2"/>
        <n v="1.398109978268347E-2"/>
        <n v="1.3867295743836605E-2"/>
        <n v="1.363022377106371E-2"/>
        <n v="1.3387049623120761E-2"/>
        <n v="1.3162169805618129E-2"/>
        <n v="1.2955486938106775E-2"/>
        <n v="1.2770068301958926E-2"/>
        <n v="1.2591135603755133E-2"/>
        <n v="1.2435083041145711E-2"/>
        <n v="1.2334013899349516E-2"/>
        <n v="1.2290309370369457E-2"/>
        <n v="1.2302712512967995E-2"/>
        <n v="1.2356305914939192E-2"/>
        <n v="1.2443741162081468E-2"/>
        <n v="1.2572802665328453E-2"/>
        <n v="1.2724596322907678E-2"/>
        <n v="1.2888495583443182E-2"/>
        <n v="1.3059749408376398E-2"/>
        <n v="1.324450544973188E-2"/>
        <n v="1.345517681393571E-2"/>
        <n v="1.3690286987493083E-2"/>
        <n v="1.3959002592265124E-2"/>
        <n v="1.4180524715014631E-2"/>
        <n v="1.4445772421884051E-2"/>
        <n v="1.4747848273303221E-2"/>
        <n v="1.5059592527618682E-2"/>
        <n v="1.5358490588947893E-2"/>
        <n v="1.5635217846861948E-2"/>
        <n v="1.5880027686039355E-2"/>
        <n v="1.6093484775516975E-2"/>
        <n v="1.6276804731005345E-2"/>
        <n v="1.9013272929581548E-2"/>
        <n v="6.2055302827925596E-2"/>
        <n v="5.8434953752149577E-2"/>
        <n v="6.7571472226293894E-2"/>
        <n v="6.0675429991734919E-2"/>
        <n v="4.0118137145210842E-2"/>
        <n v="-2.0506943900492347E-3"/>
        <n v="1.2101733764322109E-2"/>
        <n v="3.3164681708749866E-2"/>
        <n v="4.5227922847854041E-2"/>
        <n v="5.4187159331994028E-2"/>
        <n v="5.2588363805871952E-2"/>
        <n v="6.7509608339877181E-2"/>
        <n v="8.4528877290765747E-2"/>
        <n v="0.10799577084958401"/>
        <n v="5.6297790085084953E-2"/>
        <n v="-5.422542328030866E-2"/>
        <n v="5.0417166658217383E-2"/>
        <n v="2.819099517994661E-2"/>
        <n v="1.6571487018250286E-2"/>
        <n v="1.490646437820442E-2"/>
        <n v="2.7503350029367102E-2"/>
        <n v="3.8501006184986863E-2"/>
        <n v="3.3246952959642639E-2"/>
        <n v="3.4001663237318125E-2"/>
        <n v="4.0451198312541292E-2"/>
        <n v="4.5253600687565454E-2"/>
        <n v="3.6056189774027692E-2"/>
        <n v="3.2651366820406036E-2"/>
        <n v="3.043141996762877E-2"/>
        <n v="2.9013547574200382E-2"/>
        <n v="2.8338789766451544E-2"/>
        <n v="2.7996189309454911E-2"/>
        <n v="2.7568857427942017E-2"/>
        <n v="2.6977609120327095E-2"/>
        <n v="2.63487699774414E-2"/>
        <n v="2.5667120916100572E-2"/>
        <n v="2.4905329750734895E-2"/>
        <n v="2.4050445582249891E-2"/>
        <n v="2.3211109684805331E-2"/>
        <n v="2.2298740473464473E-2"/>
        <n v="2.137357387302985E-2"/>
        <n v="2.0479327033338768E-2"/>
        <n v="1.964773586002444E-2"/>
        <n v="1.8784743441843554E-2"/>
        <n v="1.7996064396762268E-2"/>
        <n v="1.7309254383507833E-2"/>
        <n v="1.6743885423930127E-2"/>
        <n v="1.6294496503172162E-2"/>
        <n v="1.5914337492135333E-2"/>
        <n v="1.5572912705136277E-2"/>
        <n v="1.5255024102001968E-2"/>
        <n v="1.4951717418836719E-2"/>
        <n v="1.4658147305169678E-2"/>
        <n v="1.446275441661915E-2"/>
        <n v="1.4251391081132159E-2"/>
        <n v="1.4033137698438169E-2"/>
        <n v="1.3833607267127013E-2"/>
        <n v="1.3682212131791216E-2"/>
        <n v="1.3513373427989306E-2"/>
        <n v="1.3448263223884149E-2"/>
        <n v="1.3485111626009738E-2"/>
        <n v="1.361161800612809E-2"/>
        <n v="1.3767770862812112E-2"/>
        <n v="1.3895211188743373E-2"/>
        <n v="1.3966567217755577E-2"/>
        <n v="1.3967693865479358E-2"/>
        <n v="1.3894333444376405E-2"/>
        <n v="2.5430028652167591E-2"/>
        <n v="9.3066687790905878E-3"/>
        <n v="-1.0314893212196474E-2"/>
        <n v="2.3822283315270809E-2"/>
        <n v="2.7582176154126614E-2"/>
        <n v="2.6746428320076898E-2"/>
        <n v="3.6898932349221036E-2"/>
        <n v="4.3057083324514966E-2"/>
        <n v="4.4849068681201976E-2"/>
        <n v="5.289099595058544E-2"/>
        <n v="4.0010738354012476E-2"/>
        <n v="2.8798760971951998E-2"/>
        <n v="3.1875714756442353E-2"/>
        <n v="3.1666421425140534E-2"/>
        <n v="3.7231067093000281E-2"/>
        <n v="4.174123186419898E-2"/>
        <n v="3.7689924077175085E-2"/>
        <n v="1.1175966439623375E-2"/>
        <n v="-3.5736654181956817E-2"/>
        <n v="1.4063877762349186E-4"/>
        <n v="-9.9876495811517252E-3"/>
        <n v="-2.9277505071771071E-2"/>
        <n v="-1.7057050003463359E-2"/>
        <n v="1.3799972382426251E-2"/>
        <n v="3.4322533279239842E-2"/>
        <n v="3.2744627396771531E-2"/>
        <n v="3.0518100509149271E-2"/>
        <n v="2.806275491128396E-2"/>
        <n v="2.363255911814699E-2"/>
        <n v="1.248268208058656E-2"/>
        <n v="1.0142677006343082E-2"/>
        <n v="1.0202498484044531E-2"/>
        <n v="1.0953536862233104E-2"/>
        <n v="1.1807245542348799E-2"/>
        <n v="1.2525057565063724E-2"/>
        <n v="1.3059488193031932E-2"/>
        <n v="1.343697343780037E-2"/>
        <n v="1.3668966787084402E-2"/>
        <n v="1.3762550591214229E-2"/>
        <n v="1.3737725743322216E-2"/>
        <n v="1.3619823969450717E-2"/>
        <n v="1.3425331091166504E-2"/>
        <n v="1.3161961832422797E-2"/>
        <n v="1.2849111163879323E-2"/>
        <n v="1.2515418362874842E-2"/>
        <n v="1.2195115904670262E-2"/>
        <n v="1.1829716738289919E-2"/>
        <n v="1.1540366350232034E-2"/>
        <n v="1.1358453416365988E-2"/>
        <n v="1.1304236722679883E-2"/>
        <n v="1.1380024500743602E-2"/>
        <n v="1.1574915864639435E-2"/>
        <n v="1.1889320239149459E-2"/>
        <n v="1.2330891502528196E-2"/>
        <n v="1.2896862604322434E-2"/>
        <n v="1.3567976753709576E-2"/>
        <n v="1.4287907445429404E-2"/>
        <n v="1.5023089687463909E-2"/>
        <n v="1.5766415587389115E-2"/>
        <n v="1.6525615806568306E-2"/>
        <n v="1.7301018243616628E-2"/>
        <n v="1.8056411254582461E-2"/>
        <n v="1.8779021882326496E-2"/>
        <n v="1.947395807887764E-2"/>
        <n v="2.0152073322587505E-2"/>
        <n v="2.0811686338635171E-2"/>
        <n v="2.1408184246904272E-2"/>
        <n v="2.1919188524115452E-2"/>
        <n v="2.2346878900259437E-2"/>
        <n v="2.2716771908208866E-2"/>
        <n v="-1.145974862192467E-2"/>
        <n v="-1.1585927379535677E-2"/>
        <n v="-2.0656163837486252E-2"/>
        <n v="3.9205185354364902E-2"/>
        <n v="4.242284516301531E-2"/>
        <n v="1.5422667410518676E-2"/>
        <n v="3.1160267879349668E-2"/>
        <n v="4.1296612402397681E-2"/>
        <n v="4.2733138019278361E-2"/>
        <n v="4.8837621790305041E-2"/>
        <n v="1.7146621681679353E-2"/>
        <n v="2.083203853447646E-2"/>
        <n v="2.5207331187525384E-2"/>
        <n v="3.8063744035111702E-2"/>
        <n v="2.8124346614007312E-2"/>
        <n v="4.9390910587894465E-2"/>
        <n v="3.5314367691569037E-2"/>
        <n v="-7.1966367513068841E-3"/>
        <n v="-5.1167410392221391E-2"/>
        <n v="5.6966907386551302E-2"/>
        <n v="2.7325069656719103E-2"/>
        <n v="3.9674632431396795E-4"/>
        <n v="1.2210418273072232E-2"/>
        <n v="2.7097034581739843E-2"/>
        <n v="4.2720530663592937E-2"/>
        <n v="2.9989219339566997E-2"/>
        <n v="2.6594470223290978E-2"/>
        <n v="2.8435371017900168E-2"/>
        <n v="2.1788347117764673E-2"/>
        <n v="2.1180952385926544E-2"/>
        <n v="2.2080320533421016E-2"/>
        <n v="2.2662195166521126E-2"/>
        <n v="2.2984683740152168E-2"/>
        <n v="2.3205111993842342E-2"/>
        <n v="2.3350003070952807E-2"/>
        <n v="2.3370797518424524E-2"/>
        <n v="2.341468790574508E-2"/>
        <n v="2.3391441299274174E-2"/>
        <n v="2.333148035305177E-2"/>
        <n v="2.3265552068360451E-2"/>
        <n v="2.3229153658141266E-2"/>
        <n v="2.3121158209912895E-2"/>
        <n v="2.307256534143054E-2"/>
        <n v="2.3066889968593962E-2"/>
        <n v="2.3069620360476994E-2"/>
        <n v="2.3057413456698095E-2"/>
        <n v="2.3148261623010979E-2"/>
        <n v="2.3236385299423512E-2"/>
        <n v="2.3330346282601999E-2"/>
        <n v="2.3432862098123231E-2"/>
        <n v="2.3552579361128201E-2"/>
        <n v="2.3556746521314231E-2"/>
        <n v="2.3538099651562616E-2"/>
        <n v="2.3476033469755464E-2"/>
        <n v="2.3357798212391367E-2"/>
        <n v="2.3195626874116027E-2"/>
        <n v="2.3123565034425919E-2"/>
        <n v="2.3019559452034155E-2"/>
        <n v="2.2886633438747639E-2"/>
        <n v="2.2733761024956278E-2"/>
        <n v="2.2583730533255908E-2"/>
        <n v="2.2339173228936193E-2"/>
        <n v="2.2123517847359109E-2"/>
        <n v="2.1937996495271284E-2"/>
        <n v="2.179429402755928E-2"/>
        <n v="2.1706427928290584E-2"/>
        <n v="2.1685901029753429E-2"/>
        <n v="2.1712108780566508E-2"/>
        <n v="2.1754331176146113E-2"/>
        <n v="2.1780695044238962E-2"/>
        <n v="-8.1556874670235535E-3"/>
        <n v="-1.6758034814154943E-3"/>
        <n v="-1.2415048745055834E-3"/>
        <n v="1.3238459531279556E-2"/>
        <n v="5.3929275927504516E-3"/>
        <n v="5.6689431583405447E-3"/>
        <n v="2.3027894797685189E-2"/>
        <n v="2.9313481544356756E-2"/>
        <n v="1.7053284427539506E-2"/>
        <n v="4.0444312637842428E-2"/>
        <n v="1.2799386126914225E-2"/>
        <n v="1.8514136387830504E-3"/>
        <n v="6.210386036458182E-4"/>
        <n v="2.6357028413960037E-2"/>
        <n v="3.1682724433240717E-2"/>
        <n v="4.0633710236042564E-2"/>
        <n v="4.0901689338119773E-2"/>
        <n v="2.1042406595532581E-2"/>
        <n v="-2.2080496503793401E-2"/>
        <n v="2.8747775523410679E-2"/>
        <n v="1.834522875494371E-2"/>
        <n v="9.8951647998648529E-3"/>
        <n v="1.8950495344776108E-2"/>
        <n v="2.450290062683802E-2"/>
        <n v="1.165364441777017E-2"/>
        <n v="1.3880086707803496E-2"/>
        <n v="1.0681773935639294E-2"/>
        <n v="2.3376674189941715E-2"/>
        <n v="1.9422676619337276E-2"/>
        <n v="1.7850542842356543E-2"/>
        <n v="1.704888622990719E-2"/>
        <n v="1.6203703239919154E-2"/>
        <n v="1.5673051633491974E-2"/>
        <n v="1.558649188820671E-2"/>
        <n v="1.5803338273628675E-2"/>
        <n v="1.6012837365645627E-2"/>
        <n v="1.6099012035367233E-2"/>
        <n v="1.6190243932668213E-2"/>
        <n v="1.6294067700241444E-2"/>
        <n v="1.6415624828478137E-2"/>
        <n v="1.6561151451390588E-2"/>
        <n v="1.6857742143757459E-2"/>
        <n v="1.7179955570673311E-2"/>
        <n v="1.7520946067344445E-2"/>
        <n v="1.7871833377125723E-2"/>
        <n v="1.8225155223301481E-2"/>
        <n v="1.8446541889971524E-2"/>
        <n v="1.863888548920678E-2"/>
        <n v="1.8789600339677914E-2"/>
        <n v="1.8899386984442268E-2"/>
        <n v="1.897821872936567E-2"/>
        <n v="1.9153603704972655E-2"/>
        <n v="1.930414729444685E-2"/>
        <n v="1.9431291144081486E-2"/>
        <n v="1.9542640497342223E-2"/>
        <n v="1.964688396003389E-2"/>
        <n v="1.9619979076826777E-2"/>
        <n v="1.9584918214596847E-2"/>
        <n v="1.9549850710389727E-2"/>
        <n v="1.9527552083479671E-2"/>
        <n v="1.9524656486571867E-2"/>
        <n v="1.9648652607515693E-2"/>
        <n v="1.9769989742193239E-2"/>
        <n v="1.9890566862655668E-2"/>
        <n v="2.0021857841048263E-2"/>
        <n v="2.0174741167500621E-2"/>
        <n v="2.0219922683764713E-2"/>
        <n v="2.0268533299558689E-2"/>
        <n v="2.0311121107759789E-2"/>
        <n v="2.0343670554104243E-2"/>
        <n v="9.2651373512449009E-3"/>
        <n v="5.984286356067714E-2"/>
        <n v="8.0420205896986952E-2"/>
        <n v="-5.4556631567685865E-2"/>
        <n v="7.1912185630237824E-2"/>
        <n v="7.0053194269900754E-2"/>
        <n v="7.5287999963949526E-2"/>
        <n v="3.0918642839699917E-2"/>
        <n v="-3.3758773573254297E-2"/>
        <n v="6.5731080551280296E-2"/>
        <n v="-6.0115722013499462E-2"/>
        <n v="6.3688824881809492E-2"/>
        <n v="5.8794447750690981E-2"/>
        <n v="9.3691296100895327E-2"/>
        <n v="8.9262054770566035E-2"/>
        <n v="7.2987568038194173E-2"/>
        <n v="5.0134743646216728E-2"/>
        <n v="9.3278774808907006E-3"/>
        <n v="-4.8484698525311232E-2"/>
        <n v="8.8754670136094616E-2"/>
        <n v="0.10656010504183944"/>
        <n v="4.7399949868710989E-2"/>
        <n v="8.9192211657757259E-2"/>
        <n v="4.9692815251418887E-2"/>
        <n v="5.9205490544163908E-2"/>
        <n v="3.2197531758463516E-2"/>
        <n v="7.3588307495403349E-2"/>
        <n v="5.0973687235678966E-2"/>
        <n v="4.9866873223305186E-2"/>
        <n v="6.6740832730480593E-2"/>
        <n v="6.2778439129372421E-2"/>
        <n v="5.4656502489277781E-2"/>
        <n v="4.7378616161631859E-2"/>
        <n v="4.2401476014760187E-2"/>
        <n v="3.9428540681678781E-2"/>
        <n v="3.7281399316825059E-2"/>
        <n v="3.5706042401910221E-2"/>
        <n v="3.4493143311277175E-2"/>
        <n v="3.3497174656484718E-2"/>
        <n v="3.2621110159661626E-2"/>
        <n v="3.1824607174247399E-2"/>
        <n v="3.109015343044419E-2"/>
        <n v="3.0430148706941385E-2"/>
        <n v="2.987775923091851E-2"/>
        <n v="2.9477147803335102E-2"/>
        <n v="2.9266040404809068E-2"/>
        <n v="2.9189461120040949E-2"/>
        <n v="2.9220506639900501E-2"/>
        <n v="2.9328527269983473E-2"/>
        <n v="2.9443178691321403E-2"/>
        <n v="2.955648697327895E-2"/>
        <n v="2.9660890219252334E-2"/>
        <n v="2.9710946956883699E-2"/>
        <n v="2.9663107028525593E-2"/>
        <n v="2.9530362990656256E-2"/>
        <n v="2.9270050466878583E-2"/>
        <n v="2.8848819288944894E-2"/>
        <n v="2.832538877608215E-2"/>
        <n v="2.7729112547574486E-2"/>
        <n v="2.7057569409035809E-2"/>
        <n v="2.6343780043535991E-2"/>
        <n v="2.5619352876142587E-2"/>
        <n v="2.4912196245438833E-2"/>
        <n v="2.424631221621687E-2"/>
        <n v="2.3643538352824622E-2"/>
        <n v="2.3120742365215996E-2"/>
        <n v="2.2679520154364141E-2"/>
        <n v="2.2320008965168281E-2"/>
        <n v="2.2051672962279056E-2"/>
        <n v="2.1881396574799705E-2"/>
        <n v="-1.0865432576763756E-2"/>
        <n v="3.7397645764398746E-3"/>
        <n v="2.5269248808559075E-2"/>
        <n v="3.8800385159700079E-2"/>
        <n v="2.4697344548902933E-2"/>
        <n v="2.5387349221120736E-2"/>
        <n v="4.0381667586271597E-2"/>
        <n v="3.1378084302057463E-2"/>
        <n v="3.2166514523795042E-2"/>
        <n v="3.6642024162502951E-2"/>
        <n v="2.5441305753691079E-2"/>
        <n v="2.457877621440141E-2"/>
        <n v="3.3259093124290429E-2"/>
        <n v="2.3644553371214849E-2"/>
        <n v="3.0960889338918385E-2"/>
        <n v="2.4559399867297049E-2"/>
        <n v="2.3567095987024445E-2"/>
        <n v="-4.7254058415270306E-3"/>
        <n v="-4.1877618315860898E-2"/>
        <n v="1.6946078165209988E-2"/>
        <n v="1.4525652970846625E-2"/>
        <n v="1.4813885205254618E-2"/>
        <n v="2.052388507445202E-2"/>
        <n v="3.0542510121456035E-2"/>
        <n v="2.345939513742934E-2"/>
        <n v="1.9357909544843732E-2"/>
        <n v="1.7871509827824594E-2"/>
        <n v="1.39115165563235E-2"/>
        <n v="1.3122880809741666E-2"/>
        <n v="1.3526699169509326E-2"/>
        <n v="1.4892366729956308E-2"/>
        <n v="1.602450574536185E-2"/>
        <n v="1.6817274043064323E-2"/>
        <n v="1.7410952326867957E-2"/>
        <n v="1.7951816656378572E-2"/>
        <n v="1.8478047347284532E-2"/>
        <n v="1.9028358550400526E-2"/>
        <n v="1.9569052265884235E-2"/>
        <n v="2.0045793866902084E-2"/>
        <n v="2.0423194312169102E-2"/>
        <n v="2.0711091563111683E-2"/>
        <n v="2.0937811954435892E-2"/>
        <n v="2.1125737652121668E-2"/>
        <n v="2.1291480463741186E-2"/>
        <n v="2.1443837080267869E-2"/>
        <n v="2.1589104268586512E-2"/>
        <n v="2.1624377505942816E-2"/>
        <n v="2.1647770793915777E-2"/>
        <n v="2.1651079566538112E-2"/>
        <n v="2.1634711573089493E-2"/>
        <n v="2.160564266455367E-2"/>
        <n v="2.1678080213910267E-2"/>
        <n v="2.1741541127532127E-2"/>
        <n v="2.1792372940212967E-2"/>
        <n v="2.1832645492600333E-2"/>
        <n v="2.1869219864488754E-2"/>
        <n v="2.1903631084289943E-2"/>
        <n v="2.1937906728376255E-2"/>
        <n v="2.1982099240189568E-2"/>
        <n v="2.2053028492415194E-2"/>
        <n v="2.2162403594889524E-2"/>
        <n v="2.2197216279132848E-2"/>
        <n v="2.2263679280351001E-2"/>
        <n v="2.2361737668034065E-2"/>
        <n v="2.2492087256360982E-2"/>
        <n v="2.2652070630283738E-2"/>
        <n v="2.2928925945452594E-2"/>
        <n v="2.3196390937441524E-2"/>
        <n v="2.344115760307508E-2"/>
        <n v="2.366005673968119E-2"/>
        <n v="-7.4086762975256182E-4"/>
        <n v="3.5553955891476141E-2"/>
        <n v="2.7458578132748102E-2"/>
        <n v="4.0376413023864854E-2"/>
        <n v="2.718976335021428E-2"/>
        <n v="3.7958827409541929E-2"/>
        <n v="4.487025998188976E-2"/>
        <n v="4.44991322944992E-2"/>
        <n v="4.6852016758358817E-2"/>
        <n v="4.0921700635323743E-2"/>
        <n v="9.759858343298955E-3"/>
        <n v="1.7861276520130476E-2"/>
        <n v="2.8067759019088312E-2"/>
        <n v="3.7857408943229087E-2"/>
        <n v="3.3452142485311809E-2"/>
        <n v="2.666625873020112E-2"/>
        <n v="1.7785736912294903E-2"/>
        <n v="-2.9162481506617155E-3"/>
        <n v="-2.7755245637599679E-2"/>
        <n v="2.5319187944210508E-2"/>
        <n v="1.6014529543527445E-2"/>
        <n v="2.2240275249299168E-2"/>
        <n v="1.6773364692393988E-2"/>
        <n v="2.5691951542759162E-2"/>
        <n v="2.8615853745165731E-2"/>
        <n v="1.4852791709440538E-2"/>
        <n v="2.2733370186887036E-2"/>
        <n v="2.8570775045617891E-2"/>
        <n v="2.7755319850961691E-2"/>
        <n v="1.6101795090662119E-2"/>
        <n v="1.4114559543427552E-2"/>
        <n v="1.460831404904317E-2"/>
        <n v="1.5544656442648019E-2"/>
        <n v="1.6391045500018242E-2"/>
        <n v="1.697319323584856E-2"/>
        <n v="1.7363366474725472E-2"/>
        <n v="1.7618332780067636E-2"/>
        <n v="1.7774713457743063E-2"/>
        <n v="1.7856661679300556E-2"/>
        <n v="1.7892656138678964E-2"/>
        <n v="1.7914413980744115E-2"/>
        <n v="1.7951459161192451E-2"/>
        <n v="1.8019307312832966E-2"/>
        <n v="1.8118201943531531E-2"/>
        <n v="1.8243993336621633E-2"/>
        <n v="1.8393184303603816E-2"/>
        <n v="1.8565740708116119E-2"/>
        <n v="1.8751048328286002E-2"/>
        <n v="1.893696811093859E-2"/>
        <n v="1.9116666924996473E-2"/>
        <n v="1.9288110253405488E-2"/>
        <n v="1.9454315260476474E-2"/>
        <n v="1.9605956176858674E-2"/>
        <n v="1.9732457675019521E-2"/>
        <n v="1.9829953555550173E-2"/>
        <n v="1.9904720987091951E-2"/>
        <n v="1.9963559280456566E-2"/>
        <n v="2.0002408369981461E-2"/>
        <n v="2.0017341055501792E-2"/>
        <n v="2.0009992561376588E-2"/>
        <n v="1.9990678602140433E-2"/>
        <n v="1.9971541901225409E-2"/>
        <n v="1.9951259099858731E-2"/>
        <n v="1.9928339401280804E-2"/>
        <n v="1.9904617270443348E-2"/>
        <n v="1.9889402315431903E-2"/>
        <n v="1.989331956094964E-2"/>
        <n v="1.9915852040291337E-2"/>
        <n v="1.9955389532769985E-2"/>
        <n v="2.0013017660731158E-2"/>
        <n v="1.0000000000001563E-2"/>
        <n v="-5.0000000000004485E-3"/>
        <n v="4.8999999999999044E-2"/>
        <n v="5.9000000000003272E-2"/>
        <n v="4.1999999999998039E-2"/>
        <n v="2.200000000000113E-2"/>
        <n v="3.3981224271923516E-2"/>
        <n v="3.4267642226988304E-3"/>
        <n v="4.665875174816092E-3"/>
        <n v="4.3857527877000813E-2"/>
        <n v="1.3828521795836046E-2"/>
        <n v="3.0540135400343837E-2"/>
        <n v="1.1398818843840752E-2"/>
        <n v="5.7643998814536301E-2"/>
        <n v="3.1964738906293144E-2"/>
        <n v="3.9573072130649978E-2"/>
        <n v="6.0603369672271201E-2"/>
        <n v="5.0908634946401188E-2"/>
        <n v="-1.2578641525781142E-3"/>
        <n v="7.541823771694478E-2"/>
        <n v="3.9852739489317557E-2"/>
        <n v="1.9330993192384627E-2"/>
        <n v="3.0103033030437931E-2"/>
        <n v="5.082041349180999E-3"/>
        <n v="-3.5497581180415461E-2"/>
        <n v="-3.4681676805811135E-2"/>
        <n v="9.7607936879979817E-3"/>
        <n v="1.9510950493255796E-2"/>
        <n v="2.8390409558123331E-2"/>
        <n v="4.664996492573481E-2"/>
        <n v="4.2035148589435689E-2"/>
        <n v="3.4904313796423336E-2"/>
        <n v="2.9349725541383931E-2"/>
        <n v="2.5760658647848045E-2"/>
        <n v="2.3691748454302219E-2"/>
        <n v="2.2419303244256561E-2"/>
        <n v="2.1558495552097323E-2"/>
        <n v="2.0960885905769278E-2"/>
        <n v="2.0510768495788145E-2"/>
        <n v="2.0147234184451079E-2"/>
        <n v="1.9839948557503151E-2"/>
        <n v="1.95676675163583E-2"/>
        <n v="1.9317446325656018E-2"/>
        <n v="1.9081887133440167E-2"/>
        <n v="1.8853577128280286E-2"/>
        <n v="1.8626431538263599E-2"/>
        <n v="1.8389043319962273E-2"/>
        <n v="1.8133803530618886E-2"/>
        <n v="1.7858815625159119E-2"/>
        <n v="1.7568121792796987E-2"/>
        <n v="1.7267037137079111E-2"/>
        <n v="1.6952068587954061E-2"/>
        <n v="1.6623328870795318E-2"/>
        <n v="1.6285139716221586E-2"/>
        <n v="1.5946191423960032E-2"/>
        <n v="1.5615406903349616E-2"/>
        <n v="1.5237349145601708E-2"/>
        <n v="1.4868966778485149E-2"/>
        <n v="1.4516147125875234E-2"/>
        <n v="1.4186635307745998E-2"/>
        <n v="1.3883834059930766E-2"/>
        <n v="1.365462450636068E-2"/>
        <n v="1.3445933703391644E-2"/>
        <n v="1.3262554514318126E-2"/>
        <n v="1.3106343650708174E-2"/>
        <n v="1.2970294994413267E-2"/>
        <n v="1.2831065047108181E-2"/>
        <n v="1.2675140635498794E-2"/>
        <n v="1.2502003850821009E-2"/>
        <n v="1.2319476115301375E-2"/>
        <n v="7.969900550886555E-2"/>
        <n v="0.12278023511888891"/>
        <n v="6.9862640598095993E-2"/>
        <n v="5.7081190924244574E-2"/>
        <n v="0.10627577207386563"/>
        <n v="7.4135062370290106E-2"/>
        <n v="7.354983893531708E-2"/>
        <n v="4.4601924972941243E-2"/>
        <n v="-5.1705091491927035E-3"/>
        <n v="5.3461569031583389E-2"/>
        <n v="3.3105704134256175E-2"/>
        <n v="3.1033268359401234E-2"/>
        <n v="4.1053688850447356E-2"/>
        <n v="7.1797871200239394E-2"/>
        <n v="5.7915676245394287E-2"/>
        <n v="6.3180738198149733E-2"/>
        <n v="4.9166086924191665E-2"/>
        <n v="3.4899799977202717E-2"/>
        <n v="-1.5547057429008859E-2"/>
        <n v="5.8855440122656422E-2"/>
        <n v="6.0382146730861619E-2"/>
        <n v="5.3890307929446823E-2"/>
        <n v="4.0931035840875651E-2"/>
        <n v="1.7514504544664966E-2"/>
        <n v="2.2857448656654622E-2"/>
        <n v="1.1905223015583388E-2"/>
        <n v="1.6437810595816504E-2"/>
        <n v="3.5752356243771599E-2"/>
        <n v="3.6112643088964891E-2"/>
        <n v="2.9878005737730806E-2"/>
        <n v="2.6704098100090778E-2"/>
        <n v="2.5293780632690277E-2"/>
        <n v="2.4341323748217958E-2"/>
        <n v="2.3721843183218017E-2"/>
        <n v="2.3375246460946908E-2"/>
        <n v="2.3004315732807701E-2"/>
        <n v="2.270370833587565E-2"/>
        <n v="2.2400672309547787E-2"/>
        <n v="2.210218728487412E-2"/>
        <n v="2.18114481984506E-2"/>
        <n v="2.1533341253164862E-2"/>
        <n v="2.1194815427104441E-2"/>
        <n v="2.0883033340575174E-2"/>
        <n v="2.0593896360520336E-2"/>
        <n v="2.0323508641897359E-2"/>
        <n v="2.006983358744141E-2"/>
        <n v="1.9835271616744254E-2"/>
        <n v="1.961536728836033E-2"/>
        <n v="1.9403063973887358E-2"/>
        <n v="1.9190093861510382E-2"/>
        <n v="1.8975788285979345E-2"/>
        <n v="1.8848525264172356E-2"/>
        <n v="1.872453925245221E-2"/>
        <n v="1.8605118048157898E-2"/>
        <n v="1.8492131264441047E-2"/>
        <n v="1.8386716825596894E-2"/>
        <n v="1.8202226512277209E-2"/>
        <n v="1.8017797933568724E-2"/>
        <n v="1.7828460259327494E-2"/>
        <n v="1.7634572512545965E-2"/>
        <n v="1.7439886362341506E-2"/>
        <n v="1.7244103933232946E-2"/>
        <n v="1.7046096042300007E-2"/>
        <n v="1.6849037239967224E-2"/>
        <n v="1.6662463812479267E-2"/>
        <n v="1.6496875205777695E-2"/>
        <n v="1.6359048688579625E-2"/>
        <n v="1.6253167025837456E-2"/>
        <n v="1.6187918499268816E-2"/>
        <n v="1.6171031850056528E-2"/>
        <n v="9.1789367000000954E-2"/>
        <n v="0.14240706400000058"/>
        <n v="0.13887208849999633"/>
        <n v="0.13035561950000352"/>
        <n v="0.10949937849999958"/>
        <n v="9.9240326199998341E-2"/>
        <n v="9.2393641500001289E-2"/>
        <n v="7.8480756300000287E-2"/>
        <n v="7.6625065899999623E-2"/>
        <n v="8.4909565899998318E-2"/>
        <n v="8.3348042500002384E-2"/>
        <n v="9.1348126799998486E-2"/>
        <n v="0.10042039110000167"/>
        <n v="0.10117196909999904"/>
        <n v="0.11397944620000033"/>
        <n v="0.12715964479999942"/>
        <n v="0.14229419920000042"/>
        <n v="9.6509849299998507E-2"/>
        <n v="9.3960824399997422E-2"/>
        <n v="0.10639266670000036"/>
        <n v="9.5372093400001967E-2"/>
        <n v="7.8575508300001706E-2"/>
        <n v="7.7553360799999416E-2"/>
        <n v="7.3094917899999112E-2"/>
        <n v="6.9200000000001038E-2"/>
        <n v="6.6999999999999504E-2"/>
        <n v="6.8999999999998618E-2"/>
        <n v="6.6598812828581044E-2"/>
        <n v="6.4418185439906184E-2"/>
        <n v="5.4871160835086252E-2"/>
        <n v="4.969232499477827E-2"/>
        <n v="4.6447556322215533E-2"/>
        <n v="4.3836342760189329E-2"/>
        <n v="4.1732335045527869E-2"/>
        <n v="3.9911882333120596E-2"/>
        <n v="3.8103904393910426E-2"/>
        <n v="3.6364820063589542E-2"/>
        <n v="3.4716715950098287E-2"/>
        <n v="3.3158587161661091E-2"/>
        <n v="3.1679387381328361E-2"/>
        <n v="3.0264578988204782E-2"/>
        <n v="2.8839617076545032E-2"/>
        <n v="2.7437031018803681E-2"/>
        <n v="2.6038198466566076E-2"/>
        <n v="2.4649887407409476E-2"/>
        <n v="2.3296637905385387E-2"/>
        <n v="2.2068909371092849E-2"/>
        <n v="2.0917832991427909E-2"/>
        <n v="1.9851691349479506E-2"/>
        <n v="1.8875760442477407E-2"/>
        <n v="1.7994243695568013E-2"/>
        <n v="1.7153962498111186E-2"/>
        <n v="1.6415696349397102E-2"/>
        <n v="1.577734418952792E-2"/>
        <n v="1.5238099442671071E-2"/>
        <n v="1.4799666664558231E-2"/>
        <n v="1.4535525809878491E-2"/>
        <n v="1.4373540413787245E-2"/>
        <n v="1.4299328006722734E-2"/>
        <n v="1.4292549139909294E-2"/>
        <n v="1.4331598929370637E-2"/>
        <n v="1.4329701756552904E-2"/>
        <n v="1.431965970692306E-2"/>
        <n v="1.4281621986099946E-2"/>
        <n v="1.4217310977824749E-2"/>
        <n v="1.4141224081876791E-2"/>
        <n v="1.4136501558884795E-2"/>
        <n v="1.4130559928873243E-2"/>
        <n v="1.4108483064102728E-2"/>
        <n v="1.4062064843687549E-2"/>
        <n v="5.3131181937675409E-2"/>
        <n v="0.1171028683187203"/>
        <n v="4.2776109432041576E-2"/>
        <n v="-4.0136619470978463E-3"/>
        <n v="9.7919421957797681E-2"/>
        <n v="6.4436753748723152E-2"/>
        <n v="6.1350917328131249E-2"/>
        <n v="7.4758988310138941E-2"/>
        <n v="6.4044808931987829E-2"/>
        <n v="9.1406938563676654E-2"/>
        <n v="0.10459377391803759"/>
        <n v="7.207899409274332E-2"/>
        <n v="-5.0085817492211748E-2"/>
        <n v="-0.14213146921911834"/>
        <n v="1.6499127758626608E-2"/>
        <n v="7.5470501722921135E-2"/>
        <n v="4.3253873140733923E-2"/>
        <n v="2.0208409140203054E-2"/>
        <n v="2.7570695277790547E-2"/>
        <n v="1.7500189039099112E-2"/>
        <n v="2.2020310244799335E-2"/>
        <n v="4.7598612540012297E-2"/>
        <n v="3.7020074481556975E-2"/>
        <n v="3.1888252443937004E-2"/>
        <n v="2.8479146787639742E-2"/>
        <n v="2.6054177333114881E-2"/>
        <n v="2.4136946834083073E-2"/>
        <n v="2.3025259251050478E-2"/>
        <n v="2.2694302682350287E-2"/>
        <n v="2.2582743025026497E-2"/>
        <n v="2.2391479242570123E-2"/>
        <n v="2.2214037015023669E-2"/>
        <n v="2.1925111007239817E-2"/>
        <n v="2.1515535321970702E-2"/>
        <n v="2.1001620058309189E-2"/>
        <n v="2.0429352102531384E-2"/>
        <n v="1.9726114145491858E-2"/>
        <n v="1.9047269232531638E-2"/>
        <n v="1.8411631895931535E-2"/>
        <n v="1.7829748270560719E-2"/>
        <n v="1.7302688428470825E-2"/>
        <n v="1.6815116179296652E-2"/>
        <n v="1.6373816864156288E-2"/>
        <n v="1.5966144293191542E-2"/>
        <n v="1.557310064185935E-2"/>
        <n v="1.5177491806913856E-2"/>
        <n v="1.4754613064744238E-2"/>
        <n v="1.4294673561566551E-2"/>
        <n v="1.3798450617606983E-2"/>
        <n v="1.3285263404512637E-2"/>
        <n v="1.2781959169712254E-2"/>
        <n v="1.2311939763574031E-2"/>
        <n v="1.1902745646340307E-2"/>
        <n v="1.1576667302725774E-2"/>
        <n v="1.1346637842544194E-2"/>
        <n v="1.1217595655156121E-2"/>
        <n v="1.1180361369887093E-2"/>
        <n v="1.1220428911019154E-2"/>
        <n v="1.1330596791333525E-2"/>
        <n v="1.1485900773512192E-2"/>
        <n v="1.1663585766914952E-2"/>
        <n v="1.172741138568556E-2"/>
        <n v="1.1761615119087132E-2"/>
        <n v="1.1755446356465749E-2"/>
        <n v="1.1701573812010979E-2"/>
        <n v="5.2851887622942462E-2"/>
        <n v="1.4304540907294383E-2"/>
        <n v="5.3638888080123071E-2"/>
        <n v="5.6813108525292977E-2"/>
        <n v="6.3947521522841999E-2"/>
        <n v="0.15795992375731149"/>
        <n v="9.1018221714651348E-2"/>
        <n v="5.913299995234067E-2"/>
        <n v="6.9354803925508524E-2"/>
        <n v="5.5291390523629858E-2"/>
        <n v="4.0253419923061529E-2"/>
        <n v="4.5462534573460944E-2"/>
        <n v="6.988166520629524E-2"/>
        <n v="8.1930243728127738E-2"/>
        <n v="9.2196920618295541E-2"/>
        <n v="9.2656044711911578E-2"/>
        <n v="9.9402123472283055E-2"/>
        <n v="5.9902298022831424E-2"/>
        <n v="5.426037547467466E-2"/>
        <n v="0.1106151934433075"/>
        <n v="7.6199913283019782E-2"/>
        <n v="5.5992058813204126E-2"/>
        <n v="6.0962948424550412E-2"/>
        <n v="7.1049054190753802E-2"/>
        <n v="7.7418295014897165E-2"/>
        <n v="7.8864991384741678E-2"/>
        <n v="6.3433835126810667E-2"/>
        <n v="7.1772936643317742E-2"/>
        <n v="7.590782663123874E-2"/>
        <n v="7.7205751867782446E-2"/>
        <n v="7.3045926181804832E-2"/>
        <n v="6.9218665154499259E-2"/>
        <n v="6.5883971328087432E-2"/>
        <n v="6.3201205208500699E-2"/>
        <n v="6.1030698958429497E-2"/>
        <n v="5.9089502730628407E-2"/>
        <n v="5.7388621058867662E-2"/>
        <n v="5.5823662941576702E-2"/>
        <n v="5.4359428114498787E-2"/>
        <n v="5.2970316744902046E-2"/>
        <n v="5.1645801918361878E-2"/>
        <n v="5.0343742018878368E-2"/>
        <n v="4.9110277548545245E-2"/>
        <n v="4.7921027176470954E-2"/>
        <n v="4.6761006871268496E-2"/>
        <n v="4.5633262528600005E-2"/>
        <n v="4.456509188083535E-2"/>
        <n v="4.355759797390002E-2"/>
        <n v="4.2596416413886784E-2"/>
        <n v="4.1670718626581449E-2"/>
        <n v="4.0779501356286163E-2"/>
        <n v="3.9947479276370768E-2"/>
        <n v="3.9167694143174669E-2"/>
        <n v="3.8419846718280803E-2"/>
        <n v="3.7685844127297141E-2"/>
        <n v="3.6964181473330582E-2"/>
        <n v="3.6280710896270385E-2"/>
        <n v="3.5627558519124802E-2"/>
        <n v="3.4986364705830608E-2"/>
        <n v="3.4345443756328864E-2"/>
        <n v="3.3710185527852765E-2"/>
        <n v="3.3049630691790011E-2"/>
        <n v="3.2424930722138923E-2"/>
        <n v="3.18219008149625E-2"/>
        <n v="3.1230502408529093E-2"/>
        <n v="3.0661655891883077E-2"/>
        <n v="3.02175935708624E-2"/>
        <n v="2.9847046090700102E-2"/>
        <n v="2.9549795494945963E-2"/>
        <n v="2.9318178538424E-2"/>
        <n v="8.9277255842945991E-2"/>
        <n v="6.5241179892120194E-2"/>
        <n v="7.9554371385331946E-2"/>
        <n v="7.5399688091215555E-2"/>
        <n v="8.2201460688826833E-2"/>
        <n v="7.8179924641650134E-2"/>
        <n v="4.6999041560874311E-2"/>
        <n v="-0.13126748573962133"/>
        <n v="7.9115286145643449E-3"/>
        <n v="4.9200413863095038E-2"/>
        <n v="3.6434664474780165E-2"/>
        <n v="4.4994753981110858E-2"/>
        <n v="4.7803691216758759E-2"/>
        <n v="5.0308739513585499E-2"/>
        <n v="5.6925712914173809E-2"/>
        <n v="5.5009517855165502E-2"/>
        <n v="6.3450222503066422E-2"/>
        <n v="6.0137025026323343E-2"/>
        <n v="4.7017685170512857E-2"/>
        <n v="6.3776256856562741E-2"/>
        <n v="6.1697842077104825E-2"/>
        <n v="6.0300506530555964E-2"/>
        <n v="5.5572636889103189E-2"/>
        <n v="5.006668425754679E-2"/>
        <n v="4.8763223002216138E-2"/>
        <n v="5.0332795915299045E-2"/>
        <n v="5.0676802740899918E-2"/>
        <n v="5.2989673428165629E-2"/>
        <n v="5.3532070315962965E-2"/>
        <n v="4.9777343177175526E-2"/>
        <n v="4.7600166672404409E-2"/>
        <n v="4.6124901979448518E-2"/>
        <n v="4.5001377046037128E-2"/>
        <n v="4.4199547897917135E-2"/>
        <n v="4.3599046315067946E-2"/>
        <n v="4.3028444969943624E-2"/>
        <n v="4.2441919717576715E-2"/>
        <n v="4.1889089108880562E-2"/>
        <n v="4.1352993607094213E-2"/>
        <n v="4.0790918722957592E-2"/>
        <n v="4.0222433810620961E-2"/>
        <n v="3.9742418868180973E-2"/>
        <n v="3.9271291528695018E-2"/>
        <n v="3.8812753522499133E-2"/>
        <n v="3.8367629125082514E-2"/>
        <n v="3.7911603064263444E-2"/>
        <n v="3.7431641508771873E-2"/>
        <n v="3.6984107132763677E-2"/>
        <n v="3.6518301855615221E-2"/>
        <n v="3.6033204681273245E-2"/>
        <n v="3.5544673274903404E-2"/>
        <n v="3.5050977146126261E-2"/>
        <n v="3.4555830604252602E-2"/>
        <n v="3.4039686135370895E-2"/>
        <n v="3.3441275253756064E-2"/>
        <n v="3.2772653014280229E-2"/>
        <n v="3.2096389865091002E-2"/>
        <n v="3.1438825974438034E-2"/>
        <n v="3.0801444152595225E-2"/>
        <n v="3.0180858968495761E-2"/>
        <n v="2.9585553798656905E-2"/>
        <n v="2.900009259527736E-2"/>
        <n v="2.8471834026404963E-2"/>
        <n v="2.7977046378300008E-2"/>
        <n v="2.7497624994089254E-2"/>
        <n v="2.7044552976682956E-2"/>
        <n v="2.6721826599786169E-2"/>
        <n v="2.6480229095401597E-2"/>
        <n v="2.6304987581485584E-2"/>
        <n v="2.6174583591305645E-2"/>
        <n v="7.7261151526971661E-2"/>
        <n v="7.7592661170812205E-2"/>
        <n v="4.1167563910593064E-2"/>
        <n v="7.4278452566505448E-2"/>
        <n v="6.6029248380630623E-2"/>
        <n v="6.0134822037065883E-2"/>
        <n v="4.0465979131696139E-2"/>
        <n v="4.1315708847462274E-2"/>
        <n v="3.5480825290140183E-2"/>
        <n v="8.9389169377163791E-2"/>
        <n v="-1.6525787949523973E-3"/>
        <n v="-1.5685778596375988E-3"/>
        <n v="1.1007704216409619E-2"/>
        <n v="4.9648552265256995E-2"/>
        <n v="4.0884545841846753E-2"/>
        <n v="5.5460673147466499E-2"/>
        <n v="6.2125085116232048E-2"/>
        <n v="3.1125077283837843E-2"/>
        <n v="1.4213165318334386E-2"/>
        <n v="5.4211811880842342E-2"/>
        <n v="5.3626453233597937E-2"/>
        <n v="2.1890114830543483E-2"/>
        <n v="4.2017126089224144E-2"/>
        <n v="3.4842000582075761E-2"/>
        <n v="2.5918373407076922E-2"/>
        <n v="3.9614070534524259E-2"/>
        <n v="3.2592150892425842E-2"/>
        <n v="3.7460242939274302E-2"/>
        <n v="3.5538627079554352E-2"/>
        <n v="3.7192534810308375E-2"/>
        <n v="3.7983989831163356E-2"/>
        <n v="3.7885668853697929E-2"/>
        <n v="3.732154551213851E-2"/>
        <n v="3.6737816553551461E-2"/>
        <n v="3.6342625965469111E-2"/>
        <n v="3.5997275154349806E-2"/>
        <n v="3.5704950947543113E-2"/>
        <n v="3.543814209367957E-2"/>
        <n v="3.5167843915967723E-2"/>
        <n v="3.4880867549841987E-2"/>
        <n v="3.4572330692908215E-2"/>
        <n v="3.4235521394824664E-2"/>
        <n v="3.3863155065124051E-2"/>
        <n v="3.3458064688177691E-2"/>
        <n v="3.3030720659961377E-2"/>
        <n v="3.2596216384891852E-2"/>
        <n v="3.2165777326790268E-2"/>
        <n v="3.1749123386705769E-2"/>
        <n v="3.1353790153990424E-2"/>
        <n v="3.0985611862508922E-2"/>
        <n v="3.0645564326618357E-2"/>
        <n v="3.0329791811264162E-2"/>
        <n v="3.0034254842862929E-2"/>
        <n v="2.9757156755037206E-2"/>
        <n v="2.9502321114410757E-2"/>
        <n v="2.9276982048069833E-2"/>
        <n v="2.9084655752474209E-2"/>
        <n v="2.8925433074424856E-2"/>
        <n v="2.8800224980147116E-2"/>
        <n v="2.8711106541404297E-2"/>
        <n v="2.865673939048663E-2"/>
        <n v="2.8623254041260759E-2"/>
        <n v="2.8604974985098952E-2"/>
        <n v="2.8603635479865996E-2"/>
        <n v="2.8622223336720598E-2"/>
        <n v="2.8656966287553765E-2"/>
        <n v="2.8687280762373701E-2"/>
        <n v="2.8702650903908999E-2"/>
        <n v="2.8705912334844763E-2"/>
        <n v="2.8707200072068284E-2"/>
        <n v="-3.6077666855479529E-2"/>
        <n v="1.3811452878330854E-2"/>
        <n v="-5.3448641191236379E-2"/>
        <n v="6.3510999982763883E-2"/>
        <n v="0.10045657218195947"/>
        <n v="5.0911191816700452E-2"/>
        <n v="4.7437822967556054E-2"/>
        <n v="7.2531032034561793E-2"/>
        <n v="7.1759496736685913E-2"/>
        <n v="6.3761866998504502E-2"/>
        <n v="8.1534321577367397E-2"/>
        <n v="8.5350804623097298E-2"/>
        <n v="5.2479533753511998E-2"/>
        <n v="-7.820884981696008E-2"/>
        <n v="4.5037256435771944E-2"/>
        <n v="4.1371976661975118E-2"/>
        <n v="3.6559013146929553E-2"/>
        <n v="1.7853545823056871E-2"/>
        <n v="7.3860066133746294E-3"/>
        <n v="-2.8282407609860338E-2"/>
        <n v="-1.0325076659438714E-3"/>
        <n v="1.5456843079207028E-2"/>
        <n v="1.7600210671264271E-2"/>
        <n v="1.5467764739605983E-2"/>
        <n v="8.0620488085711983E-3"/>
        <n v="3.653576220326471E-3"/>
        <n v="1.2141669871723604E-3"/>
        <n v="3.3247718837059459E-4"/>
        <n v="7.0721632767312137E-4"/>
        <n v="1.4703144375221022E-3"/>
        <n v="2.28216629863498E-3"/>
        <n v="3.2113098257455786E-3"/>
        <n v="4.1817023518493368E-3"/>
        <n v="5.1353887693725842E-3"/>
        <n v="6.0266964416120228E-3"/>
        <n v="6.8269314004381076E-3"/>
        <n v="7.4859801270474868E-3"/>
        <n v="8.0143518909889799E-3"/>
        <n v="8.3784456589990342E-3"/>
        <n v="8.568070298444086E-3"/>
        <n v="8.6074913487992344E-3"/>
        <n v="8.5565437689774093E-3"/>
        <n v="8.4339271825033535E-3"/>
        <n v="8.2410321284762666E-3"/>
        <n v="7.9799023932893842E-3"/>
        <n v="7.6739293406773434E-3"/>
        <n v="7.4324168234285448E-3"/>
        <n v="7.2284094540375765E-3"/>
        <n v="7.0600100857287629E-3"/>
        <n v="6.928839861734426E-3"/>
        <n v="6.8606415142804522E-3"/>
        <n v="6.8800690908070727E-3"/>
        <n v="7.0542772628146011E-3"/>
        <n v="7.3784683222899439E-3"/>
        <n v="7.8370693285347848E-3"/>
        <n v="8.4296498972669109E-3"/>
        <n v="9.1920085878303137E-3"/>
        <n v="1.0121410237163175E-2"/>
        <n v="1.1180878479793765E-2"/>
        <n v="1.2305000911896569E-2"/>
        <n v="1.3420327718493441E-2"/>
        <n v="1.4468698109824318E-2"/>
        <n v="1.5371698352863117E-2"/>
        <n v="1.6061929865627267E-2"/>
        <n v="1.652043211168519E-2"/>
        <n v="-8.900107205167529E-2"/>
        <n v="-5.4636988489282556E-2"/>
        <n v="2.8434179988632513E-2"/>
        <n v="5.3274875497844709E-2"/>
        <n v="4.1071603954646818E-2"/>
        <n v="3.5162811430752505E-2"/>
        <n v="5.1143800724101185E-2"/>
        <n v="3.2856315815074311E-2"/>
        <n v="5.2743540125491872E-2"/>
        <n v="4.1554338109623279E-2"/>
        <n v="2.9493654382802381E-2"/>
        <n v="3.8363053701762739E-2"/>
        <n v="2.8420831681347014E-2"/>
        <n v="4.3517954400636327E-2"/>
        <n v="4.0030074330120957E-2"/>
        <n v="5.6559991113029895E-2"/>
        <n v="6.9416456940055493E-2"/>
        <n v="3.3001301876680156E-2"/>
        <n v="-7.7972765614913508E-2"/>
        <n v="1.2377559658014903E-2"/>
        <n v="6.4936696384987336E-3"/>
        <n v="-2.6695821621707028E-2"/>
        <n v="-1.1320548867407854E-2"/>
        <n v="2.9791962007666983E-2"/>
        <n v="2.2589022258986624E-2"/>
        <n v="3.1483554964763627E-2"/>
        <n v="5.0008082945306453E-2"/>
        <n v="4.9531375406965283E-2"/>
        <n v="3.9443619943215547E-2"/>
        <n v="1.0345821175916425E-2"/>
        <n v="5.5021858146786506E-3"/>
        <n v="6.1925070721866593E-3"/>
        <n v="8.0249475383558089E-3"/>
        <n v="9.7990232548590406E-3"/>
        <n v="1.1064192646921267E-2"/>
        <n v="1.179440892267114E-2"/>
        <n v="1.2139349657922072E-2"/>
        <n v="1.2369785231193253E-2"/>
        <n v="1.2542998854255805E-2"/>
        <n v="1.2656572442933056E-2"/>
        <n v="1.2701100320247294E-2"/>
        <n v="1.2786159934749408E-2"/>
        <n v="1.283929865760336E-2"/>
        <n v="1.286766206288692E-2"/>
        <n v="1.2871682014421015E-2"/>
        <n v="1.2849970819444723E-2"/>
        <n v="1.2820240136143468E-2"/>
        <n v="1.2807349481099184E-2"/>
        <n v="1.2811390080473828E-2"/>
        <n v="1.2845101078588828E-2"/>
        <n v="1.2920729636609174E-2"/>
        <n v="1.3046166349335309E-2"/>
        <n v="1.3225666551949011E-2"/>
        <n v="1.3453665720181585E-2"/>
        <n v="1.3723244523345279E-2"/>
        <n v="1.4021938200513562E-2"/>
        <n v="1.4349074939006057E-2"/>
        <n v="1.4708987519076677E-2"/>
        <n v="1.5114890162727823E-2"/>
        <n v="1.5573308003620889E-2"/>
        <n v="1.6061953534848739E-2"/>
        <n v="1.65682556666642E-2"/>
        <n v="1.7073130618929788E-2"/>
        <n v="1.7558895064200275E-2"/>
        <n v="1.8019609657695668E-2"/>
        <n v="1.8447168924279334E-2"/>
        <n v="1.8736036554249713E-2"/>
        <n v="1.89808722156386E-2"/>
        <n v="1.9159716998994325E-2"/>
        <n v="1.9265676637970408E-2"/>
        <n v="-1.0182566057992837E-2"/>
        <n v="-2.1370344012545339E-2"/>
        <n v="1.2335485130339441E-2"/>
        <n v="3.2341064684235254E-2"/>
        <n v="3.1156704911203592E-2"/>
        <n v="4.306696293856227E-2"/>
        <n v="2.6468209888932615E-2"/>
        <n v="5.1736871179242083E-3"/>
        <n v="2.3581216788059578E-2"/>
        <n v="4.1545591803533233E-2"/>
        <n v="2.7354603390589149E-2"/>
        <n v="3.6678286844840091E-2"/>
        <n v="2.9490741891565531E-2"/>
        <n v="4.5545427200393007E-2"/>
        <n v="5.2771171395667782E-2"/>
        <n v="5.6036782182959044E-2"/>
        <n v="5.360465139616033E-2"/>
        <n v="3.1910516450525783E-2"/>
        <n v="-1.5381008639148819E-2"/>
        <n v="3.0397770627674348E-2"/>
        <n v="3.2843551131855664E-2"/>
        <n v="2.2132055359341152E-2"/>
        <n v="2.485202145022658E-2"/>
        <n v="1.8469820890286703E-2"/>
        <n v="1.2795457007023003E-2"/>
        <n v="5.6534511757961869E-3"/>
        <n v="1.320069063696927E-2"/>
        <n v="1.9392615336264685E-2"/>
        <n v="2.2365265138740265E-2"/>
        <n v="3.8882627543606718E-2"/>
        <n v="3.7292806848133075E-2"/>
        <n v="3.2518502490895385E-2"/>
        <n v="2.8867677764845334E-2"/>
        <n v="2.693711593229664E-2"/>
        <n v="2.6167933528268073E-2"/>
        <n v="2.5845391981905275E-2"/>
        <n v="2.5884199374709649E-2"/>
        <n v="2.6102810122095255E-2"/>
        <n v="2.6400658916697184E-2"/>
        <n v="2.6716605005340011E-2"/>
        <n v="2.7025207490924075E-2"/>
        <n v="2.7272528028659204E-2"/>
        <n v="2.7510497784070553E-2"/>
        <n v="2.7709246860424086E-2"/>
        <n v="2.7852037428700793E-2"/>
        <n v="2.7935401728874876E-2"/>
        <n v="2.7984573542948254E-2"/>
        <n v="2.7993881728640035E-2"/>
        <n v="2.7948790708959947E-2"/>
        <n v="2.7841011382048864E-2"/>
        <n v="2.7680079715391104E-2"/>
        <n v="2.7505686952846276E-2"/>
        <n v="2.7324507275673593E-2"/>
        <n v="2.7124467707976052E-2"/>
        <n v="2.6900020959966353E-2"/>
        <n v="2.6659373167270184E-2"/>
        <n v="2.6437621024979707E-2"/>
        <n v="2.6237668508858114E-2"/>
        <n v="2.6048760662816806E-2"/>
        <n v="2.5858347783219715E-2"/>
        <n v="2.5669163234409043E-2"/>
        <n v="2.5509252676504834E-2"/>
        <n v="2.5379882817494259E-2"/>
        <n v="2.5267070956057847E-2"/>
        <n v="2.515733128945441E-2"/>
        <n v="2.5052989001486781E-2"/>
        <n v="2.4918524218470406E-2"/>
        <n v="2.4817560741570821E-2"/>
        <n v="2.4741531964239449E-2"/>
        <n v="2.4677009684333173E-2"/>
        <n v="3.9954058153650163E-2"/>
        <n v="4.2994518087192901E-2"/>
        <n v="2.5273321960618933E-2"/>
        <n v="3.5306617748977809E-2"/>
        <n v="4.7796127713019665E-2"/>
        <n v="2.2344640969206742E-2"/>
        <n v="2.6364064801625897E-2"/>
        <n v="3.515495514062672E-2"/>
        <n v="4.6949319243585252E-2"/>
        <n v="4.5450796288558859E-2"/>
        <n v="5.0705089045365304E-2"/>
        <n v="5.1888287111903963E-2"/>
        <n v="2.6551388875043269E-2"/>
        <n v="-7.7419074665185938E-3"/>
        <n v="5.2608369637378471E-2"/>
        <n v="4.21451011732763E-2"/>
        <n v="3.1640494344973957E-2"/>
        <n v="3.2944287994244759E-2"/>
        <n v="3.5333267558843584E-2"/>
        <n v="3.4856024186902479E-2"/>
        <n v="3.1319559161245403E-2"/>
        <n v="3.7578324018208153E-2"/>
        <n v="3.9039471867173159E-2"/>
        <n v="3.9260825912001529E-2"/>
        <n v="3.4661882508040476E-2"/>
        <n v="3.2340778224542399E-2"/>
        <n v="3.1009858098287602E-2"/>
        <n v="3.0108172035755221E-2"/>
        <n v="2.9568079256580004E-2"/>
        <n v="2.9211564601870244E-2"/>
        <n v="2.882771952013119E-2"/>
        <n v="2.8434067941662144E-2"/>
        <n v="2.8035575416171632E-2"/>
        <n v="2.7631200009215817E-2"/>
        <n v="2.721707144640062E-2"/>
        <n v="2.679785494935305E-2"/>
        <n v="2.6359215699611749E-2"/>
        <n v="2.5922492093812588E-2"/>
        <n v="2.5480805787501337E-2"/>
        <n v="2.5036647799229206E-2"/>
        <n v="2.460244756968244E-2"/>
        <n v="2.4194137901087931E-2"/>
        <n v="2.3814767119894942E-2"/>
        <n v="2.3459229370392798E-2"/>
        <n v="2.3126435068534068E-2"/>
        <n v="2.2821057327479188E-2"/>
        <n v="2.2540525324364014E-2"/>
        <n v="2.2290108730247171E-2"/>
        <n v="2.2062208456071097E-2"/>
        <n v="2.184945273528216E-2"/>
        <n v="2.1653865302093678E-2"/>
        <n v="2.1493679283161704E-2"/>
        <n v="2.1360756403295378E-2"/>
        <n v="2.1248186331573216E-2"/>
        <n v="2.1149695183177997E-2"/>
        <n v="2.1062803792643248E-2"/>
        <n v="2.0956958722271102E-2"/>
        <n v="2.0858353433699683E-2"/>
        <n v="2.0756970790075213E-2"/>
        <n v="2.0653918365917345E-2"/>
        <n v="2.0556404314128418E-2"/>
        <n v="2.0509406947828435E-2"/>
        <n v="2.0481518755173456E-2"/>
        <n v="2.0465700004979492E-2"/>
        <n v="2.0458594267933838E-2"/>
        <n v="3.2174737502796091E-2"/>
        <n v="3.7035058314392133E-2"/>
        <n v="2.8950549816193716E-2"/>
        <n v="3.2663076502691402E-2"/>
        <n v="4.1558403640198804E-2"/>
        <n v="1.3339718814244339E-2"/>
        <n v="1.6682350483693487E-2"/>
        <n v="2.0697250414028145E-2"/>
        <n v="3.2424839306958164E-2"/>
        <n v="2.8585444941188198E-2"/>
        <n v="3.145117536074693E-2"/>
        <n v="2.6147383710086514E-2"/>
        <n v="2.2140171574882572E-3"/>
        <n v="-3.4752080053568668E-2"/>
        <n v="2.9814031085251047E-2"/>
        <n v="2.0135260812212508E-2"/>
        <n v="1.344117699219094E-2"/>
        <n v="1.5327724650300301E-2"/>
        <n v="2.1981972237538727E-2"/>
        <n v="2.5318711765110136E-2"/>
        <n v="1.7944456670103914E-2"/>
        <n v="2.5694918362753949E-2"/>
        <n v="2.5591457288643094E-2"/>
        <n v="2.4783222861652909E-2"/>
        <n v="1.8252313184551561E-2"/>
        <n v="1.6999078284768654E-2"/>
        <n v="1.6963012940787392E-2"/>
        <n v="1.7235399408150887E-2"/>
        <n v="1.7624935473562697E-2"/>
        <n v="1.8000904363711268E-2"/>
        <n v="1.8262672405919833E-2"/>
        <n v="1.8424157645259287E-2"/>
        <n v="1.8524115425338605E-2"/>
        <n v="1.8573002760163826E-2"/>
        <n v="1.8584212479675788E-2"/>
        <n v="1.8575080697385005E-2"/>
        <n v="1.856622670963004E-2"/>
        <n v="1.8563841687450067E-2"/>
        <n v="1.8575614070648117E-2"/>
        <n v="1.8606626833399975E-2"/>
        <n v="1.8661873774544535E-2"/>
        <n v="1.8707739653250011E-2"/>
        <n v="1.8766861381507738E-2"/>
        <n v="1.8833209980890331E-2"/>
        <n v="1.8901783330466548E-2"/>
        <n v="1.8974221676287595E-2"/>
        <n v="1.9067242098693926E-2"/>
        <n v="1.9153458191249584E-2"/>
        <n v="1.9225087813537378E-2"/>
        <n v="1.9282063887785084E-2"/>
        <n v="1.9328145608919822E-2"/>
        <n v="1.9345762413465417E-2"/>
        <n v="1.9358147199118658E-2"/>
        <n v="1.9367750337617728E-2"/>
        <n v="1.9376586963096409E-2"/>
        <n v="1.9389697330875366E-2"/>
        <n v="1.939369436768601E-2"/>
        <n v="1.9397758397053488E-2"/>
        <n v="1.9401742162214353E-2"/>
        <n v="1.941244485044602E-2"/>
        <n v="1.9435432610162007E-2"/>
        <n v="1.9475808258436755E-2"/>
        <n v="1.9524575921684661E-2"/>
        <n v="1.957811294655909E-2"/>
        <n v="1.9639401515553656E-2"/>
        <n v="5.829464936477935E-2"/>
        <n v="-2.845209699066531E-2"/>
        <n v="5.5266901164511495E-2"/>
        <n v="8.1110462147434559E-2"/>
        <n v="3.8501797716647967E-2"/>
        <n v="-3.3854578048106654E-2"/>
        <n v="-7.889985564171198E-3"/>
        <n v="-4.4088399600015205E-2"/>
        <n v="-0.10894484572380547"/>
        <n v="8.9553636743950005E-2"/>
        <n v="8.9111692371799611E-2"/>
        <n v="8.8516599257439266E-2"/>
        <n v="8.0471515051646847E-2"/>
        <n v="9.0076508746528727E-2"/>
        <n v="4.0572331073206014E-2"/>
        <n v="-5.9185250836180536E-2"/>
        <n v="0.10125398164312083"/>
        <n v="6.0039516923581449E-2"/>
        <n v="-1.0264204684288791E-2"/>
        <n v="2.4053237880728107E-2"/>
        <n v="-2.5126153277544749E-2"/>
        <n v="2.7311598427226302E-2"/>
        <n v="-1.8225421701626998E-2"/>
        <n v="2.8639229464666238E-2"/>
        <n v="2.0069757965643475E-2"/>
        <n v="2.5865134692903968E-2"/>
        <n v="5.1265668882137572E-2"/>
        <n v="4.8885234475035899E-2"/>
        <n v="4.2924426638944135E-2"/>
        <n v="3.7511915579449218E-2"/>
        <n v="3.3521353117557995E-2"/>
        <n v="3.0858325106398965E-2"/>
        <n v="2.9087803192693329E-2"/>
        <n v="2.7966398288745697E-2"/>
        <n v="2.723761027026228E-2"/>
        <n v="2.6760805691520506E-2"/>
        <n v="2.6437047842456929E-2"/>
        <n v="2.6193042555592072E-2"/>
        <n v="2.5908909433444371E-2"/>
        <n v="2.5585227592308524E-2"/>
        <n v="2.5195971549755614E-2"/>
        <n v="2.4748789127448934E-2"/>
        <n v="2.4271711104135063E-2"/>
        <n v="2.3844632805327448E-2"/>
        <n v="2.3431246056336619E-2"/>
        <n v="2.3040711347619425E-2"/>
        <n v="2.2690767696704306E-2"/>
        <n v="2.2400291500315639E-2"/>
        <n v="2.2139937975483859E-2"/>
        <n v="2.1976588443790357E-2"/>
        <n v="2.1907531077776543E-2"/>
        <n v="2.1908738628592772E-2"/>
        <n v="2.1946552523414153E-2"/>
        <n v="2.1980129803916171E-2"/>
        <n v="2.1977150752931385E-2"/>
        <n v="2.1920394827806389E-2"/>
        <n v="2.1817366826427209E-2"/>
        <n v="2.1688624830506376E-2"/>
        <n v="2.1546773301569733E-2"/>
        <n v="2.1404626564224261E-2"/>
        <n v="2.1272278624135721E-2"/>
        <n v="2.116156261430957E-2"/>
        <n v="2.1076695715973592E-2"/>
        <n v="2.1014714707762616E-2"/>
        <n v="2.0976798112489314E-2"/>
        <n v="2.0969900051206469E-2"/>
        <n v="2.0998075796871074E-2"/>
        <n v="2.7892211627228214E-2"/>
        <n v="4.3236145517911773E-2"/>
        <n v="5.7267899276296053E-2"/>
        <n v="5.6078119415136296E-2"/>
        <n v="5.3254403165513553E-2"/>
        <n v="1.5880518137010968E-2"/>
        <n v="3.1945171254250004E-2"/>
        <n v="6.0425659071483562E-3"/>
        <n v="-5.1909912900035993E-2"/>
        <n v="2.5691977560150514E-2"/>
        <n v="1.6778983077036402E-2"/>
        <n v="2.5039804654985343E-2"/>
        <n v="3.9182719036084279E-2"/>
        <n v="5.333022067453852E-2"/>
        <n v="4.7065559338312024E-2"/>
        <n v="6.7794052679096994E-2"/>
        <n v="6.8486547846773105E-2"/>
        <n v="3.257048458384304E-2"/>
        <n v="1.2054221176879043E-2"/>
        <n v="4.3475532337453604E-2"/>
        <n v="7.3625309387906013E-2"/>
        <n v="3.9030542152788339E-2"/>
        <n v="4.5668697707497374E-2"/>
        <n v="4.7283122562654434E-2"/>
        <n v="2.9559459116104803E-2"/>
        <n v="1.9626142546512293E-2"/>
        <n v="1.7891925507472761E-2"/>
        <n v="2.7363922636034044E-2"/>
        <n v="3.1788953137457998E-2"/>
        <n v="2.8847451574527172E-2"/>
        <n v="2.7833448506719316E-2"/>
        <n v="2.7248472199853158E-2"/>
        <n v="2.6522013100751751E-2"/>
        <n v="2.5731235279338849E-2"/>
        <n v="2.5182172482467902E-2"/>
        <n v="2.4700530760520589E-2"/>
        <n v="2.4212782502559316E-2"/>
        <n v="2.3757031652255955E-2"/>
        <n v="2.3326480012738848E-2"/>
        <n v="2.2912180448127373E-2"/>
        <n v="2.2507485287538209E-2"/>
        <n v="2.2157971959408718E-2"/>
        <n v="2.1810745581058111E-2"/>
        <n v="2.1461495311720702E-2"/>
        <n v="2.1109639783154943E-2"/>
        <n v="2.0756965952996476E-2"/>
        <n v="2.0360115036473836E-2"/>
        <n v="1.9963514722621145E-2"/>
        <n v="1.9572773373222274E-2"/>
        <n v="1.9189601025774383E-2"/>
        <n v="1.8822823687931534E-2"/>
        <n v="1.8481334335516575E-2"/>
        <n v="1.8171451062805488E-2"/>
        <n v="1.7891149946889229E-2"/>
        <n v="1.7635175745635667E-2"/>
        <n v="1.7394542307198835E-2"/>
        <n v="1.7157735719286249E-2"/>
        <n v="1.6910172506781951E-2"/>
        <n v="1.664559712557101E-2"/>
        <n v="1.6362935595516603E-2"/>
        <n v="1.6073453252842151E-2"/>
        <n v="1.578751731318917E-2"/>
        <n v="1.5509486060390154E-2"/>
        <n v="1.5240455072050629E-2"/>
        <n v="1.49879120451899E-2"/>
        <n v="1.4762335757311007E-2"/>
        <n v="1.4523813518092954E-2"/>
        <n v="1.4328983032863674E-2"/>
        <n v="1.4181583775474849E-2"/>
        <n v="1.4081063902605884E-2"/>
        <n v="9.1941549260373012E-2"/>
        <n v="7.0811105010269992E-2"/>
        <n v="4.4865067576242978E-2"/>
        <n v="4.1066737622912797E-2"/>
        <n v="1.2383029407656121E-2"/>
        <n v="5.5785857853364096E-2"/>
        <n v="6.9687883563410269E-2"/>
        <n v="3.9488348446031107E-2"/>
        <n v="3.8338939498270275E-2"/>
        <n v="3.4900930361381421E-2"/>
        <n v="3.2942762808278347E-2"/>
        <n v="4.257068740923553E-2"/>
        <n v="4.339166232003544E-2"/>
        <n v="3.8753015512360989E-2"/>
        <n v="7.2434818968729386E-2"/>
        <n v="8.169566856291155E-2"/>
        <n v="4.6385800955423662E-2"/>
        <n v="-9.7651346803471206E-3"/>
        <n v="4.953577654650676E-2"/>
        <n v="4.3084005404803616E-2"/>
        <n v="4.7910165599489352E-2"/>
        <n v="2.2726972228088949E-2"/>
        <n v="3.5146424051649694E-2"/>
        <n v="3.6303810873568043E-2"/>
        <n v="4.1529404561010619E-2"/>
        <n v="3.1921027628939003E-2"/>
        <n v="3.6510082962181833E-2"/>
        <n v="3.7333170344846511E-2"/>
        <n v="3.337931268296912E-2"/>
        <n v="3.3522082303231615E-2"/>
        <n v="3.4260253006257457E-2"/>
        <n v="3.4429481458137401E-2"/>
        <n v="3.4077675746545077E-2"/>
        <n v="3.3674006513998433E-2"/>
        <n v="3.3191518532323938E-2"/>
        <n v="3.2600732600732485E-2"/>
        <n v="3.1989321594226405E-2"/>
        <n v="3.1376672951575424E-2"/>
        <n v="3.0766190249467806E-2"/>
        <n v="3.0164247031160274E-2"/>
        <n v="2.9633790710718699E-2"/>
        <n v="2.9107921814672588E-2"/>
        <n v="2.8584020701278856E-2"/>
        <n v="2.8062135367667551E-2"/>
        <n v="2.7543044737533551E-2"/>
        <n v="2.6943637185276037E-2"/>
        <n v="2.632759557035258E-2"/>
        <n v="2.5694063907840237E-2"/>
        <n v="2.5053135703182461E-2"/>
        <n v="2.441031449009734E-2"/>
        <n v="2.3759389735938496E-2"/>
        <n v="2.3104290498738189E-2"/>
        <n v="2.2452759411502043E-2"/>
        <n v="2.181403880965993E-2"/>
        <n v="2.1194551442821785E-2"/>
        <n v="2.05791565951714E-2"/>
        <n v="1.9966684355552378E-2"/>
        <n v="1.9364926562852158E-2"/>
        <n v="1.8791254620845077E-2"/>
        <n v="1.8256051951948793E-2"/>
        <n v="1.7815084308034024E-2"/>
        <n v="1.7400897910734292E-2"/>
        <n v="1.7024522263540343E-2"/>
        <n v="1.6696570300520408E-2"/>
        <n v="1.6422372995302803E-2"/>
        <n v="1.6115938833697774E-2"/>
        <n v="1.583368822251674E-2"/>
        <n v="1.5574243127570719E-2"/>
        <n v="1.5346475287345562E-2"/>
        <n v="2.3589878742263704E-2"/>
        <n v="8.9741417249619371E-2"/>
        <n v="6.5217789358521072E-2"/>
        <n v="2.6189543797631165E-2"/>
        <n v="5.4068669873855502E-2"/>
        <n v="6.4612854632713157E-2"/>
        <n v="7.1030158283344358E-2"/>
        <n v="8.4306936037588098E-2"/>
        <n v="8.3355555000241388E-2"/>
        <n v="0.10697045017484319"/>
        <n v="0.11889381220195516"/>
        <n v="9.9792853728357667E-2"/>
        <n v="-3.5476486458751344E-2"/>
        <n v="-0.14401687859413803"/>
        <n v="-3.9406649504607927E-2"/>
        <n v="6.3810153283426096E-2"/>
        <n v="4.0346178941636168E-2"/>
        <n v="2.4298514532772764E-2"/>
        <n v="1.858243834421347E-2"/>
        <n v="2.9717089465232771E-2"/>
        <n v="2.2088240905308032E-2"/>
        <n v="4.5493377006940339E-2"/>
        <n v="4.1199920687015057E-2"/>
        <n v="3.5537162966118752E-2"/>
        <n v="2.7950161225057002E-2"/>
        <n v="2.4520757787541259E-2"/>
        <n v="2.2016575655619874E-2"/>
        <n v="2.0276902103672167E-2"/>
        <n v="1.9187443988236019E-2"/>
        <n v="1.8288719379177865E-2"/>
        <n v="1.7346226766522754E-2"/>
        <n v="1.6410364311180814E-2"/>
        <n v="1.5406427919962384E-2"/>
        <n v="1.43499149939883E-2"/>
        <n v="1.3280814118522333E-2"/>
        <n v="1.2321555041683308E-2"/>
        <n v="1.1492485162842625E-2"/>
        <n v="1.0934551651778479E-2"/>
        <n v="1.0598069823364531E-2"/>
        <n v="1.0407669904526351E-2"/>
        <n v="1.0309604964499952E-2"/>
        <n v="1.0371896963977223E-2"/>
        <n v="1.0484171680605447E-2"/>
        <n v="1.0583159088492611E-2"/>
        <n v="1.0608365296803646E-2"/>
        <n v="1.0526070756096795E-2"/>
        <n v="1.0240153563672028E-2"/>
        <n v="9.8533818703836484E-3"/>
        <n v="9.3747874386682639E-3"/>
        <n v="8.8315636488940363E-3"/>
        <n v="8.2523700876304673E-3"/>
        <n v="7.6784480003060374E-3"/>
        <n v="7.1622896064720276E-3"/>
        <n v="6.7394685036985535E-3"/>
        <n v="6.4381934233523896E-3"/>
        <n v="6.2730692010275479E-3"/>
        <n v="6.2643256863226249E-3"/>
        <n v="6.4276221799208777E-3"/>
        <n v="6.7580734830507971E-3"/>
        <n v="7.2051075884873583E-3"/>
        <n v="7.7033748816373038E-3"/>
        <n v="8.1955784315388414E-3"/>
        <n v="8.6269812790418232E-3"/>
        <n v="8.9548786168167638E-3"/>
        <n v="9.1384931998739205E-3"/>
        <n v="5.1499588669000174E-2"/>
        <n v="8.293228744562664E-2"/>
        <n v="7.4671755555672181E-2"/>
        <n v="-1.1346425824761974E-2"/>
        <n v="3.8316669922557445E-2"/>
        <n v="6.5244308299625908E-2"/>
        <n v="6.7607495649736116E-2"/>
        <n v="0.10538564986919963"/>
        <n v="6.5500828966047475E-2"/>
        <n v="7.727407911458628E-2"/>
        <n v="7.4064443001983227E-2"/>
        <n v="0.11086954363688606"/>
        <n v="2.6280777987446768E-2"/>
        <n v="-0.14814163060743446"/>
        <n v="1.639819367468176E-2"/>
        <n v="6.0431307764941211E-2"/>
        <n v="3.8269541776469129E-2"/>
        <n v="3.4985807402666103E-2"/>
        <n v="3.5375858161908802E-2"/>
        <n v="2.0346489811617907E-2"/>
        <n v="2.344880867663246E-2"/>
        <n v="3.8289362144447114E-2"/>
        <n v="3.3081610240648818E-2"/>
        <n v="2.8576065048707688E-2"/>
        <n v="2.0247769955963779E-2"/>
        <n v="1.7917169041906877E-2"/>
        <n v="1.6108970163754677E-2"/>
        <n v="1.4412187395374865E-2"/>
        <n v="1.3023750880419405E-2"/>
        <n v="1.1896449746036986E-2"/>
        <n v="1.0664839550533767E-2"/>
        <n v="9.3232779032115243E-3"/>
        <n v="8.0645467657602943E-3"/>
        <n v="6.9490199329740321E-3"/>
        <n v="5.990271850909723E-3"/>
        <n v="5.2098247783829432E-3"/>
        <n v="4.76574233450755E-3"/>
        <n v="4.591196101125794E-3"/>
        <n v="4.6633042585524365E-3"/>
        <n v="4.9118291639234091E-3"/>
        <n v="5.2549296617223629E-3"/>
        <n v="5.5388593741079184E-3"/>
        <n v="5.8773158959986027E-3"/>
        <n v="6.2507627418821876E-3"/>
        <n v="6.6240902722110029E-3"/>
        <n v="6.9586000519150648E-3"/>
        <n v="7.2227696719548984E-3"/>
        <n v="7.4288407454339289E-3"/>
        <n v="7.5638759255922672E-3"/>
        <n v="7.6288812813627427E-3"/>
        <n v="7.6164468416202169E-3"/>
        <n v="7.5260755887507358E-3"/>
        <n v="7.3768440947576952E-3"/>
        <n v="7.1686308690626088E-3"/>
        <n v="6.9067560431823605E-3"/>
        <n v="6.6026312195566206E-3"/>
        <n v="6.306066740110694E-3"/>
        <n v="6.0975719367881709E-3"/>
        <n v="6.0177351660504197E-3"/>
        <n v="6.0447884457248691E-3"/>
        <n v="6.1435200427928383E-3"/>
        <n v="6.3235780503059225E-3"/>
        <n v="6.5880953979229329E-3"/>
        <n v="6.9026680500872128E-3"/>
        <n v="7.1693004276636163E-3"/>
        <n v="9.1037913184305541E-2"/>
        <n v="4.6285532528806295E-2"/>
        <n v="2.6057453064987079E-4"/>
        <n v="6.6555830735806065E-3"/>
        <n v="2.009172465351261E-3"/>
        <n v="3.3838146515390743E-2"/>
        <n v="2.5926690526044016E-2"/>
        <n v="2.8345660474350831E-2"/>
        <n v="-7.4851062500316257E-3"/>
        <n v="4.8645684397827793E-2"/>
        <n v="5.475937315842172E-3"/>
        <n v="1.2774643040642797E-3"/>
        <n v="7.6592439150699576E-2"/>
        <n v="9.2541655916516641E-2"/>
        <n v="7.2560718536030855E-2"/>
        <n v="5.576743665335826E-2"/>
        <n v="5.9922803396081248E-2"/>
        <n v="8.4271804944641593E-2"/>
        <n v="1.8291757739294923E-2"/>
        <n v="7.434452818714532E-2"/>
        <n v="9.996915864905298E-2"/>
        <n v="5.4114582517531762E-2"/>
        <n v="2.6992079317317952E-2"/>
        <n v="3.6524680835876122E-2"/>
        <n v="4.1063940872882787E-2"/>
        <n v="1.6706640361451752E-2"/>
        <n v="-7.3549020058953918E-3"/>
        <n v="1.6237741043945153E-2"/>
        <n v="2.0651258449896126E-2"/>
        <n v="2.7958629429330362E-2"/>
        <n v="2.5719652233305412E-2"/>
        <n v="2.1515258712575758E-2"/>
        <n v="1.8074409393124879E-2"/>
        <n v="1.6595782995922681E-2"/>
        <n v="1.6703744182092306E-2"/>
        <n v="1.7077838656960553E-2"/>
        <n v="1.765131035270362E-2"/>
        <n v="1.8329691294331818E-2"/>
        <n v="1.9000768357154474E-2"/>
        <n v="1.9569732254259398E-2"/>
        <n v="2.001076433665272E-2"/>
        <n v="2.0341793353531257E-2"/>
        <n v="2.0648735110446292E-2"/>
        <n v="2.0899932828413847E-2"/>
        <n v="2.1071617143483268E-2"/>
        <n v="2.118713409574613E-2"/>
        <n v="2.134556396959475E-2"/>
        <n v="2.1576386266765946E-2"/>
        <n v="2.186572721139024E-2"/>
        <n v="2.2181535278160247E-2"/>
        <n v="2.2500744167104569E-2"/>
        <n v="2.2757750148773459E-2"/>
        <n v="2.3016111621072977E-2"/>
        <n v="2.3246580169265174E-2"/>
        <n v="2.3417712764369769E-2"/>
        <n v="2.3512489832037797E-2"/>
        <n v="2.3547478083549844E-2"/>
        <n v="2.3490914967573051E-2"/>
        <n v="2.3310347298333811E-2"/>
        <n v="2.3004646895883329E-2"/>
        <n v="2.2609964253359038E-2"/>
        <n v="2.2204256727403004E-2"/>
        <n v="2.1813787975194954E-2"/>
        <n v="2.1440368150976941E-2"/>
        <n v="2.1086753593168028E-2"/>
        <n v="2.077473251859896E-2"/>
        <n v="2.047899212584392E-2"/>
        <n v="2.029056344623914E-2"/>
        <n v="2.0187057256477514E-2"/>
        <n v="2.0124703168891811E-2"/>
        <n v="1.6763512075648412E-2"/>
        <n v="2.786369669980604E-2"/>
        <n v="2.8544055024714243E-2"/>
        <n v="2.8839289689028824E-2"/>
        <n v="4.0239302444285308E-2"/>
        <n v="2.1793803540863799E-2"/>
        <n v="1.0381834265150269E-2"/>
        <n v="7.7399978186742935E-3"/>
        <n v="2.0972058314683517E-2"/>
        <n v="1.8197313139032056E-2"/>
        <n v="3.3776785304704404E-2"/>
        <n v="3.0571424887593457E-2"/>
        <n v="3.2785374834989334E-3"/>
        <n v="-4.4980356134381227E-2"/>
        <n v="1.9760450251926853E-2"/>
        <n v="1.5587456670386191E-2"/>
        <n v="-9.1574638313204337E-3"/>
        <n v="-2.5277101113914124E-3"/>
        <n v="1.3469230016629696E-2"/>
        <n v="1.974162683265468E-2"/>
        <n v="1.7841151198694671E-2"/>
        <n v="2.5658929094018124E-2"/>
        <n v="2.2442232675143226E-2"/>
        <n v="2.0804253872092726E-2"/>
        <n v="1.3163796457605903E-2"/>
        <n v="1.169383726880624E-2"/>
        <n v="1.1600582702746554E-2"/>
        <n v="1.198542805100189E-2"/>
        <n v="1.2583916895891889E-2"/>
        <n v="1.3183163861735681E-2"/>
        <n v="1.3612261424220229E-2"/>
        <n v="1.3895092088669125E-2"/>
        <n v="1.4106344876064769E-2"/>
        <n v="1.4273209065775116E-2"/>
        <n v="1.4412753829201375E-2"/>
        <n v="1.4542260456921419E-2"/>
        <n v="1.467848365761748E-2"/>
        <n v="1.4825147279168505E-2"/>
        <n v="1.4988128154514557E-2"/>
        <n v="1.5167981140318476E-2"/>
        <n v="1.5366339371982729E-2"/>
        <n v="1.5526515536201657E-2"/>
        <n v="1.5693771164249082E-2"/>
        <n v="1.5866177291640415E-2"/>
        <n v="1.6046396843831356E-2"/>
        <n v="1.6237398619644683E-2"/>
        <n v="1.6490155661383232E-2"/>
        <n v="1.6754286653738459E-2"/>
        <n v="1.7028389574022418E-2"/>
        <n v="1.7301800743835916E-2"/>
        <n v="1.7577366850469289E-2"/>
        <n v="1.7795328046976921E-2"/>
        <n v="1.801429718568559E-2"/>
        <n v="1.8231169418683635E-2"/>
        <n v="1.8440251976602262E-2"/>
        <n v="1.8642850943976663E-2"/>
        <n v="1.8842445663613372E-2"/>
        <n v="1.903996608677927E-2"/>
        <n v="1.9237562393724872E-2"/>
        <n v="1.9436306219230426E-2"/>
        <n v="1.9635451420269678E-2"/>
        <n v="1.9826835667014819E-2"/>
        <n v="2.0012809562740763E-2"/>
        <n v="2.0187943534916819E-2"/>
        <n v="2.0346959508641183E-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78.059820023147" createdVersion="7" refreshedVersion="7" minRefreshableVersion="3" recordCount="193" xr:uid="{D50C1DA3-26D3-BC4D-84B4-77FA457F4B05}">
  <cacheSource type="worksheet">
    <worksheetSource ref="D1:AK194" sheet="Hist-ghg-emissions"/>
  </cacheSource>
  <cacheFields count="34">
    <cacheField name="Code" numFmtId="0">
      <sharedItems count="193">
        <s v="AFG"/>
        <s v="AGO"/>
        <s v="ALB"/>
        <s v="AND"/>
        <s v="ARE"/>
        <s v="ARG"/>
        <s v="ARM"/>
        <s v="ATG"/>
        <s v="AUS"/>
        <s v="AUT"/>
        <s v="AZE"/>
        <s v="BDI"/>
        <s v="BEL"/>
        <s v="BEN"/>
        <s v="BFA"/>
        <s v="BGD"/>
        <s v="BGR"/>
        <s v="BHR"/>
        <s v="BHS"/>
        <s v="BIH"/>
        <s v="BLR"/>
        <s v="BLZ"/>
        <s v="BOL"/>
        <s v="BRA"/>
        <s v="BRB"/>
        <s v="BRN"/>
        <s v="BTN"/>
        <s v="BWA"/>
        <s v="CAF"/>
        <s v="CAN"/>
        <s v="CHE"/>
        <s v="CHL"/>
        <s v="CHN"/>
        <s v="CIV"/>
        <s v="CMR"/>
        <s v="COD"/>
        <s v="COG"/>
        <s v="COK"/>
        <s v="COL"/>
        <s v="COM"/>
        <s v="CPV"/>
        <s v="CRI"/>
        <s v="CUB"/>
        <s v="CYP"/>
        <s v="CZE"/>
        <s v="DEU"/>
        <s v="DJI"/>
        <s v="DMA"/>
        <s v="DNK"/>
        <s v="DOM"/>
        <s v="DZA"/>
        <s v="ECU"/>
        <s v="EGY"/>
        <s v="ERI"/>
        <s v="ESP"/>
        <s v="EST"/>
        <s v="ETH"/>
        <s v="FIN"/>
        <s v="FJI"/>
        <s v="FRA"/>
        <s v="FSM"/>
        <s v="GAB"/>
        <s v="GBR"/>
        <s v="GEO"/>
        <s v="GHA"/>
        <s v="GIN"/>
        <s v="GMB"/>
        <s v="GNB"/>
        <s v="GNQ"/>
        <s v="GRC"/>
        <s v="GRD"/>
        <s v="GTM"/>
        <s v="GUY"/>
        <s v="HND"/>
        <s v="HRV"/>
        <s v="HTI"/>
        <s v="HUN"/>
        <s v="IDN"/>
        <s v="IND"/>
        <s v="IRL"/>
        <s v="IRN"/>
        <s v="IRQ"/>
        <s v="ISL"/>
        <s v="ISR"/>
        <s v="ITA"/>
        <s v="JAM"/>
        <s v="JOR"/>
        <s v="JPN"/>
        <s v="KAZ"/>
        <s v="KEN"/>
        <s v="KGZ"/>
        <s v="KHM"/>
        <s v="KIR"/>
        <s v="KNA"/>
        <s v="KOR"/>
        <s v="KWT"/>
        <s v="LAO"/>
        <s v="LBN"/>
        <s v="LBR"/>
        <s v="LBY"/>
        <s v="LCA"/>
        <s v="LIE"/>
        <s v="LKA"/>
        <s v="LSO"/>
        <s v="LTU"/>
        <s v="LUX"/>
        <s v="LVA"/>
        <s v="MAR"/>
        <s v="MDA"/>
        <s v="MDG"/>
        <s v="MDV"/>
        <s v="MEX"/>
        <s v="MHL"/>
        <s v="MKD"/>
        <s v="MLI"/>
        <s v="MLT"/>
        <s v="MMR"/>
        <s v="MNE"/>
        <s v="MNG"/>
        <s v="MOZ"/>
        <s v="MRT"/>
        <s v="MUS"/>
        <s v="MWI"/>
        <s v="MYS"/>
        <s v="NAM"/>
        <s v="NER"/>
        <s v="NGA"/>
        <s v="NIC"/>
        <s v="NIU"/>
        <s v="NLD"/>
        <s v="NOR"/>
        <s v="NPL"/>
        <s v="NRU"/>
        <s v="NZL"/>
        <s v="OMN"/>
        <s v="PAK"/>
        <s v="PAN"/>
        <s v="PER"/>
        <s v="PHL"/>
        <s v="PLW"/>
        <s v="PNG"/>
        <s v="POL"/>
        <s v="PRK"/>
        <s v="PRT"/>
        <s v="PRY"/>
        <s v="QAT"/>
        <s v="ROU"/>
        <s v="RUS"/>
        <s v="RWA"/>
        <s v="SAU"/>
        <s v="SDN"/>
        <s v="SEN"/>
        <s v="SGP"/>
        <s v="SLB"/>
        <s v="SLE"/>
        <s v="SLV"/>
        <s v="SOM"/>
        <s v="SRB"/>
        <s v="SSD"/>
        <s v="STP"/>
        <s v="SUR"/>
        <s v="SVK"/>
        <s v="SVN"/>
        <s v="SWE"/>
        <s v="SWZ"/>
        <s v="SYC"/>
        <s v="SYR"/>
        <s v="TCD"/>
        <s v="TGO"/>
        <s v="THA"/>
        <s v="TJK"/>
        <s v="TKM"/>
        <s v="TLS"/>
        <s v="TON"/>
        <s v="TTO"/>
        <s v="TUN"/>
        <s v="TUR"/>
        <s v="TUV"/>
        <s v="TZA"/>
        <s v="UGA"/>
        <s v="UKR"/>
        <s v="URY"/>
        <s v="USA"/>
        <s v="UZB"/>
        <s v="VCT"/>
        <s v="VEN"/>
        <s v="VNM"/>
        <s v="VUT"/>
        <s v="WSM"/>
        <s v="YEM"/>
        <s v="ZAF"/>
        <s v="ZMB"/>
        <s v="ZWE"/>
      </sharedItems>
    </cacheField>
    <cacheField name="Country/Region in WB" numFmtId="0">
      <sharedItems/>
    </cacheField>
    <cacheField name="In OECD GDP Forecast" numFmtId="0">
      <sharedItems count="2">
        <s v="N"/>
        <s v="Y"/>
      </sharedItems>
    </cacheField>
    <cacheField name="Name in CW" numFmtId="0">
      <sharedItems/>
    </cacheField>
    <cacheField name="unit" numFmtId="0">
      <sharedItems/>
    </cacheField>
    <cacheField name="1990" numFmtId="0">
      <sharedItems containsBlank="1" containsMixedTypes="1" containsNumber="1" minValue="-5.46" maxValue="5543.47"/>
    </cacheField>
    <cacheField name="1991" numFmtId="0">
      <sharedItems containsSemiMixedTypes="0" containsString="0" containsNumber="1" minValue="-5.41" maxValue="5501.92"/>
    </cacheField>
    <cacheField name="1992" numFmtId="0">
      <sharedItems containsSemiMixedTypes="0" containsString="0" containsNumber="1" minValue="-5.42" maxValue="5583.8"/>
    </cacheField>
    <cacheField name="1993" numFmtId="0">
      <sharedItems containsSemiMixedTypes="0" containsString="0" containsNumber="1" minValue="-5.45" maxValue="5691.26"/>
    </cacheField>
    <cacheField name="1994" numFmtId="0">
      <sharedItems containsSemiMixedTypes="0" containsString="0" containsNumber="1" minValue="-5.42" maxValue="5782.2"/>
    </cacheField>
    <cacheField name="1995" numFmtId="0">
      <sharedItems containsSemiMixedTypes="0" containsString="0" containsNumber="1" minValue="-5.32" maxValue="5843.9"/>
    </cacheField>
    <cacheField name="1996" numFmtId="0">
      <sharedItems containsSemiMixedTypes="0" containsString="0" containsNumber="1" minValue="-5.29" maxValue="6010.62"/>
    </cacheField>
    <cacheField name="1997" numFmtId="0">
      <sharedItems containsSemiMixedTypes="0" containsString="0" containsNumber="1" minValue="-5.2" maxValue="6258.47"/>
    </cacheField>
    <cacheField name="1998" numFmtId="0">
      <sharedItems containsSemiMixedTypes="0" containsString="0" containsNumber="1" minValue="-5.19" maxValue="6293.8"/>
    </cacheField>
    <cacheField name="1999" numFmtId="0">
      <sharedItems containsSemiMixedTypes="0" containsString="0" containsNumber="1" minValue="-5.13" maxValue="6291.25"/>
    </cacheField>
    <cacheField name="2000" numFmtId="0">
      <sharedItems containsSemiMixedTypes="0" containsString="0" containsNumber="1" minValue="-5.18" maxValue="6446.2"/>
    </cacheField>
    <cacheField name="2001" numFmtId="0">
      <sharedItems containsSemiMixedTypes="0" containsString="0" containsNumber="1" minValue="-5.24" maxValue="6406.04"/>
    </cacheField>
    <cacheField name="2002" numFmtId="0">
      <sharedItems containsSemiMixedTypes="0" containsString="0" containsNumber="1" minValue="-5.21" maxValue="6246.95"/>
    </cacheField>
    <cacheField name="2003" numFmtId="0">
      <sharedItems containsSemiMixedTypes="0" containsString="0" containsNumber="1" minValue="-5.25" maxValue="6306.12"/>
    </cacheField>
    <cacheField name="2004" numFmtId="0">
      <sharedItems containsSemiMixedTypes="0" containsString="0" containsNumber="1" minValue="-5.28" maxValue="6387.22"/>
    </cacheField>
    <cacheField name="2005" numFmtId="0">
      <sharedItems containsSemiMixedTypes="0" containsString="0" containsNumber="1" minValue="-5.09" maxValue="6862.81"/>
    </cacheField>
    <cacheField name="2006" numFmtId="0">
      <sharedItems containsSemiMixedTypes="0" containsString="0" containsNumber="1" minValue="-5.1100000000000003" maxValue="7547.54"/>
    </cacheField>
    <cacheField name="2007" numFmtId="0">
      <sharedItems containsSemiMixedTypes="0" containsString="0" containsNumber="1" minValue="-5.03" maxValue="8165.43"/>
    </cacheField>
    <cacheField name="2008" numFmtId="0">
      <sharedItems containsSemiMixedTypes="0" containsString="0" containsNumber="1" minValue="-5.16" maxValue="8455.65"/>
    </cacheField>
    <cacheField name="2009" numFmtId="0">
      <sharedItems containsSemiMixedTypes="0" containsString="0" containsNumber="1" minValue="-5.14" maxValue="9046.19"/>
    </cacheField>
    <cacheField name="2010" numFmtId="0">
      <sharedItems containsSemiMixedTypes="0" containsString="0" containsNumber="1" minValue="-4.99" maxValue="9872.3700000000008"/>
    </cacheField>
    <cacheField name="2011" numFmtId="0">
      <sharedItems containsSemiMixedTypes="0" containsString="0" containsNumber="1" minValue="-165.52" maxValue="10364.83"/>
    </cacheField>
    <cacheField name="2012" numFmtId="0">
      <sharedItems containsSemiMixedTypes="0" containsString="0" containsNumber="1" minValue="-168.24" maxValue="10690.04"/>
    </cacheField>
    <cacheField name="2013" numFmtId="0">
      <sharedItems containsSemiMixedTypes="0" containsString="0" containsNumber="1" minValue="-177.81" maxValue="11144.76"/>
    </cacheField>
    <cacheField name="2014" numFmtId="0">
      <sharedItems containsSemiMixedTypes="0" containsString="0" containsNumber="1" minValue="-178.71" maxValue="11155.76"/>
    </cacheField>
    <cacheField name="2015" numFmtId="0">
      <sharedItems containsSemiMixedTypes="0" containsString="0" containsNumber="1" minValue="-177.03" maxValue="11149.68"/>
    </cacheField>
    <cacheField name="2016" numFmtId="0">
      <sharedItems containsSemiMixedTypes="0" containsString="0" containsNumber="1" minValue="0.01" maxValue="11207.66"/>
    </cacheField>
    <cacheField name="2017" numFmtId="0">
      <sharedItems containsSemiMixedTypes="0" containsString="0" containsNumber="1" minValue="0.01" maxValue="11408.26"/>
    </cacheField>
    <cacheField name="2018" numFmtId="0">
      <sharedItems containsSemiMixedTypes="0" containsString="0" containsNumber="1" minValue="0.01" maxValue="11705.81" count="188">
        <n v="99.08"/>
        <n v="124.59"/>
        <n v="9.84"/>
        <n v="0.59"/>
        <n v="263.24"/>
        <n v="395.5"/>
        <n v="9.4"/>
        <n v="1.21"/>
        <n v="619.26"/>
        <n v="67.849999999999994"/>
        <n v="78.349999999999994"/>
        <n v="8.99"/>
        <n v="108.91"/>
        <n v="28.12"/>
        <n v="54.96"/>
        <n v="220.75"/>
        <n v="19.52"/>
        <n v="48.95"/>
        <n v="2.65"/>
        <n v="25.45"/>
        <n v="66.680000000000007"/>
        <n v="6.82"/>
        <n v="126.21"/>
        <n v="1420.58"/>
        <n v="3.79"/>
        <n v="16.95"/>
        <n v="1.1599999999999999"/>
        <n v="57.45"/>
        <n v="87.07"/>
        <n v="763.44"/>
        <n v="43.78"/>
        <n v="51.77"/>
        <n v="11705.81"/>
        <n v="49.55"/>
        <n v="123.33"/>
        <n v="681.67"/>
        <n v="20.29"/>
        <n v="0.1"/>
        <n v="267.95"/>
        <n v="0.65"/>
        <n v="0.77"/>
        <n v="8.5399999999999991"/>
        <n v="38.82"/>
        <n v="8.35"/>
        <n v="117.03"/>
        <n v="776.61"/>
        <n v="1.48"/>
        <n v="0.23"/>
        <n v="46.73"/>
        <n v="37.5"/>
        <n v="219.11"/>
        <n v="91.84"/>
        <n v="329.4"/>
        <n v="7.93"/>
        <n v="313.06"/>
        <n v="20.56"/>
        <n v="204.67"/>
        <n v="61.43"/>
        <n v="0.28000000000000003"/>
        <n v="361.37"/>
        <n v="0.24"/>
        <n v="13.97"/>
        <n v="441.13"/>
        <n v="16.899999999999999"/>
        <n v="19.600000000000001"/>
        <n v="41.17"/>
        <n v="3.31"/>
        <n v="4.4400000000000004"/>
        <n v="23.1"/>
        <n v="86.14"/>
        <n v="2.36"/>
        <n v="38.700000000000003"/>
        <n v="19.12"/>
        <n v="28.13"/>
        <n v="18.21"/>
        <n v="10.56"/>
        <n v="62.81"/>
        <n v="1703.86"/>
        <n v="3346.63"/>
        <n v="62.29"/>
        <n v="828.34"/>
        <n v="216.19"/>
        <n v="3.35"/>
        <n v="87.92"/>
        <n v="386.78"/>
        <n v="10.199999999999999"/>
        <n v="35.81"/>
        <n v="1154.72"/>
        <n v="271.23"/>
        <n v="71.209999999999994"/>
        <n v="14.86"/>
        <n v="69.150000000000006"/>
        <n v="0.11"/>
        <n v="0.37"/>
        <n v="673.08"/>
        <n v="112.97"/>
        <n v="38.630000000000003"/>
        <n v="34.28"/>
        <n v="22.66"/>
        <n v="103.04"/>
        <n v="0.18"/>
        <n v="37.15"/>
        <n v="5.85"/>
        <n v="9.94"/>
        <n v="8.89"/>
        <n v="92.35"/>
        <n v="13.28"/>
        <n v="41.29"/>
        <n v="2.38"/>
        <n v="695.26"/>
        <n v="10.51"/>
        <n v="43.74"/>
        <n v="2.0299999999999998"/>
        <n v="231.62"/>
        <n v="3.83"/>
        <n v="55.72"/>
        <n v="110.07"/>
        <n v="12.99"/>
        <n v="6.71"/>
        <n v="26.83"/>
        <n v="388.11"/>
        <n v="22.49"/>
        <n v="46.3"/>
        <n v="357.52"/>
        <n v="38.67"/>
        <n v="0.01"/>
        <n v="179.99"/>
        <n v="28.42"/>
        <n v="54.57"/>
        <n v="0.08"/>
        <n v="70.709999999999994"/>
        <n v="82.32"/>
        <n v="438.22"/>
        <n v="22.41"/>
        <n v="186.18"/>
        <n v="234.82"/>
        <n v="0.32"/>
        <n v="64.09"/>
        <n v="356.74"/>
        <n v="45.29"/>
        <n v="67.150000000000006"/>
        <n v="95.29"/>
        <n v="99.83"/>
        <n v="86.13"/>
        <n v="1992.08"/>
        <n v="7.82"/>
        <n v="638.12"/>
        <n v="130.63999999999999"/>
        <n v="34.36"/>
        <n v="66.67"/>
        <n v="46.35"/>
        <n v="10.57"/>
        <n v="13.44"/>
        <n v="44.32"/>
        <n v="62.51"/>
        <n v="68.489999999999995"/>
        <n v="0.41"/>
        <n v="13.15"/>
        <n v="38.86"/>
        <n v="17.510000000000002"/>
        <n v="30.05"/>
        <n v="3"/>
        <n v="0.78"/>
        <n v="46.32"/>
        <n v="105.06"/>
        <n v="9.24"/>
        <n v="431.22"/>
        <n v="15.08"/>
        <n v="125.08"/>
        <n v="6.66"/>
        <n v="0.35"/>
        <n v="23.03"/>
        <n v="37.31"/>
        <n v="473.87"/>
        <n v="0.03"/>
        <n v="175.57"/>
        <n v="262.43"/>
        <n v="34.39"/>
        <n v="5794.35"/>
        <n v="232.14"/>
        <n v="277.26"/>
        <n v="364.43"/>
        <n v="0.87"/>
        <n v="0.8"/>
        <n v="21.76"/>
        <n v="520.5"/>
        <n v="93.23"/>
        <n v="118.77"/>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81.714729976855" createdVersion="7" refreshedVersion="7" minRefreshableVersion="3" recordCount="264" xr:uid="{71898B57-79D1-C747-864F-ACE14630A6FC}">
  <cacheSource type="worksheet">
    <worksheetSource name="Table1"/>
  </cacheSource>
  <cacheFields count="68">
    <cacheField name="Country Name" numFmtId="0">
      <sharedItems count="264">
        <s v="Aruba"/>
        <s v="Afghanistan"/>
        <s v="Angola"/>
        <s v="Albania"/>
        <s v="Andorra"/>
        <s v="Arab World"/>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Central Europe and the Baltics"/>
        <s v="Switzerland"/>
        <s v="Channel Islands"/>
        <s v="Chile"/>
        <s v="China"/>
        <s v="Cote d'Ivoire"/>
        <s v="Cameroon"/>
        <s v="Congo, Dem. Rep."/>
        <s v="Congo, Rep."/>
        <s v="Colombia"/>
        <s v="Comoros"/>
        <s v="Cabo Verde"/>
        <s v="Costa Rica"/>
        <s v="Caribbean small states"/>
        <s v="Cuba"/>
        <s v="Curacao"/>
        <s v="Cayman Islands"/>
        <s v="Cyprus"/>
        <s v="Czech Republic"/>
        <s v="Germany"/>
        <s v="Djibouti"/>
        <s v="Dominica"/>
        <s v="Denmark"/>
        <s v="Dominican Republic"/>
        <s v="Algeria"/>
        <s v="East Asia &amp; Pacific (excluding high income)"/>
        <s v="Early-demographic dividend"/>
        <s v="East Asia &amp; Pacific"/>
        <s v="Europe &amp; Central Asia (excluding high income)"/>
        <s v="Europe &amp; Central Asia"/>
        <s v="Ecuador"/>
        <s v="Egypt, Arab Rep."/>
        <s v="Euro area"/>
        <s v="Eritrea"/>
        <s v="Spain"/>
        <s v="Estonia"/>
        <s v="Ethiopia"/>
        <s v="European Union"/>
        <s v="Fragile and conflict affected situations"/>
        <s v="Finland"/>
        <s v="Fiji"/>
        <s v="France"/>
        <s v="Faroe Islands"/>
        <s v="Micronesia, Fed. Sts."/>
        <s v="Gabon"/>
        <s v="United Kingdom"/>
        <s v="Georgia"/>
        <s v="Ghana"/>
        <s v="Gibraltar"/>
        <s v="Guinea"/>
        <s v="Gambia, The"/>
        <s v="Guinea-Bissau"/>
        <s v="Equatorial Guinea"/>
        <s v="Greece"/>
        <s v="Grenada"/>
        <s v="Greenland"/>
        <s v="Guatemala"/>
        <s v="Guam"/>
        <s v="Guyana"/>
        <s v="High income"/>
        <s v="Hong Kong SAR, China"/>
        <s v="Honduras"/>
        <s v="Heavily indebted poor countries (HIPC)"/>
        <s v="Croatia"/>
        <s v="Haiti"/>
        <s v="Hungary"/>
        <s v="IBRD only"/>
        <s v="IDA &amp; IBRD total"/>
        <s v="IDA total"/>
        <s v="IDA blend"/>
        <s v="Indonesia"/>
        <s v="IDA only"/>
        <s v="Isle of Man"/>
        <s v="India"/>
        <s v="Not classified"/>
        <s v="Ireland"/>
        <s v="Iran, Islamic Rep."/>
        <s v="Iraq"/>
        <s v="Iceland"/>
        <s v="Israel"/>
        <s v="Italy"/>
        <s v="Jamaica"/>
        <s v="Jordan"/>
        <s v="Japan"/>
        <s v="Kazakhstan"/>
        <s v="Kenya"/>
        <s v="Kyrgyz Republic"/>
        <s v="Cambodia"/>
        <s v="Kiribati"/>
        <s v="St. Kitts and Nevis"/>
        <s v="Korea, Rep."/>
        <s v="Kuwait"/>
        <s v="Latin America &amp; Caribbean (excluding high income)"/>
        <s v="Lao PDR"/>
        <s v="Lebanon"/>
        <s v="Liberia"/>
        <s v="Libya"/>
        <s v="St. Lucia"/>
        <s v="Latin America &amp; Caribbean"/>
        <s v="Least developed countries: UN classification"/>
        <s v="Low income"/>
        <s v="Liechtenstein"/>
        <s v="Sri Lanka"/>
        <s v="Lower middle income"/>
        <s v="Low &amp; middle income"/>
        <s v="Lesotho"/>
        <s v="Late-demographic dividend"/>
        <s v="Lithuania"/>
        <s v="Luxembourg"/>
        <s v="Latvia"/>
        <s v="Macao SAR, China"/>
        <s v="St. Martin (French part)"/>
        <s v="Morocco"/>
        <s v="Monaco"/>
        <s v="Moldova"/>
        <s v="Madagascar"/>
        <s v="Maldives"/>
        <s v="Middle East &amp; North Africa"/>
        <s v="Mexico"/>
        <s v="Marshall Islands"/>
        <s v="Middle income"/>
        <s v="North Macedonia"/>
        <s v="Mali"/>
        <s v="Malta"/>
        <s v="Myanmar"/>
        <s v="Middle East &amp; North Africa (excluding high income)"/>
        <s v="Montenegro"/>
        <s v="Mongolia"/>
        <s v="Northern Mariana Islands"/>
        <s v="Mozambique"/>
        <s v="Mauritania"/>
        <s v="Mauritius"/>
        <s v="Malawi"/>
        <s v="Malaysia"/>
        <s v="North America"/>
        <s v="Namibia"/>
        <s v="New Caledonia"/>
        <s v="Niger"/>
        <s v="Nigeria"/>
        <s v="Nicaragua"/>
        <s v="Netherlands"/>
        <s v="Norway"/>
        <s v="Nepal"/>
        <s v="Nauru"/>
        <s v="New Zealand"/>
        <s v="OECD members"/>
        <s v="Oman"/>
        <s v="Other small states"/>
        <s v="Pakistan"/>
        <s v="Panama"/>
        <s v="Peru"/>
        <s v="Philippines"/>
        <s v="Palau"/>
        <s v="Papua New Guinea"/>
        <s v="Poland"/>
        <s v="Pre-demographic dividend"/>
        <s v="Puerto Rico"/>
        <s v="Korea, Dem. People's Rep."/>
        <s v="Portugal"/>
        <s v="Paraguay"/>
        <s v="West Bank and Gaza"/>
        <s v="Pacific island small states"/>
        <s v="Post-demographic dividend"/>
        <s v="French Polynesia"/>
        <s v="Qatar"/>
        <s v="Romania"/>
        <s v="Russian Federation"/>
        <s v="Rwanda"/>
        <s v="South Asia"/>
        <s v="Saudi Arabia"/>
        <s v="Sudan"/>
        <s v="Senegal"/>
        <s v="Singapore"/>
        <s v="Solomon Islands"/>
        <s v="Sierra Leone"/>
        <s v="El Salvador"/>
        <s v="San Marino"/>
        <s v="Somalia"/>
        <s v="Serbia"/>
        <s v="Sub-Saharan Africa (excluding high income)"/>
        <s v="South Sudan"/>
        <s v="Sub-Saharan Africa"/>
        <s v="Small states"/>
        <s v="Sao Tome and Principe"/>
        <s v="Suriname"/>
        <s v="Slovak Republic"/>
        <s v="Slovenia"/>
        <s v="Sweden"/>
        <s v="Eswatini"/>
        <s v="Sint Maarten (Dutch part)"/>
        <s v="Seychelles"/>
        <s v="Syrian Arab Republic"/>
        <s v="Turks and Caicos Islands"/>
        <s v="Chad"/>
        <s v="East Asia &amp; Pacific (IDA &amp; IBRD countries)"/>
        <s v="Europe &amp; Central Asia (IDA &amp; IBRD countries)"/>
        <s v="Togo"/>
        <s v="Thailand"/>
        <s v="Tajikistan"/>
        <s v="Turkmenistan"/>
        <s v="Latin America &amp; the Caribbean (IDA &amp; IBRD countries)"/>
        <s v="Timor-Leste"/>
        <s v="Middle East &amp; North Africa (IDA &amp; IBRD countries)"/>
        <s v="Tonga"/>
        <s v="South Asia (IDA &amp; IBRD)"/>
        <s v="Sub-Saharan Africa (IDA &amp; IBRD countries)"/>
        <s v="Trinidad and Tobago"/>
        <s v="Tunisia"/>
        <s v="Turkey"/>
        <s v="Tuvalu"/>
        <s v="Tanzania"/>
        <s v="Uganda"/>
        <s v="Ukraine"/>
        <s v="Upper middle income"/>
        <s v="Uruguay"/>
        <s v="United States"/>
        <s v="Uzbekistan"/>
        <s v="St. Vincent and the Grenadines"/>
        <s v="Venezuela, RB"/>
        <s v="British Virgin Islands"/>
        <s v="Virgin Islands (U.S.)"/>
        <s v="Vietnam"/>
        <s v="Vanuatu"/>
        <s v="World"/>
        <s v="Samoa"/>
        <s v="Kosovo"/>
        <s v="Yemen, Rep."/>
        <s v="South Africa"/>
        <s v="Zambia"/>
        <s v="Zimbabwe"/>
      </sharedItems>
    </cacheField>
    <cacheField name="Country Code" numFmtId="0">
      <sharedItems/>
    </cacheField>
    <cacheField name="Region" numFmtId="0">
      <sharedItems containsMixedTypes="1" containsNumber="1" containsInteger="1" minValue="0" maxValue="0"/>
    </cacheField>
    <cacheField name="OECD Gfocus" numFmtId="0">
      <sharedItems count="2">
        <b v="0"/>
        <b v="1"/>
      </sharedItems>
    </cacheField>
    <cacheField name="IncomeGroup" numFmtId="0">
      <sharedItems containsMixedTypes="1" containsNumber="1" containsInteger="1" minValue="0" maxValue="0"/>
    </cacheField>
    <cacheField name="Indicator Name" numFmtId="0">
      <sharedItems/>
    </cacheField>
    <cacheField name="Indicator Code" numFmtId="0">
      <sharedItems/>
    </cacheField>
    <cacheField name="1960" numFmtId="0">
      <sharedItems containsString="0" containsBlank="1" containsNumber="1" minValue="12012025.2477875" maxValue="1369443925011.8899"/>
    </cacheField>
    <cacheField name="1961" numFmtId="0">
      <sharedItems containsString="0" containsBlank="1" containsNumber="1" minValue="11592024.3649283" maxValue="1425115081577.8401"/>
    </cacheField>
    <cacheField name="1962" numFmtId="0">
      <sharedItems containsString="0" containsBlank="1" containsNumber="1" minValue="9122751.4531834498" maxValue="1530068789423.03"/>
    </cacheField>
    <cacheField name="1963" numFmtId="0">
      <sharedItems containsString="0" containsBlank="1" containsNumber="1" minValue="10840095.1283649" maxValue="1648304927596.8701"/>
    </cacheField>
    <cacheField name="1964" numFmtId="0">
      <sharedItems containsString="0" containsBlank="1" containsNumber="1" minValue="12712471.3960211" maxValue="1805673902285.75"/>
    </cacheField>
    <cacheField name="1965" numFmtId="0">
      <sharedItems containsString="0" containsBlank="1" containsNumber="1" minValue="13593932.322053701" maxValue="1966277080224.8601"/>
    </cacheField>
    <cacheField name="1966" numFmtId="0">
      <sharedItems containsString="0" containsBlank="1" containsNumber="1" minValue="14469078.179696601" maxValue="2133345298195.8301"/>
    </cacheField>
    <cacheField name="1967" numFmtId="0">
      <sharedItems containsString="0" containsBlank="1" containsNumber="1" minValue="15835177.9329133" maxValue="2270951628946"/>
    </cacheField>
    <cacheField name="1968" numFmtId="165">
      <sharedItems containsString="0" containsBlank="1" containsNumber="1" minValue="14600000" maxValue="2451449172889.8799"/>
    </cacheField>
    <cacheField name="1969" numFmtId="165">
      <sharedItems containsString="0" containsBlank="1" containsNumber="1" minValue="15850000" maxValue="2704652070727.4399"/>
    </cacheField>
    <cacheField name="1970" numFmtId="165">
      <sharedItems containsString="0" containsBlank="1" containsNumber="1" minValue="14295279.544693699" maxValue="2961058584800.3901"/>
    </cacheField>
    <cacheField name="1971" numFmtId="165">
      <sharedItems containsString="0" containsBlank="1" containsNumber="1" minValue="15278632.4786325" maxValue="3273349657869.52"/>
    </cacheField>
    <cacheField name="1972" numFmtId="165">
      <sharedItems containsString="0" containsBlank="1" containsNumber="1" minValue="18936526.946107801" maxValue="3777608298767.3599"/>
    </cacheField>
    <cacheField name="1973" numFmtId="165">
      <sharedItems containsString="0" containsBlank="1" containsNumber="1" minValue="24196018.376722801" maxValue="4609187412816.6201"/>
    </cacheField>
    <cacheField name="1974" numFmtId="165">
      <sharedItems containsString="0" containsBlank="1" containsNumber="1" minValue="31514856.307842199" maxValue="5315975951491.4297"/>
    </cacheField>
    <cacheField name="1975" numFmtId="165">
      <sharedItems containsString="0" containsBlank="1" containsNumber="1" minValue="32506741.7201204" maxValue="5920346810454.4404"/>
    </cacheField>
    <cacheField name="1976" numFmtId="165">
      <sharedItems containsString="0" containsBlank="1" containsNumber="1" minValue="30036416.961994398" maxValue="6438212557515.46"/>
    </cacheField>
    <cacheField name="1977" numFmtId="165">
      <sharedItems containsString="0" containsBlank="1" containsNumber="1" minValue="34139387.890884899" maxValue="7277590659724.7695"/>
    </cacheField>
    <cacheField name="1978" numFmtId="165">
      <sharedItems containsString="0" containsBlank="1" containsNumber="1" minValue="41567471.672198698" maxValue="8584658502250.4297"/>
    </cacheField>
    <cacheField name="1979" numFmtId="165">
      <sharedItems containsString="0" containsBlank="1" containsNumber="1" minValue="42620165.437066801" maxValue="9971331091928.2598"/>
    </cacheField>
    <cacheField name="1980" numFmtId="165">
      <sharedItems containsString="0" containsBlank="1" containsNumber="1" minValue="38715554.543384202" maxValue="11227787361930"/>
    </cacheField>
    <cacheField name="1981" numFmtId="165">
      <sharedItems containsString="0" containsBlank="1" containsNumber="1" minValue="31020000" maxValue="11624037160585.5"/>
    </cacheField>
    <cacheField name="1982" numFmtId="165">
      <sharedItems containsString="0" containsBlank="1" containsNumber="1" minValue="34918000" maxValue="11514725665438.4"/>
    </cacheField>
    <cacheField name="1983" numFmtId="165">
      <sharedItems containsString="0" containsBlank="1" containsNumber="1" minValue="37837837.8378378" maxValue="11747282629212.5"/>
    </cacheField>
    <cacheField name="1984" numFmtId="165">
      <sharedItems containsString="0" containsBlank="1" containsNumber="1" minValue="41246160.596753001" maxValue="12180064946161.301"/>
    </cacheField>
    <cacheField name="1985" numFmtId="165">
      <sharedItems containsString="0" containsBlank="1" containsNumber="1" minValue="32125148.404218201" maxValue="12793526857410.801"/>
    </cacheField>
    <cacheField name="1986" numFmtId="165">
      <sharedItems containsString="0" containsBlank="1" containsNumber="1" minValue="32085561.497326199" maxValue="15118751369432.801"/>
    </cacheField>
    <cacheField name="1987" numFmtId="165">
      <sharedItems containsString="0" containsBlank="1" containsNumber="1" minValue="33608738.271950699" maxValue="17201254955042.301"/>
    </cacheField>
    <cacheField name="1988" numFmtId="165">
      <sharedItems containsString="0" containsBlank="1" containsNumber="1" minValue="42972107.195874698" maxValue="19244410731051.801"/>
    </cacheField>
    <cacheField name="1989" numFmtId="165">
      <sharedItems containsString="0" containsBlank="1" containsNumber="1" minValue="41119721.651115" maxValue="20087689311360.398"/>
    </cacheField>
    <cacheField name="1990" numFmtId="165">
      <sharedItems containsString="0" containsBlank="1" containsNumber="1" minValue="8824447.7402232494" maxValue="22626736590326"/>
    </cacheField>
    <cacheField name="1991" numFmtId="165">
      <sharedItems containsString="0" containsBlank="1" containsNumber="1" minValue="9365165.9136937205" maxValue="23966885541451.102"/>
    </cacheField>
    <cacheField name="1992" numFmtId="165">
      <sharedItems containsString="0" containsBlank="1" containsNumber="1" minValue="9742949.47121034" maxValue="25453189198265.199"/>
    </cacheField>
    <cacheField name="1993" numFmtId="165">
      <sharedItems containsString="0" containsBlank="1" containsNumber="1" minValue="9630762.9538963698" maxValue="25858210431828"/>
    </cacheField>
    <cacheField name="1994" numFmtId="165">
      <sharedItems containsString="0" containsBlank="1" containsNumber="1" minValue="10886825.5592923" maxValue="27771192160987.398"/>
    </cacheField>
    <cacheField name="1995" numFmtId="165">
      <sharedItems containsString="0" containsBlank="1" containsNumber="1" minValue="11025945.144551501" maxValue="30887281364940.898"/>
    </cacheField>
    <cacheField name="1996" numFmtId="165">
      <sharedItems containsString="0" containsBlank="1" containsNumber="1" minValue="12334846.2320995" maxValue="31573213341361"/>
    </cacheField>
    <cacheField name="1997" numFmtId="165">
      <sharedItems containsString="0" containsBlank="1" containsNumber="1" minValue="12700905.447528601" maxValue="31458340846918.5"/>
    </cacheField>
    <cacheField name="1998" numFmtId="165">
      <sharedItems containsString="0" containsBlank="1" containsNumber="1" minValue="12757632.8684508" maxValue="31393737903662.699"/>
    </cacheField>
    <cacheField name="1999" numFmtId="165">
      <sharedItems containsString="0" containsBlank="1" containsNumber="1" minValue="13687141.1058778" maxValue="32563160743067.699"/>
    </cacheField>
    <cacheField name="2000" numFmtId="165">
      <sharedItems containsString="0" containsBlank="1" containsNumber="1" minValue="13742057.0500928" maxValue="33623637910868.699"/>
    </cacheField>
    <cacheField name="2001" numFmtId="165">
      <sharedItems containsString="0" containsBlank="1" containsNumber="1" minValue="13196544.946726" maxValue="33430841993024.301"/>
    </cacheField>
    <cacheField name="2002" numFmtId="165">
      <sharedItems containsString="0" containsBlank="1" containsNumber="1" minValue="15450994.241008401" maxValue="34712451850985.301"/>
    </cacheField>
    <cacheField name="2003" numFmtId="165">
      <sharedItems containsString="0" containsBlank="1" containsNumber="1" minValue="18231078.539464299" maxValue="38948207693351.203"/>
    </cacheField>
    <cacheField name="2004" numFmtId="165">
      <sharedItems containsString="0" containsBlank="1" containsNumber="1" minValue="21534931.607589401" maxValue="43874597658831"/>
    </cacheField>
    <cacheField name="2005" numFmtId="165">
      <sharedItems containsString="0" containsBlank="1" containsNumber="1" minValue="21839098.892707098" maxValue="47526792786394.102"/>
    </cacheField>
    <cacheField name="2006" numFmtId="165">
      <sharedItems containsString="0" containsBlank="1" containsNumber="1" minValue="22902861.445783101" maxValue="51512231538197.898"/>
    </cacheField>
    <cacheField name="2007" numFmtId="165">
      <sharedItems containsString="0" containsBlank="1" containsNumber="1" minValue="27030374.027278099" maxValue="58043560380507.797"/>
    </cacheField>
    <cacheField name="2008" numFmtId="165">
      <sharedItems containsString="0" containsBlank="1" containsNumber="1" minValue="30290219.7617849" maxValue="63690177847399.5"/>
    </cacheField>
    <cacheField name="2009" numFmtId="165">
      <sharedItems containsString="0" containsBlank="1" containsNumber="1" minValue="27101076.275152098" maxValue="60410286580323.5"/>
    </cacheField>
    <cacheField name="2010" numFmtId="165">
      <sharedItems containsString="0" containsBlank="1" containsNumber="1" minValue="31823518.620436601" maxValue="66125919193271.102"/>
    </cacheField>
    <cacheField name="2011" numFmtId="165">
      <sharedItems containsString="0" containsBlank="1" containsNumber="1" minValue="38711810.211449198" maxValue="73460345663712"/>
    </cacheField>
    <cacheField name="2012" numFmtId="165">
      <sharedItems containsString="0" containsBlank="1" containsNumber="1" minValue="37671774.694553703" maxValue="75161778950115.094"/>
    </cacheField>
    <cacheField name="2013" numFmtId="165">
      <sharedItems containsString="0" containsBlank="1" containsNumber="1" minValue="37509075.111025304" maxValue="77316336530735"/>
    </cacheField>
    <cacheField name="2014" numFmtId="165">
      <sharedItems containsString="0" containsBlank="1" containsNumber="1" minValue="37290607.535604797" maxValue="79453254441374.703"/>
    </cacheField>
    <cacheField name="2015" numFmtId="165">
      <sharedItems containsString="0" containsBlank="1" containsNumber="1" minValue="35492074.224325702" maxValue="75217722628911.5"/>
    </cacheField>
    <cacheField name="2016" numFmtId="165">
      <sharedItems containsString="0" containsBlank="1" containsNumber="1" minValue="36547799.583705001" maxValue="76368999871236.703"/>
    </cacheField>
    <cacheField name="2017" numFmtId="165">
      <sharedItems containsString="0" containsBlank="1" containsNumber="1" minValue="40619251.992642596" maxValue="81306030232472.906"/>
    </cacheField>
    <cacheField name="2018" numFmtId="165">
      <sharedItems containsString="0" containsBlank="1" containsNumber="1" minValue="42588164.973102197" maxValue="86439423191635.797"/>
    </cacheField>
    <cacheField name="2019" numFmtId="165">
      <sharedItems containsString="0" containsBlank="1" containsNumber="1" minValue="47271463.329857498" maxValue="87734574388072.703"/>
    </cacheField>
    <cacheField name="2020" numFmtId="165">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408.872228356478" createdVersion="7" refreshedVersion="7" minRefreshableVersion="3" recordCount="3437" xr:uid="{FD5B1564-8391-E64F-A957-0656B2E5794B}">
  <cacheSource type="worksheet">
    <worksheetSource name="Table3"/>
  </cacheSource>
  <cacheFields count="9">
    <cacheField name="LOCATION" numFmtId="0">
      <sharedItems count="49">
        <s v="AUS"/>
        <s v="AUT"/>
        <s v="BEL"/>
        <s v="CAN"/>
        <s v="CZE"/>
        <s v="DNK"/>
        <s v="FIN"/>
        <s v="FRA"/>
        <s v="DEU"/>
        <s v="GRC"/>
        <s v="HUN"/>
        <s v="ISL"/>
        <s v="IRL"/>
        <s v="ITA"/>
        <s v="JPN"/>
        <s v="KOR"/>
        <s v="LUX"/>
        <s v="MEX"/>
        <s v="NLD"/>
        <s v="NZL"/>
        <s v="NOR"/>
        <s v="POL"/>
        <s v="PRT"/>
        <s v="SVK"/>
        <s v="ESP"/>
        <s v="SWE"/>
        <s v="CHE"/>
        <s v="TUR"/>
        <s v="GBR"/>
        <s v="USA"/>
        <s v="BRA"/>
        <s v="CHL"/>
        <s v="CHN"/>
        <s v="EST"/>
        <s v="IND"/>
        <s v="IDN"/>
        <s v="ISR"/>
        <s v="RUS"/>
        <s v="SVN"/>
        <s v="ZAF"/>
        <s v="WLD"/>
        <s v="OECD"/>
        <s v="ARG"/>
        <s v="COL"/>
        <s v="CRI"/>
        <s v="LVA"/>
        <s v="LTU"/>
        <s v="SAU"/>
        <s v="EA16"/>
      </sharedItems>
    </cacheField>
    <cacheField name="Country" numFmtId="0">
      <sharedItems/>
    </cacheField>
    <cacheField name="INDICATOR" numFmtId="0">
      <sharedItems/>
    </cacheField>
    <cacheField name="SUBJECT" numFmtId="0">
      <sharedItems/>
    </cacheField>
    <cacheField name="MEASURE" numFmtId="0">
      <sharedItems/>
    </cacheField>
    <cacheField name="FREQUENCY" numFmtId="0">
      <sharedItems/>
    </cacheField>
    <cacheField name="TIME" numFmtId="0">
      <sharedItems containsSemiMixedTypes="0" containsString="0" containsNumber="1" containsInteger="1" minValue="1990" maxValue="2060" count="71">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sharedItems>
    </cacheField>
    <cacheField name="Value" numFmtId="43">
      <sharedItems containsSemiMixedTypes="0" containsString="0" containsNumber="1" minValue="7043.8951948925896" maxValue="267676800"/>
    </cacheField>
    <cacheField name="Compound Growth" numFmtId="164">
      <sharedItems containsSemiMixedTypes="0" containsString="0" containsNumber="1" minValue="-0.14814163060743446" maxValue="0.2548516646376344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7">
  <r>
    <x v="0"/>
    <s v="GDPLTFORECAST"/>
    <s v="TOT"/>
    <s v="MLN_USD"/>
    <s v="A"/>
    <x v="0"/>
    <n v="479404.85630510899"/>
    <m/>
    <x v="0"/>
  </r>
  <r>
    <x v="0"/>
    <s v="GDPLTFORECAST"/>
    <s v="TOT"/>
    <s v="MLN_USD"/>
    <s v="A"/>
    <x v="1"/>
    <n v="473158.07133552001"/>
    <m/>
    <x v="1"/>
  </r>
  <r>
    <x v="0"/>
    <s v="GDPLTFORECAST"/>
    <s v="TOT"/>
    <s v="MLN_USD"/>
    <s v="A"/>
    <x v="2"/>
    <n v="487416.29133017297"/>
    <m/>
    <x v="2"/>
  </r>
  <r>
    <x v="0"/>
    <s v="GDPLTFORECAST"/>
    <s v="TOT"/>
    <s v="MLN_USD"/>
    <s v="A"/>
    <x v="3"/>
    <n v="507344.51362689497"/>
    <m/>
    <x v="3"/>
  </r>
  <r>
    <x v="0"/>
    <s v="GDPLTFORECAST"/>
    <s v="TOT"/>
    <s v="MLN_USD"/>
    <s v="A"/>
    <x v="4"/>
    <n v="531372.46647006297"/>
    <m/>
    <x v="4"/>
  </r>
  <r>
    <x v="0"/>
    <s v="GDPLTFORECAST"/>
    <s v="TOT"/>
    <s v="MLN_USD"/>
    <s v="A"/>
    <x v="5"/>
    <n v="547754.87285258598"/>
    <m/>
    <x v="5"/>
  </r>
  <r>
    <x v="0"/>
    <s v="GDPLTFORECAST"/>
    <s v="TOT"/>
    <s v="MLN_USD"/>
    <s v="A"/>
    <x v="6"/>
    <n v="569890.49577665504"/>
    <m/>
    <x v="6"/>
  </r>
  <r>
    <x v="0"/>
    <s v="GDPLTFORECAST"/>
    <s v="TOT"/>
    <s v="MLN_USD"/>
    <s v="A"/>
    <x v="7"/>
    <n v="593560.81795703201"/>
    <m/>
    <x v="7"/>
  </r>
  <r>
    <x v="0"/>
    <s v="GDPLTFORECAST"/>
    <s v="TOT"/>
    <s v="MLN_USD"/>
    <s v="A"/>
    <x v="8"/>
    <n v="623216.84837092995"/>
    <m/>
    <x v="8"/>
  </r>
  <r>
    <x v="0"/>
    <s v="GDPLTFORECAST"/>
    <s v="TOT"/>
    <s v="MLN_USD"/>
    <s v="A"/>
    <x v="9"/>
    <n v="648818.88430893701"/>
    <m/>
    <x v="9"/>
  </r>
  <r>
    <x v="0"/>
    <s v="GDPLTFORECAST"/>
    <s v="TOT"/>
    <s v="MLN_USD"/>
    <s v="A"/>
    <x v="10"/>
    <n v="670950.69589379395"/>
    <m/>
    <x v="10"/>
  </r>
  <r>
    <x v="0"/>
    <s v="GDPLTFORECAST"/>
    <s v="TOT"/>
    <s v="MLN_USD"/>
    <s v="A"/>
    <x v="11"/>
    <n v="688481.58582573803"/>
    <m/>
    <x v="11"/>
  </r>
  <r>
    <x v="0"/>
    <s v="GDPLTFORECAST"/>
    <s v="TOT"/>
    <s v="MLN_USD"/>
    <s v="A"/>
    <x v="12"/>
    <n v="716750.92398942099"/>
    <m/>
    <x v="12"/>
  </r>
  <r>
    <x v="0"/>
    <s v="GDPLTFORECAST"/>
    <s v="TOT"/>
    <s v="MLN_USD"/>
    <s v="A"/>
    <x v="13"/>
    <n v="736344.38365863101"/>
    <m/>
    <x v="13"/>
  </r>
  <r>
    <x v="0"/>
    <s v="GDPLTFORECAST"/>
    <s v="TOT"/>
    <s v="MLN_USD"/>
    <s v="A"/>
    <x v="14"/>
    <n v="766231.000094897"/>
    <m/>
    <x v="14"/>
  </r>
  <r>
    <x v="0"/>
    <s v="GDPLTFORECAST"/>
    <s v="TOT"/>
    <s v="MLN_USD"/>
    <s v="A"/>
    <x v="15"/>
    <n v="789153.66456638603"/>
    <m/>
    <x v="15"/>
  </r>
  <r>
    <x v="0"/>
    <s v="GDPLTFORECAST"/>
    <s v="TOT"/>
    <s v="MLN_USD"/>
    <s v="A"/>
    <x v="16"/>
    <n v="811130.48168992705"/>
    <m/>
    <x v="16"/>
  </r>
  <r>
    <x v="0"/>
    <s v="GDPLTFORECAST"/>
    <s v="TOT"/>
    <s v="MLN_USD"/>
    <s v="A"/>
    <x v="17"/>
    <n v="846688.37087466696"/>
    <m/>
    <x v="17"/>
  </r>
  <r>
    <x v="0"/>
    <s v="GDPLTFORECAST"/>
    <s v="TOT"/>
    <s v="MLN_USD"/>
    <s v="A"/>
    <x v="18"/>
    <n v="868132.23573163396"/>
    <m/>
    <x v="18"/>
  </r>
  <r>
    <x v="0"/>
    <s v="GDPLTFORECAST"/>
    <s v="TOT"/>
    <s v="MLN_USD"/>
    <s v="A"/>
    <x v="19"/>
    <n v="884388.86792013794"/>
    <m/>
    <x v="19"/>
  </r>
  <r>
    <x v="0"/>
    <s v="GDPLTFORECAST"/>
    <s v="TOT"/>
    <s v="MLN_USD"/>
    <s v="A"/>
    <x v="20"/>
    <n v="906201.16223433195"/>
    <m/>
    <x v="20"/>
  </r>
  <r>
    <x v="0"/>
    <s v="GDPLTFORECAST"/>
    <s v="TOT"/>
    <s v="MLN_USD"/>
    <s v="A"/>
    <x v="21"/>
    <n v="930393.00266364496"/>
    <m/>
    <x v="21"/>
  </r>
  <r>
    <x v="0"/>
    <s v="GDPLTFORECAST"/>
    <s v="TOT"/>
    <s v="MLN_USD"/>
    <s v="A"/>
    <x v="22"/>
    <n v="966938.66392767301"/>
    <m/>
    <x v="22"/>
  </r>
  <r>
    <x v="0"/>
    <s v="GDPLTFORECAST"/>
    <s v="TOT"/>
    <s v="MLN_USD"/>
    <s v="A"/>
    <x v="23"/>
    <n v="988423.18306957604"/>
    <m/>
    <x v="23"/>
  </r>
  <r>
    <x v="0"/>
    <s v="GDPLTFORECAST"/>
    <s v="TOT"/>
    <s v="MLN_USD"/>
    <s v="A"/>
    <x v="24"/>
    <n v="1013564.68218605"/>
    <m/>
    <x v="24"/>
  </r>
  <r>
    <x v="0"/>
    <s v="GDPLTFORECAST"/>
    <s v="TOT"/>
    <s v="MLN_USD"/>
    <s v="A"/>
    <x v="25"/>
    <n v="1038999.0191987"/>
    <m/>
    <x v="25"/>
  </r>
  <r>
    <x v="0"/>
    <s v="GDPLTFORECAST"/>
    <s v="TOT"/>
    <s v="MLN_USD"/>
    <s v="A"/>
    <x v="26"/>
    <n v="1066059.5276087599"/>
    <m/>
    <x v="26"/>
  </r>
  <r>
    <x v="0"/>
    <s v="GDPLTFORECAST"/>
    <s v="TOT"/>
    <s v="MLN_USD"/>
    <s v="A"/>
    <x v="27"/>
    <n v="1090330.13571513"/>
    <m/>
    <x v="27"/>
  </r>
  <r>
    <x v="0"/>
    <s v="GDPLTFORECAST"/>
    <s v="TOT"/>
    <s v="MLN_USD"/>
    <s v="A"/>
    <x v="28"/>
    <n v="1122223.51935461"/>
    <m/>
    <x v="28"/>
  </r>
  <r>
    <x v="0"/>
    <s v="GDPLTFORECAST"/>
    <s v="TOT"/>
    <s v="MLN_USD"/>
    <s v="A"/>
    <x v="29"/>
    <n v="1156335.9554268599"/>
    <m/>
    <x v="29"/>
  </r>
  <r>
    <x v="0"/>
    <s v="GDPLTFORECAST"/>
    <s v="TOT"/>
    <s v="MLN_USD"/>
    <s v="A"/>
    <x v="30"/>
    <n v="1190221"/>
    <m/>
    <x v="30"/>
  </r>
  <r>
    <x v="0"/>
    <s v="GDPLTFORECAST"/>
    <s v="TOT"/>
    <s v="MLN_USD"/>
    <s v="A"/>
    <x v="31"/>
    <n v="1223255"/>
    <m/>
    <x v="31"/>
  </r>
  <r>
    <x v="0"/>
    <s v="GDPLTFORECAST"/>
    <s v="TOT"/>
    <s v="MLN_USD"/>
    <s v="A"/>
    <x v="32"/>
    <n v="1255818"/>
    <m/>
    <x v="32"/>
  </r>
  <r>
    <x v="0"/>
    <s v="GDPLTFORECAST"/>
    <s v="TOT"/>
    <s v="MLN_USD"/>
    <s v="A"/>
    <x v="33"/>
    <n v="1288557"/>
    <m/>
    <x v="33"/>
  </r>
  <r>
    <x v="0"/>
    <s v="GDPLTFORECAST"/>
    <s v="TOT"/>
    <s v="MLN_USD"/>
    <s v="A"/>
    <x v="34"/>
    <n v="1322018"/>
    <m/>
    <x v="34"/>
  </r>
  <r>
    <x v="0"/>
    <s v="GDPLTFORECAST"/>
    <s v="TOT"/>
    <s v="MLN_USD"/>
    <s v="A"/>
    <x v="35"/>
    <n v="1356407"/>
    <m/>
    <x v="35"/>
  </r>
  <r>
    <x v="0"/>
    <s v="GDPLTFORECAST"/>
    <s v="TOT"/>
    <s v="MLN_USD"/>
    <s v="A"/>
    <x v="36"/>
    <n v="1391777"/>
    <m/>
    <x v="36"/>
  </r>
  <r>
    <x v="0"/>
    <s v="GDPLTFORECAST"/>
    <s v="TOT"/>
    <s v="MLN_USD"/>
    <s v="A"/>
    <x v="37"/>
    <n v="1428033"/>
    <m/>
    <x v="37"/>
  </r>
  <r>
    <x v="0"/>
    <s v="GDPLTFORECAST"/>
    <s v="TOT"/>
    <s v="MLN_USD"/>
    <s v="A"/>
    <x v="38"/>
    <n v="1465238"/>
    <m/>
    <x v="38"/>
  </r>
  <r>
    <x v="0"/>
    <s v="GDPLTFORECAST"/>
    <s v="TOT"/>
    <s v="MLN_USD"/>
    <s v="A"/>
    <x v="39"/>
    <n v="1503479"/>
    <m/>
    <x v="39"/>
  </r>
  <r>
    <x v="0"/>
    <s v="GDPLTFORECAST"/>
    <s v="TOT"/>
    <s v="MLN_USD"/>
    <s v="A"/>
    <x v="40"/>
    <n v="1542855"/>
    <m/>
    <x v="40"/>
  </r>
  <r>
    <x v="0"/>
    <s v="GDPLTFORECAST"/>
    <s v="TOT"/>
    <s v="MLN_USD"/>
    <s v="A"/>
    <x v="41"/>
    <n v="1583458"/>
    <m/>
    <x v="41"/>
  </r>
  <r>
    <x v="0"/>
    <s v="GDPLTFORECAST"/>
    <s v="TOT"/>
    <s v="MLN_USD"/>
    <s v="A"/>
    <x v="42"/>
    <n v="1625542"/>
    <m/>
    <x v="42"/>
  </r>
  <r>
    <x v="0"/>
    <s v="GDPLTFORECAST"/>
    <s v="TOT"/>
    <s v="MLN_USD"/>
    <s v="A"/>
    <x v="43"/>
    <n v="1669185"/>
    <m/>
    <x v="43"/>
  </r>
  <r>
    <x v="0"/>
    <s v="GDPLTFORECAST"/>
    <s v="TOT"/>
    <s v="MLN_USD"/>
    <s v="A"/>
    <x v="44"/>
    <n v="1714446"/>
    <m/>
    <x v="44"/>
  </r>
  <r>
    <x v="0"/>
    <s v="GDPLTFORECAST"/>
    <s v="TOT"/>
    <s v="MLN_USD"/>
    <s v="A"/>
    <x v="45"/>
    <n v="1761375"/>
    <m/>
    <x v="45"/>
  </r>
  <r>
    <x v="0"/>
    <s v="GDPLTFORECAST"/>
    <s v="TOT"/>
    <s v="MLN_USD"/>
    <s v="A"/>
    <x v="46"/>
    <n v="1810016"/>
    <m/>
    <x v="46"/>
  </r>
  <r>
    <x v="0"/>
    <s v="GDPLTFORECAST"/>
    <s v="TOT"/>
    <s v="MLN_USD"/>
    <s v="A"/>
    <x v="47"/>
    <n v="1860204"/>
    <m/>
    <x v="47"/>
  </r>
  <r>
    <x v="0"/>
    <s v="GDPLTFORECAST"/>
    <s v="TOT"/>
    <s v="MLN_USD"/>
    <s v="A"/>
    <x v="48"/>
    <n v="1911938"/>
    <m/>
    <x v="48"/>
  </r>
  <r>
    <x v="0"/>
    <s v="GDPLTFORECAST"/>
    <s v="TOT"/>
    <s v="MLN_USD"/>
    <s v="A"/>
    <x v="49"/>
    <n v="1965214"/>
    <m/>
    <x v="49"/>
  </r>
  <r>
    <x v="0"/>
    <s v="GDPLTFORECAST"/>
    <s v="TOT"/>
    <s v="MLN_USD"/>
    <s v="A"/>
    <x v="50"/>
    <n v="2020034"/>
    <m/>
    <x v="50"/>
  </r>
  <r>
    <x v="0"/>
    <s v="GDPLTFORECAST"/>
    <s v="TOT"/>
    <s v="MLN_USD"/>
    <s v="A"/>
    <x v="51"/>
    <n v="2076417"/>
    <m/>
    <x v="51"/>
  </r>
  <r>
    <x v="0"/>
    <s v="GDPLTFORECAST"/>
    <s v="TOT"/>
    <s v="MLN_USD"/>
    <s v="A"/>
    <x v="52"/>
    <n v="2134617"/>
    <m/>
    <x v="52"/>
  </r>
  <r>
    <x v="0"/>
    <s v="GDPLTFORECAST"/>
    <s v="TOT"/>
    <s v="MLN_USD"/>
    <s v="A"/>
    <x v="53"/>
    <n v="2194686"/>
    <m/>
    <x v="53"/>
  </r>
  <r>
    <x v="0"/>
    <s v="GDPLTFORECAST"/>
    <s v="TOT"/>
    <s v="MLN_USD"/>
    <s v="A"/>
    <x v="54"/>
    <n v="2256681"/>
    <m/>
    <x v="54"/>
  </r>
  <r>
    <x v="0"/>
    <s v="GDPLTFORECAST"/>
    <s v="TOT"/>
    <s v="MLN_USD"/>
    <s v="A"/>
    <x v="55"/>
    <n v="2320656"/>
    <m/>
    <x v="55"/>
  </r>
  <r>
    <x v="0"/>
    <s v="GDPLTFORECAST"/>
    <s v="TOT"/>
    <s v="MLN_USD"/>
    <s v="A"/>
    <x v="56"/>
    <n v="2386658"/>
    <m/>
    <x v="56"/>
  </r>
  <r>
    <x v="0"/>
    <s v="GDPLTFORECAST"/>
    <s v="TOT"/>
    <s v="MLN_USD"/>
    <s v="A"/>
    <x v="57"/>
    <n v="2454445"/>
    <m/>
    <x v="57"/>
  </r>
  <r>
    <x v="0"/>
    <s v="GDPLTFORECAST"/>
    <s v="TOT"/>
    <s v="MLN_USD"/>
    <s v="A"/>
    <x v="58"/>
    <n v="2523980"/>
    <m/>
    <x v="58"/>
  </r>
  <r>
    <x v="0"/>
    <s v="GDPLTFORECAST"/>
    <s v="TOT"/>
    <s v="MLN_USD"/>
    <s v="A"/>
    <x v="59"/>
    <n v="2595228"/>
    <m/>
    <x v="59"/>
  </r>
  <r>
    <x v="0"/>
    <s v="GDPLTFORECAST"/>
    <s v="TOT"/>
    <s v="MLN_USD"/>
    <s v="A"/>
    <x v="60"/>
    <n v="2668185"/>
    <m/>
    <x v="60"/>
  </r>
  <r>
    <x v="0"/>
    <s v="GDPLTFORECAST"/>
    <s v="TOT"/>
    <s v="MLN_USD"/>
    <s v="A"/>
    <x v="61"/>
    <n v="2742909"/>
    <m/>
    <x v="61"/>
  </r>
  <r>
    <x v="0"/>
    <s v="GDPLTFORECAST"/>
    <s v="TOT"/>
    <s v="MLN_USD"/>
    <s v="A"/>
    <x v="62"/>
    <n v="2819495"/>
    <m/>
    <x v="62"/>
  </r>
  <r>
    <x v="0"/>
    <s v="GDPLTFORECAST"/>
    <s v="TOT"/>
    <s v="MLN_USD"/>
    <s v="A"/>
    <x v="63"/>
    <n v="2898086"/>
    <m/>
    <x v="63"/>
  </r>
  <r>
    <x v="0"/>
    <s v="GDPLTFORECAST"/>
    <s v="TOT"/>
    <s v="MLN_USD"/>
    <s v="A"/>
    <x v="64"/>
    <n v="2978872"/>
    <m/>
    <x v="64"/>
  </r>
  <r>
    <x v="0"/>
    <s v="GDPLTFORECAST"/>
    <s v="TOT"/>
    <s v="MLN_USD"/>
    <s v="A"/>
    <x v="65"/>
    <n v="3062064"/>
    <m/>
    <x v="65"/>
  </r>
  <r>
    <x v="0"/>
    <s v="GDPLTFORECAST"/>
    <s v="TOT"/>
    <s v="MLN_USD"/>
    <s v="A"/>
    <x v="66"/>
    <n v="3147863"/>
    <m/>
    <x v="66"/>
  </r>
  <r>
    <x v="0"/>
    <s v="GDPLTFORECAST"/>
    <s v="TOT"/>
    <s v="MLN_USD"/>
    <s v="A"/>
    <x v="67"/>
    <n v="3236058"/>
    <m/>
    <x v="67"/>
  </r>
  <r>
    <x v="0"/>
    <s v="GDPLTFORECAST"/>
    <s v="TOT"/>
    <s v="MLN_USD"/>
    <s v="A"/>
    <x v="68"/>
    <n v="3326692"/>
    <m/>
    <x v="68"/>
  </r>
  <r>
    <x v="0"/>
    <s v="GDPLTFORECAST"/>
    <s v="TOT"/>
    <s v="MLN_USD"/>
    <s v="A"/>
    <x v="69"/>
    <n v="3419770"/>
    <m/>
    <x v="69"/>
  </r>
  <r>
    <x v="0"/>
    <s v="GDPLTFORECAST"/>
    <s v="TOT"/>
    <s v="MLN_USD"/>
    <s v="A"/>
    <x v="70"/>
    <n v="3515286"/>
    <m/>
    <x v="70"/>
  </r>
  <r>
    <x v="1"/>
    <s v="GDPLTFORECAST"/>
    <s v="TOT"/>
    <s v="MLN_USD"/>
    <s v="A"/>
    <x v="0"/>
    <n v="233031.94240886701"/>
    <m/>
    <x v="0"/>
  </r>
  <r>
    <x v="1"/>
    <s v="GDPLTFORECAST"/>
    <s v="TOT"/>
    <s v="MLN_USD"/>
    <s v="A"/>
    <x v="1"/>
    <n v="241052.03362242499"/>
    <m/>
    <x v="71"/>
  </r>
  <r>
    <x v="1"/>
    <s v="GDPLTFORECAST"/>
    <s v="TOT"/>
    <s v="MLN_USD"/>
    <s v="A"/>
    <x v="2"/>
    <n v="246098.51756194999"/>
    <m/>
    <x v="72"/>
  </r>
  <r>
    <x v="1"/>
    <s v="GDPLTFORECAST"/>
    <s v="TOT"/>
    <s v="MLN_USD"/>
    <s v="A"/>
    <x v="3"/>
    <n v="247394.98783294301"/>
    <m/>
    <x v="73"/>
  </r>
  <r>
    <x v="1"/>
    <s v="GDPLTFORECAST"/>
    <s v="TOT"/>
    <s v="MLN_USD"/>
    <s v="A"/>
    <x v="4"/>
    <n v="253337.70926315899"/>
    <m/>
    <x v="74"/>
  </r>
  <r>
    <x v="1"/>
    <s v="GDPLTFORECAST"/>
    <s v="TOT"/>
    <s v="MLN_USD"/>
    <s v="A"/>
    <x v="5"/>
    <n v="260096.71796203501"/>
    <m/>
    <x v="75"/>
  </r>
  <r>
    <x v="1"/>
    <s v="GDPLTFORECAST"/>
    <s v="TOT"/>
    <s v="MLN_USD"/>
    <s v="A"/>
    <x v="6"/>
    <n v="266334.65473047597"/>
    <m/>
    <x v="76"/>
  </r>
  <r>
    <x v="1"/>
    <s v="GDPLTFORECAST"/>
    <s v="TOT"/>
    <s v="MLN_USD"/>
    <s v="A"/>
    <x v="7"/>
    <n v="272430.400381502"/>
    <m/>
    <x v="77"/>
  </r>
  <r>
    <x v="1"/>
    <s v="GDPLTFORECAST"/>
    <s v="TOT"/>
    <s v="MLN_USD"/>
    <s v="A"/>
    <x v="8"/>
    <n v="282018.29806227802"/>
    <m/>
    <x v="78"/>
  </r>
  <r>
    <x v="1"/>
    <s v="GDPLTFORECAST"/>
    <s v="TOT"/>
    <s v="MLN_USD"/>
    <s v="A"/>
    <x v="9"/>
    <n v="291533.83573549299"/>
    <m/>
    <x v="79"/>
  </r>
  <r>
    <x v="1"/>
    <s v="GDPLTFORECAST"/>
    <s v="TOT"/>
    <s v="MLN_USD"/>
    <s v="A"/>
    <x v="10"/>
    <n v="302638.93105153099"/>
    <m/>
    <x v="80"/>
  </r>
  <r>
    <x v="1"/>
    <s v="GDPLTFORECAST"/>
    <s v="TOT"/>
    <s v="MLN_USD"/>
    <s v="A"/>
    <x v="11"/>
    <n v="306100.36076829402"/>
    <m/>
    <x v="81"/>
  </r>
  <r>
    <x v="1"/>
    <s v="GDPLTFORECAST"/>
    <s v="TOT"/>
    <s v="MLN_USD"/>
    <s v="A"/>
    <x v="12"/>
    <n v="310664.366429733"/>
    <m/>
    <x v="82"/>
  </r>
  <r>
    <x v="1"/>
    <s v="GDPLTFORECAST"/>
    <s v="TOT"/>
    <s v="MLN_USD"/>
    <s v="A"/>
    <x v="13"/>
    <n v="313730.70330355503"/>
    <m/>
    <x v="83"/>
  </r>
  <r>
    <x v="1"/>
    <s v="GDPLTFORECAST"/>
    <s v="TOT"/>
    <s v="MLN_USD"/>
    <s v="A"/>
    <x v="14"/>
    <n v="321596.769357018"/>
    <m/>
    <x v="84"/>
  </r>
  <r>
    <x v="1"/>
    <s v="GDPLTFORECAST"/>
    <s v="TOT"/>
    <s v="MLN_USD"/>
    <s v="A"/>
    <x v="15"/>
    <n v="329305.54339516099"/>
    <m/>
    <x v="85"/>
  </r>
  <r>
    <x v="1"/>
    <s v="GDPLTFORECAST"/>
    <s v="TOT"/>
    <s v="MLN_USD"/>
    <s v="A"/>
    <x v="16"/>
    <n v="341670.61956844502"/>
    <m/>
    <x v="86"/>
  </r>
  <r>
    <x v="1"/>
    <s v="GDPLTFORECAST"/>
    <s v="TOT"/>
    <s v="MLN_USD"/>
    <s v="A"/>
    <x v="17"/>
    <n v="354229.21351392701"/>
    <m/>
    <x v="87"/>
  </r>
  <r>
    <x v="1"/>
    <s v="GDPLTFORECAST"/>
    <s v="TOT"/>
    <s v="MLN_USD"/>
    <s v="A"/>
    <x v="18"/>
    <n v="357663.13908355299"/>
    <m/>
    <x v="88"/>
  </r>
  <r>
    <x v="1"/>
    <s v="GDPLTFORECAST"/>
    <s v="TOT"/>
    <s v="MLN_USD"/>
    <s v="A"/>
    <x v="19"/>
    <n v="345324.63654637802"/>
    <m/>
    <x v="89"/>
  </r>
  <r>
    <x v="1"/>
    <s v="GDPLTFORECAST"/>
    <s v="TOT"/>
    <s v="MLN_USD"/>
    <s v="A"/>
    <x v="20"/>
    <n v="351629.72459901997"/>
    <m/>
    <x v="90"/>
  </r>
  <r>
    <x v="1"/>
    <s v="GDPLTFORECAST"/>
    <s v="TOT"/>
    <s v="MLN_USD"/>
    <s v="A"/>
    <x v="21"/>
    <n v="362303.36583853798"/>
    <m/>
    <x v="91"/>
  </r>
  <r>
    <x v="1"/>
    <s v="GDPLTFORECAST"/>
    <s v="TOT"/>
    <s v="MLN_USD"/>
    <s v="A"/>
    <x v="22"/>
    <n v="364368.86977031798"/>
    <m/>
    <x v="92"/>
  </r>
  <r>
    <x v="1"/>
    <s v="GDPLTFORECAST"/>
    <s v="TOT"/>
    <s v="MLN_USD"/>
    <s v="A"/>
    <x v="23"/>
    <n v="364390.95841458201"/>
    <m/>
    <x v="93"/>
  </r>
  <r>
    <x v="1"/>
    <s v="GDPLTFORECAST"/>
    <s v="TOT"/>
    <s v="MLN_USD"/>
    <s v="A"/>
    <x v="24"/>
    <n v="367718.92931991501"/>
    <m/>
    <x v="94"/>
  </r>
  <r>
    <x v="1"/>
    <s v="GDPLTFORECAST"/>
    <s v="TOT"/>
    <s v="MLN_USD"/>
    <s v="A"/>
    <x v="25"/>
    <n v="371652.38957361202"/>
    <m/>
    <x v="95"/>
  </r>
  <r>
    <x v="1"/>
    <s v="GDPLTFORECAST"/>
    <s v="TOT"/>
    <s v="MLN_USD"/>
    <s v="A"/>
    <x v="26"/>
    <n v="377208.70384044299"/>
    <m/>
    <x v="96"/>
  </r>
  <r>
    <x v="1"/>
    <s v="GDPLTFORECAST"/>
    <s v="TOT"/>
    <s v="MLN_USD"/>
    <s v="A"/>
    <x v="27"/>
    <n v="388902.86373740801"/>
    <m/>
    <x v="97"/>
  </r>
  <r>
    <x v="1"/>
    <s v="GDPLTFORECAST"/>
    <s v="TOT"/>
    <s v="MLN_USD"/>
    <s v="A"/>
    <x v="28"/>
    <n v="399584.94558900699"/>
    <m/>
    <x v="98"/>
  </r>
  <r>
    <x v="1"/>
    <s v="GDPLTFORECAST"/>
    <s v="TOT"/>
    <s v="MLN_USD"/>
    <s v="A"/>
    <x v="29"/>
    <n v="407581.31927448203"/>
    <m/>
    <x v="99"/>
  </r>
  <r>
    <x v="1"/>
    <s v="GDPLTFORECAST"/>
    <s v="TOT"/>
    <s v="MLN_USD"/>
    <s v="A"/>
    <x v="30"/>
    <n v="412249.4"/>
    <m/>
    <x v="100"/>
  </r>
  <r>
    <x v="1"/>
    <s v="GDPLTFORECAST"/>
    <s v="TOT"/>
    <s v="MLN_USD"/>
    <s v="A"/>
    <x v="31"/>
    <n v="416781.3"/>
    <m/>
    <x v="101"/>
  </r>
  <r>
    <x v="1"/>
    <s v="GDPLTFORECAST"/>
    <s v="TOT"/>
    <s v="MLN_USD"/>
    <s v="A"/>
    <x v="32"/>
    <n v="421635.5"/>
    <m/>
    <x v="102"/>
  </r>
  <r>
    <x v="1"/>
    <s v="GDPLTFORECAST"/>
    <s v="TOT"/>
    <s v="MLN_USD"/>
    <s v="A"/>
    <x v="33"/>
    <n v="426882.7"/>
    <m/>
    <x v="103"/>
  </r>
  <r>
    <x v="1"/>
    <s v="GDPLTFORECAST"/>
    <s v="TOT"/>
    <s v="MLN_USD"/>
    <s v="A"/>
    <x v="34"/>
    <n v="432577.4"/>
    <m/>
    <x v="104"/>
  </r>
  <r>
    <x v="1"/>
    <s v="GDPLTFORECAST"/>
    <s v="TOT"/>
    <s v="MLN_USD"/>
    <s v="A"/>
    <x v="35"/>
    <n v="438767.7"/>
    <m/>
    <x v="105"/>
  </r>
  <r>
    <x v="1"/>
    <s v="GDPLTFORECAST"/>
    <s v="TOT"/>
    <s v="MLN_USD"/>
    <s v="A"/>
    <x v="36"/>
    <n v="445404.5"/>
    <m/>
    <x v="106"/>
  </r>
  <r>
    <x v="1"/>
    <s v="GDPLTFORECAST"/>
    <s v="TOT"/>
    <s v="MLN_USD"/>
    <s v="A"/>
    <x v="37"/>
    <n v="452513.5"/>
    <m/>
    <x v="107"/>
  </r>
  <r>
    <x v="1"/>
    <s v="GDPLTFORECAST"/>
    <s v="TOT"/>
    <s v="MLN_USD"/>
    <s v="A"/>
    <x v="38"/>
    <n v="460090.5"/>
    <m/>
    <x v="108"/>
  </r>
  <r>
    <x v="1"/>
    <s v="GDPLTFORECAST"/>
    <s v="TOT"/>
    <s v="MLN_USD"/>
    <s v="A"/>
    <x v="39"/>
    <n v="468142.5"/>
    <m/>
    <x v="109"/>
  </r>
  <r>
    <x v="1"/>
    <s v="GDPLTFORECAST"/>
    <s v="TOT"/>
    <s v="MLN_USD"/>
    <s v="A"/>
    <x v="40"/>
    <n v="476680.2"/>
    <m/>
    <x v="110"/>
  </r>
  <r>
    <x v="1"/>
    <s v="GDPLTFORECAST"/>
    <s v="TOT"/>
    <s v="MLN_USD"/>
    <s v="A"/>
    <x v="41"/>
    <n v="485708.1"/>
    <m/>
    <x v="111"/>
  </r>
  <r>
    <x v="1"/>
    <s v="GDPLTFORECAST"/>
    <s v="TOT"/>
    <s v="MLN_USD"/>
    <s v="A"/>
    <x v="42"/>
    <n v="495210.2"/>
    <m/>
    <x v="112"/>
  </r>
  <r>
    <x v="1"/>
    <s v="GDPLTFORECAST"/>
    <s v="TOT"/>
    <s v="MLN_USD"/>
    <s v="A"/>
    <x v="43"/>
    <n v="505156.8"/>
    <m/>
    <x v="113"/>
  </r>
  <r>
    <x v="1"/>
    <s v="GDPLTFORECAST"/>
    <s v="TOT"/>
    <s v="MLN_USD"/>
    <s v="A"/>
    <x v="44"/>
    <n v="515503.4"/>
    <m/>
    <x v="114"/>
  </r>
  <r>
    <x v="1"/>
    <s v="GDPLTFORECAST"/>
    <s v="TOT"/>
    <s v="MLN_USD"/>
    <s v="A"/>
    <x v="45"/>
    <n v="526193.30000000005"/>
    <m/>
    <x v="115"/>
  </r>
  <r>
    <x v="1"/>
    <s v="GDPLTFORECAST"/>
    <s v="TOT"/>
    <s v="MLN_USD"/>
    <s v="A"/>
    <x v="46"/>
    <n v="537178.9"/>
    <m/>
    <x v="116"/>
  </r>
  <r>
    <x v="1"/>
    <s v="GDPLTFORECAST"/>
    <s v="TOT"/>
    <s v="MLN_USD"/>
    <s v="A"/>
    <x v="47"/>
    <n v="548355.4"/>
    <m/>
    <x v="117"/>
  </r>
  <r>
    <x v="1"/>
    <s v="GDPLTFORECAST"/>
    <s v="TOT"/>
    <s v="MLN_USD"/>
    <s v="A"/>
    <x v="48"/>
    <n v="559681"/>
    <m/>
    <x v="118"/>
  </r>
  <r>
    <x v="1"/>
    <s v="GDPLTFORECAST"/>
    <s v="TOT"/>
    <s v="MLN_USD"/>
    <s v="A"/>
    <x v="49"/>
    <n v="571116.69999999995"/>
    <m/>
    <x v="119"/>
  </r>
  <r>
    <x v="1"/>
    <s v="GDPLTFORECAST"/>
    <s v="TOT"/>
    <s v="MLN_USD"/>
    <s v="A"/>
    <x v="50"/>
    <n v="582628.19999999995"/>
    <m/>
    <x v="120"/>
  </r>
  <r>
    <x v="1"/>
    <s v="GDPLTFORECAST"/>
    <s v="TOT"/>
    <s v="MLN_USD"/>
    <s v="A"/>
    <x v="51"/>
    <n v="594191.9"/>
    <m/>
    <x v="121"/>
  </r>
  <r>
    <x v="1"/>
    <s v="GDPLTFORECAST"/>
    <s v="TOT"/>
    <s v="MLN_USD"/>
    <s v="A"/>
    <x v="52"/>
    <n v="605865.4"/>
    <m/>
    <x v="122"/>
  </r>
  <r>
    <x v="1"/>
    <s v="GDPLTFORECAST"/>
    <s v="TOT"/>
    <s v="MLN_USD"/>
    <s v="A"/>
    <x v="53"/>
    <n v="617652"/>
    <m/>
    <x v="123"/>
  </r>
  <r>
    <x v="1"/>
    <s v="GDPLTFORECAST"/>
    <s v="TOT"/>
    <s v="MLN_USD"/>
    <s v="A"/>
    <x v="54"/>
    <n v="629556.19999999995"/>
    <m/>
    <x v="124"/>
  </r>
  <r>
    <x v="1"/>
    <s v="GDPLTFORECAST"/>
    <s v="TOT"/>
    <s v="MLN_USD"/>
    <s v="A"/>
    <x v="55"/>
    <n v="641575"/>
    <m/>
    <x v="125"/>
  </r>
  <r>
    <x v="1"/>
    <s v="GDPLTFORECAST"/>
    <s v="TOT"/>
    <s v="MLN_USD"/>
    <s v="A"/>
    <x v="56"/>
    <n v="653701.6"/>
    <m/>
    <x v="126"/>
  </r>
  <r>
    <x v="1"/>
    <s v="GDPLTFORECAST"/>
    <s v="TOT"/>
    <s v="MLN_USD"/>
    <s v="A"/>
    <x v="57"/>
    <n v="665850.30000000005"/>
    <m/>
    <x v="127"/>
  </r>
  <r>
    <x v="1"/>
    <s v="GDPLTFORECAST"/>
    <s v="TOT"/>
    <s v="MLN_USD"/>
    <s v="A"/>
    <x v="58"/>
    <n v="678007.5"/>
    <m/>
    <x v="128"/>
  </r>
  <r>
    <x v="1"/>
    <s v="GDPLTFORECAST"/>
    <s v="TOT"/>
    <s v="MLN_USD"/>
    <s v="A"/>
    <x v="59"/>
    <n v="690162.1"/>
    <m/>
    <x v="129"/>
  </r>
  <r>
    <x v="1"/>
    <s v="GDPLTFORECAST"/>
    <s v="TOT"/>
    <s v="MLN_USD"/>
    <s v="A"/>
    <x v="60"/>
    <n v="702311.5"/>
    <m/>
    <x v="130"/>
  </r>
  <r>
    <x v="1"/>
    <s v="GDPLTFORECAST"/>
    <s v="TOT"/>
    <s v="MLN_USD"/>
    <s v="A"/>
    <x v="61"/>
    <n v="714465.1"/>
    <m/>
    <x v="131"/>
  </r>
  <r>
    <x v="1"/>
    <s v="GDPLTFORECAST"/>
    <s v="TOT"/>
    <s v="MLN_USD"/>
    <s v="A"/>
    <x v="62"/>
    <n v="726724.9"/>
    <m/>
    <x v="132"/>
  </r>
  <r>
    <x v="1"/>
    <s v="GDPLTFORECAST"/>
    <s v="TOT"/>
    <s v="MLN_USD"/>
    <s v="A"/>
    <x v="63"/>
    <n v="739124.6"/>
    <m/>
    <x v="133"/>
  </r>
  <r>
    <x v="1"/>
    <s v="GDPLTFORECAST"/>
    <s v="TOT"/>
    <s v="MLN_USD"/>
    <s v="A"/>
    <x v="64"/>
    <n v="751700.8"/>
    <m/>
    <x v="134"/>
  </r>
  <r>
    <x v="1"/>
    <s v="GDPLTFORECAST"/>
    <s v="TOT"/>
    <s v="MLN_USD"/>
    <s v="A"/>
    <x v="65"/>
    <n v="764490.1"/>
    <m/>
    <x v="135"/>
  </r>
  <r>
    <x v="1"/>
    <s v="GDPLTFORECAST"/>
    <s v="TOT"/>
    <s v="MLN_USD"/>
    <s v="A"/>
    <x v="66"/>
    <n v="777526.5"/>
    <m/>
    <x v="136"/>
  </r>
  <r>
    <x v="1"/>
    <s v="GDPLTFORECAST"/>
    <s v="TOT"/>
    <s v="MLN_USD"/>
    <s v="A"/>
    <x v="67"/>
    <n v="790752.6"/>
    <m/>
    <x v="137"/>
  </r>
  <r>
    <x v="1"/>
    <s v="GDPLTFORECAST"/>
    <s v="TOT"/>
    <s v="MLN_USD"/>
    <s v="A"/>
    <x v="68"/>
    <n v="804194"/>
    <m/>
    <x v="138"/>
  </r>
  <r>
    <x v="1"/>
    <s v="GDPLTFORECAST"/>
    <s v="TOT"/>
    <s v="MLN_USD"/>
    <s v="A"/>
    <x v="69"/>
    <n v="817859.6"/>
    <m/>
    <x v="139"/>
  </r>
  <r>
    <x v="1"/>
    <s v="GDPLTFORECAST"/>
    <s v="TOT"/>
    <s v="MLN_USD"/>
    <s v="A"/>
    <x v="70"/>
    <n v="831738.5"/>
    <m/>
    <x v="140"/>
  </r>
  <r>
    <x v="2"/>
    <s v="GDPLTFORECAST"/>
    <s v="TOT"/>
    <s v="MLN_USD"/>
    <s v="A"/>
    <x v="0"/>
    <n v="298071.06854742998"/>
    <m/>
    <x v="0"/>
  </r>
  <r>
    <x v="2"/>
    <s v="GDPLTFORECAST"/>
    <s v="TOT"/>
    <s v="MLN_USD"/>
    <s v="A"/>
    <x v="1"/>
    <n v="303534.93269319599"/>
    <m/>
    <x v="141"/>
  </r>
  <r>
    <x v="2"/>
    <s v="GDPLTFORECAST"/>
    <s v="TOT"/>
    <s v="MLN_USD"/>
    <s v="A"/>
    <x v="2"/>
    <n v="308181.00474080897"/>
    <m/>
    <x v="142"/>
  </r>
  <r>
    <x v="2"/>
    <s v="GDPLTFORECAST"/>
    <s v="TOT"/>
    <s v="MLN_USD"/>
    <s v="A"/>
    <x v="3"/>
    <n v="305216.69458538998"/>
    <m/>
    <x v="143"/>
  </r>
  <r>
    <x v="2"/>
    <s v="GDPLTFORECAST"/>
    <s v="TOT"/>
    <s v="MLN_USD"/>
    <s v="A"/>
    <x v="4"/>
    <n v="315065.95023746399"/>
    <m/>
    <x v="144"/>
  </r>
  <r>
    <x v="2"/>
    <s v="GDPLTFORECAST"/>
    <s v="TOT"/>
    <s v="MLN_USD"/>
    <s v="A"/>
    <x v="5"/>
    <n v="322579.50823943899"/>
    <m/>
    <x v="145"/>
  </r>
  <r>
    <x v="2"/>
    <s v="GDPLTFORECAST"/>
    <s v="TOT"/>
    <s v="MLN_USD"/>
    <s v="A"/>
    <x v="6"/>
    <n v="327707.87650995498"/>
    <m/>
    <x v="146"/>
  </r>
  <r>
    <x v="2"/>
    <s v="GDPLTFORECAST"/>
    <s v="TOT"/>
    <s v="MLN_USD"/>
    <s v="A"/>
    <x v="7"/>
    <n v="339866.78366331698"/>
    <m/>
    <x v="147"/>
  </r>
  <r>
    <x v="2"/>
    <s v="GDPLTFORECAST"/>
    <s v="TOT"/>
    <s v="MLN_USD"/>
    <s v="A"/>
    <x v="8"/>
    <n v="346583.08977599"/>
    <m/>
    <x v="148"/>
  </r>
  <r>
    <x v="2"/>
    <s v="GDPLTFORECAST"/>
    <s v="TOT"/>
    <s v="MLN_USD"/>
    <s v="A"/>
    <x v="9"/>
    <n v="358930.98389789101"/>
    <m/>
    <x v="149"/>
  </r>
  <r>
    <x v="2"/>
    <s v="GDPLTFORECAST"/>
    <s v="TOT"/>
    <s v="MLN_USD"/>
    <s v="A"/>
    <x v="10"/>
    <n v="371997.92311310599"/>
    <m/>
    <x v="150"/>
  </r>
  <r>
    <x v="2"/>
    <s v="GDPLTFORECAST"/>
    <s v="TOT"/>
    <s v="MLN_USD"/>
    <s v="A"/>
    <x v="11"/>
    <n v="374994.876223656"/>
    <m/>
    <x v="151"/>
  </r>
  <r>
    <x v="2"/>
    <s v="GDPLTFORECAST"/>
    <s v="TOT"/>
    <s v="MLN_USD"/>
    <s v="A"/>
    <x v="12"/>
    <n v="381668.68822506"/>
    <m/>
    <x v="152"/>
  </r>
  <r>
    <x v="2"/>
    <s v="GDPLTFORECAST"/>
    <s v="TOT"/>
    <s v="MLN_USD"/>
    <s v="A"/>
    <x v="13"/>
    <n v="384624.26549042697"/>
    <m/>
    <x v="153"/>
  </r>
  <r>
    <x v="2"/>
    <s v="GDPLTFORECAST"/>
    <s v="TOT"/>
    <s v="MLN_USD"/>
    <s v="A"/>
    <x v="14"/>
    <n v="398600.35503358103"/>
    <m/>
    <x v="154"/>
  </r>
  <r>
    <x v="2"/>
    <s v="GDPLTFORECAST"/>
    <s v="TOT"/>
    <s v="MLN_USD"/>
    <s v="A"/>
    <x v="15"/>
    <n v="406968.340155315"/>
    <m/>
    <x v="155"/>
  </r>
  <r>
    <x v="2"/>
    <s v="GDPLTFORECAST"/>
    <s v="TOT"/>
    <s v="MLN_USD"/>
    <s v="A"/>
    <x v="16"/>
    <n v="417170.28165813099"/>
    <m/>
    <x v="156"/>
  </r>
  <r>
    <x v="2"/>
    <s v="GDPLTFORECAST"/>
    <s v="TOT"/>
    <s v="MLN_USD"/>
    <s v="A"/>
    <x v="17"/>
    <n v="431540.00086356699"/>
    <m/>
    <x v="157"/>
  </r>
  <r>
    <x v="2"/>
    <s v="GDPLTFORECAST"/>
    <s v="TOT"/>
    <s v="MLN_USD"/>
    <s v="A"/>
    <x v="18"/>
    <n v="434911.57311293599"/>
    <m/>
    <x v="158"/>
  </r>
  <r>
    <x v="2"/>
    <s v="GDPLTFORECAST"/>
    <s v="TOT"/>
    <s v="MLN_USD"/>
    <s v="A"/>
    <x v="19"/>
    <n v="425124.50832803501"/>
    <m/>
    <x v="159"/>
  </r>
  <r>
    <x v="2"/>
    <s v="GDPLTFORECAST"/>
    <s v="TOT"/>
    <s v="MLN_USD"/>
    <s v="A"/>
    <x v="20"/>
    <n v="436790.26013746002"/>
    <m/>
    <x v="160"/>
  </r>
  <r>
    <x v="2"/>
    <s v="GDPLTFORECAST"/>
    <s v="TOT"/>
    <s v="MLN_USD"/>
    <s v="A"/>
    <x v="21"/>
    <n v="444646.079391793"/>
    <m/>
    <x v="161"/>
  </r>
  <r>
    <x v="2"/>
    <s v="GDPLTFORECAST"/>
    <s v="TOT"/>
    <s v="MLN_USD"/>
    <s v="A"/>
    <x v="22"/>
    <n v="445688.30338396999"/>
    <m/>
    <x v="162"/>
  </r>
  <r>
    <x v="2"/>
    <s v="GDPLTFORECAST"/>
    <s v="TOT"/>
    <s v="MLN_USD"/>
    <s v="A"/>
    <x v="23"/>
    <n v="446582.91625279002"/>
    <m/>
    <x v="163"/>
  </r>
  <r>
    <x v="2"/>
    <s v="GDPLTFORECAST"/>
    <s v="TOT"/>
    <s v="MLN_USD"/>
    <s v="A"/>
    <x v="24"/>
    <n v="452358.76058711502"/>
    <m/>
    <x v="164"/>
  </r>
  <r>
    <x v="2"/>
    <s v="GDPLTFORECAST"/>
    <s v="TOT"/>
    <s v="MLN_USD"/>
    <s v="A"/>
    <x v="25"/>
    <n v="458814.510701744"/>
    <m/>
    <x v="165"/>
  </r>
  <r>
    <x v="2"/>
    <s v="GDPLTFORECAST"/>
    <s v="TOT"/>
    <s v="MLN_USD"/>
    <s v="A"/>
    <x v="26"/>
    <n v="465292.62613809301"/>
    <m/>
    <x v="166"/>
  </r>
  <r>
    <x v="2"/>
    <s v="GDPLTFORECAST"/>
    <s v="TOT"/>
    <s v="MLN_USD"/>
    <s v="A"/>
    <x v="27"/>
    <n v="473341.90542531002"/>
    <m/>
    <x v="167"/>
  </r>
  <r>
    <x v="2"/>
    <s v="GDPLTFORECAST"/>
    <s v="TOT"/>
    <s v="MLN_USD"/>
    <s v="A"/>
    <x v="28"/>
    <n v="481339.78370365902"/>
    <m/>
    <x v="168"/>
  </r>
  <r>
    <x v="2"/>
    <s v="GDPLTFORECAST"/>
    <s v="TOT"/>
    <s v="MLN_USD"/>
    <s v="A"/>
    <x v="29"/>
    <n v="489703.889900473"/>
    <m/>
    <x v="169"/>
  </r>
  <r>
    <x v="2"/>
    <s v="GDPLTFORECAST"/>
    <s v="TOT"/>
    <s v="MLN_USD"/>
    <s v="A"/>
    <x v="30"/>
    <n v="496297.6"/>
    <m/>
    <x v="170"/>
  </r>
  <r>
    <x v="2"/>
    <s v="GDPLTFORECAST"/>
    <s v="TOT"/>
    <s v="MLN_USD"/>
    <s v="A"/>
    <x v="31"/>
    <n v="502807"/>
    <m/>
    <x v="171"/>
  </r>
  <r>
    <x v="2"/>
    <s v="GDPLTFORECAST"/>
    <s v="TOT"/>
    <s v="MLN_USD"/>
    <s v="A"/>
    <x v="32"/>
    <n v="509521.1"/>
    <m/>
    <x v="172"/>
  </r>
  <r>
    <x v="2"/>
    <s v="GDPLTFORECAST"/>
    <s v="TOT"/>
    <s v="MLN_USD"/>
    <s v="A"/>
    <x v="33"/>
    <n v="516616.7"/>
    <m/>
    <x v="173"/>
  </r>
  <r>
    <x v="2"/>
    <s v="GDPLTFORECAST"/>
    <s v="TOT"/>
    <s v="MLN_USD"/>
    <s v="A"/>
    <x v="34"/>
    <n v="524280.8"/>
    <m/>
    <x v="174"/>
  </r>
  <r>
    <x v="2"/>
    <s v="GDPLTFORECAST"/>
    <s v="TOT"/>
    <s v="MLN_USD"/>
    <s v="A"/>
    <x v="35"/>
    <n v="532611.6"/>
    <m/>
    <x v="175"/>
  </r>
  <r>
    <x v="2"/>
    <s v="GDPLTFORECAST"/>
    <s v="TOT"/>
    <s v="MLN_USD"/>
    <s v="A"/>
    <x v="36"/>
    <n v="541629.6"/>
    <m/>
    <x v="176"/>
  </r>
  <r>
    <x v="2"/>
    <s v="GDPLTFORECAST"/>
    <s v="TOT"/>
    <s v="MLN_USD"/>
    <s v="A"/>
    <x v="37"/>
    <n v="551309.69999999995"/>
    <m/>
    <x v="177"/>
  </r>
  <r>
    <x v="2"/>
    <s v="GDPLTFORECAST"/>
    <s v="TOT"/>
    <s v="MLN_USD"/>
    <s v="A"/>
    <x v="38"/>
    <n v="561626.1"/>
    <m/>
    <x v="178"/>
  </r>
  <r>
    <x v="2"/>
    <s v="GDPLTFORECAST"/>
    <s v="TOT"/>
    <s v="MLN_USD"/>
    <s v="A"/>
    <x v="39"/>
    <n v="572575"/>
    <m/>
    <x v="179"/>
  </r>
  <r>
    <x v="2"/>
    <s v="GDPLTFORECAST"/>
    <s v="TOT"/>
    <s v="MLN_USD"/>
    <s v="A"/>
    <x v="40"/>
    <n v="584174.19999999995"/>
    <m/>
    <x v="180"/>
  </r>
  <r>
    <x v="2"/>
    <s v="GDPLTFORECAST"/>
    <s v="TOT"/>
    <s v="MLN_USD"/>
    <s v="A"/>
    <x v="41"/>
    <n v="596438.69999999995"/>
    <m/>
    <x v="181"/>
  </r>
  <r>
    <x v="2"/>
    <s v="GDPLTFORECAST"/>
    <s v="TOT"/>
    <s v="MLN_USD"/>
    <s v="A"/>
    <x v="42"/>
    <n v="609253.30000000005"/>
    <m/>
    <x v="182"/>
  </r>
  <r>
    <x v="2"/>
    <s v="GDPLTFORECAST"/>
    <s v="TOT"/>
    <s v="MLN_USD"/>
    <s v="A"/>
    <x v="43"/>
    <n v="622550.9"/>
    <m/>
    <x v="183"/>
  </r>
  <r>
    <x v="2"/>
    <s v="GDPLTFORECAST"/>
    <s v="TOT"/>
    <s v="MLN_USD"/>
    <s v="A"/>
    <x v="44"/>
    <n v="636268.30000000005"/>
    <m/>
    <x v="184"/>
  </r>
  <r>
    <x v="2"/>
    <s v="GDPLTFORECAST"/>
    <s v="TOT"/>
    <s v="MLN_USD"/>
    <s v="A"/>
    <x v="45"/>
    <n v="650353.9"/>
    <m/>
    <x v="185"/>
  </r>
  <r>
    <x v="2"/>
    <s v="GDPLTFORECAST"/>
    <s v="TOT"/>
    <s v="MLN_USD"/>
    <s v="A"/>
    <x v="46"/>
    <n v="664772"/>
    <m/>
    <x v="186"/>
  </r>
  <r>
    <x v="2"/>
    <s v="GDPLTFORECAST"/>
    <s v="TOT"/>
    <s v="MLN_USD"/>
    <s v="A"/>
    <x v="47"/>
    <n v="679578.1"/>
    <m/>
    <x v="187"/>
  </r>
  <r>
    <x v="2"/>
    <s v="GDPLTFORECAST"/>
    <s v="TOT"/>
    <s v="MLN_USD"/>
    <s v="A"/>
    <x v="48"/>
    <n v="694772.4"/>
    <m/>
    <x v="188"/>
  </r>
  <r>
    <x v="2"/>
    <s v="GDPLTFORECAST"/>
    <s v="TOT"/>
    <s v="MLN_USD"/>
    <s v="A"/>
    <x v="49"/>
    <n v="710370.5"/>
    <m/>
    <x v="189"/>
  </r>
  <r>
    <x v="2"/>
    <s v="GDPLTFORECAST"/>
    <s v="TOT"/>
    <s v="MLN_USD"/>
    <s v="A"/>
    <x v="50"/>
    <n v="726402.8"/>
    <m/>
    <x v="190"/>
  </r>
  <r>
    <x v="2"/>
    <s v="GDPLTFORECAST"/>
    <s v="TOT"/>
    <s v="MLN_USD"/>
    <s v="A"/>
    <x v="51"/>
    <n v="742909.1"/>
    <m/>
    <x v="191"/>
  </r>
  <r>
    <x v="2"/>
    <s v="GDPLTFORECAST"/>
    <s v="TOT"/>
    <s v="MLN_USD"/>
    <s v="A"/>
    <x v="52"/>
    <n v="759846"/>
    <m/>
    <x v="192"/>
  </r>
  <r>
    <x v="2"/>
    <s v="GDPLTFORECAST"/>
    <s v="TOT"/>
    <s v="MLN_USD"/>
    <s v="A"/>
    <x v="53"/>
    <n v="777240.2"/>
    <m/>
    <x v="193"/>
  </r>
  <r>
    <x v="2"/>
    <s v="GDPLTFORECAST"/>
    <s v="TOT"/>
    <s v="MLN_USD"/>
    <s v="A"/>
    <x v="54"/>
    <n v="795104.4"/>
    <m/>
    <x v="194"/>
  </r>
  <r>
    <x v="2"/>
    <s v="GDPLTFORECAST"/>
    <s v="TOT"/>
    <s v="MLN_USD"/>
    <s v="A"/>
    <x v="55"/>
    <n v="813439.6"/>
    <m/>
    <x v="195"/>
  </r>
  <r>
    <x v="2"/>
    <s v="GDPLTFORECAST"/>
    <s v="TOT"/>
    <s v="MLN_USD"/>
    <s v="A"/>
    <x v="56"/>
    <n v="832243"/>
    <m/>
    <x v="196"/>
  </r>
  <r>
    <x v="2"/>
    <s v="GDPLTFORECAST"/>
    <s v="TOT"/>
    <s v="MLN_USD"/>
    <s v="A"/>
    <x v="57"/>
    <n v="851512.9"/>
    <m/>
    <x v="197"/>
  </r>
  <r>
    <x v="2"/>
    <s v="GDPLTFORECAST"/>
    <s v="TOT"/>
    <s v="MLN_USD"/>
    <s v="A"/>
    <x v="58"/>
    <n v="871253.3"/>
    <m/>
    <x v="198"/>
  </r>
  <r>
    <x v="2"/>
    <s v="GDPLTFORECAST"/>
    <s v="TOT"/>
    <s v="MLN_USD"/>
    <s v="A"/>
    <x v="59"/>
    <n v="891469.2"/>
    <m/>
    <x v="199"/>
  </r>
  <r>
    <x v="2"/>
    <s v="GDPLTFORECAST"/>
    <s v="TOT"/>
    <s v="MLN_USD"/>
    <s v="A"/>
    <x v="60"/>
    <n v="912166.9"/>
    <m/>
    <x v="200"/>
  </r>
  <r>
    <x v="2"/>
    <s v="GDPLTFORECAST"/>
    <s v="TOT"/>
    <s v="MLN_USD"/>
    <s v="A"/>
    <x v="61"/>
    <n v="933357.1"/>
    <m/>
    <x v="201"/>
  </r>
  <r>
    <x v="2"/>
    <s v="GDPLTFORECAST"/>
    <s v="TOT"/>
    <s v="MLN_USD"/>
    <s v="A"/>
    <x v="62"/>
    <n v="955062.6"/>
    <m/>
    <x v="202"/>
  </r>
  <r>
    <x v="2"/>
    <s v="GDPLTFORECAST"/>
    <s v="TOT"/>
    <s v="MLN_USD"/>
    <s v="A"/>
    <x v="63"/>
    <n v="977320.3"/>
    <m/>
    <x v="203"/>
  </r>
  <r>
    <x v="2"/>
    <s v="GDPLTFORECAST"/>
    <s v="TOT"/>
    <s v="MLN_USD"/>
    <s v="A"/>
    <x v="64"/>
    <n v="1000169"/>
    <m/>
    <x v="204"/>
  </r>
  <r>
    <x v="2"/>
    <s v="GDPLTFORECAST"/>
    <s v="TOT"/>
    <s v="MLN_USD"/>
    <s v="A"/>
    <x v="65"/>
    <n v="1023642"/>
    <m/>
    <x v="205"/>
  </r>
  <r>
    <x v="2"/>
    <s v="GDPLTFORECAST"/>
    <s v="TOT"/>
    <s v="MLN_USD"/>
    <s v="A"/>
    <x v="66"/>
    <n v="1047764"/>
    <m/>
    <x v="206"/>
  </r>
  <r>
    <x v="2"/>
    <s v="GDPLTFORECAST"/>
    <s v="TOT"/>
    <s v="MLN_USD"/>
    <s v="A"/>
    <x v="67"/>
    <n v="1072440"/>
    <m/>
    <x v="207"/>
  </r>
  <r>
    <x v="2"/>
    <s v="GDPLTFORECAST"/>
    <s v="TOT"/>
    <s v="MLN_USD"/>
    <s v="A"/>
    <x v="68"/>
    <n v="1097692"/>
    <m/>
    <x v="208"/>
  </r>
  <r>
    <x v="2"/>
    <s v="GDPLTFORECAST"/>
    <s v="TOT"/>
    <s v="MLN_USD"/>
    <s v="A"/>
    <x v="69"/>
    <n v="1123530"/>
    <m/>
    <x v="209"/>
  </r>
  <r>
    <x v="2"/>
    <s v="GDPLTFORECAST"/>
    <s v="TOT"/>
    <s v="MLN_USD"/>
    <s v="A"/>
    <x v="70"/>
    <n v="1149950"/>
    <m/>
    <x v="210"/>
  </r>
  <r>
    <x v="3"/>
    <s v="GDPLTFORECAST"/>
    <s v="TOT"/>
    <s v="MLN_USD"/>
    <s v="A"/>
    <x v="0"/>
    <n v="855451.38130677398"/>
    <m/>
    <x v="0"/>
  </r>
  <r>
    <x v="3"/>
    <s v="GDPLTFORECAST"/>
    <s v="TOT"/>
    <s v="MLN_USD"/>
    <s v="A"/>
    <x v="1"/>
    <n v="837267.10861348896"/>
    <m/>
    <x v="211"/>
  </r>
  <r>
    <x v="3"/>
    <s v="GDPLTFORECAST"/>
    <s v="TOT"/>
    <s v="MLN_USD"/>
    <s v="A"/>
    <x v="2"/>
    <n v="844659.98023476801"/>
    <m/>
    <x v="212"/>
  </r>
  <r>
    <x v="3"/>
    <s v="GDPLTFORECAST"/>
    <s v="TOT"/>
    <s v="MLN_USD"/>
    <s v="A"/>
    <x v="3"/>
    <n v="867087.92046448099"/>
    <m/>
    <x v="213"/>
  </r>
  <r>
    <x v="3"/>
    <s v="GDPLTFORECAST"/>
    <s v="TOT"/>
    <s v="MLN_USD"/>
    <s v="A"/>
    <x v="4"/>
    <n v="906050.51972210105"/>
    <m/>
    <x v="214"/>
  </r>
  <r>
    <x v="3"/>
    <s v="GDPLTFORECAST"/>
    <s v="TOT"/>
    <s v="MLN_USD"/>
    <s v="A"/>
    <x v="5"/>
    <n v="930311.91094705195"/>
    <m/>
    <x v="215"/>
  </r>
  <r>
    <x v="3"/>
    <s v="GDPLTFORECAST"/>
    <s v="TOT"/>
    <s v="MLN_USD"/>
    <s v="A"/>
    <x v="6"/>
    <n v="945299.25461420603"/>
    <m/>
    <x v="216"/>
  </r>
  <r>
    <x v="3"/>
    <s v="GDPLTFORECAST"/>
    <s v="TOT"/>
    <s v="MLN_USD"/>
    <s v="A"/>
    <x v="7"/>
    <n v="985756.95001431904"/>
    <m/>
    <x v="217"/>
  </r>
  <r>
    <x v="3"/>
    <s v="GDPLTFORECAST"/>
    <s v="TOT"/>
    <s v="MLN_USD"/>
    <s v="A"/>
    <x v="8"/>
    <n v="1024021.2242343"/>
    <m/>
    <x v="218"/>
  </r>
  <r>
    <x v="3"/>
    <s v="GDPLTFORECAST"/>
    <s v="TOT"/>
    <s v="MLN_USD"/>
    <s v="A"/>
    <x v="9"/>
    <n v="1076893.3967362901"/>
    <m/>
    <x v="219"/>
  </r>
  <r>
    <x v="3"/>
    <s v="GDPLTFORECAST"/>
    <s v="TOT"/>
    <s v="MLN_USD"/>
    <s v="A"/>
    <x v="10"/>
    <n v="1132705.89645008"/>
    <m/>
    <x v="220"/>
  </r>
  <r>
    <x v="3"/>
    <s v="GDPLTFORECAST"/>
    <s v="TOT"/>
    <s v="MLN_USD"/>
    <s v="A"/>
    <x v="11"/>
    <n v="1152763.6406050599"/>
    <m/>
    <x v="221"/>
  </r>
  <r>
    <x v="3"/>
    <s v="GDPLTFORECAST"/>
    <s v="TOT"/>
    <s v="MLN_USD"/>
    <s v="A"/>
    <x v="12"/>
    <n v="1187462.2410732401"/>
    <m/>
    <x v="222"/>
  </r>
  <r>
    <x v="3"/>
    <s v="GDPLTFORECAST"/>
    <s v="TOT"/>
    <s v="MLN_USD"/>
    <s v="A"/>
    <x v="13"/>
    <n v="1208863.5600324799"/>
    <m/>
    <x v="223"/>
  </r>
  <r>
    <x v="3"/>
    <s v="GDPLTFORECAST"/>
    <s v="TOT"/>
    <s v="MLN_USD"/>
    <s v="A"/>
    <x v="14"/>
    <n v="1246168.8411499001"/>
    <m/>
    <x v="224"/>
  </r>
  <r>
    <x v="3"/>
    <s v="GDPLTFORECAST"/>
    <s v="TOT"/>
    <s v="MLN_USD"/>
    <s v="A"/>
    <x v="15"/>
    <n v="1286063.4678481901"/>
    <m/>
    <x v="225"/>
  </r>
  <r>
    <x v="3"/>
    <s v="GDPLTFORECAST"/>
    <s v="TOT"/>
    <s v="MLN_USD"/>
    <s v="A"/>
    <x v="16"/>
    <n v="1319802.0051478599"/>
    <m/>
    <x v="226"/>
  </r>
  <r>
    <x v="3"/>
    <s v="GDPLTFORECAST"/>
    <s v="TOT"/>
    <s v="MLN_USD"/>
    <s v="A"/>
    <x v="17"/>
    <n v="1347026.40898272"/>
    <m/>
    <x v="227"/>
  </r>
  <r>
    <x v="3"/>
    <s v="GDPLTFORECAST"/>
    <s v="TOT"/>
    <s v="MLN_USD"/>
    <s v="A"/>
    <x v="18"/>
    <n v="1360501.5354522199"/>
    <m/>
    <x v="228"/>
  </r>
  <r>
    <x v="3"/>
    <s v="GDPLTFORECAST"/>
    <s v="TOT"/>
    <s v="MLN_USD"/>
    <s v="A"/>
    <x v="19"/>
    <n v="1320372.56431132"/>
    <m/>
    <x v="229"/>
  </r>
  <r>
    <x v="3"/>
    <s v="GDPLTFORECAST"/>
    <s v="TOT"/>
    <s v="MLN_USD"/>
    <s v="A"/>
    <x v="20"/>
    <n v="1361085.7914598"/>
    <m/>
    <x v="230"/>
  </r>
  <r>
    <x v="3"/>
    <s v="GDPLTFORECAST"/>
    <s v="TOT"/>
    <s v="MLN_USD"/>
    <s v="A"/>
    <x v="21"/>
    <n v="1403840.49042381"/>
    <m/>
    <x v="231"/>
  </r>
  <r>
    <x v="3"/>
    <s v="GDPLTFORECAST"/>
    <s v="TOT"/>
    <s v="MLN_USD"/>
    <s v="A"/>
    <x v="22"/>
    <n v="1428344.7866189501"/>
    <m/>
    <x v="232"/>
  </r>
  <r>
    <x v="3"/>
    <s v="GDPLTFORECAST"/>
    <s v="TOT"/>
    <s v="MLN_USD"/>
    <s v="A"/>
    <x v="23"/>
    <n v="1463696.5553417699"/>
    <m/>
    <x v="233"/>
  </r>
  <r>
    <x v="3"/>
    <s v="GDPLTFORECAST"/>
    <s v="TOT"/>
    <s v="MLN_USD"/>
    <s v="A"/>
    <x v="24"/>
    <n v="1505495.47140106"/>
    <m/>
    <x v="234"/>
  </r>
  <r>
    <x v="3"/>
    <s v="GDPLTFORECAST"/>
    <s v="TOT"/>
    <s v="MLN_USD"/>
    <s v="A"/>
    <x v="25"/>
    <n v="1520564.3540934401"/>
    <m/>
    <x v="235"/>
  </r>
  <r>
    <x v="3"/>
    <s v="GDPLTFORECAST"/>
    <s v="TOT"/>
    <s v="MLN_USD"/>
    <s v="A"/>
    <x v="26"/>
    <n v="1542066.2592517899"/>
    <m/>
    <x v="236"/>
  </r>
  <r>
    <x v="3"/>
    <s v="GDPLTFORECAST"/>
    <s v="TOT"/>
    <s v="MLN_USD"/>
    <s v="A"/>
    <x v="27"/>
    <n v="1588338.69301313"/>
    <m/>
    <x v="237"/>
  </r>
  <r>
    <x v="3"/>
    <s v="GDPLTFORECAST"/>
    <s v="TOT"/>
    <s v="MLN_USD"/>
    <s v="A"/>
    <x v="28"/>
    <n v="1621635.5389815201"/>
    <m/>
    <x v="238"/>
  </r>
  <r>
    <x v="3"/>
    <s v="GDPLTFORECAST"/>
    <s v="TOT"/>
    <s v="MLN_USD"/>
    <s v="A"/>
    <x v="29"/>
    <n v="1657928.8942838099"/>
    <m/>
    <x v="239"/>
  </r>
  <r>
    <x v="3"/>
    <s v="GDPLTFORECAST"/>
    <s v="TOT"/>
    <s v="MLN_USD"/>
    <s v="A"/>
    <x v="30"/>
    <n v="1684775"/>
    <m/>
    <x v="240"/>
  </r>
  <r>
    <x v="3"/>
    <s v="GDPLTFORECAST"/>
    <s v="TOT"/>
    <s v="MLN_USD"/>
    <s v="A"/>
    <x v="31"/>
    <n v="1710503"/>
    <m/>
    <x v="241"/>
  </r>
  <r>
    <x v="3"/>
    <s v="GDPLTFORECAST"/>
    <s v="TOT"/>
    <s v="MLN_USD"/>
    <s v="A"/>
    <x v="32"/>
    <n v="1736864"/>
    <m/>
    <x v="242"/>
  </r>
  <r>
    <x v="3"/>
    <s v="GDPLTFORECAST"/>
    <s v="TOT"/>
    <s v="MLN_USD"/>
    <s v="A"/>
    <x v="33"/>
    <n v="1764255"/>
    <m/>
    <x v="243"/>
  </r>
  <r>
    <x v="3"/>
    <s v="GDPLTFORECAST"/>
    <s v="TOT"/>
    <s v="MLN_USD"/>
    <s v="A"/>
    <x v="34"/>
    <n v="1792774"/>
    <m/>
    <x v="244"/>
  </r>
  <r>
    <x v="3"/>
    <s v="GDPLTFORECAST"/>
    <s v="TOT"/>
    <s v="MLN_USD"/>
    <s v="A"/>
    <x v="35"/>
    <n v="1822387"/>
    <m/>
    <x v="245"/>
  </r>
  <r>
    <x v="3"/>
    <s v="GDPLTFORECAST"/>
    <s v="TOT"/>
    <s v="MLN_USD"/>
    <s v="A"/>
    <x v="36"/>
    <n v="1852965"/>
    <m/>
    <x v="246"/>
  </r>
  <r>
    <x v="3"/>
    <s v="GDPLTFORECAST"/>
    <s v="TOT"/>
    <s v="MLN_USD"/>
    <s v="A"/>
    <x v="37"/>
    <n v="1884677"/>
    <m/>
    <x v="247"/>
  </r>
  <r>
    <x v="3"/>
    <s v="GDPLTFORECAST"/>
    <s v="TOT"/>
    <s v="MLN_USD"/>
    <s v="A"/>
    <x v="38"/>
    <n v="1917532"/>
    <m/>
    <x v="248"/>
  </r>
  <r>
    <x v="3"/>
    <s v="GDPLTFORECAST"/>
    <s v="TOT"/>
    <s v="MLN_USD"/>
    <s v="A"/>
    <x v="39"/>
    <n v="1951559"/>
    <m/>
    <x v="249"/>
  </r>
  <r>
    <x v="3"/>
    <s v="GDPLTFORECAST"/>
    <s v="TOT"/>
    <s v="MLN_USD"/>
    <s v="A"/>
    <x v="40"/>
    <n v="1986793"/>
    <m/>
    <x v="250"/>
  </r>
  <r>
    <x v="3"/>
    <s v="GDPLTFORECAST"/>
    <s v="TOT"/>
    <s v="MLN_USD"/>
    <s v="A"/>
    <x v="41"/>
    <n v="2023273"/>
    <m/>
    <x v="251"/>
  </r>
  <r>
    <x v="3"/>
    <s v="GDPLTFORECAST"/>
    <s v="TOT"/>
    <s v="MLN_USD"/>
    <s v="A"/>
    <x v="42"/>
    <n v="2060808"/>
    <m/>
    <x v="252"/>
  </r>
  <r>
    <x v="3"/>
    <s v="GDPLTFORECAST"/>
    <s v="TOT"/>
    <s v="MLN_USD"/>
    <s v="A"/>
    <x v="43"/>
    <n v="2099401"/>
    <m/>
    <x v="253"/>
  </r>
  <r>
    <x v="3"/>
    <s v="GDPLTFORECAST"/>
    <s v="TOT"/>
    <s v="MLN_USD"/>
    <s v="A"/>
    <x v="44"/>
    <n v="2139034"/>
    <m/>
    <x v="254"/>
  </r>
  <r>
    <x v="3"/>
    <s v="GDPLTFORECAST"/>
    <s v="TOT"/>
    <s v="MLN_USD"/>
    <s v="A"/>
    <x v="45"/>
    <n v="2179688"/>
    <m/>
    <x v="255"/>
  </r>
  <r>
    <x v="3"/>
    <s v="GDPLTFORECAST"/>
    <s v="TOT"/>
    <s v="MLN_USD"/>
    <s v="A"/>
    <x v="46"/>
    <n v="2221353"/>
    <m/>
    <x v="256"/>
  </r>
  <r>
    <x v="3"/>
    <s v="GDPLTFORECAST"/>
    <s v="TOT"/>
    <s v="MLN_USD"/>
    <s v="A"/>
    <x v="47"/>
    <n v="2264030"/>
    <m/>
    <x v="257"/>
  </r>
  <r>
    <x v="3"/>
    <s v="GDPLTFORECAST"/>
    <s v="TOT"/>
    <s v="MLN_USD"/>
    <s v="A"/>
    <x v="48"/>
    <n v="2307720"/>
    <m/>
    <x v="258"/>
  </r>
  <r>
    <x v="3"/>
    <s v="GDPLTFORECAST"/>
    <s v="TOT"/>
    <s v="MLN_USD"/>
    <s v="A"/>
    <x v="49"/>
    <n v="2352425"/>
    <m/>
    <x v="259"/>
  </r>
  <r>
    <x v="3"/>
    <s v="GDPLTFORECAST"/>
    <s v="TOT"/>
    <s v="MLN_USD"/>
    <s v="A"/>
    <x v="50"/>
    <n v="2398151"/>
    <m/>
    <x v="260"/>
  </r>
  <r>
    <x v="3"/>
    <s v="GDPLTFORECAST"/>
    <s v="TOT"/>
    <s v="MLN_USD"/>
    <s v="A"/>
    <x v="51"/>
    <n v="2444905"/>
    <m/>
    <x v="261"/>
  </r>
  <r>
    <x v="3"/>
    <s v="GDPLTFORECAST"/>
    <s v="TOT"/>
    <s v="MLN_USD"/>
    <s v="A"/>
    <x v="52"/>
    <n v="2492690"/>
    <m/>
    <x v="262"/>
  </r>
  <r>
    <x v="3"/>
    <s v="GDPLTFORECAST"/>
    <s v="TOT"/>
    <s v="MLN_USD"/>
    <s v="A"/>
    <x v="53"/>
    <n v="2541479"/>
    <m/>
    <x v="263"/>
  </r>
  <r>
    <x v="3"/>
    <s v="GDPLTFORECAST"/>
    <s v="TOT"/>
    <s v="MLN_USD"/>
    <s v="A"/>
    <x v="54"/>
    <n v="2591227"/>
    <m/>
    <x v="264"/>
  </r>
  <r>
    <x v="3"/>
    <s v="GDPLTFORECAST"/>
    <s v="TOT"/>
    <s v="MLN_USD"/>
    <s v="A"/>
    <x v="55"/>
    <n v="2641896"/>
    <m/>
    <x v="265"/>
  </r>
  <r>
    <x v="3"/>
    <s v="GDPLTFORECAST"/>
    <s v="TOT"/>
    <s v="MLN_USD"/>
    <s v="A"/>
    <x v="56"/>
    <n v="2693479"/>
    <m/>
    <x v="266"/>
  </r>
  <r>
    <x v="3"/>
    <s v="GDPLTFORECAST"/>
    <s v="TOT"/>
    <s v="MLN_USD"/>
    <s v="A"/>
    <x v="57"/>
    <n v="2745988"/>
    <m/>
    <x v="267"/>
  </r>
  <r>
    <x v="3"/>
    <s v="GDPLTFORECAST"/>
    <s v="TOT"/>
    <s v="MLN_USD"/>
    <s v="A"/>
    <x v="58"/>
    <n v="2799434"/>
    <m/>
    <x v="268"/>
  </r>
  <r>
    <x v="3"/>
    <s v="GDPLTFORECAST"/>
    <s v="TOT"/>
    <s v="MLN_USD"/>
    <s v="A"/>
    <x v="59"/>
    <n v="2853831"/>
    <m/>
    <x v="269"/>
  </r>
  <r>
    <x v="3"/>
    <s v="GDPLTFORECAST"/>
    <s v="TOT"/>
    <s v="MLN_USD"/>
    <s v="A"/>
    <x v="60"/>
    <n v="2909216"/>
    <m/>
    <x v="270"/>
  </r>
  <r>
    <x v="3"/>
    <s v="GDPLTFORECAST"/>
    <s v="TOT"/>
    <s v="MLN_USD"/>
    <s v="A"/>
    <x v="61"/>
    <n v="2965657"/>
    <m/>
    <x v="271"/>
  </r>
  <r>
    <x v="3"/>
    <s v="GDPLTFORECAST"/>
    <s v="TOT"/>
    <s v="MLN_USD"/>
    <s v="A"/>
    <x v="62"/>
    <n v="3023227"/>
    <m/>
    <x v="272"/>
  </r>
  <r>
    <x v="3"/>
    <s v="GDPLTFORECAST"/>
    <s v="TOT"/>
    <s v="MLN_USD"/>
    <s v="A"/>
    <x v="63"/>
    <n v="3081985"/>
    <m/>
    <x v="273"/>
  </r>
  <r>
    <x v="3"/>
    <s v="GDPLTFORECAST"/>
    <s v="TOT"/>
    <s v="MLN_USD"/>
    <s v="A"/>
    <x v="64"/>
    <n v="3141981"/>
    <m/>
    <x v="274"/>
  </r>
  <r>
    <x v="3"/>
    <s v="GDPLTFORECAST"/>
    <s v="TOT"/>
    <s v="MLN_USD"/>
    <s v="A"/>
    <x v="65"/>
    <n v="3203277"/>
    <m/>
    <x v="275"/>
  </r>
  <r>
    <x v="3"/>
    <s v="GDPLTFORECAST"/>
    <s v="TOT"/>
    <s v="MLN_USD"/>
    <s v="A"/>
    <x v="66"/>
    <n v="3265966"/>
    <m/>
    <x v="276"/>
  </r>
  <r>
    <x v="3"/>
    <s v="GDPLTFORECAST"/>
    <s v="TOT"/>
    <s v="MLN_USD"/>
    <s v="A"/>
    <x v="67"/>
    <n v="3330145"/>
    <m/>
    <x v="277"/>
  </r>
  <r>
    <x v="3"/>
    <s v="GDPLTFORECAST"/>
    <s v="TOT"/>
    <s v="MLN_USD"/>
    <s v="A"/>
    <x v="68"/>
    <n v="3395881"/>
    <m/>
    <x v="278"/>
  </r>
  <r>
    <x v="3"/>
    <s v="GDPLTFORECAST"/>
    <s v="TOT"/>
    <s v="MLN_USD"/>
    <s v="A"/>
    <x v="69"/>
    <n v="3463205"/>
    <m/>
    <x v="279"/>
  </r>
  <r>
    <x v="3"/>
    <s v="GDPLTFORECAST"/>
    <s v="TOT"/>
    <s v="MLN_USD"/>
    <s v="A"/>
    <x v="70"/>
    <n v="3532133"/>
    <m/>
    <x v="280"/>
  </r>
  <r>
    <x v="4"/>
    <s v="GDPLTFORECAST"/>
    <s v="TOT"/>
    <s v="MLN_USD"/>
    <s v="A"/>
    <x v="0"/>
    <n v="224739.84665864299"/>
    <m/>
    <x v="0"/>
  </r>
  <r>
    <x v="4"/>
    <s v="GDPLTFORECAST"/>
    <s v="TOT"/>
    <s v="MLN_USD"/>
    <s v="A"/>
    <x v="1"/>
    <n v="192793.503493255"/>
    <m/>
    <x v="281"/>
  </r>
  <r>
    <x v="4"/>
    <s v="GDPLTFORECAST"/>
    <s v="TOT"/>
    <s v="MLN_USD"/>
    <s v="A"/>
    <x v="2"/>
    <n v="180478.99135158901"/>
    <m/>
    <x v="282"/>
  </r>
  <r>
    <x v="4"/>
    <s v="GDPLTFORECAST"/>
    <s v="TOT"/>
    <s v="MLN_USD"/>
    <s v="A"/>
    <x v="3"/>
    <n v="178783.51504222999"/>
    <m/>
    <x v="283"/>
  </r>
  <r>
    <x v="4"/>
    <s v="GDPLTFORECAST"/>
    <s v="TOT"/>
    <s v="MLN_USD"/>
    <s v="A"/>
    <x v="4"/>
    <n v="183468.383791776"/>
    <m/>
    <x v="284"/>
  </r>
  <r>
    <x v="4"/>
    <s v="GDPLTFORECAST"/>
    <s v="TOT"/>
    <s v="MLN_USD"/>
    <s v="A"/>
    <x v="5"/>
    <n v="194361.97916551499"/>
    <m/>
    <x v="285"/>
  </r>
  <r>
    <x v="4"/>
    <s v="GDPLTFORECAST"/>
    <s v="TOT"/>
    <s v="MLN_USD"/>
    <s v="A"/>
    <x v="6"/>
    <n v="202449.62548567899"/>
    <m/>
    <x v="286"/>
  </r>
  <r>
    <x v="4"/>
    <s v="GDPLTFORECAST"/>
    <s v="TOT"/>
    <s v="MLN_USD"/>
    <s v="A"/>
    <x v="7"/>
    <n v="201193.062909753"/>
    <m/>
    <x v="287"/>
  </r>
  <r>
    <x v="4"/>
    <s v="GDPLTFORECAST"/>
    <s v="TOT"/>
    <s v="MLN_USD"/>
    <s v="A"/>
    <x v="8"/>
    <n v="200554.67875325901"/>
    <m/>
    <x v="288"/>
  </r>
  <r>
    <x v="4"/>
    <s v="GDPLTFORECAST"/>
    <s v="TOT"/>
    <s v="MLN_USD"/>
    <s v="A"/>
    <x v="9"/>
    <n v="203093.207494823"/>
    <m/>
    <x v="289"/>
  </r>
  <r>
    <x v="4"/>
    <s v="GDPLTFORECAST"/>
    <s v="TOT"/>
    <s v="MLN_USD"/>
    <s v="A"/>
    <x v="10"/>
    <n v="212477.601013676"/>
    <m/>
    <x v="290"/>
  </r>
  <r>
    <x v="4"/>
    <s v="GDPLTFORECAST"/>
    <s v="TOT"/>
    <s v="MLN_USD"/>
    <s v="A"/>
    <x v="11"/>
    <n v="218632.810271197"/>
    <m/>
    <x v="291"/>
  </r>
  <r>
    <x v="4"/>
    <s v="GDPLTFORECAST"/>
    <s v="TOT"/>
    <s v="MLN_USD"/>
    <s v="A"/>
    <x v="12"/>
    <n v="222051.97238643901"/>
    <m/>
    <x v="292"/>
  </r>
  <r>
    <x v="4"/>
    <s v="GDPLTFORECAST"/>
    <s v="TOT"/>
    <s v="MLN_USD"/>
    <s v="A"/>
    <x v="13"/>
    <n v="230043.12176742"/>
    <m/>
    <x v="293"/>
  </r>
  <r>
    <x v="4"/>
    <s v="GDPLTFORECAST"/>
    <s v="TOT"/>
    <s v="MLN_USD"/>
    <s v="A"/>
    <x v="14"/>
    <n v="240966.73855350801"/>
    <m/>
    <x v="294"/>
  </r>
  <r>
    <x v="4"/>
    <s v="GDPLTFORECAST"/>
    <s v="TOT"/>
    <s v="MLN_USD"/>
    <s v="A"/>
    <x v="15"/>
    <n v="256888.712941048"/>
    <m/>
    <x v="295"/>
  </r>
  <r>
    <x v="4"/>
    <s v="GDPLTFORECAST"/>
    <s v="TOT"/>
    <s v="MLN_USD"/>
    <s v="A"/>
    <x v="16"/>
    <n v="274984.48787432001"/>
    <m/>
    <x v="296"/>
  </r>
  <r>
    <x v="4"/>
    <s v="GDPLTFORECAST"/>
    <s v="TOT"/>
    <s v="MLN_USD"/>
    <s v="A"/>
    <x v="17"/>
    <n v="290351.39016615599"/>
    <m/>
    <x v="297"/>
  </r>
  <r>
    <x v="4"/>
    <s v="GDPLTFORECAST"/>
    <s v="TOT"/>
    <s v="MLN_USD"/>
    <s v="A"/>
    <x v="18"/>
    <n v="297624.21095269598"/>
    <m/>
    <x v="298"/>
  </r>
  <r>
    <x v="4"/>
    <s v="GDPLTFORECAST"/>
    <s v="TOT"/>
    <s v="MLN_USD"/>
    <s v="A"/>
    <x v="19"/>
    <n v="283769.29810857598"/>
    <m/>
    <x v="299"/>
  </r>
  <r>
    <x v="4"/>
    <s v="GDPLTFORECAST"/>
    <s v="TOT"/>
    <s v="MLN_USD"/>
    <s v="A"/>
    <x v="20"/>
    <n v="289771.20731750701"/>
    <m/>
    <x v="300"/>
  </r>
  <r>
    <x v="4"/>
    <s v="GDPLTFORECAST"/>
    <s v="TOT"/>
    <s v="MLN_USD"/>
    <s v="A"/>
    <x v="21"/>
    <n v="294930.259095966"/>
    <m/>
    <x v="301"/>
  </r>
  <r>
    <x v="4"/>
    <s v="GDPLTFORECAST"/>
    <s v="TOT"/>
    <s v="MLN_USD"/>
    <s v="A"/>
    <x v="22"/>
    <n v="292804.410571163"/>
    <m/>
    <x v="302"/>
  </r>
  <r>
    <x v="4"/>
    <s v="GDPLTFORECAST"/>
    <s v="TOT"/>
    <s v="MLN_USD"/>
    <s v="A"/>
    <x v="23"/>
    <n v="291383.63977700198"/>
    <m/>
    <x v="303"/>
  </r>
  <r>
    <x v="4"/>
    <s v="GDPLTFORECAST"/>
    <s v="TOT"/>
    <s v="MLN_USD"/>
    <s v="A"/>
    <x v="24"/>
    <n v="299294.91792922799"/>
    <m/>
    <x v="304"/>
  </r>
  <r>
    <x v="4"/>
    <s v="GDPLTFORECAST"/>
    <s v="TOT"/>
    <s v="MLN_USD"/>
    <s v="A"/>
    <x v="25"/>
    <n v="315420.34066205402"/>
    <m/>
    <x v="305"/>
  </r>
  <r>
    <x v="4"/>
    <s v="GDPLTFORECAST"/>
    <s v="TOT"/>
    <s v="MLN_USD"/>
    <s v="A"/>
    <x v="26"/>
    <n v="323276.34587412601"/>
    <m/>
    <x v="306"/>
  </r>
  <r>
    <x v="4"/>
    <s v="GDPLTFORECAST"/>
    <s v="TOT"/>
    <s v="MLN_USD"/>
    <s v="A"/>
    <x v="27"/>
    <n v="338150.98955721501"/>
    <m/>
    <x v="307"/>
  </r>
  <r>
    <x v="4"/>
    <s v="GDPLTFORECAST"/>
    <s v="TOT"/>
    <s v="MLN_USD"/>
    <s v="A"/>
    <x v="28"/>
    <n v="351016.10486781201"/>
    <m/>
    <x v="308"/>
  </r>
  <r>
    <x v="4"/>
    <s v="GDPLTFORECAST"/>
    <s v="TOT"/>
    <s v="MLN_USD"/>
    <s v="A"/>
    <x v="29"/>
    <n v="362299.114081443"/>
    <m/>
    <x v="309"/>
  </r>
  <r>
    <x v="4"/>
    <s v="GDPLTFORECAST"/>
    <s v="TOT"/>
    <s v="MLN_USD"/>
    <s v="A"/>
    <x v="30"/>
    <n v="369667.7"/>
    <m/>
    <x v="310"/>
  </r>
  <r>
    <x v="4"/>
    <s v="GDPLTFORECAST"/>
    <s v="TOT"/>
    <s v="MLN_USD"/>
    <s v="A"/>
    <x v="31"/>
    <n v="376983.5"/>
    <m/>
    <x v="311"/>
  </r>
  <r>
    <x v="4"/>
    <s v="GDPLTFORECAST"/>
    <s v="TOT"/>
    <s v="MLN_USD"/>
    <s v="A"/>
    <x v="32"/>
    <n v="384986.4"/>
    <m/>
    <x v="312"/>
  </r>
  <r>
    <x v="4"/>
    <s v="GDPLTFORECAST"/>
    <s v="TOT"/>
    <s v="MLN_USD"/>
    <s v="A"/>
    <x v="33"/>
    <n v="393664.7"/>
    <m/>
    <x v="313"/>
  </r>
  <r>
    <x v="4"/>
    <s v="GDPLTFORECAST"/>
    <s v="TOT"/>
    <s v="MLN_USD"/>
    <s v="A"/>
    <x v="34"/>
    <n v="402917.3"/>
    <m/>
    <x v="314"/>
  </r>
  <r>
    <x v="4"/>
    <s v="GDPLTFORECAST"/>
    <s v="TOT"/>
    <s v="MLN_USD"/>
    <s v="A"/>
    <x v="35"/>
    <n v="412658.5"/>
    <m/>
    <x v="315"/>
  </r>
  <r>
    <x v="4"/>
    <s v="GDPLTFORECAST"/>
    <s v="TOT"/>
    <s v="MLN_USD"/>
    <s v="A"/>
    <x v="36"/>
    <n v="422801.2"/>
    <m/>
    <x v="316"/>
  </r>
  <r>
    <x v="4"/>
    <s v="GDPLTFORECAST"/>
    <s v="TOT"/>
    <s v="MLN_USD"/>
    <s v="A"/>
    <x v="37"/>
    <n v="433234.9"/>
    <m/>
    <x v="317"/>
  </r>
  <r>
    <x v="4"/>
    <s v="GDPLTFORECAST"/>
    <s v="TOT"/>
    <s v="MLN_USD"/>
    <s v="A"/>
    <x v="38"/>
    <n v="443887.7"/>
    <m/>
    <x v="318"/>
  </r>
  <r>
    <x v="4"/>
    <s v="GDPLTFORECAST"/>
    <s v="TOT"/>
    <s v="MLN_USD"/>
    <s v="A"/>
    <x v="39"/>
    <n v="454669.3"/>
    <m/>
    <x v="319"/>
  </r>
  <r>
    <x v="4"/>
    <s v="GDPLTFORECAST"/>
    <s v="TOT"/>
    <s v="MLN_USD"/>
    <s v="A"/>
    <x v="40"/>
    <n v="465478"/>
    <m/>
    <x v="320"/>
  </r>
  <r>
    <x v="4"/>
    <s v="GDPLTFORECAST"/>
    <s v="TOT"/>
    <s v="MLN_USD"/>
    <s v="A"/>
    <x v="41"/>
    <n v="476217.2"/>
    <m/>
    <x v="321"/>
  </r>
  <r>
    <x v="4"/>
    <s v="GDPLTFORECAST"/>
    <s v="TOT"/>
    <s v="MLN_USD"/>
    <s v="A"/>
    <x v="42"/>
    <n v="486802"/>
    <m/>
    <x v="322"/>
  </r>
  <r>
    <x v="4"/>
    <s v="GDPLTFORECAST"/>
    <s v="TOT"/>
    <s v="MLN_USD"/>
    <s v="A"/>
    <x v="43"/>
    <n v="497170.9"/>
    <m/>
    <x v="323"/>
  </r>
  <r>
    <x v="4"/>
    <s v="GDPLTFORECAST"/>
    <s v="TOT"/>
    <s v="MLN_USD"/>
    <s v="A"/>
    <x v="44"/>
    <n v="507281.1"/>
    <m/>
    <x v="324"/>
  </r>
  <r>
    <x v="4"/>
    <s v="GDPLTFORECAST"/>
    <s v="TOT"/>
    <s v="MLN_USD"/>
    <s v="A"/>
    <x v="45"/>
    <n v="517122.6"/>
    <m/>
    <x v="325"/>
  </r>
  <r>
    <x v="4"/>
    <s v="GDPLTFORECAST"/>
    <s v="TOT"/>
    <s v="MLN_USD"/>
    <s v="A"/>
    <x v="46"/>
    <n v="526716.5"/>
    <m/>
    <x v="326"/>
  </r>
  <r>
    <x v="4"/>
    <s v="GDPLTFORECAST"/>
    <s v="TOT"/>
    <s v="MLN_USD"/>
    <s v="A"/>
    <x v="47"/>
    <n v="536156.1"/>
    <m/>
    <x v="327"/>
  </r>
  <r>
    <x v="4"/>
    <s v="GDPLTFORECAST"/>
    <s v="TOT"/>
    <s v="MLN_USD"/>
    <s v="A"/>
    <x v="48"/>
    <n v="545496.1"/>
    <m/>
    <x v="328"/>
  </r>
  <r>
    <x v="4"/>
    <s v="GDPLTFORECAST"/>
    <s v="TOT"/>
    <s v="MLN_USD"/>
    <s v="A"/>
    <x v="49"/>
    <n v="554804.80000000005"/>
    <m/>
    <x v="329"/>
  </r>
  <r>
    <x v="4"/>
    <s v="GDPLTFORECAST"/>
    <s v="TOT"/>
    <s v="MLN_USD"/>
    <s v="A"/>
    <x v="50"/>
    <n v="564168.4"/>
    <m/>
    <x v="330"/>
  </r>
  <r>
    <x v="4"/>
    <s v="GDPLTFORECAST"/>
    <s v="TOT"/>
    <s v="MLN_USD"/>
    <s v="A"/>
    <x v="51"/>
    <n v="573665.1"/>
    <m/>
    <x v="331"/>
  </r>
  <r>
    <x v="4"/>
    <s v="GDPLTFORECAST"/>
    <s v="TOT"/>
    <s v="MLN_USD"/>
    <s v="A"/>
    <x v="52"/>
    <n v="583264.30000000005"/>
    <m/>
    <x v="332"/>
  </r>
  <r>
    <x v="4"/>
    <s v="GDPLTFORECAST"/>
    <s v="TOT"/>
    <s v="MLN_USD"/>
    <s v="A"/>
    <x v="53"/>
    <n v="592950.5"/>
    <m/>
    <x v="333"/>
  </r>
  <r>
    <x v="4"/>
    <s v="GDPLTFORECAST"/>
    <s v="TOT"/>
    <s v="MLN_USD"/>
    <s v="A"/>
    <x v="54"/>
    <n v="602685.1"/>
    <m/>
    <x v="334"/>
  </r>
  <r>
    <x v="4"/>
    <s v="GDPLTFORECAST"/>
    <s v="TOT"/>
    <s v="MLN_USD"/>
    <s v="A"/>
    <x v="55"/>
    <n v="612424.69999999995"/>
    <m/>
    <x v="335"/>
  </r>
  <r>
    <x v="4"/>
    <s v="GDPLTFORECAST"/>
    <s v="TOT"/>
    <s v="MLN_USD"/>
    <s v="A"/>
    <x v="56"/>
    <n v="622130"/>
    <m/>
    <x v="336"/>
  </r>
  <r>
    <x v="4"/>
    <s v="GDPLTFORECAST"/>
    <s v="TOT"/>
    <s v="MLN_USD"/>
    <s v="A"/>
    <x v="57"/>
    <n v="631827.69999999995"/>
    <m/>
    <x v="337"/>
  </r>
  <r>
    <x v="4"/>
    <s v="GDPLTFORECAST"/>
    <s v="TOT"/>
    <s v="MLN_USD"/>
    <s v="A"/>
    <x v="58"/>
    <n v="641486.5"/>
    <m/>
    <x v="338"/>
  </r>
  <r>
    <x v="4"/>
    <s v="GDPLTFORECAST"/>
    <s v="TOT"/>
    <s v="MLN_USD"/>
    <s v="A"/>
    <x v="59"/>
    <n v="651099.1"/>
    <m/>
    <x v="339"/>
  </r>
  <r>
    <x v="4"/>
    <s v="GDPLTFORECAST"/>
    <s v="TOT"/>
    <s v="MLN_USD"/>
    <s v="A"/>
    <x v="60"/>
    <n v="660699.5"/>
    <m/>
    <x v="340"/>
  </r>
  <r>
    <x v="4"/>
    <s v="GDPLTFORECAST"/>
    <s v="TOT"/>
    <s v="MLN_USD"/>
    <s v="A"/>
    <x v="61"/>
    <n v="670356.6"/>
    <m/>
    <x v="341"/>
  </r>
  <r>
    <x v="4"/>
    <s v="GDPLTFORECAST"/>
    <s v="TOT"/>
    <s v="MLN_USD"/>
    <s v="A"/>
    <x v="62"/>
    <n v="680098"/>
    <m/>
    <x v="342"/>
  </r>
  <r>
    <x v="4"/>
    <s v="GDPLTFORECAST"/>
    <s v="TOT"/>
    <s v="MLN_USD"/>
    <s v="A"/>
    <x v="63"/>
    <n v="690039.1"/>
    <m/>
    <x v="343"/>
  </r>
  <r>
    <x v="4"/>
    <s v="GDPLTFORECAST"/>
    <s v="TOT"/>
    <s v="MLN_USD"/>
    <s v="A"/>
    <x v="64"/>
    <n v="700295.1"/>
    <m/>
    <x v="344"/>
  </r>
  <r>
    <x v="4"/>
    <s v="GDPLTFORECAST"/>
    <s v="TOT"/>
    <s v="MLN_USD"/>
    <s v="A"/>
    <x v="65"/>
    <n v="710972.7"/>
    <m/>
    <x v="345"/>
  </r>
  <r>
    <x v="4"/>
    <s v="GDPLTFORECAST"/>
    <s v="TOT"/>
    <s v="MLN_USD"/>
    <s v="A"/>
    <x v="66"/>
    <n v="722126.6"/>
    <m/>
    <x v="346"/>
  </r>
  <r>
    <x v="4"/>
    <s v="GDPLTFORECAST"/>
    <s v="TOT"/>
    <s v="MLN_USD"/>
    <s v="A"/>
    <x v="67"/>
    <n v="733751.1"/>
    <m/>
    <x v="347"/>
  </r>
  <r>
    <x v="4"/>
    <s v="GDPLTFORECAST"/>
    <s v="TOT"/>
    <s v="MLN_USD"/>
    <s v="A"/>
    <x v="68"/>
    <n v="745793.4"/>
    <m/>
    <x v="348"/>
  </r>
  <r>
    <x v="4"/>
    <s v="GDPLTFORECAST"/>
    <s v="TOT"/>
    <s v="MLN_USD"/>
    <s v="A"/>
    <x v="69"/>
    <n v="758174"/>
    <m/>
    <x v="349"/>
  </r>
  <r>
    <x v="4"/>
    <s v="GDPLTFORECAST"/>
    <s v="TOT"/>
    <s v="MLN_USD"/>
    <s v="A"/>
    <x v="70"/>
    <n v="770808.1"/>
    <m/>
    <x v="350"/>
  </r>
  <r>
    <x v="5"/>
    <s v="GDPLTFORECAST"/>
    <s v="TOT"/>
    <s v="MLN_USD"/>
    <s v="A"/>
    <x v="0"/>
    <n v="169906.63657559999"/>
    <m/>
    <x v="0"/>
  </r>
  <r>
    <x v="5"/>
    <s v="GDPLTFORECAST"/>
    <s v="TOT"/>
    <s v="MLN_USD"/>
    <s v="A"/>
    <x v="1"/>
    <n v="172274.55065941901"/>
    <m/>
    <x v="351"/>
  </r>
  <r>
    <x v="5"/>
    <s v="GDPLTFORECAST"/>
    <s v="TOT"/>
    <s v="MLN_USD"/>
    <s v="A"/>
    <x v="2"/>
    <n v="175645.98354116399"/>
    <m/>
    <x v="352"/>
  </r>
  <r>
    <x v="5"/>
    <s v="GDPLTFORECAST"/>
    <s v="TOT"/>
    <s v="MLN_USD"/>
    <s v="A"/>
    <x v="3"/>
    <n v="175664.706398779"/>
    <m/>
    <x v="353"/>
  </r>
  <r>
    <x v="5"/>
    <s v="GDPLTFORECAST"/>
    <s v="TOT"/>
    <s v="MLN_USD"/>
    <s v="A"/>
    <x v="4"/>
    <n v="185031.936654964"/>
    <m/>
    <x v="354"/>
  </r>
  <r>
    <x v="5"/>
    <s v="GDPLTFORECAST"/>
    <s v="TOT"/>
    <s v="MLN_USD"/>
    <s v="A"/>
    <x v="5"/>
    <n v="190634.02661505601"/>
    <m/>
    <x v="355"/>
  </r>
  <r>
    <x v="5"/>
    <s v="GDPLTFORECAST"/>
    <s v="TOT"/>
    <s v="MLN_USD"/>
    <s v="A"/>
    <x v="6"/>
    <n v="196162.54365579001"/>
    <m/>
    <x v="356"/>
  </r>
  <r>
    <x v="5"/>
    <s v="GDPLTFORECAST"/>
    <s v="TOT"/>
    <s v="MLN_USD"/>
    <s v="A"/>
    <x v="7"/>
    <n v="202559.30025562699"/>
    <m/>
    <x v="357"/>
  </r>
  <r>
    <x v="5"/>
    <s v="GDPLTFORECAST"/>
    <s v="TOT"/>
    <s v="MLN_USD"/>
    <s v="A"/>
    <x v="8"/>
    <n v="207052.39052982401"/>
    <m/>
    <x v="358"/>
  </r>
  <r>
    <x v="5"/>
    <s v="GDPLTFORECAST"/>
    <s v="TOT"/>
    <s v="MLN_USD"/>
    <s v="A"/>
    <x v="9"/>
    <n v="213156.17396332399"/>
    <m/>
    <x v="359"/>
  </r>
  <r>
    <x v="5"/>
    <s v="GDPLTFORECAST"/>
    <s v="TOT"/>
    <s v="MLN_USD"/>
    <s v="A"/>
    <x v="10"/>
    <n v="221143.05494931099"/>
    <m/>
    <x v="360"/>
  </r>
  <r>
    <x v="5"/>
    <s v="GDPLTFORECAST"/>
    <s v="TOT"/>
    <s v="MLN_USD"/>
    <s v="A"/>
    <x v="11"/>
    <n v="222963.259522345"/>
    <m/>
    <x v="361"/>
  </r>
  <r>
    <x v="5"/>
    <s v="GDPLTFORECAST"/>
    <s v="TOT"/>
    <s v="MLN_USD"/>
    <s v="A"/>
    <x v="12"/>
    <n v="224003.16922662"/>
    <m/>
    <x v="362"/>
  </r>
  <r>
    <x v="5"/>
    <s v="GDPLTFORECAST"/>
    <s v="TOT"/>
    <s v="MLN_USD"/>
    <s v="A"/>
    <x v="13"/>
    <n v="224876.814681232"/>
    <m/>
    <x v="363"/>
  </r>
  <r>
    <x v="5"/>
    <s v="GDPLTFORECAST"/>
    <s v="TOT"/>
    <s v="MLN_USD"/>
    <s v="A"/>
    <x v="14"/>
    <n v="230877.094993412"/>
    <m/>
    <x v="364"/>
  </r>
  <r>
    <x v="5"/>
    <s v="GDPLTFORECAST"/>
    <s v="TOT"/>
    <s v="MLN_USD"/>
    <s v="A"/>
    <x v="15"/>
    <n v="236271.78315753301"/>
    <m/>
    <x v="365"/>
  </r>
  <r>
    <x v="5"/>
    <s v="GDPLTFORECAST"/>
    <s v="TOT"/>
    <s v="MLN_USD"/>
    <s v="A"/>
    <x v="16"/>
    <n v="245517.051137003"/>
    <m/>
    <x v="366"/>
  </r>
  <r>
    <x v="5"/>
    <s v="GDPLTFORECAST"/>
    <s v="TOT"/>
    <s v="MLN_USD"/>
    <s v="A"/>
    <x v="17"/>
    <n v="247749.42227978"/>
    <m/>
    <x v="367"/>
  </r>
  <r>
    <x v="5"/>
    <s v="GDPLTFORECAST"/>
    <s v="TOT"/>
    <s v="MLN_USD"/>
    <s v="A"/>
    <x v="18"/>
    <n v="246481.01460194"/>
    <m/>
    <x v="368"/>
  </r>
  <r>
    <x v="5"/>
    <s v="GDPLTFORECAST"/>
    <s v="TOT"/>
    <s v="MLN_USD"/>
    <s v="A"/>
    <x v="19"/>
    <n v="234387.23524283699"/>
    <m/>
    <x v="369"/>
  </r>
  <r>
    <x v="5"/>
    <s v="GDPLTFORECAST"/>
    <s v="TOT"/>
    <s v="MLN_USD"/>
    <s v="A"/>
    <x v="20"/>
    <n v="238772.471309085"/>
    <m/>
    <x v="370"/>
  </r>
  <r>
    <x v="5"/>
    <s v="GDPLTFORECAST"/>
    <s v="TOT"/>
    <s v="MLN_USD"/>
    <s v="A"/>
    <x v="21"/>
    <n v="241964.45483017"/>
    <m/>
    <x v="371"/>
  </r>
  <r>
    <x v="5"/>
    <s v="GDPLTFORECAST"/>
    <s v="TOT"/>
    <s v="MLN_USD"/>
    <s v="A"/>
    <x v="22"/>
    <n v="242512.42804317499"/>
    <m/>
    <x v="372"/>
  </r>
  <r>
    <x v="5"/>
    <s v="GDPLTFORECAST"/>
    <s v="TOT"/>
    <s v="MLN_USD"/>
    <s v="A"/>
    <x v="23"/>
    <n v="244775.91604790301"/>
    <m/>
    <x v="373"/>
  </r>
  <r>
    <x v="5"/>
    <s v="GDPLTFORECAST"/>
    <s v="TOT"/>
    <s v="MLN_USD"/>
    <s v="A"/>
    <x v="24"/>
    <n v="248739.88781782001"/>
    <m/>
    <x v="374"/>
  </r>
  <r>
    <x v="5"/>
    <s v="GDPLTFORECAST"/>
    <s v="TOT"/>
    <s v="MLN_USD"/>
    <s v="A"/>
    <x v="25"/>
    <n v="252736.031258567"/>
    <m/>
    <x v="375"/>
  </r>
  <r>
    <x v="5"/>
    <s v="GDPLTFORECAST"/>
    <s v="TOT"/>
    <s v="MLN_USD"/>
    <s v="A"/>
    <x v="26"/>
    <n v="257699.961846441"/>
    <m/>
    <x v="376"/>
  </r>
  <r>
    <x v="5"/>
    <s v="GDPLTFORECAST"/>
    <s v="TOT"/>
    <s v="MLN_USD"/>
    <s v="A"/>
    <x v="27"/>
    <n v="263472.79899393499"/>
    <m/>
    <x v="377"/>
  </r>
  <r>
    <x v="5"/>
    <s v="GDPLTFORECAST"/>
    <s v="TOT"/>
    <s v="MLN_USD"/>
    <s v="A"/>
    <x v="28"/>
    <n v="267852.13786391902"/>
    <m/>
    <x v="378"/>
  </r>
  <r>
    <x v="5"/>
    <s v="GDPLTFORECAST"/>
    <s v="TOT"/>
    <s v="MLN_USD"/>
    <s v="A"/>
    <x v="29"/>
    <n v="273072.20214765897"/>
    <m/>
    <x v="379"/>
  </r>
  <r>
    <x v="5"/>
    <s v="GDPLTFORECAST"/>
    <s v="TOT"/>
    <s v="MLN_USD"/>
    <s v="A"/>
    <x v="30"/>
    <n v="276756.8"/>
    <m/>
    <x v="380"/>
  </r>
  <r>
    <x v="5"/>
    <s v="GDPLTFORECAST"/>
    <s v="TOT"/>
    <s v="MLN_USD"/>
    <s v="A"/>
    <x v="31"/>
    <n v="280674.90000000002"/>
    <m/>
    <x v="381"/>
  </r>
  <r>
    <x v="5"/>
    <s v="GDPLTFORECAST"/>
    <s v="TOT"/>
    <s v="MLN_USD"/>
    <s v="A"/>
    <x v="32"/>
    <n v="285198.8"/>
    <m/>
    <x v="382"/>
  </r>
  <r>
    <x v="5"/>
    <s v="GDPLTFORECAST"/>
    <s v="TOT"/>
    <s v="MLN_USD"/>
    <s v="A"/>
    <x v="33"/>
    <n v="290249.2"/>
    <m/>
    <x v="383"/>
  </r>
  <r>
    <x v="5"/>
    <s v="GDPLTFORECAST"/>
    <s v="TOT"/>
    <s v="MLN_USD"/>
    <s v="A"/>
    <x v="34"/>
    <n v="295664.3"/>
    <m/>
    <x v="384"/>
  </r>
  <r>
    <x v="5"/>
    <s v="GDPLTFORECAST"/>
    <s v="TOT"/>
    <s v="MLN_USD"/>
    <s v="A"/>
    <x v="35"/>
    <n v="301344.40000000002"/>
    <m/>
    <x v="385"/>
  </r>
  <r>
    <x v="5"/>
    <s v="GDPLTFORECAST"/>
    <s v="TOT"/>
    <s v="MLN_USD"/>
    <s v="A"/>
    <x v="36"/>
    <n v="307213.8"/>
    <m/>
    <x v="386"/>
  </r>
  <r>
    <x v="5"/>
    <s v="GDPLTFORECAST"/>
    <s v="TOT"/>
    <s v="MLN_USD"/>
    <s v="A"/>
    <x v="37"/>
    <n v="313193.5"/>
    <m/>
    <x v="387"/>
  </r>
  <r>
    <x v="5"/>
    <s v="GDPLTFORECAST"/>
    <s v="TOT"/>
    <s v="MLN_USD"/>
    <s v="A"/>
    <x v="38"/>
    <n v="319268.90000000002"/>
    <m/>
    <x v="388"/>
  </r>
  <r>
    <x v="5"/>
    <s v="GDPLTFORECAST"/>
    <s v="TOT"/>
    <s v="MLN_USD"/>
    <s v="A"/>
    <x v="39"/>
    <n v="325441"/>
    <m/>
    <x v="389"/>
  </r>
  <r>
    <x v="5"/>
    <s v="GDPLTFORECAST"/>
    <s v="TOT"/>
    <s v="MLN_USD"/>
    <s v="A"/>
    <x v="40"/>
    <n v="331720.7"/>
    <m/>
    <x v="390"/>
  </r>
  <r>
    <x v="5"/>
    <s v="GDPLTFORECAST"/>
    <s v="TOT"/>
    <s v="MLN_USD"/>
    <s v="A"/>
    <x v="41"/>
    <n v="338121.7"/>
    <m/>
    <x v="391"/>
  </r>
  <r>
    <x v="5"/>
    <s v="GDPLTFORECAST"/>
    <s v="TOT"/>
    <s v="MLN_USD"/>
    <s v="A"/>
    <x v="42"/>
    <n v="344661.8"/>
    <m/>
    <x v="392"/>
  </r>
  <r>
    <x v="5"/>
    <s v="GDPLTFORECAST"/>
    <s v="TOT"/>
    <s v="MLN_USD"/>
    <s v="A"/>
    <x v="43"/>
    <n v="351363.5"/>
    <m/>
    <x v="393"/>
  </r>
  <r>
    <x v="5"/>
    <s v="GDPLTFORECAST"/>
    <s v="TOT"/>
    <s v="MLN_USD"/>
    <s v="A"/>
    <x v="44"/>
    <n v="358248.2"/>
    <m/>
    <x v="394"/>
  </r>
  <r>
    <x v="5"/>
    <s v="GDPLTFORECAST"/>
    <s v="TOT"/>
    <s v="MLN_USD"/>
    <s v="A"/>
    <x v="45"/>
    <n v="365325.7"/>
    <m/>
    <x v="395"/>
  </r>
  <r>
    <x v="5"/>
    <s v="GDPLTFORECAST"/>
    <s v="TOT"/>
    <s v="MLN_USD"/>
    <s v="A"/>
    <x v="46"/>
    <n v="372598.3"/>
    <m/>
    <x v="396"/>
  </r>
  <r>
    <x v="5"/>
    <s v="GDPLTFORECAST"/>
    <s v="TOT"/>
    <s v="MLN_USD"/>
    <s v="A"/>
    <x v="47"/>
    <n v="380070.1"/>
    <m/>
    <x v="397"/>
  </r>
  <r>
    <x v="5"/>
    <s v="GDPLTFORECAST"/>
    <s v="TOT"/>
    <s v="MLN_USD"/>
    <s v="A"/>
    <x v="48"/>
    <n v="387747.7"/>
    <m/>
    <x v="398"/>
  </r>
  <r>
    <x v="5"/>
    <s v="GDPLTFORECAST"/>
    <s v="TOT"/>
    <s v="MLN_USD"/>
    <s v="A"/>
    <x v="49"/>
    <n v="395643.5"/>
    <m/>
    <x v="399"/>
  </r>
  <r>
    <x v="5"/>
    <s v="GDPLTFORECAST"/>
    <s v="TOT"/>
    <s v="MLN_USD"/>
    <s v="A"/>
    <x v="50"/>
    <n v="403775.4"/>
    <m/>
    <x v="400"/>
  </r>
  <r>
    <x v="5"/>
    <s v="GDPLTFORECAST"/>
    <s v="TOT"/>
    <s v="MLN_USD"/>
    <s v="A"/>
    <x v="51"/>
    <n v="412166"/>
    <m/>
    <x v="401"/>
  </r>
  <r>
    <x v="5"/>
    <s v="GDPLTFORECAST"/>
    <s v="TOT"/>
    <s v="MLN_USD"/>
    <s v="A"/>
    <x v="52"/>
    <n v="420839"/>
    <m/>
    <x v="402"/>
  </r>
  <r>
    <x v="5"/>
    <s v="GDPLTFORECAST"/>
    <s v="TOT"/>
    <s v="MLN_USD"/>
    <s v="A"/>
    <x v="53"/>
    <n v="429807.2"/>
    <m/>
    <x v="403"/>
  </r>
  <r>
    <x v="5"/>
    <s v="GDPLTFORECAST"/>
    <s v="TOT"/>
    <s v="MLN_USD"/>
    <s v="A"/>
    <x v="54"/>
    <n v="439067.5"/>
    <m/>
    <x v="404"/>
  </r>
  <r>
    <x v="5"/>
    <s v="GDPLTFORECAST"/>
    <s v="TOT"/>
    <s v="MLN_USD"/>
    <s v="A"/>
    <x v="55"/>
    <n v="448599.2"/>
    <m/>
    <x v="405"/>
  </r>
  <r>
    <x v="5"/>
    <s v="GDPLTFORECAST"/>
    <s v="TOT"/>
    <s v="MLN_USD"/>
    <s v="A"/>
    <x v="56"/>
    <n v="458369.7"/>
    <m/>
    <x v="406"/>
  </r>
  <r>
    <x v="5"/>
    <s v="GDPLTFORECAST"/>
    <s v="TOT"/>
    <s v="MLN_USD"/>
    <s v="A"/>
    <x v="57"/>
    <n v="468394.9"/>
    <m/>
    <x v="407"/>
  </r>
  <r>
    <x v="5"/>
    <s v="GDPLTFORECAST"/>
    <s v="TOT"/>
    <s v="MLN_USD"/>
    <s v="A"/>
    <x v="58"/>
    <n v="478639.9"/>
    <m/>
    <x v="408"/>
  </r>
  <r>
    <x v="5"/>
    <s v="GDPLTFORECAST"/>
    <s v="TOT"/>
    <s v="MLN_USD"/>
    <s v="A"/>
    <x v="59"/>
    <n v="489074.1"/>
    <m/>
    <x v="409"/>
  </r>
  <r>
    <x v="5"/>
    <s v="GDPLTFORECAST"/>
    <s v="TOT"/>
    <s v="MLN_USD"/>
    <s v="A"/>
    <x v="60"/>
    <n v="499674.8"/>
    <m/>
    <x v="410"/>
  </r>
  <r>
    <x v="5"/>
    <s v="GDPLTFORECAST"/>
    <s v="TOT"/>
    <s v="MLN_USD"/>
    <s v="A"/>
    <x v="61"/>
    <n v="510433.2"/>
    <m/>
    <x v="411"/>
  </r>
  <r>
    <x v="5"/>
    <s v="GDPLTFORECAST"/>
    <s v="TOT"/>
    <s v="MLN_USD"/>
    <s v="A"/>
    <x v="62"/>
    <n v="521297.3"/>
    <m/>
    <x v="412"/>
  </r>
  <r>
    <x v="5"/>
    <s v="GDPLTFORECAST"/>
    <s v="TOT"/>
    <s v="MLN_USD"/>
    <s v="A"/>
    <x v="63"/>
    <n v="532273.4"/>
    <m/>
    <x v="413"/>
  </r>
  <r>
    <x v="5"/>
    <s v="GDPLTFORECAST"/>
    <s v="TOT"/>
    <s v="MLN_USD"/>
    <s v="A"/>
    <x v="64"/>
    <n v="543370.80000000005"/>
    <m/>
    <x v="414"/>
  </r>
  <r>
    <x v="5"/>
    <s v="GDPLTFORECAST"/>
    <s v="TOT"/>
    <s v="MLN_USD"/>
    <s v="A"/>
    <x v="65"/>
    <n v="554603.80000000005"/>
    <m/>
    <x v="415"/>
  </r>
  <r>
    <x v="5"/>
    <s v="GDPLTFORECAST"/>
    <s v="TOT"/>
    <s v="MLN_USD"/>
    <s v="A"/>
    <x v="66"/>
    <n v="565992"/>
    <m/>
    <x v="416"/>
  </r>
  <r>
    <x v="5"/>
    <s v="GDPLTFORECAST"/>
    <s v="TOT"/>
    <s v="MLN_USD"/>
    <s v="A"/>
    <x v="67"/>
    <n v="577556.5"/>
    <m/>
    <x v="417"/>
  </r>
  <r>
    <x v="5"/>
    <s v="GDPLTFORECAST"/>
    <s v="TOT"/>
    <s v="MLN_USD"/>
    <s v="A"/>
    <x v="68"/>
    <n v="589313.9"/>
    <m/>
    <x v="418"/>
  </r>
  <r>
    <x v="5"/>
    <s v="GDPLTFORECAST"/>
    <s v="TOT"/>
    <s v="MLN_USD"/>
    <s v="A"/>
    <x v="69"/>
    <n v="601283.4"/>
    <m/>
    <x v="419"/>
  </r>
  <r>
    <x v="5"/>
    <s v="GDPLTFORECAST"/>
    <s v="TOT"/>
    <s v="MLN_USD"/>
    <s v="A"/>
    <x v="70"/>
    <n v="613481.19999999995"/>
    <m/>
    <x v="420"/>
  </r>
  <r>
    <x v="6"/>
    <s v="GDPLTFORECAST"/>
    <s v="TOT"/>
    <s v="MLN_USD"/>
    <s v="A"/>
    <x v="0"/>
    <n v="140240.932334957"/>
    <m/>
    <x v="0"/>
  </r>
  <r>
    <x v="6"/>
    <s v="GDPLTFORECAST"/>
    <s v="TOT"/>
    <s v="MLN_USD"/>
    <s v="A"/>
    <x v="1"/>
    <n v="131944.32928004899"/>
    <m/>
    <x v="421"/>
  </r>
  <r>
    <x v="6"/>
    <s v="GDPLTFORECAST"/>
    <s v="TOT"/>
    <s v="MLN_USD"/>
    <s v="A"/>
    <x v="2"/>
    <n v="127557.63239354901"/>
    <m/>
    <x v="422"/>
  </r>
  <r>
    <x v="6"/>
    <s v="GDPLTFORECAST"/>
    <s v="TOT"/>
    <s v="MLN_USD"/>
    <s v="A"/>
    <x v="3"/>
    <n v="126620.721961495"/>
    <m/>
    <x v="423"/>
  </r>
  <r>
    <x v="6"/>
    <s v="GDPLTFORECAST"/>
    <s v="TOT"/>
    <s v="MLN_USD"/>
    <s v="A"/>
    <x v="4"/>
    <n v="131609.797797192"/>
    <m/>
    <x v="424"/>
  </r>
  <r>
    <x v="6"/>
    <s v="GDPLTFORECAST"/>
    <s v="TOT"/>
    <s v="MLN_USD"/>
    <s v="A"/>
    <x v="5"/>
    <n v="137145.68256832301"/>
    <m/>
    <x v="425"/>
  </r>
  <r>
    <x v="6"/>
    <s v="GDPLTFORECAST"/>
    <s v="TOT"/>
    <s v="MLN_USD"/>
    <s v="A"/>
    <x v="6"/>
    <n v="142162.543410902"/>
    <m/>
    <x v="426"/>
  </r>
  <r>
    <x v="6"/>
    <s v="GDPLTFORECAST"/>
    <s v="TOT"/>
    <s v="MLN_USD"/>
    <s v="A"/>
    <x v="7"/>
    <n v="151051.52281252999"/>
    <m/>
    <x v="427"/>
  </r>
  <r>
    <x v="6"/>
    <s v="GDPLTFORECAST"/>
    <s v="TOT"/>
    <s v="MLN_USD"/>
    <s v="A"/>
    <x v="8"/>
    <n v="159250.322643213"/>
    <m/>
    <x v="428"/>
  </r>
  <r>
    <x v="6"/>
    <s v="GDPLTFORECAST"/>
    <s v="TOT"/>
    <s v="MLN_USD"/>
    <s v="A"/>
    <x v="9"/>
    <n v="166327.71959614701"/>
    <m/>
    <x v="429"/>
  </r>
  <r>
    <x v="6"/>
    <s v="GDPLTFORECAST"/>
    <s v="TOT"/>
    <s v="MLN_USD"/>
    <s v="A"/>
    <x v="10"/>
    <n v="175700.158117518"/>
    <m/>
    <x v="430"/>
  </r>
  <r>
    <x v="6"/>
    <s v="GDPLTFORECAST"/>
    <s v="TOT"/>
    <s v="MLN_USD"/>
    <s v="A"/>
    <x v="11"/>
    <n v="180235.782640905"/>
    <m/>
    <x v="431"/>
  </r>
  <r>
    <x v="6"/>
    <s v="GDPLTFORECAST"/>
    <s v="TOT"/>
    <s v="MLN_USD"/>
    <s v="A"/>
    <x v="12"/>
    <n v="183264.34839102201"/>
    <m/>
    <x v="432"/>
  </r>
  <r>
    <x v="6"/>
    <s v="GDPLTFORECAST"/>
    <s v="TOT"/>
    <s v="MLN_USD"/>
    <s v="A"/>
    <x v="13"/>
    <n v="186918.632496117"/>
    <m/>
    <x v="433"/>
  </r>
  <r>
    <x v="6"/>
    <s v="GDPLTFORECAST"/>
    <s v="TOT"/>
    <s v="MLN_USD"/>
    <s v="A"/>
    <x v="14"/>
    <n v="194257.20851374001"/>
    <m/>
    <x v="434"/>
  </r>
  <r>
    <x v="6"/>
    <s v="GDPLTFORECAST"/>
    <s v="TOT"/>
    <s v="MLN_USD"/>
    <s v="A"/>
    <x v="15"/>
    <n v="199658.61385156299"/>
    <m/>
    <x v="435"/>
  </r>
  <r>
    <x v="6"/>
    <s v="GDPLTFORECAST"/>
    <s v="TOT"/>
    <s v="MLN_USD"/>
    <s v="A"/>
    <x v="16"/>
    <n v="207754.05345664601"/>
    <m/>
    <x v="436"/>
  </r>
  <r>
    <x v="6"/>
    <s v="GDPLTFORECAST"/>
    <s v="TOT"/>
    <s v="MLN_USD"/>
    <s v="A"/>
    <x v="17"/>
    <n v="218526.85632486001"/>
    <m/>
    <x v="437"/>
  </r>
  <r>
    <x v="6"/>
    <s v="GDPLTFORECAST"/>
    <s v="TOT"/>
    <s v="MLN_USD"/>
    <s v="A"/>
    <x v="18"/>
    <n v="220101.710514921"/>
    <m/>
    <x v="438"/>
  </r>
  <r>
    <x v="6"/>
    <s v="GDPLTFORECAST"/>
    <s v="TOT"/>
    <s v="MLN_USD"/>
    <s v="A"/>
    <x v="19"/>
    <n v="201901.41960706201"/>
    <m/>
    <x v="439"/>
  </r>
  <r>
    <x v="6"/>
    <s v="GDPLTFORECAST"/>
    <s v="TOT"/>
    <s v="MLN_USD"/>
    <s v="A"/>
    <x v="20"/>
    <n v="207942.991503442"/>
    <m/>
    <x v="440"/>
  </r>
  <r>
    <x v="6"/>
    <s v="GDPLTFORECAST"/>
    <s v="TOT"/>
    <s v="MLN_USD"/>
    <s v="A"/>
    <x v="21"/>
    <n v="213288.82682750199"/>
    <m/>
    <x v="441"/>
  </r>
  <r>
    <x v="6"/>
    <s v="GDPLTFORECAST"/>
    <s v="TOT"/>
    <s v="MLN_USD"/>
    <s v="A"/>
    <x v="22"/>
    <n v="210246.924274082"/>
    <m/>
    <x v="442"/>
  </r>
  <r>
    <x v="6"/>
    <s v="GDPLTFORECAST"/>
    <s v="TOT"/>
    <s v="MLN_USD"/>
    <s v="A"/>
    <x v="23"/>
    <n v="208652.06487906599"/>
    <m/>
    <x v="443"/>
  </r>
  <r>
    <x v="6"/>
    <s v="GDPLTFORECAST"/>
    <s v="TOT"/>
    <s v="MLN_USD"/>
    <s v="A"/>
    <x v="24"/>
    <n v="207333.944152593"/>
    <m/>
    <x v="444"/>
  </r>
  <r>
    <x v="6"/>
    <s v="GDPLTFORECAST"/>
    <s v="TOT"/>
    <s v="MLN_USD"/>
    <s v="A"/>
    <x v="25"/>
    <n v="207614.017021962"/>
    <m/>
    <x v="445"/>
  </r>
  <r>
    <x v="6"/>
    <s v="GDPLTFORECAST"/>
    <s v="TOT"/>
    <s v="MLN_USD"/>
    <s v="A"/>
    <x v="26"/>
    <n v="212047.392720023"/>
    <m/>
    <x v="446"/>
  </r>
  <r>
    <x v="6"/>
    <s v="GDPLTFORECAST"/>
    <s v="TOT"/>
    <s v="MLN_USD"/>
    <s v="A"/>
    <x v="27"/>
    <n v="217633.29050354101"/>
    <m/>
    <x v="447"/>
  </r>
  <r>
    <x v="6"/>
    <s v="GDPLTFORECAST"/>
    <s v="TOT"/>
    <s v="MLN_USD"/>
    <s v="A"/>
    <x v="28"/>
    <n v="224041.599520758"/>
    <m/>
    <x v="448"/>
  </r>
  <r>
    <x v="6"/>
    <s v="GDPLTFORECAST"/>
    <s v="TOT"/>
    <s v="MLN_USD"/>
    <s v="A"/>
    <x v="29"/>
    <n v="229725.36593822201"/>
    <m/>
    <x v="449"/>
  </r>
  <r>
    <x v="6"/>
    <s v="GDPLTFORECAST"/>
    <s v="TOT"/>
    <s v="MLN_USD"/>
    <s v="A"/>
    <x v="30"/>
    <n v="232163.7"/>
    <m/>
    <x v="450"/>
  </r>
  <r>
    <x v="6"/>
    <s v="GDPLTFORECAST"/>
    <s v="TOT"/>
    <s v="MLN_USD"/>
    <s v="A"/>
    <x v="31"/>
    <n v="234100.7"/>
    <m/>
    <x v="451"/>
  </r>
  <r>
    <x v="6"/>
    <s v="GDPLTFORECAST"/>
    <s v="TOT"/>
    <s v="MLN_USD"/>
    <s v="A"/>
    <x v="32"/>
    <n v="236272.5"/>
    <m/>
    <x v="452"/>
  </r>
  <r>
    <x v="6"/>
    <s v="GDPLTFORECAST"/>
    <s v="TOT"/>
    <s v="MLN_USD"/>
    <s v="A"/>
    <x v="33"/>
    <n v="238810.6"/>
    <m/>
    <x v="453"/>
  </r>
  <r>
    <x v="6"/>
    <s v="GDPLTFORECAST"/>
    <s v="TOT"/>
    <s v="MLN_USD"/>
    <s v="A"/>
    <x v="34"/>
    <n v="241694.4"/>
    <m/>
    <x v="454"/>
  </r>
  <r>
    <x v="6"/>
    <s v="GDPLTFORECAST"/>
    <s v="TOT"/>
    <s v="MLN_USD"/>
    <s v="A"/>
    <x v="35"/>
    <n v="244847"/>
    <m/>
    <x v="455"/>
  </r>
  <r>
    <x v="6"/>
    <s v="GDPLTFORECAST"/>
    <s v="TOT"/>
    <s v="MLN_USD"/>
    <s v="A"/>
    <x v="36"/>
    <n v="248195.1"/>
    <m/>
    <x v="456"/>
  </r>
  <r>
    <x v="6"/>
    <s v="GDPLTFORECAST"/>
    <s v="TOT"/>
    <s v="MLN_USD"/>
    <s v="A"/>
    <x v="37"/>
    <n v="251682.7"/>
    <m/>
    <x v="457"/>
  </r>
  <r>
    <x v="6"/>
    <s v="GDPLTFORECAST"/>
    <s v="TOT"/>
    <s v="MLN_USD"/>
    <s v="A"/>
    <x v="38"/>
    <n v="255275.9"/>
    <m/>
    <x v="458"/>
  </r>
  <r>
    <x v="6"/>
    <s v="GDPLTFORECAST"/>
    <s v="TOT"/>
    <s v="MLN_USD"/>
    <s v="A"/>
    <x v="39"/>
    <n v="258962.4"/>
    <m/>
    <x v="459"/>
  </r>
  <r>
    <x v="6"/>
    <s v="GDPLTFORECAST"/>
    <s v="TOT"/>
    <s v="MLN_USD"/>
    <s v="A"/>
    <x v="40"/>
    <n v="262742.09999999998"/>
    <m/>
    <x v="460"/>
  </r>
  <r>
    <x v="6"/>
    <s v="GDPLTFORECAST"/>
    <s v="TOT"/>
    <s v="MLN_USD"/>
    <s v="A"/>
    <x v="41"/>
    <n v="266620.7"/>
    <m/>
    <x v="461"/>
  </r>
  <r>
    <x v="6"/>
    <s v="GDPLTFORECAST"/>
    <s v="TOT"/>
    <s v="MLN_USD"/>
    <s v="A"/>
    <x v="42"/>
    <n v="270608.09999999998"/>
    <m/>
    <x v="462"/>
  </r>
  <r>
    <x v="6"/>
    <s v="GDPLTFORECAST"/>
    <s v="TOT"/>
    <s v="MLN_USD"/>
    <s v="A"/>
    <x v="43"/>
    <n v="274712.8"/>
    <m/>
    <x v="463"/>
  </r>
  <r>
    <x v="6"/>
    <s v="GDPLTFORECAST"/>
    <s v="TOT"/>
    <s v="MLN_USD"/>
    <s v="A"/>
    <x v="44"/>
    <n v="278935.59999999998"/>
    <m/>
    <x v="464"/>
  </r>
  <r>
    <x v="6"/>
    <s v="GDPLTFORECAST"/>
    <s v="TOT"/>
    <s v="MLN_USD"/>
    <s v="A"/>
    <x v="45"/>
    <n v="283271.2"/>
    <m/>
    <x v="465"/>
  </r>
  <r>
    <x v="6"/>
    <s v="GDPLTFORECAST"/>
    <s v="TOT"/>
    <s v="MLN_USD"/>
    <s v="A"/>
    <x v="46"/>
    <n v="287714"/>
    <m/>
    <x v="466"/>
  </r>
  <r>
    <x v="6"/>
    <s v="GDPLTFORECAST"/>
    <s v="TOT"/>
    <s v="MLN_USD"/>
    <s v="A"/>
    <x v="47"/>
    <n v="292261.8"/>
    <m/>
    <x v="467"/>
  </r>
  <r>
    <x v="6"/>
    <s v="GDPLTFORECAST"/>
    <s v="TOT"/>
    <s v="MLN_USD"/>
    <s v="A"/>
    <x v="48"/>
    <n v="296911.40000000002"/>
    <m/>
    <x v="468"/>
  </r>
  <r>
    <x v="6"/>
    <s v="GDPLTFORECAST"/>
    <s v="TOT"/>
    <s v="MLN_USD"/>
    <s v="A"/>
    <x v="49"/>
    <n v="301649.2"/>
    <m/>
    <x v="469"/>
  </r>
  <r>
    <x v="6"/>
    <s v="GDPLTFORECAST"/>
    <s v="TOT"/>
    <s v="MLN_USD"/>
    <s v="A"/>
    <x v="50"/>
    <n v="306457.3"/>
    <m/>
    <x v="470"/>
  </r>
  <r>
    <x v="6"/>
    <s v="GDPLTFORECAST"/>
    <s v="TOT"/>
    <s v="MLN_USD"/>
    <s v="A"/>
    <x v="51"/>
    <n v="311326.2"/>
    <m/>
    <x v="471"/>
  </r>
  <r>
    <x v="6"/>
    <s v="GDPLTFORECAST"/>
    <s v="TOT"/>
    <s v="MLN_USD"/>
    <s v="A"/>
    <x v="52"/>
    <n v="316258.59999999998"/>
    <m/>
    <x v="472"/>
  </r>
  <r>
    <x v="6"/>
    <s v="GDPLTFORECAST"/>
    <s v="TOT"/>
    <s v="MLN_USD"/>
    <s v="A"/>
    <x v="53"/>
    <n v="321265.5"/>
    <m/>
    <x v="473"/>
  </r>
  <r>
    <x v="6"/>
    <s v="GDPLTFORECAST"/>
    <s v="TOT"/>
    <s v="MLN_USD"/>
    <s v="A"/>
    <x v="54"/>
    <n v="326360.2"/>
    <m/>
    <x v="474"/>
  </r>
  <r>
    <x v="6"/>
    <s v="GDPLTFORECAST"/>
    <s v="TOT"/>
    <s v="MLN_USD"/>
    <s v="A"/>
    <x v="55"/>
    <n v="331550"/>
    <m/>
    <x v="475"/>
  </r>
  <r>
    <x v="6"/>
    <s v="GDPLTFORECAST"/>
    <s v="TOT"/>
    <s v="MLN_USD"/>
    <s v="A"/>
    <x v="56"/>
    <n v="336833.5"/>
    <m/>
    <x v="476"/>
  </r>
  <r>
    <x v="6"/>
    <s v="GDPLTFORECAST"/>
    <s v="TOT"/>
    <s v="MLN_USD"/>
    <s v="A"/>
    <x v="57"/>
    <n v="342200"/>
    <m/>
    <x v="477"/>
  </r>
  <r>
    <x v="6"/>
    <s v="GDPLTFORECAST"/>
    <s v="TOT"/>
    <s v="MLN_USD"/>
    <s v="A"/>
    <x v="58"/>
    <n v="347632"/>
    <m/>
    <x v="478"/>
  </r>
  <r>
    <x v="6"/>
    <s v="GDPLTFORECAST"/>
    <s v="TOT"/>
    <s v="MLN_USD"/>
    <s v="A"/>
    <x v="59"/>
    <n v="353110.9"/>
    <m/>
    <x v="479"/>
  </r>
  <r>
    <x v="6"/>
    <s v="GDPLTFORECAST"/>
    <s v="TOT"/>
    <s v="MLN_USD"/>
    <s v="A"/>
    <x v="60"/>
    <n v="358623.6"/>
    <m/>
    <x v="480"/>
  </r>
  <r>
    <x v="6"/>
    <s v="GDPLTFORECAST"/>
    <s v="TOT"/>
    <s v="MLN_USD"/>
    <s v="A"/>
    <x v="61"/>
    <n v="364163.8"/>
    <m/>
    <x v="481"/>
  </r>
  <r>
    <x v="6"/>
    <s v="GDPLTFORECAST"/>
    <s v="TOT"/>
    <s v="MLN_USD"/>
    <s v="A"/>
    <x v="62"/>
    <n v="369731.9"/>
    <m/>
    <x v="482"/>
  </r>
  <r>
    <x v="6"/>
    <s v="GDPLTFORECAST"/>
    <s v="TOT"/>
    <s v="MLN_USD"/>
    <s v="A"/>
    <x v="63"/>
    <n v="375330.7"/>
    <m/>
    <x v="483"/>
  </r>
  <r>
    <x v="6"/>
    <s v="GDPLTFORECAST"/>
    <s v="TOT"/>
    <s v="MLN_USD"/>
    <s v="A"/>
    <x v="64"/>
    <n v="380966"/>
    <m/>
    <x v="484"/>
  </r>
  <r>
    <x v="6"/>
    <s v="GDPLTFORECAST"/>
    <s v="TOT"/>
    <s v="MLN_USD"/>
    <s v="A"/>
    <x v="65"/>
    <n v="386647.6"/>
    <m/>
    <x v="485"/>
  </r>
  <r>
    <x v="6"/>
    <s v="GDPLTFORECAST"/>
    <s v="TOT"/>
    <s v="MLN_USD"/>
    <s v="A"/>
    <x v="66"/>
    <n v="392386.2"/>
    <m/>
    <x v="486"/>
  </r>
  <r>
    <x v="6"/>
    <s v="GDPLTFORECAST"/>
    <s v="TOT"/>
    <s v="MLN_USD"/>
    <s v="A"/>
    <x v="67"/>
    <n v="398237.7"/>
    <m/>
    <x v="487"/>
  </r>
  <r>
    <x v="6"/>
    <s v="GDPLTFORECAST"/>
    <s v="TOT"/>
    <s v="MLN_USD"/>
    <s v="A"/>
    <x v="68"/>
    <n v="404211.20000000001"/>
    <m/>
    <x v="488"/>
  </r>
  <r>
    <x v="6"/>
    <s v="GDPLTFORECAST"/>
    <s v="TOT"/>
    <s v="MLN_USD"/>
    <s v="A"/>
    <x v="69"/>
    <n v="410316.1"/>
    <m/>
    <x v="489"/>
  </r>
  <r>
    <x v="6"/>
    <s v="GDPLTFORECAST"/>
    <s v="TOT"/>
    <s v="MLN_USD"/>
    <s v="A"/>
    <x v="70"/>
    <n v="416557.6"/>
    <m/>
    <x v="490"/>
  </r>
  <r>
    <x v="7"/>
    <s v="GDPLTFORECAST"/>
    <s v="TOT"/>
    <s v="MLN_USD"/>
    <s v="A"/>
    <x v="0"/>
    <n v="1690770.9441998501"/>
    <m/>
    <x v="0"/>
  </r>
  <r>
    <x v="7"/>
    <s v="GDPLTFORECAST"/>
    <s v="TOT"/>
    <s v="MLN_USD"/>
    <s v="A"/>
    <x v="1"/>
    <n v="1708026.09153644"/>
    <m/>
    <x v="491"/>
  </r>
  <r>
    <x v="7"/>
    <s v="GDPLTFORECAST"/>
    <s v="TOT"/>
    <s v="MLN_USD"/>
    <s v="A"/>
    <x v="2"/>
    <n v="1732997.12687013"/>
    <m/>
    <x v="492"/>
  </r>
  <r>
    <x v="7"/>
    <s v="GDPLTFORECAST"/>
    <s v="TOT"/>
    <s v="MLN_USD"/>
    <s v="A"/>
    <x v="3"/>
    <n v="1723407.41388346"/>
    <m/>
    <x v="493"/>
  </r>
  <r>
    <x v="7"/>
    <s v="GDPLTFORECAST"/>
    <s v="TOT"/>
    <s v="MLN_USD"/>
    <s v="A"/>
    <x v="4"/>
    <n v="1763343.23563976"/>
    <m/>
    <x v="494"/>
  </r>
  <r>
    <x v="7"/>
    <s v="GDPLTFORECAST"/>
    <s v="TOT"/>
    <s v="MLN_USD"/>
    <s v="A"/>
    <x v="5"/>
    <n v="1801689.1808394799"/>
    <m/>
    <x v="495"/>
  </r>
  <r>
    <x v="7"/>
    <s v="GDPLTFORECAST"/>
    <s v="TOT"/>
    <s v="MLN_USD"/>
    <s v="A"/>
    <x v="6"/>
    <n v="1826328.1607742601"/>
    <m/>
    <x v="496"/>
  </r>
  <r>
    <x v="7"/>
    <s v="GDPLTFORECAST"/>
    <s v="TOT"/>
    <s v="MLN_USD"/>
    <s v="A"/>
    <x v="7"/>
    <n v="1869095.2534759799"/>
    <m/>
    <x v="497"/>
  </r>
  <r>
    <x v="7"/>
    <s v="GDPLTFORECAST"/>
    <s v="TOT"/>
    <s v="MLN_USD"/>
    <s v="A"/>
    <x v="8"/>
    <n v="1935600.2005069701"/>
    <m/>
    <x v="498"/>
  </r>
  <r>
    <x v="7"/>
    <s v="GDPLTFORECAST"/>
    <s v="TOT"/>
    <s v="MLN_USD"/>
    <s v="A"/>
    <x v="9"/>
    <n v="1999426.41087474"/>
    <m/>
    <x v="499"/>
  </r>
  <r>
    <x v="7"/>
    <s v="GDPLTFORECAST"/>
    <s v="TOT"/>
    <s v="MLN_USD"/>
    <s v="A"/>
    <x v="10"/>
    <n v="2079919.9249223799"/>
    <m/>
    <x v="500"/>
  </r>
  <r>
    <x v="7"/>
    <s v="GDPLTFORECAST"/>
    <s v="TOT"/>
    <s v="MLN_USD"/>
    <s v="A"/>
    <x v="11"/>
    <n v="2120909.40656636"/>
    <m/>
    <x v="501"/>
  </r>
  <r>
    <x v="7"/>
    <s v="GDPLTFORECAST"/>
    <s v="TOT"/>
    <s v="MLN_USD"/>
    <s v="A"/>
    <x v="12"/>
    <n v="2143673.3881709501"/>
    <m/>
    <x v="502"/>
  </r>
  <r>
    <x v="7"/>
    <s v="GDPLTFORECAST"/>
    <s v="TOT"/>
    <s v="MLN_USD"/>
    <s v="A"/>
    <x v="13"/>
    <n v="2161997.4488234399"/>
    <m/>
    <x v="503"/>
  </r>
  <r>
    <x v="7"/>
    <s v="GDPLTFORECAST"/>
    <s v="TOT"/>
    <s v="MLN_USD"/>
    <s v="A"/>
    <x v="14"/>
    <n v="2217989.2637902601"/>
    <m/>
    <x v="504"/>
  </r>
  <r>
    <x v="7"/>
    <s v="GDPLTFORECAST"/>
    <s v="TOT"/>
    <s v="MLN_USD"/>
    <s v="A"/>
    <x v="15"/>
    <n v="2254692.5321049499"/>
    <m/>
    <x v="505"/>
  </r>
  <r>
    <x v="7"/>
    <s v="GDPLTFORECAST"/>
    <s v="TOT"/>
    <s v="MLN_USD"/>
    <s v="A"/>
    <x v="16"/>
    <n v="2311740.3536407198"/>
    <m/>
    <x v="506"/>
  </r>
  <r>
    <x v="7"/>
    <s v="GDPLTFORECAST"/>
    <s v="TOT"/>
    <s v="MLN_USD"/>
    <s v="A"/>
    <x v="17"/>
    <n v="2366189.2256762302"/>
    <m/>
    <x v="507"/>
  </r>
  <r>
    <x v="7"/>
    <s v="GDPLTFORECAST"/>
    <s v="TOT"/>
    <s v="MLN_USD"/>
    <s v="A"/>
    <x v="18"/>
    <n v="2367929.2898337198"/>
    <m/>
    <x v="508"/>
  </r>
  <r>
    <x v="7"/>
    <s v="GDPLTFORECAST"/>
    <s v="TOT"/>
    <s v="MLN_USD"/>
    <s v="A"/>
    <x v="19"/>
    <n v="2299681.93196397"/>
    <m/>
    <x v="509"/>
  </r>
  <r>
    <x v="7"/>
    <s v="GDPLTFORECAST"/>
    <s v="TOT"/>
    <s v="MLN_USD"/>
    <s v="A"/>
    <x v="20"/>
    <n v="2343232.8162079598"/>
    <m/>
    <x v="510"/>
  </r>
  <r>
    <x v="7"/>
    <s v="GDPLTFORECAST"/>
    <s v="TOT"/>
    <s v="MLN_USD"/>
    <s v="A"/>
    <x v="21"/>
    <n v="2392669.1770628798"/>
    <m/>
    <x v="511"/>
  </r>
  <r>
    <x v="7"/>
    <s v="GDPLTFORECAST"/>
    <s v="TOT"/>
    <s v="MLN_USD"/>
    <s v="A"/>
    <x v="22"/>
    <n v="2398151.02449635"/>
    <m/>
    <x v="512"/>
  </r>
  <r>
    <x v="7"/>
    <s v="GDPLTFORECAST"/>
    <s v="TOT"/>
    <s v="MLN_USD"/>
    <s v="A"/>
    <x v="23"/>
    <n v="2412631.2212378802"/>
    <m/>
    <x v="513"/>
  </r>
  <r>
    <x v="7"/>
    <s v="GDPLTFORECAST"/>
    <s v="TOT"/>
    <s v="MLN_USD"/>
    <s v="A"/>
    <x v="24"/>
    <n v="2436538.0366181899"/>
    <m/>
    <x v="514"/>
  </r>
  <r>
    <x v="7"/>
    <s v="GDPLTFORECAST"/>
    <s v="TOT"/>
    <s v="MLN_USD"/>
    <s v="A"/>
    <x v="25"/>
    <n v="2460400.26505449"/>
    <m/>
    <x v="515"/>
  </r>
  <r>
    <x v="7"/>
    <s v="GDPLTFORECAST"/>
    <s v="TOT"/>
    <s v="MLN_USD"/>
    <s v="A"/>
    <x v="26"/>
    <n v="2487671.98557219"/>
    <m/>
    <x v="516"/>
  </r>
  <r>
    <x v="7"/>
    <s v="GDPLTFORECAST"/>
    <s v="TOT"/>
    <s v="MLN_USD"/>
    <s v="A"/>
    <x v="27"/>
    <n v="2545368.1285146"/>
    <m/>
    <x v="517"/>
  </r>
  <r>
    <x v="7"/>
    <s v="GDPLTFORECAST"/>
    <s v="TOT"/>
    <s v="MLN_USD"/>
    <s v="A"/>
    <x v="28"/>
    <n v="2593640.21446288"/>
    <m/>
    <x v="518"/>
  </r>
  <r>
    <x v="7"/>
    <s v="GDPLTFORECAST"/>
    <s v="TOT"/>
    <s v="MLN_USD"/>
    <s v="A"/>
    <x v="29"/>
    <n v="2643453.3510086499"/>
    <m/>
    <x v="519"/>
  </r>
  <r>
    <x v="7"/>
    <s v="GDPLTFORECAST"/>
    <s v="TOT"/>
    <s v="MLN_USD"/>
    <s v="A"/>
    <x v="30"/>
    <n v="2683031"/>
    <m/>
    <x v="520"/>
  </r>
  <r>
    <x v="7"/>
    <s v="GDPLTFORECAST"/>
    <s v="TOT"/>
    <s v="MLN_USD"/>
    <s v="A"/>
    <x v="31"/>
    <n v="2719299"/>
    <m/>
    <x v="521"/>
  </r>
  <r>
    <x v="7"/>
    <s v="GDPLTFORECAST"/>
    <s v="TOT"/>
    <s v="MLN_USD"/>
    <s v="A"/>
    <x v="32"/>
    <n v="2755137"/>
    <m/>
    <x v="522"/>
  </r>
  <r>
    <x v="7"/>
    <s v="GDPLTFORECAST"/>
    <s v="TOT"/>
    <s v="MLN_USD"/>
    <s v="A"/>
    <x v="33"/>
    <n v="2792692"/>
    <m/>
    <x v="523"/>
  </r>
  <r>
    <x v="7"/>
    <s v="GDPLTFORECAST"/>
    <s v="TOT"/>
    <s v="MLN_USD"/>
    <s v="A"/>
    <x v="34"/>
    <n v="2833075"/>
    <m/>
    <x v="524"/>
  </r>
  <r>
    <x v="7"/>
    <s v="GDPLTFORECAST"/>
    <s v="TOT"/>
    <s v="MLN_USD"/>
    <s v="A"/>
    <x v="35"/>
    <n v="2876079"/>
    <m/>
    <x v="525"/>
  </r>
  <r>
    <x v="7"/>
    <s v="GDPLTFORECAST"/>
    <s v="TOT"/>
    <s v="MLN_USD"/>
    <s v="A"/>
    <x v="36"/>
    <n v="2921277"/>
    <m/>
    <x v="526"/>
  </r>
  <r>
    <x v="7"/>
    <s v="GDPLTFORECAST"/>
    <s v="TOT"/>
    <s v="MLN_USD"/>
    <s v="A"/>
    <x v="37"/>
    <n v="2968034"/>
    <m/>
    <x v="527"/>
  </r>
  <r>
    <x v="7"/>
    <s v="GDPLTFORECAST"/>
    <s v="TOT"/>
    <s v="MLN_USD"/>
    <s v="A"/>
    <x v="38"/>
    <n v="3016091"/>
    <m/>
    <x v="528"/>
  </r>
  <r>
    <x v="7"/>
    <s v="GDPLTFORECAST"/>
    <s v="TOT"/>
    <s v="MLN_USD"/>
    <s v="A"/>
    <x v="39"/>
    <n v="3065297"/>
    <m/>
    <x v="529"/>
  </r>
  <r>
    <x v="7"/>
    <s v="GDPLTFORECAST"/>
    <s v="TOT"/>
    <s v="MLN_USD"/>
    <s v="A"/>
    <x v="40"/>
    <n v="3115610"/>
    <m/>
    <x v="530"/>
  </r>
  <r>
    <x v="7"/>
    <s v="GDPLTFORECAST"/>
    <s v="TOT"/>
    <s v="MLN_USD"/>
    <s v="A"/>
    <x v="41"/>
    <n v="3167079"/>
    <m/>
    <x v="531"/>
  </r>
  <r>
    <x v="7"/>
    <s v="GDPLTFORECAST"/>
    <s v="TOT"/>
    <s v="MLN_USD"/>
    <s v="A"/>
    <x v="42"/>
    <n v="3219833"/>
    <m/>
    <x v="532"/>
  </r>
  <r>
    <x v="7"/>
    <s v="GDPLTFORECAST"/>
    <s v="TOT"/>
    <s v="MLN_USD"/>
    <s v="A"/>
    <x v="43"/>
    <n v="3274121"/>
    <m/>
    <x v="533"/>
  </r>
  <r>
    <x v="7"/>
    <s v="GDPLTFORECAST"/>
    <s v="TOT"/>
    <s v="MLN_USD"/>
    <s v="A"/>
    <x v="44"/>
    <n v="3330294"/>
    <m/>
    <x v="534"/>
  </r>
  <r>
    <x v="7"/>
    <s v="GDPLTFORECAST"/>
    <s v="TOT"/>
    <s v="MLN_USD"/>
    <s v="A"/>
    <x v="45"/>
    <n v="3388701"/>
    <m/>
    <x v="535"/>
  </r>
  <r>
    <x v="7"/>
    <s v="GDPLTFORECAST"/>
    <s v="TOT"/>
    <s v="MLN_USD"/>
    <s v="A"/>
    <x v="46"/>
    <n v="3449585"/>
    <m/>
    <x v="536"/>
  </r>
  <r>
    <x v="7"/>
    <s v="GDPLTFORECAST"/>
    <s v="TOT"/>
    <s v="MLN_USD"/>
    <s v="A"/>
    <x v="47"/>
    <n v="3513037"/>
    <m/>
    <x v="537"/>
  </r>
  <r>
    <x v="7"/>
    <s v="GDPLTFORECAST"/>
    <s v="TOT"/>
    <s v="MLN_USD"/>
    <s v="A"/>
    <x v="48"/>
    <n v="3579093"/>
    <m/>
    <x v="538"/>
  </r>
  <r>
    <x v="7"/>
    <s v="GDPLTFORECAST"/>
    <s v="TOT"/>
    <s v="MLN_USD"/>
    <s v="A"/>
    <x v="49"/>
    <n v="3647852"/>
    <m/>
    <x v="539"/>
  </r>
  <r>
    <x v="7"/>
    <s v="GDPLTFORECAST"/>
    <s v="TOT"/>
    <s v="MLN_USD"/>
    <s v="A"/>
    <x v="50"/>
    <n v="3719461"/>
    <m/>
    <x v="540"/>
  </r>
  <r>
    <x v="7"/>
    <s v="GDPLTFORECAST"/>
    <s v="TOT"/>
    <s v="MLN_USD"/>
    <s v="A"/>
    <x v="51"/>
    <n v="3794115"/>
    <m/>
    <x v="541"/>
  </r>
  <r>
    <x v="7"/>
    <s v="GDPLTFORECAST"/>
    <s v="TOT"/>
    <s v="MLN_USD"/>
    <s v="A"/>
    <x v="52"/>
    <n v="3872032"/>
    <m/>
    <x v="542"/>
  </r>
  <r>
    <x v="7"/>
    <s v="GDPLTFORECAST"/>
    <s v="TOT"/>
    <s v="MLN_USD"/>
    <s v="A"/>
    <x v="53"/>
    <n v="3953376"/>
    <m/>
    <x v="543"/>
  </r>
  <r>
    <x v="7"/>
    <s v="GDPLTFORECAST"/>
    <s v="TOT"/>
    <s v="MLN_USD"/>
    <s v="A"/>
    <x v="54"/>
    <n v="4038261"/>
    <m/>
    <x v="544"/>
  </r>
  <r>
    <x v="7"/>
    <s v="GDPLTFORECAST"/>
    <s v="TOT"/>
    <s v="MLN_USD"/>
    <s v="A"/>
    <x v="55"/>
    <n v="4126719"/>
    <m/>
    <x v="545"/>
  </r>
  <r>
    <x v="7"/>
    <s v="GDPLTFORECAST"/>
    <s v="TOT"/>
    <s v="MLN_USD"/>
    <s v="A"/>
    <x v="56"/>
    <n v="4218832"/>
    <m/>
    <x v="546"/>
  </r>
  <r>
    <x v="7"/>
    <s v="GDPLTFORECAST"/>
    <s v="TOT"/>
    <s v="MLN_USD"/>
    <s v="A"/>
    <x v="57"/>
    <n v="4314374"/>
    <m/>
    <x v="547"/>
  </r>
  <r>
    <x v="7"/>
    <s v="GDPLTFORECAST"/>
    <s v="TOT"/>
    <s v="MLN_USD"/>
    <s v="A"/>
    <x v="58"/>
    <n v="4413557"/>
    <m/>
    <x v="548"/>
  </r>
  <r>
    <x v="7"/>
    <s v="GDPLTFORECAST"/>
    <s v="TOT"/>
    <s v="MLN_USD"/>
    <s v="A"/>
    <x v="59"/>
    <n v="4516559"/>
    <m/>
    <x v="549"/>
  </r>
  <r>
    <x v="7"/>
    <s v="GDPLTFORECAST"/>
    <s v="TOT"/>
    <s v="MLN_USD"/>
    <s v="A"/>
    <x v="60"/>
    <n v="4623462"/>
    <m/>
    <x v="550"/>
  </r>
  <r>
    <x v="7"/>
    <s v="GDPLTFORECAST"/>
    <s v="TOT"/>
    <s v="MLN_USD"/>
    <s v="A"/>
    <x v="61"/>
    <n v="4734310"/>
    <m/>
    <x v="551"/>
  </r>
  <r>
    <x v="7"/>
    <s v="GDPLTFORECAST"/>
    <s v="TOT"/>
    <s v="MLN_USD"/>
    <s v="A"/>
    <x v="62"/>
    <n v="4849628"/>
    <m/>
    <x v="552"/>
  </r>
  <r>
    <x v="7"/>
    <s v="GDPLTFORECAST"/>
    <s v="TOT"/>
    <s v="MLN_USD"/>
    <s v="A"/>
    <x v="63"/>
    <n v="4969448"/>
    <m/>
    <x v="553"/>
  </r>
  <r>
    <x v="7"/>
    <s v="GDPLTFORECAST"/>
    <s v="TOT"/>
    <s v="MLN_USD"/>
    <s v="A"/>
    <x v="64"/>
    <n v="5093741"/>
    <m/>
    <x v="554"/>
  </r>
  <r>
    <x v="7"/>
    <s v="GDPLTFORECAST"/>
    <s v="TOT"/>
    <s v="MLN_USD"/>
    <s v="A"/>
    <x v="65"/>
    <n v="5222398"/>
    <m/>
    <x v="555"/>
  </r>
  <r>
    <x v="7"/>
    <s v="GDPLTFORECAST"/>
    <s v="TOT"/>
    <s v="MLN_USD"/>
    <s v="A"/>
    <x v="66"/>
    <n v="5355375"/>
    <m/>
    <x v="556"/>
  </r>
  <r>
    <x v="7"/>
    <s v="GDPLTFORECAST"/>
    <s v="TOT"/>
    <s v="MLN_USD"/>
    <s v="A"/>
    <x v="67"/>
    <n v="5492252"/>
    <m/>
    <x v="557"/>
  </r>
  <r>
    <x v="7"/>
    <s v="GDPLTFORECAST"/>
    <s v="TOT"/>
    <s v="MLN_USD"/>
    <s v="A"/>
    <x v="68"/>
    <n v="5633222"/>
    <m/>
    <x v="558"/>
  </r>
  <r>
    <x v="7"/>
    <s v="GDPLTFORECAST"/>
    <s v="TOT"/>
    <s v="MLN_USD"/>
    <s v="A"/>
    <x v="69"/>
    <n v="5778500"/>
    <m/>
    <x v="559"/>
  </r>
  <r>
    <x v="7"/>
    <s v="GDPLTFORECAST"/>
    <s v="TOT"/>
    <s v="MLN_USD"/>
    <s v="A"/>
    <x v="70"/>
    <n v="5928296"/>
    <m/>
    <x v="560"/>
  </r>
  <r>
    <x v="8"/>
    <s v="GDPLTFORECAST"/>
    <s v="TOT"/>
    <s v="MLN_USD"/>
    <s v="A"/>
    <x v="0"/>
    <n v="2416483.8687605001"/>
    <m/>
    <x v="0"/>
  </r>
  <r>
    <x v="8"/>
    <s v="GDPLTFORECAST"/>
    <s v="TOT"/>
    <s v="MLN_USD"/>
    <s v="A"/>
    <x v="1"/>
    <n v="2542166.21033603"/>
    <m/>
    <x v="561"/>
  </r>
  <r>
    <x v="8"/>
    <s v="GDPLTFORECAST"/>
    <s v="TOT"/>
    <s v="MLN_USD"/>
    <s v="A"/>
    <x v="2"/>
    <n v="2580656.0114999302"/>
    <m/>
    <x v="562"/>
  </r>
  <r>
    <x v="8"/>
    <s v="GDPLTFORECAST"/>
    <s v="TOT"/>
    <s v="MLN_USD"/>
    <s v="A"/>
    <x v="3"/>
    <n v="2555397.1315442501"/>
    <m/>
    <x v="563"/>
  </r>
  <r>
    <x v="8"/>
    <s v="GDPLTFORECAST"/>
    <s v="TOT"/>
    <s v="MLN_USD"/>
    <s v="A"/>
    <x v="4"/>
    <n v="2620027.6867720298"/>
    <m/>
    <x v="564"/>
  </r>
  <r>
    <x v="8"/>
    <s v="GDPLTFORECAST"/>
    <s v="TOT"/>
    <s v="MLN_USD"/>
    <s v="A"/>
    <x v="5"/>
    <n v="2667418.2291253"/>
    <m/>
    <x v="565"/>
  </r>
  <r>
    <x v="8"/>
    <s v="GDPLTFORECAST"/>
    <s v="TOT"/>
    <s v="MLN_USD"/>
    <s v="A"/>
    <x v="6"/>
    <n v="2690271.50738606"/>
    <m/>
    <x v="566"/>
  </r>
  <r>
    <x v="8"/>
    <s v="GDPLTFORECAST"/>
    <s v="TOT"/>
    <s v="MLN_USD"/>
    <s v="A"/>
    <x v="7"/>
    <n v="2741671.3154507098"/>
    <m/>
    <x v="567"/>
  </r>
  <r>
    <x v="8"/>
    <s v="GDPLTFORECAST"/>
    <s v="TOT"/>
    <s v="MLN_USD"/>
    <s v="A"/>
    <x v="8"/>
    <n v="2790184.4362904802"/>
    <m/>
    <x v="568"/>
  </r>
  <r>
    <x v="8"/>
    <s v="GDPLTFORECAST"/>
    <s v="TOT"/>
    <s v="MLN_USD"/>
    <s v="A"/>
    <x v="9"/>
    <n v="2841744.60205452"/>
    <m/>
    <x v="569"/>
  </r>
  <r>
    <x v="8"/>
    <s v="GDPLTFORECAST"/>
    <s v="TOT"/>
    <s v="MLN_USD"/>
    <s v="A"/>
    <x v="10"/>
    <n v="2932435.9749164502"/>
    <m/>
    <x v="570"/>
  </r>
  <r>
    <x v="8"/>
    <s v="GDPLTFORECAST"/>
    <s v="TOT"/>
    <s v="MLN_USD"/>
    <s v="A"/>
    <x v="11"/>
    <n v="2985920.78116338"/>
    <m/>
    <x v="571"/>
  </r>
  <r>
    <x v="8"/>
    <s v="GDPLTFORECAST"/>
    <s v="TOT"/>
    <s v="MLN_USD"/>
    <s v="A"/>
    <x v="12"/>
    <n v="2986882.9895186899"/>
    <m/>
    <x v="572"/>
  </r>
  <r>
    <x v="8"/>
    <s v="GDPLTFORECAST"/>
    <s v="TOT"/>
    <s v="MLN_USD"/>
    <s v="A"/>
    <x v="13"/>
    <n v="2965392.82007762"/>
    <m/>
    <x v="573"/>
  </r>
  <r>
    <x v="8"/>
    <s v="GDPLTFORECAST"/>
    <s v="TOT"/>
    <s v="MLN_USD"/>
    <s v="A"/>
    <x v="14"/>
    <n v="2986081.06427202"/>
    <m/>
    <x v="574"/>
  </r>
  <r>
    <x v="8"/>
    <s v="GDPLTFORECAST"/>
    <s v="TOT"/>
    <s v="MLN_USD"/>
    <s v="A"/>
    <x v="15"/>
    <n v="3012302.1774465898"/>
    <m/>
    <x v="575"/>
  </r>
  <r>
    <x v="8"/>
    <s v="GDPLTFORECAST"/>
    <s v="TOT"/>
    <s v="MLN_USD"/>
    <s v="A"/>
    <x v="16"/>
    <n v="3129054.4176698299"/>
    <m/>
    <x v="576"/>
  </r>
  <r>
    <x v="8"/>
    <s v="GDPLTFORECAST"/>
    <s v="TOT"/>
    <s v="MLN_USD"/>
    <s v="A"/>
    <x v="17"/>
    <n v="3234420.0056252498"/>
    <m/>
    <x v="577"/>
  </r>
  <r>
    <x v="8"/>
    <s v="GDPLTFORECAST"/>
    <s v="TOT"/>
    <s v="MLN_USD"/>
    <s v="A"/>
    <x v="18"/>
    <n v="3260881.7361555598"/>
    <m/>
    <x v="578"/>
  </r>
  <r>
    <x v="8"/>
    <s v="GDPLTFORECAST"/>
    <s v="TOT"/>
    <s v="MLN_USD"/>
    <s v="A"/>
    <x v="19"/>
    <n v="3079418.7432071599"/>
    <m/>
    <x v="579"/>
  </r>
  <r>
    <x v="8"/>
    <s v="GDPLTFORECAST"/>
    <s v="TOT"/>
    <s v="MLN_USD"/>
    <s v="A"/>
    <x v="20"/>
    <n v="3200981.9754797602"/>
    <m/>
    <x v="580"/>
  </r>
  <r>
    <x v="8"/>
    <s v="GDPLTFORECAST"/>
    <s v="TOT"/>
    <s v="MLN_USD"/>
    <s v="A"/>
    <x v="21"/>
    <n v="3319979.4348349501"/>
    <m/>
    <x v="581"/>
  </r>
  <r>
    <x v="8"/>
    <s v="GDPLTFORECAST"/>
    <s v="TOT"/>
    <s v="MLN_USD"/>
    <s v="A"/>
    <x v="22"/>
    <n v="3342752.5901890802"/>
    <m/>
    <x v="582"/>
  </r>
  <r>
    <x v="8"/>
    <s v="GDPLTFORECAST"/>
    <s v="TOT"/>
    <s v="MLN_USD"/>
    <s v="A"/>
    <x v="23"/>
    <n v="3362799.3662905302"/>
    <m/>
    <x v="583"/>
  </r>
  <r>
    <x v="8"/>
    <s v="GDPLTFORECAST"/>
    <s v="TOT"/>
    <s v="MLN_USD"/>
    <s v="A"/>
    <x v="24"/>
    <n v="3427590.2046269402"/>
    <m/>
    <x v="584"/>
  </r>
  <r>
    <x v="8"/>
    <s v="GDPLTFORECAST"/>
    <s v="TOT"/>
    <s v="MLN_USD"/>
    <s v="A"/>
    <x v="25"/>
    <n v="3479150.5568678798"/>
    <m/>
    <x v="585"/>
  </r>
  <r>
    <x v="8"/>
    <s v="GDPLTFORECAST"/>
    <s v="TOT"/>
    <s v="MLN_USD"/>
    <s v="A"/>
    <x v="26"/>
    <n v="3543700.97675724"/>
    <m/>
    <x v="586"/>
  </r>
  <r>
    <x v="8"/>
    <s v="GDPLTFORECAST"/>
    <s v="TOT"/>
    <s v="MLN_USD"/>
    <s v="A"/>
    <x v="27"/>
    <n v="3632788.7601934699"/>
    <m/>
    <x v="587"/>
  </r>
  <r>
    <x v="8"/>
    <s v="GDPLTFORECAST"/>
    <s v="TOT"/>
    <s v="MLN_USD"/>
    <s v="A"/>
    <x v="28"/>
    <n v="3710458.0968132801"/>
    <m/>
    <x v="588"/>
  </r>
  <r>
    <x v="8"/>
    <s v="GDPLTFORECAST"/>
    <s v="TOT"/>
    <s v="MLN_USD"/>
    <s v="A"/>
    <x v="29"/>
    <n v="3789670.77128916"/>
    <m/>
    <x v="589"/>
  </r>
  <r>
    <x v="8"/>
    <s v="GDPLTFORECAST"/>
    <s v="TOT"/>
    <s v="MLN_USD"/>
    <s v="A"/>
    <x v="30"/>
    <n v="3831374"/>
    <m/>
    <x v="590"/>
  </r>
  <r>
    <x v="8"/>
    <s v="GDPLTFORECAST"/>
    <s v="TOT"/>
    <s v="MLN_USD"/>
    <s v="A"/>
    <x v="31"/>
    <n v="3869243"/>
    <m/>
    <x v="591"/>
  </r>
  <r>
    <x v="8"/>
    <s v="GDPLTFORECAST"/>
    <s v="TOT"/>
    <s v="MLN_USD"/>
    <s v="A"/>
    <x v="32"/>
    <n v="3908514"/>
    <m/>
    <x v="592"/>
  </r>
  <r>
    <x v="8"/>
    <s v="GDPLTFORECAST"/>
    <s v="TOT"/>
    <s v="MLN_USD"/>
    <s v="A"/>
    <x v="33"/>
    <n v="3949638"/>
    <m/>
    <x v="593"/>
  </r>
  <r>
    <x v="8"/>
    <s v="GDPLTFORECAST"/>
    <s v="TOT"/>
    <s v="MLN_USD"/>
    <s v="A"/>
    <x v="34"/>
    <n v="3992895"/>
    <m/>
    <x v="594"/>
  </r>
  <r>
    <x v="8"/>
    <s v="GDPLTFORECAST"/>
    <s v="TOT"/>
    <s v="MLN_USD"/>
    <s v="A"/>
    <x v="35"/>
    <n v="4038568"/>
    <m/>
    <x v="595"/>
  </r>
  <r>
    <x v="8"/>
    <s v="GDPLTFORECAST"/>
    <s v="TOT"/>
    <s v="MLN_USD"/>
    <s v="A"/>
    <x v="36"/>
    <n v="4085817"/>
    <m/>
    <x v="596"/>
  </r>
  <r>
    <x v="8"/>
    <s v="GDPLTFORECAST"/>
    <s v="TOT"/>
    <s v="MLN_USD"/>
    <s v="A"/>
    <x v="37"/>
    <n v="4134207"/>
    <m/>
    <x v="597"/>
  </r>
  <r>
    <x v="8"/>
    <s v="GDPLTFORECAST"/>
    <s v="TOT"/>
    <s v="MLN_USD"/>
    <s v="A"/>
    <x v="38"/>
    <n v="4183591"/>
    <m/>
    <x v="598"/>
  </r>
  <r>
    <x v="8"/>
    <s v="GDPLTFORECAST"/>
    <s v="TOT"/>
    <s v="MLN_USD"/>
    <s v="A"/>
    <x v="39"/>
    <n v="4233948"/>
    <m/>
    <x v="599"/>
  </r>
  <r>
    <x v="8"/>
    <s v="GDPLTFORECAST"/>
    <s v="TOT"/>
    <s v="MLN_USD"/>
    <s v="A"/>
    <x v="40"/>
    <n v="4285332"/>
    <m/>
    <x v="600"/>
  </r>
  <r>
    <x v="8"/>
    <s v="GDPLTFORECAST"/>
    <s v="TOT"/>
    <s v="MLN_USD"/>
    <s v="A"/>
    <x v="41"/>
    <n v="4337857"/>
    <m/>
    <x v="601"/>
  </r>
  <r>
    <x v="8"/>
    <s v="GDPLTFORECAST"/>
    <s v="TOT"/>
    <s v="MLN_USD"/>
    <s v="A"/>
    <x v="42"/>
    <n v="4391689"/>
    <m/>
    <x v="602"/>
  </r>
  <r>
    <x v="8"/>
    <s v="GDPLTFORECAST"/>
    <s v="TOT"/>
    <s v="MLN_USD"/>
    <s v="A"/>
    <x v="43"/>
    <n v="4447117"/>
    <m/>
    <x v="603"/>
  </r>
  <r>
    <x v="8"/>
    <s v="GDPLTFORECAST"/>
    <s v="TOT"/>
    <s v="MLN_USD"/>
    <s v="A"/>
    <x v="44"/>
    <n v="4504416"/>
    <m/>
    <x v="604"/>
  </r>
  <r>
    <x v="8"/>
    <s v="GDPLTFORECAST"/>
    <s v="TOT"/>
    <s v="MLN_USD"/>
    <s v="A"/>
    <x v="45"/>
    <n v="4563811"/>
    <m/>
    <x v="605"/>
  </r>
  <r>
    <x v="8"/>
    <s v="GDPLTFORECAST"/>
    <s v="TOT"/>
    <s v="MLN_USD"/>
    <s v="A"/>
    <x v="46"/>
    <n v="4625464"/>
    <m/>
    <x v="606"/>
  </r>
  <r>
    <x v="8"/>
    <s v="GDPLTFORECAST"/>
    <s v="TOT"/>
    <s v="MLN_USD"/>
    <s v="A"/>
    <x v="47"/>
    <n v="4689429"/>
    <m/>
    <x v="607"/>
  </r>
  <r>
    <x v="8"/>
    <s v="GDPLTFORECAST"/>
    <s v="TOT"/>
    <s v="MLN_USD"/>
    <s v="A"/>
    <x v="48"/>
    <n v="4755719"/>
    <m/>
    <x v="608"/>
  </r>
  <r>
    <x v="8"/>
    <s v="GDPLTFORECAST"/>
    <s v="TOT"/>
    <s v="MLN_USD"/>
    <s v="A"/>
    <x v="49"/>
    <n v="4824214"/>
    <m/>
    <x v="609"/>
  </r>
  <r>
    <x v="8"/>
    <s v="GDPLTFORECAST"/>
    <s v="TOT"/>
    <s v="MLN_USD"/>
    <s v="A"/>
    <x v="50"/>
    <n v="4894689"/>
    <m/>
    <x v="610"/>
  </r>
  <r>
    <x v="8"/>
    <s v="GDPLTFORECAST"/>
    <s v="TOT"/>
    <s v="MLN_USD"/>
    <s v="A"/>
    <x v="51"/>
    <n v="4966905"/>
    <m/>
    <x v="611"/>
  </r>
  <r>
    <x v="8"/>
    <s v="GDPLTFORECAST"/>
    <s v="TOT"/>
    <s v="MLN_USD"/>
    <s v="A"/>
    <x v="52"/>
    <n v="5041211"/>
    <m/>
    <x v="612"/>
  </r>
  <r>
    <x v="8"/>
    <s v="GDPLTFORECAST"/>
    <s v="TOT"/>
    <s v="MLN_USD"/>
    <s v="A"/>
    <x v="53"/>
    <n v="5117513"/>
    <m/>
    <x v="613"/>
  </r>
  <r>
    <x v="8"/>
    <s v="GDPLTFORECAST"/>
    <s v="TOT"/>
    <s v="MLN_USD"/>
    <s v="A"/>
    <x v="54"/>
    <n v="5195748"/>
    <m/>
    <x v="614"/>
  </r>
  <r>
    <x v="8"/>
    <s v="GDPLTFORECAST"/>
    <s v="TOT"/>
    <s v="MLN_USD"/>
    <s v="A"/>
    <x v="55"/>
    <n v="5275824"/>
    <m/>
    <x v="615"/>
  </r>
  <r>
    <x v="8"/>
    <s v="GDPLTFORECAST"/>
    <s v="TOT"/>
    <s v="MLN_USD"/>
    <s v="A"/>
    <x v="56"/>
    <n v="5357645"/>
    <m/>
    <x v="616"/>
  </r>
  <r>
    <x v="8"/>
    <s v="GDPLTFORECAST"/>
    <s v="TOT"/>
    <s v="MLN_USD"/>
    <s v="A"/>
    <x v="57"/>
    <n v="5440552"/>
    <m/>
    <x v="617"/>
  </r>
  <r>
    <x v="8"/>
    <s v="GDPLTFORECAST"/>
    <s v="TOT"/>
    <s v="MLN_USD"/>
    <s v="A"/>
    <x v="58"/>
    <n v="5524494"/>
    <m/>
    <x v="618"/>
  </r>
  <r>
    <x v="8"/>
    <s v="GDPLTFORECAST"/>
    <s v="TOT"/>
    <s v="MLN_USD"/>
    <s v="A"/>
    <x v="59"/>
    <n v="5609369"/>
    <m/>
    <x v="619"/>
  </r>
  <r>
    <x v="8"/>
    <s v="GDPLTFORECAST"/>
    <s v="TOT"/>
    <s v="MLN_USD"/>
    <s v="A"/>
    <x v="60"/>
    <n v="5694981"/>
    <m/>
    <x v="620"/>
  </r>
  <r>
    <x v="8"/>
    <s v="GDPLTFORECAST"/>
    <s v="TOT"/>
    <s v="MLN_USD"/>
    <s v="A"/>
    <x v="61"/>
    <n v="5781108"/>
    <m/>
    <x v="621"/>
  </r>
  <r>
    <x v="8"/>
    <s v="GDPLTFORECAST"/>
    <s v="TOT"/>
    <s v="MLN_USD"/>
    <s v="A"/>
    <x v="62"/>
    <n v="5867600"/>
    <m/>
    <x v="622"/>
  </r>
  <r>
    <x v="8"/>
    <s v="GDPLTFORECAST"/>
    <s v="TOT"/>
    <s v="MLN_USD"/>
    <s v="A"/>
    <x v="63"/>
    <n v="5954414"/>
    <m/>
    <x v="623"/>
  </r>
  <r>
    <x v="8"/>
    <s v="GDPLTFORECAST"/>
    <s v="TOT"/>
    <s v="MLN_USD"/>
    <s v="A"/>
    <x v="64"/>
    <n v="6041644"/>
    <m/>
    <x v="624"/>
  </r>
  <r>
    <x v="8"/>
    <s v="GDPLTFORECAST"/>
    <s v="TOT"/>
    <s v="MLN_USD"/>
    <s v="A"/>
    <x v="65"/>
    <n v="6129522"/>
    <m/>
    <x v="625"/>
  </r>
  <r>
    <x v="8"/>
    <s v="GDPLTFORECAST"/>
    <s v="TOT"/>
    <s v="MLN_USD"/>
    <s v="A"/>
    <x v="66"/>
    <n v="6218324"/>
    <m/>
    <x v="626"/>
  </r>
  <r>
    <x v="8"/>
    <s v="GDPLTFORECAST"/>
    <s v="TOT"/>
    <s v="MLN_USD"/>
    <s v="A"/>
    <x v="67"/>
    <n v="6308378"/>
    <m/>
    <x v="627"/>
  </r>
  <r>
    <x v="8"/>
    <s v="GDPLTFORECAST"/>
    <s v="TOT"/>
    <s v="MLN_USD"/>
    <s v="A"/>
    <x v="68"/>
    <n v="6399877"/>
    <m/>
    <x v="628"/>
  </r>
  <r>
    <x v="8"/>
    <s v="GDPLTFORECAST"/>
    <s v="TOT"/>
    <s v="MLN_USD"/>
    <s v="A"/>
    <x v="69"/>
    <n v="6492884"/>
    <m/>
    <x v="629"/>
  </r>
  <r>
    <x v="8"/>
    <s v="GDPLTFORECAST"/>
    <s v="TOT"/>
    <s v="MLN_USD"/>
    <s v="A"/>
    <x v="70"/>
    <n v="6587327"/>
    <m/>
    <x v="630"/>
  </r>
  <r>
    <x v="9"/>
    <s v="GDPLTFORECAST"/>
    <s v="TOT"/>
    <s v="MLN_USD"/>
    <s v="A"/>
    <x v="0"/>
    <n v="207247.959604809"/>
    <m/>
    <x v="0"/>
  </r>
  <r>
    <x v="9"/>
    <s v="GDPLTFORECAST"/>
    <s v="TOT"/>
    <s v="MLN_USD"/>
    <s v="A"/>
    <x v="1"/>
    <n v="213672.646355876"/>
    <m/>
    <x v="631"/>
  </r>
  <r>
    <x v="9"/>
    <s v="GDPLTFORECAST"/>
    <s v="TOT"/>
    <s v="MLN_USD"/>
    <s v="A"/>
    <x v="2"/>
    <n v="215168.35488014101"/>
    <m/>
    <x v="632"/>
  </r>
  <r>
    <x v="9"/>
    <s v="GDPLTFORECAST"/>
    <s v="TOT"/>
    <s v="MLN_USD"/>
    <s v="A"/>
    <x v="3"/>
    <n v="211725.66120238299"/>
    <m/>
    <x v="633"/>
  </r>
  <r>
    <x v="9"/>
    <s v="GDPLTFORECAST"/>
    <s v="TOT"/>
    <s v="MLN_USD"/>
    <s v="A"/>
    <x v="4"/>
    <n v="215960.17442805"/>
    <m/>
    <x v="634"/>
  </r>
  <r>
    <x v="9"/>
    <s v="GDPLTFORECAST"/>
    <s v="TOT"/>
    <s v="MLN_USD"/>
    <s v="A"/>
    <x v="5"/>
    <n v="220494.73291568001"/>
    <m/>
    <x v="635"/>
  </r>
  <r>
    <x v="9"/>
    <s v="GDPLTFORECAST"/>
    <s v="TOT"/>
    <s v="MLN_USD"/>
    <s v="A"/>
    <x v="6"/>
    <n v="226879.01787740801"/>
    <m/>
    <x v="636"/>
  </r>
  <r>
    <x v="9"/>
    <s v="GDPLTFORECAST"/>
    <s v="TOT"/>
    <s v="MLN_USD"/>
    <s v="A"/>
    <x v="7"/>
    <n v="237315.900119856"/>
    <m/>
    <x v="637"/>
  </r>
  <r>
    <x v="9"/>
    <s v="GDPLTFORECAST"/>
    <s v="TOT"/>
    <s v="MLN_USD"/>
    <s v="A"/>
    <x v="8"/>
    <n v="246501.778578406"/>
    <m/>
    <x v="638"/>
  </r>
  <r>
    <x v="9"/>
    <s v="GDPLTFORECAST"/>
    <s v="TOT"/>
    <s v="MLN_USD"/>
    <s v="A"/>
    <x v="9"/>
    <n v="253769.73946256901"/>
    <m/>
    <x v="639"/>
  </r>
  <r>
    <x v="9"/>
    <s v="GDPLTFORECAST"/>
    <s v="TOT"/>
    <s v="MLN_USD"/>
    <s v="A"/>
    <x v="10"/>
    <n v="264057.35570125101"/>
    <m/>
    <x v="640"/>
  </r>
  <r>
    <x v="9"/>
    <s v="GDPLTFORECAST"/>
    <s v="TOT"/>
    <s v="MLN_USD"/>
    <s v="A"/>
    <x v="11"/>
    <n v="275121.671168409"/>
    <m/>
    <x v="641"/>
  </r>
  <r>
    <x v="9"/>
    <s v="GDPLTFORECAST"/>
    <s v="TOT"/>
    <s v="MLN_USD"/>
    <s v="A"/>
    <x v="12"/>
    <n v="286092.41208984901"/>
    <m/>
    <x v="642"/>
  </r>
  <r>
    <x v="9"/>
    <s v="GDPLTFORECAST"/>
    <s v="TOT"/>
    <s v="MLN_USD"/>
    <s v="A"/>
    <x v="13"/>
    <n v="302709.92528393603"/>
    <m/>
    <x v="643"/>
  </r>
  <r>
    <x v="9"/>
    <s v="GDPLTFORECAST"/>
    <s v="TOT"/>
    <s v="MLN_USD"/>
    <s v="A"/>
    <x v="14"/>
    <n v="317153.892978622"/>
    <m/>
    <x v="644"/>
  </r>
  <r>
    <x v="9"/>
    <s v="GDPLTFORECAST"/>
    <s v="TOT"/>
    <s v="MLN_USD"/>
    <s v="A"/>
    <x v="15"/>
    <n v="319671.12661587697"/>
    <m/>
    <x v="645"/>
  </r>
  <r>
    <x v="9"/>
    <s v="GDPLTFORECAST"/>
    <s v="TOT"/>
    <s v="MLN_USD"/>
    <s v="A"/>
    <x v="16"/>
    <n v="337526.53274008998"/>
    <m/>
    <x v="646"/>
  </r>
  <r>
    <x v="9"/>
    <s v="GDPLTFORECAST"/>
    <s v="TOT"/>
    <s v="MLN_USD"/>
    <s v="A"/>
    <x v="17"/>
    <n v="348220.56792247499"/>
    <m/>
    <x v="647"/>
  </r>
  <r>
    <x v="9"/>
    <s v="GDPLTFORECAST"/>
    <s v="TOT"/>
    <s v="MLN_USD"/>
    <s v="A"/>
    <x v="18"/>
    <n v="347409.89408183401"/>
    <m/>
    <x v="648"/>
  </r>
  <r>
    <x v="9"/>
    <s v="GDPLTFORECAST"/>
    <s v="TOT"/>
    <s v="MLN_USD"/>
    <s v="A"/>
    <x v="19"/>
    <n v="332426.61534318002"/>
    <m/>
    <x v="649"/>
  </r>
  <r>
    <x v="9"/>
    <s v="GDPLTFORECAST"/>
    <s v="TOT"/>
    <s v="MLN_USD"/>
    <s v="A"/>
    <x v="20"/>
    <n v="314269.77591456601"/>
    <m/>
    <x v="650"/>
  </r>
  <r>
    <x v="9"/>
    <s v="GDPLTFORECAST"/>
    <s v="TOT"/>
    <s v="MLN_USD"/>
    <s v="A"/>
    <x v="21"/>
    <n v="285452.33356866997"/>
    <m/>
    <x v="651"/>
  </r>
  <r>
    <x v="9"/>
    <s v="GDPLTFORECAST"/>
    <s v="TOT"/>
    <s v="MLN_USD"/>
    <s v="A"/>
    <x v="22"/>
    <n v="264556.338988162"/>
    <m/>
    <x v="652"/>
  </r>
  <r>
    <x v="9"/>
    <s v="GDPLTFORECAST"/>
    <s v="TOT"/>
    <s v="MLN_USD"/>
    <s v="A"/>
    <x v="23"/>
    <n v="256176.031105131"/>
    <m/>
    <x v="653"/>
  </r>
  <r>
    <x v="9"/>
    <s v="GDPLTFORECAST"/>
    <s v="TOT"/>
    <s v="MLN_USD"/>
    <s v="A"/>
    <x v="24"/>
    <n v="258153.902975162"/>
    <m/>
    <x v="654"/>
  </r>
  <r>
    <x v="9"/>
    <s v="GDPLTFORECAST"/>
    <s v="TOT"/>
    <s v="MLN_USD"/>
    <s v="A"/>
    <x v="25"/>
    <n v="257256.49121180299"/>
    <m/>
    <x v="655"/>
  </r>
  <r>
    <x v="9"/>
    <s v="GDPLTFORECAST"/>
    <s v="TOT"/>
    <s v="MLN_USD"/>
    <s v="A"/>
    <x v="26"/>
    <n v="256586.86114115"/>
    <m/>
    <x v="656"/>
  </r>
  <r>
    <x v="9"/>
    <s v="GDPLTFORECAST"/>
    <s v="TOT"/>
    <s v="MLN_USD"/>
    <s v="A"/>
    <x v="27"/>
    <n v="259924.377260234"/>
    <m/>
    <x v="657"/>
  </r>
  <r>
    <x v="9"/>
    <s v="GDPLTFORECAST"/>
    <s v="TOT"/>
    <s v="MLN_USD"/>
    <s v="A"/>
    <x v="28"/>
    <n v="265003.69054756698"/>
    <m/>
    <x v="658"/>
  </r>
  <r>
    <x v="9"/>
    <s v="GDPLTFORECAST"/>
    <s v="TOT"/>
    <s v="MLN_USD"/>
    <s v="A"/>
    <x v="29"/>
    <n v="271162.16572403599"/>
    <m/>
    <x v="659"/>
  </r>
  <r>
    <x v="9"/>
    <s v="GDPLTFORECAST"/>
    <s v="TOT"/>
    <s v="MLN_USD"/>
    <s v="A"/>
    <x v="30"/>
    <n v="282030.5"/>
    <m/>
    <x v="660"/>
  </r>
  <r>
    <x v="9"/>
    <s v="GDPLTFORECAST"/>
    <s v="TOT"/>
    <s v="MLN_USD"/>
    <s v="A"/>
    <x v="31"/>
    <n v="291939.90000000002"/>
    <m/>
    <x v="661"/>
  </r>
  <r>
    <x v="9"/>
    <s v="GDPLTFORECAST"/>
    <s v="TOT"/>
    <s v="MLN_USD"/>
    <s v="A"/>
    <x v="32"/>
    <n v="300039"/>
    <m/>
    <x v="662"/>
  </r>
  <r>
    <x v="9"/>
    <s v="GDPLTFORECAST"/>
    <s v="TOT"/>
    <s v="MLN_USD"/>
    <s v="A"/>
    <x v="33"/>
    <n v="306713.90000000002"/>
    <m/>
    <x v="663"/>
  </r>
  <r>
    <x v="9"/>
    <s v="GDPLTFORECAST"/>
    <s v="TOT"/>
    <s v="MLN_USD"/>
    <s v="A"/>
    <x v="34"/>
    <n v="312421"/>
    <m/>
    <x v="664"/>
  </r>
  <r>
    <x v="9"/>
    <s v="GDPLTFORECAST"/>
    <s v="TOT"/>
    <s v="MLN_USD"/>
    <s v="A"/>
    <x v="35"/>
    <n v="317504.90000000002"/>
    <m/>
    <x v="665"/>
  </r>
  <r>
    <x v="9"/>
    <s v="GDPLTFORECAST"/>
    <s v="TOT"/>
    <s v="MLN_USD"/>
    <s v="A"/>
    <x v="36"/>
    <n v="322171.8"/>
    <m/>
    <x v="666"/>
  </r>
  <r>
    <x v="9"/>
    <s v="GDPLTFORECAST"/>
    <s v="TOT"/>
    <s v="MLN_USD"/>
    <s v="A"/>
    <x v="37"/>
    <n v="326551.2"/>
    <m/>
    <x v="667"/>
  </r>
  <r>
    <x v="9"/>
    <s v="GDPLTFORECAST"/>
    <s v="TOT"/>
    <s v="MLN_USD"/>
    <s v="A"/>
    <x v="38"/>
    <n v="330722.8"/>
    <m/>
    <x v="668"/>
  </r>
  <r>
    <x v="9"/>
    <s v="GDPLTFORECAST"/>
    <s v="TOT"/>
    <s v="MLN_USD"/>
    <s v="A"/>
    <x v="39"/>
    <n v="334735.8"/>
    <m/>
    <x v="669"/>
  </r>
  <r>
    <x v="9"/>
    <s v="GDPLTFORECAST"/>
    <s v="TOT"/>
    <s v="MLN_USD"/>
    <s v="A"/>
    <x v="40"/>
    <n v="338620.2"/>
    <m/>
    <x v="670"/>
  </r>
  <r>
    <x v="9"/>
    <s v="GDPLTFORECAST"/>
    <s v="TOT"/>
    <s v="MLN_USD"/>
    <s v="A"/>
    <x v="41"/>
    <n v="342394.4"/>
    <m/>
    <x v="671"/>
  </r>
  <r>
    <x v="9"/>
    <s v="GDPLTFORECAST"/>
    <s v="TOT"/>
    <s v="MLN_USD"/>
    <s v="A"/>
    <x v="42"/>
    <n v="346067.6"/>
    <m/>
    <x v="672"/>
  </r>
  <r>
    <x v="9"/>
    <s v="GDPLTFORECAST"/>
    <s v="TOT"/>
    <s v="MLN_USD"/>
    <s v="A"/>
    <x v="43"/>
    <n v="349640.8"/>
    <m/>
    <x v="673"/>
  </r>
  <r>
    <x v="9"/>
    <s v="GDPLTFORECAST"/>
    <s v="TOT"/>
    <s v="MLN_USD"/>
    <s v="A"/>
    <x v="44"/>
    <n v="353109.8"/>
    <m/>
    <x v="674"/>
  </r>
  <r>
    <x v="9"/>
    <s v="GDPLTFORECAST"/>
    <s v="TOT"/>
    <s v="MLN_USD"/>
    <s v="A"/>
    <x v="45"/>
    <n v="356471"/>
    <m/>
    <x v="675"/>
  </r>
  <r>
    <x v="9"/>
    <s v="GDPLTFORECAST"/>
    <s v="TOT"/>
    <s v="MLN_USD"/>
    <s v="A"/>
    <x v="46"/>
    <n v="359724.2"/>
    <m/>
    <x v="676"/>
  </r>
  <r>
    <x v="9"/>
    <s v="GDPLTFORECAST"/>
    <s v="TOT"/>
    <s v="MLN_USD"/>
    <s v="A"/>
    <x v="47"/>
    <n v="362869.3"/>
    <m/>
    <x v="677"/>
  </r>
  <r>
    <x v="9"/>
    <s v="GDPLTFORECAST"/>
    <s v="TOT"/>
    <s v="MLN_USD"/>
    <s v="A"/>
    <x v="48"/>
    <n v="365911"/>
    <m/>
    <x v="678"/>
  </r>
  <r>
    <x v="9"/>
    <s v="GDPLTFORECAST"/>
    <s v="TOT"/>
    <s v="MLN_USD"/>
    <s v="A"/>
    <x v="49"/>
    <n v="368861.9"/>
    <m/>
    <x v="679"/>
  </r>
  <r>
    <x v="9"/>
    <s v="GDPLTFORECAST"/>
    <s v="TOT"/>
    <s v="MLN_USD"/>
    <s v="A"/>
    <x v="50"/>
    <n v="371742"/>
    <m/>
    <x v="680"/>
  </r>
  <r>
    <x v="9"/>
    <s v="GDPLTFORECAST"/>
    <s v="TOT"/>
    <s v="MLN_USD"/>
    <s v="A"/>
    <x v="51"/>
    <n v="374575.3"/>
    <m/>
    <x v="681"/>
  </r>
  <r>
    <x v="9"/>
    <s v="GDPLTFORECAST"/>
    <s v="TOT"/>
    <s v="MLN_USD"/>
    <s v="A"/>
    <x v="52"/>
    <n v="377385.3"/>
    <m/>
    <x v="682"/>
  </r>
  <r>
    <x v="9"/>
    <s v="GDPLTFORECAST"/>
    <s v="TOT"/>
    <s v="MLN_USD"/>
    <s v="A"/>
    <x v="53"/>
    <n v="380198.5"/>
    <m/>
    <x v="683"/>
  </r>
  <r>
    <x v="9"/>
    <s v="GDPLTFORECAST"/>
    <s v="TOT"/>
    <s v="MLN_USD"/>
    <s v="A"/>
    <x v="54"/>
    <n v="383044.8"/>
    <m/>
    <x v="684"/>
  </r>
  <r>
    <x v="9"/>
    <s v="GDPLTFORECAST"/>
    <s v="TOT"/>
    <s v="MLN_USD"/>
    <s v="A"/>
    <x v="55"/>
    <n v="385955.9"/>
    <m/>
    <x v="685"/>
  </r>
  <r>
    <x v="9"/>
    <s v="GDPLTFORECAST"/>
    <s v="TOT"/>
    <s v="MLN_USD"/>
    <s v="A"/>
    <x v="56"/>
    <n v="388961"/>
    <m/>
    <x v="686"/>
  </r>
  <r>
    <x v="9"/>
    <s v="GDPLTFORECAST"/>
    <s v="TOT"/>
    <s v="MLN_USD"/>
    <s v="A"/>
    <x v="57"/>
    <n v="392050.7"/>
    <m/>
    <x v="687"/>
  </r>
  <r>
    <x v="9"/>
    <s v="GDPLTFORECAST"/>
    <s v="TOT"/>
    <s v="MLN_USD"/>
    <s v="A"/>
    <x v="58"/>
    <n v="395236"/>
    <m/>
    <x v="688"/>
  </r>
  <r>
    <x v="9"/>
    <s v="GDPLTFORECAST"/>
    <s v="TOT"/>
    <s v="MLN_USD"/>
    <s v="A"/>
    <x v="59"/>
    <n v="398527.8"/>
    <m/>
    <x v="689"/>
  </r>
  <r>
    <x v="9"/>
    <s v="GDPLTFORECAST"/>
    <s v="TOT"/>
    <s v="MLN_USD"/>
    <s v="A"/>
    <x v="60"/>
    <n v="401940.8"/>
    <m/>
    <x v="690"/>
  </r>
  <r>
    <x v="9"/>
    <s v="GDPLTFORECAST"/>
    <s v="TOT"/>
    <s v="MLN_USD"/>
    <s v="A"/>
    <x v="61"/>
    <n v="405490.8"/>
    <m/>
    <x v="691"/>
  </r>
  <r>
    <x v="9"/>
    <s v="GDPLTFORECAST"/>
    <s v="TOT"/>
    <s v="MLN_USD"/>
    <s v="A"/>
    <x v="62"/>
    <n v="409183.5"/>
    <m/>
    <x v="692"/>
  </r>
  <r>
    <x v="9"/>
    <s v="GDPLTFORECAST"/>
    <s v="TOT"/>
    <s v="MLN_USD"/>
    <s v="A"/>
    <x v="63"/>
    <n v="413019.2"/>
    <m/>
    <x v="693"/>
  </r>
  <r>
    <x v="9"/>
    <s v="GDPLTFORECAST"/>
    <s v="TOT"/>
    <s v="MLN_USD"/>
    <s v="A"/>
    <x v="64"/>
    <n v="416997.3"/>
    <m/>
    <x v="694"/>
  </r>
  <r>
    <x v="9"/>
    <s v="GDPLTFORECAST"/>
    <s v="TOT"/>
    <s v="MLN_USD"/>
    <s v="A"/>
    <x v="65"/>
    <n v="421121.5"/>
    <m/>
    <x v="695"/>
  </r>
  <r>
    <x v="9"/>
    <s v="GDPLTFORECAST"/>
    <s v="TOT"/>
    <s v="MLN_USD"/>
    <s v="A"/>
    <x v="66"/>
    <n v="425398.7"/>
    <m/>
    <x v="696"/>
  </r>
  <r>
    <x v="9"/>
    <s v="GDPLTFORECAST"/>
    <s v="TOT"/>
    <s v="MLN_USD"/>
    <s v="A"/>
    <x v="67"/>
    <n v="429827.1"/>
    <m/>
    <x v="697"/>
  </r>
  <r>
    <x v="9"/>
    <s v="GDPLTFORECAST"/>
    <s v="TOT"/>
    <s v="MLN_USD"/>
    <s v="A"/>
    <x v="68"/>
    <n v="434399.4"/>
    <m/>
    <x v="698"/>
  </r>
  <r>
    <x v="9"/>
    <s v="GDPLTFORECAST"/>
    <s v="TOT"/>
    <s v="MLN_USD"/>
    <s v="A"/>
    <x v="69"/>
    <n v="439106"/>
    <m/>
    <x v="699"/>
  </r>
  <r>
    <x v="9"/>
    <s v="GDPLTFORECAST"/>
    <s v="TOT"/>
    <s v="MLN_USD"/>
    <s v="A"/>
    <x v="70"/>
    <n v="443938.9"/>
    <m/>
    <x v="700"/>
  </r>
  <r>
    <x v="10"/>
    <s v="GDPLTFORECAST"/>
    <s v="TOT"/>
    <s v="MLN_USD"/>
    <s v="A"/>
    <x v="1"/>
    <n v="151182.74013179401"/>
    <m/>
    <x v="0"/>
  </r>
  <r>
    <x v="10"/>
    <s v="GDPLTFORECAST"/>
    <s v="TOT"/>
    <s v="MLN_USD"/>
    <s v="A"/>
    <x v="2"/>
    <n v="146550.228323374"/>
    <m/>
    <x v="701"/>
  </r>
  <r>
    <x v="10"/>
    <s v="GDPLTFORECAST"/>
    <s v="TOT"/>
    <s v="MLN_USD"/>
    <s v="A"/>
    <x v="3"/>
    <n v="145705.93997589999"/>
    <m/>
    <x v="702"/>
  </r>
  <r>
    <x v="10"/>
    <s v="GDPLTFORECAST"/>
    <s v="TOT"/>
    <s v="MLN_USD"/>
    <s v="A"/>
    <x v="4"/>
    <n v="150000.119225381"/>
    <m/>
    <x v="703"/>
  </r>
  <r>
    <x v="10"/>
    <s v="GDPLTFORECAST"/>
    <s v="TOT"/>
    <s v="MLN_USD"/>
    <s v="A"/>
    <x v="5"/>
    <n v="152234.409214393"/>
    <m/>
    <x v="704"/>
  </r>
  <r>
    <x v="10"/>
    <s v="GDPLTFORECAST"/>
    <s v="TOT"/>
    <s v="MLN_USD"/>
    <s v="A"/>
    <x v="6"/>
    <n v="152255.957662954"/>
    <m/>
    <x v="705"/>
  </r>
  <r>
    <x v="10"/>
    <s v="GDPLTFORECAST"/>
    <s v="TOT"/>
    <s v="MLN_USD"/>
    <s v="A"/>
    <x v="7"/>
    <n v="157341.555720373"/>
    <m/>
    <x v="706"/>
  </r>
  <r>
    <x v="10"/>
    <s v="GDPLTFORECAST"/>
    <s v="TOT"/>
    <s v="MLN_USD"/>
    <s v="A"/>
    <x v="8"/>
    <n v="164006.304448301"/>
    <m/>
    <x v="707"/>
  </r>
  <r>
    <x v="10"/>
    <s v="GDPLTFORECAST"/>
    <s v="TOT"/>
    <s v="MLN_USD"/>
    <s v="A"/>
    <x v="9"/>
    <n v="169233.01538491101"/>
    <m/>
    <x v="708"/>
  </r>
  <r>
    <x v="10"/>
    <s v="GDPLTFORECAST"/>
    <s v="TOT"/>
    <s v="MLN_USD"/>
    <s v="A"/>
    <x v="10"/>
    <n v="176356.33750628299"/>
    <m/>
    <x v="709"/>
  </r>
  <r>
    <x v="10"/>
    <s v="GDPLTFORECAST"/>
    <s v="TOT"/>
    <s v="MLN_USD"/>
    <s v="A"/>
    <x v="11"/>
    <n v="183129.32106817499"/>
    <m/>
    <x v="710"/>
  </r>
  <r>
    <x v="10"/>
    <s v="GDPLTFORECAST"/>
    <s v="TOT"/>
    <s v="MLN_USD"/>
    <s v="A"/>
    <x v="12"/>
    <n v="191421.79381839"/>
    <m/>
    <x v="711"/>
  </r>
  <r>
    <x v="10"/>
    <s v="GDPLTFORECAST"/>
    <s v="TOT"/>
    <s v="MLN_USD"/>
    <s v="A"/>
    <x v="13"/>
    <n v="198788.89061176"/>
    <m/>
    <x v="712"/>
  </r>
  <r>
    <x v="10"/>
    <s v="GDPLTFORECAST"/>
    <s v="TOT"/>
    <s v="MLN_USD"/>
    <s v="A"/>
    <x v="14"/>
    <n v="208738.11162806401"/>
    <m/>
    <x v="713"/>
  </r>
  <r>
    <x v="10"/>
    <s v="GDPLTFORECAST"/>
    <s v="TOT"/>
    <s v="MLN_USD"/>
    <s v="A"/>
    <x v="15"/>
    <n v="217897.989116718"/>
    <m/>
    <x v="714"/>
  </r>
  <r>
    <x v="10"/>
    <s v="GDPLTFORECAST"/>
    <s v="TOT"/>
    <s v="MLN_USD"/>
    <s v="A"/>
    <x v="16"/>
    <n v="226289.61756972401"/>
    <m/>
    <x v="715"/>
  </r>
  <r>
    <x v="10"/>
    <s v="GDPLTFORECAST"/>
    <s v="TOT"/>
    <s v="MLN_USD"/>
    <s v="A"/>
    <x v="17"/>
    <n v="227273.438018833"/>
    <m/>
    <x v="716"/>
  </r>
  <r>
    <x v="10"/>
    <s v="GDPLTFORECAST"/>
    <s v="TOT"/>
    <s v="MLN_USD"/>
    <s v="A"/>
    <x v="18"/>
    <n v="229217.79191145601"/>
    <m/>
    <x v="717"/>
  </r>
  <r>
    <x v="10"/>
    <s v="GDPLTFORECAST"/>
    <s v="TOT"/>
    <s v="MLN_USD"/>
    <s v="A"/>
    <x v="19"/>
    <n v="214089.47710394999"/>
    <m/>
    <x v="718"/>
  </r>
  <r>
    <x v="10"/>
    <s v="GDPLTFORECAST"/>
    <s v="TOT"/>
    <s v="MLN_USD"/>
    <s v="A"/>
    <x v="20"/>
    <n v="215550.37692025601"/>
    <m/>
    <x v="719"/>
  </r>
  <r>
    <x v="10"/>
    <s v="GDPLTFORECAST"/>
    <s v="TOT"/>
    <s v="MLN_USD"/>
    <s v="A"/>
    <x v="21"/>
    <n v="219132.64471111001"/>
    <m/>
    <x v="720"/>
  </r>
  <r>
    <x v="10"/>
    <s v="GDPLTFORECAST"/>
    <s v="TOT"/>
    <s v="MLN_USD"/>
    <s v="A"/>
    <x v="22"/>
    <n v="215530.58634602799"/>
    <m/>
    <x v="721"/>
  </r>
  <r>
    <x v="10"/>
    <s v="GDPLTFORECAST"/>
    <s v="TOT"/>
    <s v="MLN_USD"/>
    <s v="A"/>
    <x v="23"/>
    <n v="220048.574508074"/>
    <m/>
    <x v="722"/>
  </r>
  <r>
    <x v="10"/>
    <s v="GDPLTFORECAST"/>
    <s v="TOT"/>
    <s v="MLN_USD"/>
    <s v="A"/>
    <x v="24"/>
    <n v="229351.64148570801"/>
    <m/>
    <x v="723"/>
  </r>
  <r>
    <x v="10"/>
    <s v="GDPLTFORECAST"/>
    <s v="TOT"/>
    <s v="MLN_USD"/>
    <s v="A"/>
    <x v="25"/>
    <n v="237074.24421640701"/>
    <m/>
    <x v="724"/>
  </r>
  <r>
    <x v="10"/>
    <s v="GDPLTFORECAST"/>
    <s v="TOT"/>
    <s v="MLN_USD"/>
    <s v="A"/>
    <x v="26"/>
    <n v="242321.14173190101"/>
    <m/>
    <x v="725"/>
  </r>
  <r>
    <x v="10"/>
    <s v="GDPLTFORECAST"/>
    <s v="TOT"/>
    <s v="MLN_USD"/>
    <s v="A"/>
    <x v="27"/>
    <n v="251986.630240395"/>
    <m/>
    <x v="726"/>
  </r>
  <r>
    <x v="10"/>
    <s v="GDPLTFORECAST"/>
    <s v="TOT"/>
    <s v="MLN_USD"/>
    <s v="A"/>
    <x v="28"/>
    <n v="263150.53967646998"/>
    <m/>
    <x v="727"/>
  </r>
  <r>
    <x v="10"/>
    <s v="GDPLTFORECAST"/>
    <s v="TOT"/>
    <s v="MLN_USD"/>
    <s v="A"/>
    <x v="29"/>
    <n v="272694.886237411"/>
    <m/>
    <x v="728"/>
  </r>
  <r>
    <x v="10"/>
    <s v="GDPLTFORECAST"/>
    <s v="TOT"/>
    <s v="MLN_USD"/>
    <s v="A"/>
    <x v="30"/>
    <n v="278925.3"/>
    <m/>
    <x v="729"/>
  </r>
  <r>
    <x v="10"/>
    <s v="GDPLTFORECAST"/>
    <s v="TOT"/>
    <s v="MLN_USD"/>
    <s v="A"/>
    <x v="31"/>
    <n v="285049.7"/>
    <m/>
    <x v="730"/>
  </r>
  <r>
    <x v="10"/>
    <s v="GDPLTFORECAST"/>
    <s v="TOT"/>
    <s v="MLN_USD"/>
    <s v="A"/>
    <x v="32"/>
    <n v="291647.09999999998"/>
    <m/>
    <x v="731"/>
  </r>
  <r>
    <x v="10"/>
    <s v="GDPLTFORECAST"/>
    <s v="TOT"/>
    <s v="MLN_USD"/>
    <s v="A"/>
    <x v="33"/>
    <n v="298664.2"/>
    <m/>
    <x v="732"/>
  </r>
  <r>
    <x v="10"/>
    <s v="GDPLTFORECAST"/>
    <s v="TOT"/>
    <s v="MLN_USD"/>
    <s v="A"/>
    <x v="34"/>
    <n v="305932.09999999998"/>
    <m/>
    <x v="733"/>
  </r>
  <r>
    <x v="10"/>
    <s v="GDPLTFORECAST"/>
    <s v="TOT"/>
    <s v="MLN_USD"/>
    <s v="A"/>
    <x v="35"/>
    <n v="313337.5"/>
    <m/>
    <x v="734"/>
  </r>
  <r>
    <x v="10"/>
    <s v="GDPLTFORECAST"/>
    <s v="TOT"/>
    <s v="MLN_USD"/>
    <s v="A"/>
    <x v="36"/>
    <n v="320754.5"/>
    <m/>
    <x v="735"/>
  </r>
  <r>
    <x v="10"/>
    <s v="GDPLTFORECAST"/>
    <s v="TOT"/>
    <s v="MLN_USD"/>
    <s v="A"/>
    <x v="37"/>
    <n v="328086.2"/>
    <m/>
    <x v="736"/>
  </r>
  <r>
    <x v="10"/>
    <s v="GDPLTFORECAST"/>
    <s v="TOT"/>
    <s v="MLN_USD"/>
    <s v="A"/>
    <x v="38"/>
    <n v="335258.2"/>
    <m/>
    <x v="737"/>
  </r>
  <r>
    <x v="10"/>
    <s v="GDPLTFORECAST"/>
    <s v="TOT"/>
    <s v="MLN_USD"/>
    <s v="A"/>
    <x v="39"/>
    <n v="342226.6"/>
    <m/>
    <x v="738"/>
  </r>
  <r>
    <x v="10"/>
    <s v="GDPLTFORECAST"/>
    <s v="TOT"/>
    <s v="MLN_USD"/>
    <s v="A"/>
    <x v="40"/>
    <n v="348972.4"/>
    <m/>
    <x v="739"/>
  </r>
  <r>
    <x v="10"/>
    <s v="GDPLTFORECAST"/>
    <s v="TOT"/>
    <s v="MLN_USD"/>
    <s v="A"/>
    <x v="41"/>
    <n v="355489"/>
    <m/>
    <x v="740"/>
  </r>
  <r>
    <x v="10"/>
    <s v="GDPLTFORECAST"/>
    <s v="TOT"/>
    <s v="MLN_USD"/>
    <s v="A"/>
    <x v="42"/>
    <n v="361733.8"/>
    <m/>
    <x v="741"/>
  </r>
  <r>
    <x v="10"/>
    <s v="GDPLTFORECAST"/>
    <s v="TOT"/>
    <s v="MLN_USD"/>
    <s v="A"/>
    <x v="43"/>
    <n v="367686.5"/>
    <m/>
    <x v="742"/>
  </r>
  <r>
    <x v="10"/>
    <s v="GDPLTFORECAST"/>
    <s v="TOT"/>
    <s v="MLN_USD"/>
    <s v="A"/>
    <x v="44"/>
    <n v="373330.9"/>
    <m/>
    <x v="743"/>
  </r>
  <r>
    <x v="10"/>
    <s v="GDPLTFORECAST"/>
    <s v="TOT"/>
    <s v="MLN_USD"/>
    <s v="A"/>
    <x v="45"/>
    <n v="378670.4"/>
    <m/>
    <x v="744"/>
  </r>
  <r>
    <x v="10"/>
    <s v="GDPLTFORECAST"/>
    <s v="TOT"/>
    <s v="MLN_USD"/>
    <s v="A"/>
    <x v="46"/>
    <n v="383755.1"/>
    <m/>
    <x v="745"/>
  </r>
  <r>
    <x v="10"/>
    <s v="GDPLTFORECAST"/>
    <s v="TOT"/>
    <s v="MLN_USD"/>
    <s v="A"/>
    <x v="47"/>
    <n v="388668.6"/>
    <m/>
    <x v="746"/>
  </r>
  <r>
    <x v="10"/>
    <s v="GDPLTFORECAST"/>
    <s v="TOT"/>
    <s v="MLN_USD"/>
    <s v="A"/>
    <x v="48"/>
    <n v="393493.1"/>
    <m/>
    <x v="747"/>
  </r>
  <r>
    <x v="10"/>
    <s v="GDPLTFORECAST"/>
    <s v="TOT"/>
    <s v="MLN_USD"/>
    <s v="A"/>
    <x v="49"/>
    <n v="398293.4"/>
    <m/>
    <x v="748"/>
  </r>
  <r>
    <x v="10"/>
    <s v="GDPLTFORECAST"/>
    <s v="TOT"/>
    <s v="MLN_USD"/>
    <s v="A"/>
    <x v="50"/>
    <n v="403123.20000000001"/>
    <m/>
    <x v="749"/>
  </r>
  <r>
    <x v="10"/>
    <s v="GDPLTFORECAST"/>
    <s v="TOT"/>
    <s v="MLN_USD"/>
    <s v="A"/>
    <x v="51"/>
    <n v="408039.5"/>
    <m/>
    <x v="750"/>
  </r>
  <r>
    <x v="10"/>
    <s v="GDPLTFORECAST"/>
    <s v="TOT"/>
    <s v="MLN_USD"/>
    <s v="A"/>
    <x v="52"/>
    <n v="413093.1"/>
    <m/>
    <x v="751"/>
  </r>
  <r>
    <x v="10"/>
    <s v="GDPLTFORECAST"/>
    <s v="TOT"/>
    <s v="MLN_USD"/>
    <s v="A"/>
    <x v="53"/>
    <n v="418314"/>
    <m/>
    <x v="752"/>
  </r>
  <r>
    <x v="10"/>
    <s v="GDPLTFORECAST"/>
    <s v="TOT"/>
    <s v="MLN_USD"/>
    <s v="A"/>
    <x v="54"/>
    <n v="423702.6"/>
    <m/>
    <x v="753"/>
  </r>
  <r>
    <x v="10"/>
    <s v="GDPLTFORECAST"/>
    <s v="TOT"/>
    <s v="MLN_USD"/>
    <s v="A"/>
    <x v="55"/>
    <n v="429238.7"/>
    <m/>
    <x v="754"/>
  </r>
  <r>
    <x v="10"/>
    <s v="GDPLTFORECAST"/>
    <s v="TOT"/>
    <s v="MLN_USD"/>
    <s v="A"/>
    <x v="56"/>
    <n v="434898.2"/>
    <m/>
    <x v="755"/>
  </r>
  <r>
    <x v="10"/>
    <s v="GDPLTFORECAST"/>
    <s v="TOT"/>
    <s v="MLN_USD"/>
    <s v="A"/>
    <x v="57"/>
    <n v="440701.6"/>
    <m/>
    <x v="756"/>
  </r>
  <r>
    <x v="10"/>
    <s v="GDPLTFORECAST"/>
    <s v="TOT"/>
    <s v="MLN_USD"/>
    <s v="A"/>
    <x v="58"/>
    <n v="446623.1"/>
    <m/>
    <x v="757"/>
  </r>
  <r>
    <x v="10"/>
    <s v="GDPLTFORECAST"/>
    <s v="TOT"/>
    <s v="MLN_USD"/>
    <s v="A"/>
    <x v="59"/>
    <n v="452628.8"/>
    <m/>
    <x v="758"/>
  </r>
  <r>
    <x v="10"/>
    <s v="GDPLTFORECAST"/>
    <s v="TOT"/>
    <s v="MLN_USD"/>
    <s v="A"/>
    <x v="60"/>
    <n v="458688.5"/>
    <m/>
    <x v="759"/>
  </r>
  <r>
    <x v="10"/>
    <s v="GDPLTFORECAST"/>
    <s v="TOT"/>
    <s v="MLN_USD"/>
    <s v="A"/>
    <x v="61"/>
    <n v="464796.7"/>
    <m/>
    <x v="760"/>
  </r>
  <r>
    <x v="10"/>
    <s v="GDPLTFORECAST"/>
    <s v="TOT"/>
    <s v="MLN_USD"/>
    <s v="A"/>
    <x v="62"/>
    <n v="470934.9"/>
    <m/>
    <x v="761"/>
  </r>
  <r>
    <x v="10"/>
    <s v="GDPLTFORECAST"/>
    <s v="TOT"/>
    <s v="MLN_USD"/>
    <s v="A"/>
    <x v="63"/>
    <n v="477144.5"/>
    <m/>
    <x v="762"/>
  </r>
  <r>
    <x v="10"/>
    <s v="GDPLTFORECAST"/>
    <s v="TOT"/>
    <s v="MLN_USD"/>
    <s v="A"/>
    <x v="64"/>
    <n v="483464.3"/>
    <m/>
    <x v="763"/>
  </r>
  <r>
    <x v="10"/>
    <s v="GDPLTFORECAST"/>
    <s v="TOT"/>
    <s v="MLN_USD"/>
    <s v="A"/>
    <x v="65"/>
    <n v="489929.2"/>
    <m/>
    <x v="764"/>
  </r>
  <r>
    <x v="10"/>
    <s v="GDPLTFORECAST"/>
    <s v="TOT"/>
    <s v="MLN_USD"/>
    <s v="A"/>
    <x v="66"/>
    <n v="496574.3"/>
    <m/>
    <x v="765"/>
  </r>
  <r>
    <x v="10"/>
    <s v="GDPLTFORECAST"/>
    <s v="TOT"/>
    <s v="MLN_USD"/>
    <s v="A"/>
    <x v="67"/>
    <n v="503433.4"/>
    <m/>
    <x v="766"/>
  </r>
  <r>
    <x v="10"/>
    <s v="GDPLTFORECAST"/>
    <s v="TOT"/>
    <s v="MLN_USD"/>
    <s v="A"/>
    <x v="68"/>
    <n v="510521.59999999998"/>
    <m/>
    <x v="767"/>
  </r>
  <r>
    <x v="10"/>
    <s v="GDPLTFORECAST"/>
    <s v="TOT"/>
    <s v="MLN_USD"/>
    <s v="A"/>
    <x v="69"/>
    <n v="517819"/>
    <m/>
    <x v="768"/>
  </r>
  <r>
    <x v="10"/>
    <s v="GDPLTFORECAST"/>
    <s v="TOT"/>
    <s v="MLN_USD"/>
    <s v="A"/>
    <x v="70"/>
    <n v="525283.9"/>
    <m/>
    <x v="769"/>
  </r>
  <r>
    <x v="11"/>
    <s v="GDPLTFORECAST"/>
    <s v="TOT"/>
    <s v="MLN_USD"/>
    <s v="A"/>
    <x v="0"/>
    <n v="7306.1780848503404"/>
    <m/>
    <x v="0"/>
  </r>
  <r>
    <x v="11"/>
    <s v="GDPLTFORECAST"/>
    <s v="TOT"/>
    <s v="MLN_USD"/>
    <s v="A"/>
    <x v="1"/>
    <n v="7289.8469129556997"/>
    <m/>
    <x v="770"/>
  </r>
  <r>
    <x v="11"/>
    <s v="GDPLTFORECAST"/>
    <s v="TOT"/>
    <s v="MLN_USD"/>
    <s v="A"/>
    <x v="2"/>
    <n v="7043.8951948925896"/>
    <m/>
    <x v="771"/>
  </r>
  <r>
    <x v="11"/>
    <s v="GDPLTFORECAST"/>
    <s v="TOT"/>
    <s v="MLN_USD"/>
    <s v="A"/>
    <x v="3"/>
    <n v="7136.4131986932598"/>
    <m/>
    <x v="772"/>
  </r>
  <r>
    <x v="11"/>
    <s v="GDPLTFORECAST"/>
    <s v="TOT"/>
    <s v="MLN_USD"/>
    <s v="A"/>
    <x v="4"/>
    <n v="7393.9562126554802"/>
    <m/>
    <x v="773"/>
  </r>
  <r>
    <x v="11"/>
    <s v="GDPLTFORECAST"/>
    <s v="TOT"/>
    <s v="MLN_USD"/>
    <s v="A"/>
    <x v="5"/>
    <n v="7402.5763608418802"/>
    <m/>
    <x v="774"/>
  </r>
  <r>
    <x v="11"/>
    <s v="GDPLTFORECAST"/>
    <s v="TOT"/>
    <s v="MLN_USD"/>
    <s v="A"/>
    <x v="6"/>
    <n v="7756.7942609586498"/>
    <m/>
    <x v="775"/>
  </r>
  <r>
    <x v="11"/>
    <s v="GDPLTFORECAST"/>
    <s v="TOT"/>
    <s v="MLN_USD"/>
    <s v="A"/>
    <x v="7"/>
    <n v="8137.9002712445799"/>
    <m/>
    <x v="776"/>
  </r>
  <r>
    <x v="11"/>
    <s v="GDPLTFORECAST"/>
    <s v="TOT"/>
    <s v="MLN_USD"/>
    <s v="A"/>
    <x v="8"/>
    <n v="8709.0676946221392"/>
    <m/>
    <x v="777"/>
  </r>
  <r>
    <x v="11"/>
    <s v="GDPLTFORECAST"/>
    <s v="TOT"/>
    <s v="MLN_USD"/>
    <s v="A"/>
    <x v="9"/>
    <n v="9048.2419485113096"/>
    <m/>
    <x v="778"/>
  </r>
  <r>
    <x v="11"/>
    <s v="GDPLTFORECAST"/>
    <s v="TOT"/>
    <s v="MLN_USD"/>
    <s v="A"/>
    <x v="10"/>
    <n v="9464.7321354874803"/>
    <m/>
    <x v="779"/>
  </r>
  <r>
    <x v="11"/>
    <s v="GDPLTFORECAST"/>
    <s v="TOT"/>
    <s v="MLN_USD"/>
    <s v="A"/>
    <x v="11"/>
    <n v="9836.4630101306193"/>
    <m/>
    <x v="780"/>
  </r>
  <r>
    <x v="11"/>
    <s v="GDPLTFORECAST"/>
    <s v="TOT"/>
    <s v="MLN_USD"/>
    <s v="A"/>
    <x v="12"/>
    <n v="9890.6133578596"/>
    <m/>
    <x v="781"/>
  </r>
  <r>
    <x v="11"/>
    <s v="GDPLTFORECAST"/>
    <s v="TOT"/>
    <s v="MLN_USD"/>
    <s v="A"/>
    <x v="13"/>
    <n v="10123.7065023717"/>
    <m/>
    <x v="782"/>
  </r>
  <r>
    <x v="11"/>
    <s v="GDPLTFORECAST"/>
    <s v="TOT"/>
    <s v="MLN_USD"/>
    <s v="A"/>
    <x v="14"/>
    <n v="10941.123419290499"/>
    <m/>
    <x v="783"/>
  </r>
  <r>
    <x v="11"/>
    <s v="GDPLTFORECAST"/>
    <s v="TOT"/>
    <s v="MLN_USD"/>
    <s v="A"/>
    <x v="15"/>
    <n v="11640.3187356134"/>
    <m/>
    <x v="784"/>
  </r>
  <r>
    <x v="11"/>
    <s v="GDPLTFORECAST"/>
    <s v="TOT"/>
    <s v="MLN_USD"/>
    <s v="A"/>
    <x v="16"/>
    <n v="12224.335391203"/>
    <m/>
    <x v="785"/>
  </r>
  <r>
    <x v="11"/>
    <s v="GDPLTFORECAST"/>
    <s v="TOT"/>
    <s v="MLN_USD"/>
    <s v="A"/>
    <x v="17"/>
    <n v="13376.8798167689"/>
    <m/>
    <x v="786"/>
  </r>
  <r>
    <x v="11"/>
    <s v="GDPLTFORECAST"/>
    <s v="TOT"/>
    <s v="MLN_USD"/>
    <s v="A"/>
    <x v="18"/>
    <n v="13598.7908659283"/>
    <m/>
    <x v="787"/>
  </r>
  <r>
    <x v="11"/>
    <s v="GDPLTFORECAST"/>
    <s v="TOT"/>
    <s v="MLN_USD"/>
    <s v="A"/>
    <x v="19"/>
    <n v="12714.154922067301"/>
    <m/>
    <x v="788"/>
  </r>
  <r>
    <x v="11"/>
    <s v="GDPLTFORECAST"/>
    <s v="TOT"/>
    <s v="MLN_USD"/>
    <s v="A"/>
    <x v="20"/>
    <n v="12255.728715977801"/>
    <m/>
    <x v="789"/>
  </r>
  <r>
    <x v="11"/>
    <s v="GDPLTFORECAST"/>
    <s v="TOT"/>
    <s v="MLN_USD"/>
    <s v="A"/>
    <x v="21"/>
    <n v="12496.3116038184"/>
    <m/>
    <x v="790"/>
  </r>
  <r>
    <x v="11"/>
    <s v="GDPLTFORECAST"/>
    <s v="TOT"/>
    <s v="MLN_USD"/>
    <s v="A"/>
    <x v="22"/>
    <n v="12661.170442926399"/>
    <m/>
    <x v="791"/>
  </r>
  <r>
    <x v="11"/>
    <s v="GDPLTFORECAST"/>
    <s v="TOT"/>
    <s v="MLN_USD"/>
    <s v="A"/>
    <x v="23"/>
    <n v="13206.6311213474"/>
    <m/>
    <x v="792"/>
  </r>
  <r>
    <x v="11"/>
    <s v="GDPLTFORECAST"/>
    <s v="TOT"/>
    <s v="MLN_USD"/>
    <s v="A"/>
    <x v="24"/>
    <n v="13497.2227764075"/>
    <m/>
    <x v="793"/>
  </r>
  <r>
    <x v="11"/>
    <s v="GDPLTFORECAST"/>
    <s v="TOT"/>
    <s v="MLN_USD"/>
    <s v="A"/>
    <x v="25"/>
    <n v="14079.1309454658"/>
    <m/>
    <x v="794"/>
  </r>
  <r>
    <x v="11"/>
    <s v="GDPLTFORECAST"/>
    <s v="TOT"/>
    <s v="MLN_USD"/>
    <s v="A"/>
    <x v="26"/>
    <n v="15132.454121393899"/>
    <m/>
    <x v="795"/>
  </r>
  <r>
    <x v="11"/>
    <s v="GDPLTFORECAST"/>
    <s v="TOT"/>
    <s v="MLN_USD"/>
    <s v="A"/>
    <x v="27"/>
    <n v="15683.6124866394"/>
    <m/>
    <x v="796"/>
  </r>
  <r>
    <x v="11"/>
    <s v="GDPLTFORECAST"/>
    <s v="TOT"/>
    <s v="MLN_USD"/>
    <s v="A"/>
    <x v="28"/>
    <n v="16129.536487429101"/>
    <m/>
    <x v="797"/>
  </r>
  <r>
    <x v="11"/>
    <s v="GDPLTFORECAST"/>
    <s v="TOT"/>
    <s v="MLN_USD"/>
    <s v="A"/>
    <x v="29"/>
    <n v="16554.200092210998"/>
    <m/>
    <x v="798"/>
  </r>
  <r>
    <x v="11"/>
    <s v="GDPLTFORECAST"/>
    <s v="TOT"/>
    <s v="MLN_USD"/>
    <s v="A"/>
    <x v="30"/>
    <n v="16877.54"/>
    <m/>
    <x v="799"/>
  </r>
  <r>
    <x v="11"/>
    <s v="GDPLTFORECAST"/>
    <s v="TOT"/>
    <s v="MLN_USD"/>
    <s v="A"/>
    <x v="31"/>
    <n v="17214.830000000002"/>
    <m/>
    <x v="800"/>
  </r>
  <r>
    <x v="11"/>
    <s v="GDPLTFORECAST"/>
    <s v="TOT"/>
    <s v="MLN_USD"/>
    <s v="A"/>
    <x v="32"/>
    <n v="17580.48"/>
    <m/>
    <x v="801"/>
  </r>
  <r>
    <x v="11"/>
    <s v="GDPLTFORECAST"/>
    <s v="TOT"/>
    <s v="MLN_USD"/>
    <s v="A"/>
    <x v="33"/>
    <n v="17971.8"/>
    <m/>
    <x v="802"/>
  </r>
  <r>
    <x v="11"/>
    <s v="GDPLTFORECAST"/>
    <s v="TOT"/>
    <s v="MLN_USD"/>
    <s v="A"/>
    <x v="34"/>
    <n v="18384.79"/>
    <m/>
    <x v="803"/>
  </r>
  <r>
    <x v="11"/>
    <s v="GDPLTFORECAST"/>
    <s v="TOT"/>
    <s v="MLN_USD"/>
    <s v="A"/>
    <x v="35"/>
    <n v="18816.7"/>
    <m/>
    <x v="804"/>
  </r>
  <r>
    <x v="11"/>
    <s v="GDPLTFORECAST"/>
    <s v="TOT"/>
    <s v="MLN_USD"/>
    <s v="A"/>
    <x v="36"/>
    <n v="19263.75"/>
    <m/>
    <x v="805"/>
  </r>
  <r>
    <x v="11"/>
    <s v="GDPLTFORECAST"/>
    <s v="TOT"/>
    <s v="MLN_USD"/>
    <s v="A"/>
    <x v="37"/>
    <n v="19725.689999999999"/>
    <m/>
    <x v="806"/>
  </r>
  <r>
    <x v="11"/>
    <s v="GDPLTFORECAST"/>
    <s v="TOT"/>
    <s v="MLN_USD"/>
    <s v="A"/>
    <x v="38"/>
    <n v="20201.63"/>
    <m/>
    <x v="807"/>
  </r>
  <r>
    <x v="11"/>
    <s v="GDPLTFORECAST"/>
    <s v="TOT"/>
    <s v="MLN_USD"/>
    <s v="A"/>
    <x v="39"/>
    <n v="20691.400000000001"/>
    <m/>
    <x v="808"/>
  </r>
  <r>
    <x v="11"/>
    <s v="GDPLTFORECAST"/>
    <s v="TOT"/>
    <s v="MLN_USD"/>
    <s v="A"/>
    <x v="40"/>
    <n v="21195.11"/>
    <m/>
    <x v="809"/>
  </r>
  <r>
    <x v="11"/>
    <s v="GDPLTFORECAST"/>
    <s v="TOT"/>
    <s v="MLN_USD"/>
    <s v="A"/>
    <x v="41"/>
    <n v="21713.08"/>
    <m/>
    <x v="810"/>
  </r>
  <r>
    <x v="11"/>
    <s v="GDPLTFORECAST"/>
    <s v="TOT"/>
    <s v="MLN_USD"/>
    <s v="A"/>
    <x v="42"/>
    <n v="22245.64"/>
    <m/>
    <x v="811"/>
  </r>
  <r>
    <x v="11"/>
    <s v="GDPLTFORECAST"/>
    <s v="TOT"/>
    <s v="MLN_USD"/>
    <s v="A"/>
    <x v="43"/>
    <n v="22792.91"/>
    <m/>
    <x v="812"/>
  </r>
  <r>
    <x v="11"/>
    <s v="GDPLTFORECAST"/>
    <s v="TOT"/>
    <s v="MLN_USD"/>
    <s v="A"/>
    <x v="44"/>
    <n v="23354.94"/>
    <m/>
    <x v="813"/>
  </r>
  <r>
    <x v="11"/>
    <s v="GDPLTFORECAST"/>
    <s v="TOT"/>
    <s v="MLN_USD"/>
    <s v="A"/>
    <x v="45"/>
    <n v="23931.85"/>
    <m/>
    <x v="814"/>
  </r>
  <r>
    <x v="11"/>
    <s v="GDPLTFORECAST"/>
    <s v="TOT"/>
    <s v="MLN_USD"/>
    <s v="A"/>
    <x v="46"/>
    <n v="24523.75"/>
    <m/>
    <x v="815"/>
  </r>
  <r>
    <x v="11"/>
    <s v="GDPLTFORECAST"/>
    <s v="TOT"/>
    <s v="MLN_USD"/>
    <s v="A"/>
    <x v="47"/>
    <n v="25130.41"/>
    <m/>
    <x v="816"/>
  </r>
  <r>
    <x v="11"/>
    <s v="GDPLTFORECAST"/>
    <s v="TOT"/>
    <s v="MLN_USD"/>
    <s v="A"/>
    <x v="48"/>
    <n v="25751.439999999999"/>
    <m/>
    <x v="817"/>
  </r>
  <r>
    <x v="11"/>
    <s v="GDPLTFORECAST"/>
    <s v="TOT"/>
    <s v="MLN_USD"/>
    <s v="A"/>
    <x v="49"/>
    <n v="26386.46"/>
    <m/>
    <x v="818"/>
  </r>
  <r>
    <x v="11"/>
    <s v="GDPLTFORECAST"/>
    <s v="TOT"/>
    <s v="MLN_USD"/>
    <s v="A"/>
    <x v="50"/>
    <n v="27035.22"/>
    <m/>
    <x v="819"/>
  </r>
  <r>
    <x v="11"/>
    <s v="GDPLTFORECAST"/>
    <s v="TOT"/>
    <s v="MLN_USD"/>
    <s v="A"/>
    <x v="51"/>
    <n v="27697.56"/>
    <m/>
    <x v="820"/>
  </r>
  <r>
    <x v="11"/>
    <s v="GDPLTFORECAST"/>
    <s v="TOT"/>
    <s v="MLN_USD"/>
    <s v="A"/>
    <x v="52"/>
    <n v="28370.57"/>
    <m/>
    <x v="821"/>
  </r>
  <r>
    <x v="11"/>
    <s v="GDPLTFORECAST"/>
    <s v="TOT"/>
    <s v="MLN_USD"/>
    <s v="A"/>
    <x v="53"/>
    <n v="29053.67"/>
    <m/>
    <x v="822"/>
  </r>
  <r>
    <x v="11"/>
    <s v="GDPLTFORECAST"/>
    <s v="TOT"/>
    <s v="MLN_USD"/>
    <s v="A"/>
    <x v="54"/>
    <n v="29746.53"/>
    <m/>
    <x v="823"/>
  </r>
  <r>
    <x v="11"/>
    <s v="GDPLTFORECAST"/>
    <s v="TOT"/>
    <s v="MLN_USD"/>
    <s v="A"/>
    <x v="55"/>
    <n v="30449.21"/>
    <m/>
    <x v="824"/>
  </r>
  <r>
    <x v="11"/>
    <s v="GDPLTFORECAST"/>
    <s v="TOT"/>
    <s v="MLN_USD"/>
    <s v="A"/>
    <x v="56"/>
    <n v="31162.06"/>
    <m/>
    <x v="825"/>
  </r>
  <r>
    <x v="11"/>
    <s v="GDPLTFORECAST"/>
    <s v="TOT"/>
    <s v="MLN_USD"/>
    <s v="A"/>
    <x v="57"/>
    <n v="31888.18"/>
    <m/>
    <x v="826"/>
  </r>
  <r>
    <x v="11"/>
    <s v="GDPLTFORECAST"/>
    <s v="TOT"/>
    <s v="MLN_USD"/>
    <s v="A"/>
    <x v="58"/>
    <n v="32627.91"/>
    <m/>
    <x v="827"/>
  </r>
  <r>
    <x v="11"/>
    <s v="GDPLTFORECAST"/>
    <s v="TOT"/>
    <s v="MLN_USD"/>
    <s v="A"/>
    <x v="59"/>
    <n v="33381.65"/>
    <m/>
    <x v="828"/>
  </r>
  <r>
    <x v="11"/>
    <s v="GDPLTFORECAST"/>
    <s v="TOT"/>
    <s v="MLN_USD"/>
    <s v="A"/>
    <x v="60"/>
    <n v="34150.050000000003"/>
    <m/>
    <x v="829"/>
  </r>
  <r>
    <x v="11"/>
    <s v="GDPLTFORECAST"/>
    <s v="TOT"/>
    <s v="MLN_USD"/>
    <s v="A"/>
    <x v="61"/>
    <n v="34933.79"/>
    <m/>
    <x v="830"/>
  </r>
  <r>
    <x v="11"/>
    <s v="GDPLTFORECAST"/>
    <s v="TOT"/>
    <s v="MLN_USD"/>
    <s v="A"/>
    <x v="62"/>
    <n v="35729.9"/>
    <m/>
    <x v="831"/>
  </r>
  <r>
    <x v="11"/>
    <s v="GDPLTFORECAST"/>
    <s v="TOT"/>
    <s v="MLN_USD"/>
    <s v="A"/>
    <x v="63"/>
    <n v="36538.22"/>
    <m/>
    <x v="832"/>
  </r>
  <r>
    <x v="11"/>
    <s v="GDPLTFORECAST"/>
    <s v="TOT"/>
    <s v="MLN_USD"/>
    <s v="A"/>
    <x v="64"/>
    <n v="37358.550000000003"/>
    <m/>
    <x v="833"/>
  </r>
  <r>
    <x v="11"/>
    <s v="GDPLTFORECAST"/>
    <s v="TOT"/>
    <s v="MLN_USD"/>
    <s v="A"/>
    <x v="65"/>
    <n v="38190.97"/>
    <m/>
    <x v="834"/>
  </r>
  <r>
    <x v="11"/>
    <s v="GDPLTFORECAST"/>
    <s v="TOT"/>
    <s v="MLN_USD"/>
    <s v="A"/>
    <x v="66"/>
    <n v="39035.78"/>
    <m/>
    <x v="835"/>
  </r>
  <r>
    <x v="11"/>
    <s v="GDPLTFORECAST"/>
    <s v="TOT"/>
    <s v="MLN_USD"/>
    <s v="A"/>
    <x v="67"/>
    <n v="39896.839999999997"/>
    <m/>
    <x v="836"/>
  </r>
  <r>
    <x v="11"/>
    <s v="GDPLTFORECAST"/>
    <s v="TOT"/>
    <s v="MLN_USD"/>
    <s v="A"/>
    <x v="68"/>
    <n v="40774.85"/>
    <m/>
    <x v="837"/>
  </r>
  <r>
    <x v="11"/>
    <s v="GDPLTFORECAST"/>
    <s v="TOT"/>
    <s v="MLN_USD"/>
    <s v="A"/>
    <x v="69"/>
    <n v="41671.06"/>
    <m/>
    <x v="838"/>
  </r>
  <r>
    <x v="11"/>
    <s v="GDPLTFORECAST"/>
    <s v="TOT"/>
    <s v="MLN_USD"/>
    <s v="A"/>
    <x v="70"/>
    <n v="42587.29"/>
    <m/>
    <x v="839"/>
  </r>
  <r>
    <x v="12"/>
    <s v="GDPLTFORECAST"/>
    <s v="TOT"/>
    <s v="MLN_USD"/>
    <s v="A"/>
    <x v="0"/>
    <n v="74155.504485906597"/>
    <m/>
    <x v="0"/>
  </r>
  <r>
    <x v="12"/>
    <s v="GDPLTFORECAST"/>
    <s v="TOT"/>
    <s v="MLN_USD"/>
    <s v="A"/>
    <x v="1"/>
    <n v="75586.438419737795"/>
    <m/>
    <x v="840"/>
  </r>
  <r>
    <x v="12"/>
    <s v="GDPLTFORECAST"/>
    <s v="TOT"/>
    <s v="MLN_USD"/>
    <s v="A"/>
    <x v="2"/>
    <n v="78113.500347049194"/>
    <m/>
    <x v="841"/>
  </r>
  <r>
    <x v="12"/>
    <s v="GDPLTFORECAST"/>
    <s v="TOT"/>
    <s v="MLN_USD"/>
    <s v="A"/>
    <x v="3"/>
    <n v="80216.791621999801"/>
    <m/>
    <x v="842"/>
  </r>
  <r>
    <x v="12"/>
    <s v="GDPLTFORECAST"/>
    <s v="TOT"/>
    <s v="MLN_USD"/>
    <s v="A"/>
    <x v="4"/>
    <n v="84833.931373295098"/>
    <m/>
    <x v="843"/>
  </r>
  <r>
    <x v="12"/>
    <s v="GDPLTFORECAST"/>
    <s v="TOT"/>
    <s v="MLN_USD"/>
    <s v="A"/>
    <x v="5"/>
    <n v="93007.190582735304"/>
    <m/>
    <x v="844"/>
  </r>
  <r>
    <x v="12"/>
    <s v="GDPLTFORECAST"/>
    <s v="TOT"/>
    <s v="MLN_USD"/>
    <s v="A"/>
    <x v="6"/>
    <n v="100236.611068963"/>
    <m/>
    <x v="845"/>
  </r>
  <r>
    <x v="12"/>
    <s v="GDPLTFORECAST"/>
    <s v="TOT"/>
    <s v="MLN_USD"/>
    <s v="A"/>
    <x v="7"/>
    <n v="110511.966037687"/>
    <m/>
    <x v="846"/>
  </r>
  <r>
    <x v="12"/>
    <s v="GDPLTFORECAST"/>
    <s v="TOT"/>
    <s v="MLN_USD"/>
    <s v="A"/>
    <x v="8"/>
    <n v="119880.74087121899"/>
    <m/>
    <x v="847"/>
  </r>
  <r>
    <x v="12"/>
    <s v="GDPLTFORECAST"/>
    <s v="TOT"/>
    <s v="MLN_USD"/>
    <s v="A"/>
    <x v="9"/>
    <n v="132620.14131301499"/>
    <m/>
    <x v="848"/>
  </r>
  <r>
    <x v="12"/>
    <s v="GDPLTFORECAST"/>
    <s v="TOT"/>
    <s v="MLN_USD"/>
    <s v="A"/>
    <x v="10"/>
    <n v="145318.12471519501"/>
    <m/>
    <x v="849"/>
  </r>
  <r>
    <x v="12"/>
    <s v="GDPLTFORECAST"/>
    <s v="TOT"/>
    <s v="MLN_USD"/>
    <s v="A"/>
    <x v="11"/>
    <n v="153798.89159563399"/>
    <m/>
    <x v="850"/>
  </r>
  <r>
    <x v="12"/>
    <s v="GDPLTFORECAST"/>
    <s v="TOT"/>
    <s v="MLN_USD"/>
    <s v="A"/>
    <x v="12"/>
    <n v="163518.197579392"/>
    <m/>
    <x v="851"/>
  </r>
  <r>
    <x v="12"/>
    <s v="GDPLTFORECAST"/>
    <s v="TOT"/>
    <s v="MLN_USD"/>
    <s v="A"/>
    <x v="13"/>
    <n v="168652.997985833"/>
    <m/>
    <x v="852"/>
  </r>
  <r>
    <x v="12"/>
    <s v="GDPLTFORECAST"/>
    <s v="TOT"/>
    <s v="MLN_USD"/>
    <s v="A"/>
    <x v="14"/>
    <n v="180045.03492550401"/>
    <m/>
    <x v="853"/>
  </r>
  <r>
    <x v="12"/>
    <s v="GDPLTFORECAST"/>
    <s v="TOT"/>
    <s v="MLN_USD"/>
    <s v="A"/>
    <x v="15"/>
    <n v="190885.57467512801"/>
    <m/>
    <x v="854"/>
  </r>
  <r>
    <x v="12"/>
    <s v="GDPLTFORECAST"/>
    <s v="TOT"/>
    <s v="MLN_USD"/>
    <s v="A"/>
    <x v="16"/>
    <n v="201456.764107492"/>
    <m/>
    <x v="855"/>
  </r>
  <r>
    <x v="12"/>
    <s v="GDPLTFORECAST"/>
    <s v="TOT"/>
    <s v="MLN_USD"/>
    <s v="A"/>
    <x v="17"/>
    <n v="211847.298811324"/>
    <m/>
    <x v="856"/>
  </r>
  <r>
    <x v="12"/>
    <s v="GDPLTFORECAST"/>
    <s v="TOT"/>
    <s v="MLN_USD"/>
    <s v="A"/>
    <x v="18"/>
    <n v="203515.56027302201"/>
    <m/>
    <x v="857"/>
  </r>
  <r>
    <x v="12"/>
    <s v="GDPLTFORECAST"/>
    <s v="TOT"/>
    <s v="MLN_USD"/>
    <s v="A"/>
    <x v="19"/>
    <n v="194016.94119527799"/>
    <m/>
    <x v="858"/>
  </r>
  <r>
    <x v="12"/>
    <s v="GDPLTFORECAST"/>
    <s v="TOT"/>
    <s v="MLN_USD"/>
    <s v="A"/>
    <x v="20"/>
    <n v="197432.84857469401"/>
    <m/>
    <x v="859"/>
  </r>
  <r>
    <x v="12"/>
    <s v="GDPLTFORECAST"/>
    <s v="TOT"/>
    <s v="MLN_USD"/>
    <s v="A"/>
    <x v="21"/>
    <n v="203227.35865416299"/>
    <m/>
    <x v="860"/>
  </r>
  <r>
    <x v="12"/>
    <s v="GDPLTFORECAST"/>
    <s v="TOT"/>
    <s v="MLN_USD"/>
    <s v="A"/>
    <x v="22"/>
    <n v="203310.50405899301"/>
    <m/>
    <x v="861"/>
  </r>
  <r>
    <x v="12"/>
    <s v="GDPLTFORECAST"/>
    <s v="TOT"/>
    <s v="MLN_USD"/>
    <s v="A"/>
    <x v="23"/>
    <n v="206607.50653151501"/>
    <m/>
    <x v="862"/>
  </r>
  <r>
    <x v="12"/>
    <s v="GDPLTFORECAST"/>
    <s v="TOT"/>
    <s v="MLN_USD"/>
    <s v="A"/>
    <x v="24"/>
    <n v="223751.14429525001"/>
    <m/>
    <x v="863"/>
  </r>
  <r>
    <x v="12"/>
    <s v="GDPLTFORECAST"/>
    <s v="TOT"/>
    <s v="MLN_USD"/>
    <s v="A"/>
    <x v="25"/>
    <n v="280774.49588346999"/>
    <m/>
    <x v="864"/>
  </r>
  <r>
    <x v="12"/>
    <s v="GDPLTFORECAST"/>
    <s v="TOT"/>
    <s v="MLN_USD"/>
    <s v="A"/>
    <x v="26"/>
    <n v="295184.694915411"/>
    <m/>
    <x v="865"/>
  </r>
  <r>
    <x v="12"/>
    <s v="GDPLTFORECAST"/>
    <s v="TOT"/>
    <s v="MLN_USD"/>
    <s v="A"/>
    <x v="27"/>
    <n v="318233.56731709302"/>
    <m/>
    <x v="866"/>
  </r>
  <r>
    <x v="12"/>
    <s v="GDPLTFORECAST"/>
    <s v="TOT"/>
    <s v="MLN_USD"/>
    <s v="A"/>
    <x v="28"/>
    <n v="331080.20355389902"/>
    <m/>
    <x v="867"/>
  </r>
  <r>
    <x v="12"/>
    <s v="GDPLTFORECAST"/>
    <s v="TOT"/>
    <s v="MLN_USD"/>
    <s v="A"/>
    <x v="29"/>
    <n v="340595.669132724"/>
    <m/>
    <x v="868"/>
  </r>
  <r>
    <x v="12"/>
    <s v="GDPLTFORECAST"/>
    <s v="TOT"/>
    <s v="MLN_USD"/>
    <s v="A"/>
    <x v="30"/>
    <n v="348117.7"/>
    <m/>
    <x v="869"/>
  </r>
  <r>
    <x v="12"/>
    <s v="GDPLTFORECAST"/>
    <s v="TOT"/>
    <s v="MLN_USD"/>
    <s v="A"/>
    <x v="31"/>
    <n v="356102.1"/>
    <m/>
    <x v="870"/>
  </r>
  <r>
    <x v="12"/>
    <s v="GDPLTFORECAST"/>
    <s v="TOT"/>
    <s v="MLN_USD"/>
    <s v="A"/>
    <x v="32"/>
    <n v="364905.6"/>
    <m/>
    <x v="871"/>
  </r>
  <r>
    <x v="12"/>
    <s v="GDPLTFORECAST"/>
    <s v="TOT"/>
    <s v="MLN_USD"/>
    <s v="A"/>
    <x v="33"/>
    <n v="374447.1"/>
    <m/>
    <x v="872"/>
  </r>
  <r>
    <x v="12"/>
    <s v="GDPLTFORECAST"/>
    <s v="TOT"/>
    <s v="MLN_USD"/>
    <s v="A"/>
    <x v="34"/>
    <n v="384538.1"/>
    <m/>
    <x v="873"/>
  </r>
  <r>
    <x v="12"/>
    <s v="GDPLTFORECAST"/>
    <s v="TOT"/>
    <s v="MLN_USD"/>
    <s v="A"/>
    <x v="35"/>
    <n v="395031.7"/>
    <m/>
    <x v="874"/>
  </r>
  <r>
    <x v="12"/>
    <s v="GDPLTFORECAST"/>
    <s v="TOT"/>
    <s v="MLN_USD"/>
    <s v="A"/>
    <x v="36"/>
    <n v="405851.6"/>
    <m/>
    <x v="875"/>
  </r>
  <r>
    <x v="12"/>
    <s v="GDPLTFORECAST"/>
    <s v="TOT"/>
    <s v="MLN_USD"/>
    <s v="A"/>
    <x v="37"/>
    <n v="416934.8"/>
    <m/>
    <x v="876"/>
  </r>
  <r>
    <x v="12"/>
    <s v="GDPLTFORECAST"/>
    <s v="TOT"/>
    <s v="MLN_USD"/>
    <s v="A"/>
    <x v="38"/>
    <n v="428292.6"/>
    <m/>
    <x v="877"/>
  </r>
  <r>
    <x v="12"/>
    <s v="GDPLTFORECAST"/>
    <s v="TOT"/>
    <s v="MLN_USD"/>
    <s v="A"/>
    <x v="39"/>
    <n v="439933.3"/>
    <m/>
    <x v="878"/>
  </r>
  <r>
    <x v="12"/>
    <s v="GDPLTFORECAST"/>
    <s v="TOT"/>
    <s v="MLN_USD"/>
    <s v="A"/>
    <x v="40"/>
    <n v="451820.9"/>
    <m/>
    <x v="879"/>
  </r>
  <r>
    <x v="12"/>
    <s v="GDPLTFORECAST"/>
    <s v="TOT"/>
    <s v="MLN_USD"/>
    <s v="A"/>
    <x v="41"/>
    <n v="463903.9"/>
    <m/>
    <x v="880"/>
  </r>
  <r>
    <x v="12"/>
    <s v="GDPLTFORECAST"/>
    <s v="TOT"/>
    <s v="MLN_USD"/>
    <s v="A"/>
    <x v="42"/>
    <n v="476185.9"/>
    <m/>
    <x v="881"/>
  </r>
  <r>
    <x v="12"/>
    <s v="GDPLTFORECAST"/>
    <s v="TOT"/>
    <s v="MLN_USD"/>
    <s v="A"/>
    <x v="43"/>
    <n v="488621.6"/>
    <m/>
    <x v="882"/>
  </r>
  <r>
    <x v="12"/>
    <s v="GDPLTFORECAST"/>
    <s v="TOT"/>
    <s v="MLN_USD"/>
    <s v="A"/>
    <x v="44"/>
    <n v="501171.6"/>
    <m/>
    <x v="883"/>
  </r>
  <r>
    <x v="12"/>
    <s v="GDPLTFORECAST"/>
    <s v="TOT"/>
    <s v="MLN_USD"/>
    <s v="A"/>
    <x v="45"/>
    <n v="513810"/>
    <m/>
    <x v="884"/>
  </r>
  <r>
    <x v="12"/>
    <s v="GDPLTFORECAST"/>
    <s v="TOT"/>
    <s v="MLN_USD"/>
    <s v="A"/>
    <x v="46"/>
    <n v="526530.1"/>
    <m/>
    <x v="885"/>
  </r>
  <r>
    <x v="12"/>
    <s v="GDPLTFORECAST"/>
    <s v="TOT"/>
    <s v="MLN_USD"/>
    <s v="A"/>
    <x v="47"/>
    <n v="539284"/>
    <m/>
    <x v="886"/>
  </r>
  <r>
    <x v="12"/>
    <s v="GDPLTFORECAST"/>
    <s v="TOT"/>
    <s v="MLN_USD"/>
    <s v="A"/>
    <x v="48"/>
    <n v="552096.80000000005"/>
    <m/>
    <x v="887"/>
  </r>
  <r>
    <x v="12"/>
    <s v="GDPLTFORECAST"/>
    <s v="TOT"/>
    <s v="MLN_USD"/>
    <s v="A"/>
    <x v="49"/>
    <n v="565003.30000000005"/>
    <m/>
    <x v="888"/>
  </r>
  <r>
    <x v="12"/>
    <s v="GDPLTFORECAST"/>
    <s v="TOT"/>
    <s v="MLN_USD"/>
    <s v="A"/>
    <x v="50"/>
    <n v="578042.1"/>
    <m/>
    <x v="889"/>
  </r>
  <r>
    <x v="12"/>
    <s v="GDPLTFORECAST"/>
    <s v="TOT"/>
    <s v="MLN_USD"/>
    <s v="A"/>
    <x v="51"/>
    <n v="591252.69999999995"/>
    <m/>
    <x v="890"/>
  </r>
  <r>
    <x v="12"/>
    <s v="GDPLTFORECAST"/>
    <s v="TOT"/>
    <s v="MLN_USD"/>
    <s v="A"/>
    <x v="52"/>
    <n v="604672.19999999995"/>
    <m/>
    <x v="891"/>
  </r>
  <r>
    <x v="12"/>
    <s v="GDPLTFORECAST"/>
    <s v="TOT"/>
    <s v="MLN_USD"/>
    <s v="A"/>
    <x v="53"/>
    <n v="618334.19999999995"/>
    <m/>
    <x v="892"/>
  </r>
  <r>
    <x v="12"/>
    <s v="GDPLTFORECAST"/>
    <s v="TOT"/>
    <s v="MLN_USD"/>
    <s v="A"/>
    <x v="54"/>
    <n v="632271.80000000005"/>
    <m/>
    <x v="893"/>
  </r>
  <r>
    <x v="12"/>
    <s v="GDPLTFORECAST"/>
    <s v="TOT"/>
    <s v="MLN_USD"/>
    <s v="A"/>
    <x v="55"/>
    <n v="646521.80000000005"/>
    <m/>
    <x v="894"/>
  </r>
  <r>
    <x v="12"/>
    <s v="GDPLTFORECAST"/>
    <s v="TOT"/>
    <s v="MLN_USD"/>
    <s v="A"/>
    <x v="56"/>
    <n v="661129.6"/>
    <m/>
    <x v="895"/>
  </r>
  <r>
    <x v="12"/>
    <s v="GDPLTFORECAST"/>
    <s v="TOT"/>
    <s v="MLN_USD"/>
    <s v="A"/>
    <x v="57"/>
    <n v="676069.7"/>
    <m/>
    <x v="896"/>
  </r>
  <r>
    <x v="12"/>
    <s v="GDPLTFORECAST"/>
    <s v="TOT"/>
    <s v="MLN_USD"/>
    <s v="A"/>
    <x v="58"/>
    <n v="691403.8"/>
    <m/>
    <x v="897"/>
  </r>
  <r>
    <x v="12"/>
    <s v="GDPLTFORECAST"/>
    <s v="TOT"/>
    <s v="MLN_USD"/>
    <s v="A"/>
    <x v="59"/>
    <n v="707205.3"/>
    <m/>
    <x v="898"/>
  </r>
  <r>
    <x v="12"/>
    <s v="GDPLTFORECAST"/>
    <s v="TOT"/>
    <s v="MLN_USD"/>
    <s v="A"/>
    <x v="60"/>
    <n v="723553.2"/>
    <m/>
    <x v="899"/>
  </r>
  <r>
    <x v="12"/>
    <s v="GDPLTFORECAST"/>
    <s v="TOT"/>
    <s v="MLN_USD"/>
    <s v="A"/>
    <x v="61"/>
    <n v="740521.1"/>
    <m/>
    <x v="900"/>
  </r>
  <r>
    <x v="12"/>
    <s v="GDPLTFORECAST"/>
    <s v="TOT"/>
    <s v="MLN_USD"/>
    <s v="A"/>
    <x v="62"/>
    <n v="758162.6"/>
    <m/>
    <x v="901"/>
  </r>
  <r>
    <x v="12"/>
    <s v="GDPLTFORECAST"/>
    <s v="TOT"/>
    <s v="MLN_USD"/>
    <s v="A"/>
    <x v="63"/>
    <n v="776517.9"/>
    <m/>
    <x v="902"/>
  </r>
  <r>
    <x v="12"/>
    <s v="GDPLTFORECAST"/>
    <s v="TOT"/>
    <s v="MLN_USD"/>
    <s v="A"/>
    <x v="64"/>
    <n v="795621.4"/>
    <m/>
    <x v="903"/>
  </r>
  <r>
    <x v="12"/>
    <s v="GDPLTFORECAST"/>
    <s v="TOT"/>
    <s v="MLN_USD"/>
    <s v="A"/>
    <x v="65"/>
    <n v="815506.3"/>
    <m/>
    <x v="904"/>
  </r>
  <r>
    <x v="12"/>
    <s v="GDPLTFORECAST"/>
    <s v="TOT"/>
    <s v="MLN_USD"/>
    <s v="A"/>
    <x v="66"/>
    <n v="836200.7"/>
    <m/>
    <x v="905"/>
  </r>
  <r>
    <x v="12"/>
    <s v="GDPLTFORECAST"/>
    <s v="TOT"/>
    <s v="MLN_USD"/>
    <s v="A"/>
    <x v="67"/>
    <n v="857709.1"/>
    <m/>
    <x v="906"/>
  </r>
  <r>
    <x v="12"/>
    <s v="GDPLTFORECAST"/>
    <s v="TOT"/>
    <s v="MLN_USD"/>
    <s v="A"/>
    <x v="68"/>
    <n v="880015.6"/>
    <m/>
    <x v="907"/>
  </r>
  <r>
    <x v="12"/>
    <s v="GDPLTFORECAST"/>
    <s v="TOT"/>
    <s v="MLN_USD"/>
    <s v="A"/>
    <x v="69"/>
    <n v="903092.4"/>
    <m/>
    <x v="908"/>
  </r>
  <r>
    <x v="12"/>
    <s v="GDPLTFORECAST"/>
    <s v="TOT"/>
    <s v="MLN_USD"/>
    <s v="A"/>
    <x v="70"/>
    <n v="926913.2"/>
    <m/>
    <x v="909"/>
  </r>
  <r>
    <x v="13"/>
    <s v="GDPLTFORECAST"/>
    <s v="TOT"/>
    <s v="MLN_USD"/>
    <s v="A"/>
    <x v="0"/>
    <n v="1713421.0488056401"/>
    <m/>
    <x v="0"/>
  </r>
  <r>
    <x v="13"/>
    <s v="GDPLTFORECAST"/>
    <s v="TOT"/>
    <s v="MLN_USD"/>
    <s v="A"/>
    <x v="1"/>
    <n v="1739675.4995247801"/>
    <m/>
    <x v="910"/>
  </r>
  <r>
    <x v="13"/>
    <s v="GDPLTFORECAST"/>
    <s v="TOT"/>
    <s v="MLN_USD"/>
    <s v="A"/>
    <x v="2"/>
    <n v="1751842.5276971699"/>
    <m/>
    <x v="911"/>
  </r>
  <r>
    <x v="13"/>
    <s v="GDPLTFORECAST"/>
    <s v="TOT"/>
    <s v="MLN_USD"/>
    <s v="A"/>
    <x v="3"/>
    <n v="1736813.01264768"/>
    <m/>
    <x v="912"/>
  </r>
  <r>
    <x v="13"/>
    <s v="GDPLTFORECAST"/>
    <s v="TOT"/>
    <s v="MLN_USD"/>
    <s v="A"/>
    <x v="4"/>
    <n v="1776434.15435739"/>
    <m/>
    <x v="913"/>
  </r>
  <r>
    <x v="13"/>
    <s v="GDPLTFORECAST"/>
    <s v="TOT"/>
    <s v="MLN_USD"/>
    <s v="A"/>
    <x v="5"/>
    <n v="1829040.12453446"/>
    <m/>
    <x v="914"/>
  </r>
  <r>
    <x v="13"/>
    <s v="GDPLTFORECAST"/>
    <s v="TOT"/>
    <s v="MLN_USD"/>
    <s v="A"/>
    <x v="6"/>
    <n v="1847332.7738324599"/>
    <m/>
    <x v="915"/>
  </r>
  <r>
    <x v="13"/>
    <s v="GDPLTFORECAST"/>
    <s v="TOT"/>
    <s v="MLN_USD"/>
    <s v="A"/>
    <x v="7"/>
    <n v="1883417.1583531401"/>
    <m/>
    <x v="916"/>
  </r>
  <r>
    <x v="13"/>
    <s v="GDPLTFORECAST"/>
    <s v="TOT"/>
    <s v="MLN_USD"/>
    <s v="A"/>
    <x v="8"/>
    <n v="1910741.0126752399"/>
    <m/>
    <x v="917"/>
  </r>
  <r>
    <x v="13"/>
    <s v="GDPLTFORECAST"/>
    <s v="TOT"/>
    <s v="MLN_USD"/>
    <s v="A"/>
    <x v="9"/>
    <n v="1939536.4123678401"/>
    <m/>
    <x v="918"/>
  </r>
  <r>
    <x v="13"/>
    <s v="GDPLTFORECAST"/>
    <s v="TOT"/>
    <s v="MLN_USD"/>
    <s v="A"/>
    <x v="10"/>
    <n v="2017036.6367618199"/>
    <m/>
    <x v="919"/>
  </r>
  <r>
    <x v="13"/>
    <s v="GDPLTFORECAST"/>
    <s v="TOT"/>
    <s v="MLN_USD"/>
    <s v="A"/>
    <x v="11"/>
    <n v="2048526.69792068"/>
    <m/>
    <x v="920"/>
  </r>
  <r>
    <x v="13"/>
    <s v="GDPLTFORECAST"/>
    <s v="TOT"/>
    <s v="MLN_USD"/>
    <s v="A"/>
    <x v="12"/>
    <n v="2053588.1045671599"/>
    <m/>
    <x v="921"/>
  </r>
  <r>
    <x v="13"/>
    <s v="GDPLTFORECAST"/>
    <s v="TOT"/>
    <s v="MLN_USD"/>
    <s v="A"/>
    <x v="13"/>
    <n v="2058541.0256835399"/>
    <m/>
    <x v="922"/>
  </r>
  <r>
    <x v="13"/>
    <s v="GDPLTFORECAST"/>
    <s v="TOT"/>
    <s v="MLN_USD"/>
    <s v="A"/>
    <x v="14"/>
    <n v="2086917.75926124"/>
    <m/>
    <x v="923"/>
  </r>
  <r>
    <x v="13"/>
    <s v="GDPLTFORECAST"/>
    <s v="TOT"/>
    <s v="MLN_USD"/>
    <s v="A"/>
    <x v="15"/>
    <n v="2110675.3136038799"/>
    <m/>
    <x v="924"/>
  </r>
  <r>
    <x v="13"/>
    <s v="GDPLTFORECAST"/>
    <s v="TOT"/>
    <s v="MLN_USD"/>
    <s v="A"/>
    <x v="16"/>
    <n v="2155093.7947478201"/>
    <m/>
    <x v="925"/>
  </r>
  <r>
    <x v="13"/>
    <s v="GDPLTFORECAST"/>
    <s v="TOT"/>
    <s v="MLN_USD"/>
    <s v="A"/>
    <x v="17"/>
    <n v="2183751.9693069099"/>
    <m/>
    <x v="926"/>
  </r>
  <r>
    <x v="13"/>
    <s v="GDPLTFORECAST"/>
    <s v="TOT"/>
    <s v="MLN_USD"/>
    <s v="A"/>
    <x v="18"/>
    <n v="2160857.5092710401"/>
    <m/>
    <x v="927"/>
  </r>
  <r>
    <x v="13"/>
    <s v="GDPLTFORECAST"/>
    <s v="TOT"/>
    <s v="MLN_USD"/>
    <s v="A"/>
    <x v="19"/>
    <n v="2041271.1131722799"/>
    <m/>
    <x v="928"/>
  </r>
  <r>
    <x v="13"/>
    <s v="GDPLTFORECAST"/>
    <s v="TOT"/>
    <s v="MLN_USD"/>
    <s v="A"/>
    <x v="20"/>
    <n v="2074917.03296183"/>
    <m/>
    <x v="929"/>
  </r>
  <r>
    <x v="13"/>
    <s v="GDPLTFORECAST"/>
    <s v="TOT"/>
    <s v="MLN_USD"/>
    <s v="A"/>
    <x v="21"/>
    <n v="2089857.2251873901"/>
    <m/>
    <x v="930"/>
  </r>
  <r>
    <x v="13"/>
    <s v="GDPLTFORECAST"/>
    <s v="TOT"/>
    <s v="MLN_USD"/>
    <s v="A"/>
    <x v="22"/>
    <n v="2030260.22024164"/>
    <m/>
    <x v="931"/>
  </r>
  <r>
    <x v="13"/>
    <s v="GDPLTFORECAST"/>
    <s v="TOT"/>
    <s v="MLN_USD"/>
    <s v="A"/>
    <x v="23"/>
    <n v="1994744.4138213701"/>
    <m/>
    <x v="932"/>
  </r>
  <r>
    <x v="13"/>
    <s v="GDPLTFORECAST"/>
    <s v="TOT"/>
    <s v="MLN_USD"/>
    <s v="A"/>
    <x v="24"/>
    <n v="1998381.52714804"/>
    <m/>
    <x v="933"/>
  </r>
  <r>
    <x v="13"/>
    <s v="GDPLTFORECAST"/>
    <s v="TOT"/>
    <s v="MLN_USD"/>
    <s v="A"/>
    <x v="25"/>
    <n v="2014942.2705258799"/>
    <m/>
    <x v="934"/>
  </r>
  <r>
    <x v="13"/>
    <s v="GDPLTFORECAST"/>
    <s v="TOT"/>
    <s v="MLN_USD"/>
    <s v="A"/>
    <x v="26"/>
    <n v="2034530.38158993"/>
    <m/>
    <x v="935"/>
  </r>
  <r>
    <x v="13"/>
    <s v="GDPLTFORECAST"/>
    <s v="TOT"/>
    <s v="MLN_USD"/>
    <s v="A"/>
    <x v="27"/>
    <n v="2066524.03309728"/>
    <m/>
    <x v="936"/>
  </r>
  <r>
    <x v="13"/>
    <s v="GDPLTFORECAST"/>
    <s v="TOT"/>
    <s v="MLN_USD"/>
    <s v="A"/>
    <x v="28"/>
    <n v="2095921.5843521301"/>
    <m/>
    <x v="937"/>
  </r>
  <r>
    <x v="13"/>
    <s v="GDPLTFORECAST"/>
    <s v="TOT"/>
    <s v="MLN_USD"/>
    <s v="A"/>
    <x v="29"/>
    <n v="2119647.2818400702"/>
    <m/>
    <x v="938"/>
  </r>
  <r>
    <x v="13"/>
    <s v="GDPLTFORECAST"/>
    <s v="TOT"/>
    <s v="MLN_USD"/>
    <s v="A"/>
    <x v="30"/>
    <n v="2130927"/>
    <m/>
    <x v="939"/>
  </r>
  <r>
    <x v="13"/>
    <s v="GDPLTFORECAST"/>
    <s v="TOT"/>
    <s v="MLN_USD"/>
    <s v="A"/>
    <x v="31"/>
    <n v="2139511"/>
    <m/>
    <x v="940"/>
  </r>
  <r>
    <x v="13"/>
    <s v="GDPLTFORECAST"/>
    <s v="TOT"/>
    <s v="MLN_USD"/>
    <s v="A"/>
    <x v="32"/>
    <n v="2148040"/>
    <m/>
    <x v="941"/>
  </r>
  <r>
    <x v="13"/>
    <s v="GDPLTFORECAST"/>
    <s v="TOT"/>
    <s v="MLN_USD"/>
    <s v="A"/>
    <x v="33"/>
    <n v="2157702"/>
    <m/>
    <x v="942"/>
  </r>
  <r>
    <x v="13"/>
    <s v="GDPLTFORECAST"/>
    <s v="TOT"/>
    <s v="MLN_USD"/>
    <s v="A"/>
    <x v="34"/>
    <n v="2169131"/>
    <m/>
    <x v="943"/>
  </r>
  <r>
    <x v="13"/>
    <s v="GDPLTFORECAST"/>
    <s v="TOT"/>
    <s v="MLN_USD"/>
    <s v="A"/>
    <x v="35"/>
    <n v="2182439"/>
    <m/>
    <x v="944"/>
  </r>
  <r>
    <x v="13"/>
    <s v="GDPLTFORECAST"/>
    <s v="TOT"/>
    <s v="MLN_USD"/>
    <s v="A"/>
    <x v="36"/>
    <n v="2197323"/>
    <m/>
    <x v="945"/>
  </r>
  <r>
    <x v="13"/>
    <s v="GDPLTFORECAST"/>
    <s v="TOT"/>
    <s v="MLN_USD"/>
    <s v="A"/>
    <x v="37"/>
    <n v="2213428"/>
    <m/>
    <x v="946"/>
  </r>
  <r>
    <x v="13"/>
    <s v="GDPLTFORECAST"/>
    <s v="TOT"/>
    <s v="MLN_USD"/>
    <s v="A"/>
    <x v="38"/>
    <n v="2230621"/>
    <m/>
    <x v="947"/>
  </r>
  <r>
    <x v="13"/>
    <s v="GDPLTFORECAST"/>
    <s v="TOT"/>
    <s v="MLN_USD"/>
    <s v="A"/>
    <x v="39"/>
    <n v="2248806"/>
    <m/>
    <x v="948"/>
  </r>
  <r>
    <x v="13"/>
    <s v="GDPLTFORECAST"/>
    <s v="TOT"/>
    <s v="MLN_USD"/>
    <s v="A"/>
    <x v="40"/>
    <n v="2267916"/>
    <m/>
    <x v="949"/>
  </r>
  <r>
    <x v="13"/>
    <s v="GDPLTFORECAST"/>
    <s v="TOT"/>
    <s v="MLN_USD"/>
    <s v="A"/>
    <x v="41"/>
    <n v="2287943"/>
    <m/>
    <x v="950"/>
  </r>
  <r>
    <x v="13"/>
    <s v="GDPLTFORECAST"/>
    <s v="TOT"/>
    <s v="MLN_USD"/>
    <s v="A"/>
    <x v="42"/>
    <n v="2309021"/>
    <m/>
    <x v="951"/>
  </r>
  <r>
    <x v="13"/>
    <s v="GDPLTFORECAST"/>
    <s v="TOT"/>
    <s v="MLN_USD"/>
    <s v="A"/>
    <x v="43"/>
    <n v="2331142"/>
    <m/>
    <x v="952"/>
  </r>
  <r>
    <x v="13"/>
    <s v="GDPLTFORECAST"/>
    <s v="TOT"/>
    <s v="MLN_USD"/>
    <s v="A"/>
    <x v="44"/>
    <n v="2354304"/>
    <m/>
    <x v="953"/>
  </r>
  <r>
    <x v="13"/>
    <s v="GDPLTFORECAST"/>
    <s v="TOT"/>
    <s v="MLN_USD"/>
    <s v="A"/>
    <x v="45"/>
    <n v="2378532"/>
    <m/>
    <x v="954"/>
  </r>
  <r>
    <x v="13"/>
    <s v="GDPLTFORECAST"/>
    <s v="TOT"/>
    <s v="MLN_USD"/>
    <s v="A"/>
    <x v="46"/>
    <n v="2403902"/>
    <m/>
    <x v="955"/>
  </r>
  <r>
    <x v="13"/>
    <s v="GDPLTFORECAST"/>
    <s v="TOT"/>
    <s v="MLN_USD"/>
    <s v="A"/>
    <x v="47"/>
    <n v="2430138"/>
    <m/>
    <x v="956"/>
  </r>
  <r>
    <x v="13"/>
    <s v="GDPLTFORECAST"/>
    <s v="TOT"/>
    <s v="MLN_USD"/>
    <s v="A"/>
    <x v="48"/>
    <n v="2457285"/>
    <m/>
    <x v="957"/>
  </r>
  <r>
    <x v="13"/>
    <s v="GDPLTFORECAST"/>
    <s v="TOT"/>
    <s v="MLN_USD"/>
    <s v="A"/>
    <x v="49"/>
    <n v="2485373"/>
    <m/>
    <x v="958"/>
  </r>
  <r>
    <x v="13"/>
    <s v="GDPLTFORECAST"/>
    <s v="TOT"/>
    <s v="MLN_USD"/>
    <s v="A"/>
    <x v="50"/>
    <n v="2514467"/>
    <m/>
    <x v="959"/>
  </r>
  <r>
    <x v="13"/>
    <s v="GDPLTFORECAST"/>
    <s v="TOT"/>
    <s v="MLN_USD"/>
    <s v="A"/>
    <x v="51"/>
    <n v="2544674"/>
    <m/>
    <x v="960"/>
  </r>
  <r>
    <x v="13"/>
    <s v="GDPLTFORECAST"/>
    <s v="TOT"/>
    <s v="MLN_USD"/>
    <s v="A"/>
    <x v="52"/>
    <n v="2576276"/>
    <m/>
    <x v="961"/>
  </r>
  <r>
    <x v="13"/>
    <s v="GDPLTFORECAST"/>
    <s v="TOT"/>
    <s v="MLN_USD"/>
    <s v="A"/>
    <x v="53"/>
    <n v="2609369"/>
    <m/>
    <x v="962"/>
  </r>
  <r>
    <x v="13"/>
    <s v="GDPLTFORECAST"/>
    <s v="TOT"/>
    <s v="MLN_USD"/>
    <s v="A"/>
    <x v="54"/>
    <n v="2644023"/>
    <m/>
    <x v="963"/>
  </r>
  <r>
    <x v="13"/>
    <s v="GDPLTFORECAST"/>
    <s v="TOT"/>
    <s v="MLN_USD"/>
    <s v="A"/>
    <x v="55"/>
    <n v="2680291"/>
    <m/>
    <x v="964"/>
  </r>
  <r>
    <x v="13"/>
    <s v="GDPLTFORECAST"/>
    <s v="TOT"/>
    <s v="MLN_USD"/>
    <s v="A"/>
    <x v="56"/>
    <n v="2718208"/>
    <m/>
    <x v="965"/>
  </r>
  <r>
    <x v="13"/>
    <s v="GDPLTFORECAST"/>
    <s v="TOT"/>
    <s v="MLN_USD"/>
    <s v="A"/>
    <x v="57"/>
    <n v="2757788"/>
    <m/>
    <x v="966"/>
  </r>
  <r>
    <x v="13"/>
    <s v="GDPLTFORECAST"/>
    <s v="TOT"/>
    <s v="MLN_USD"/>
    <s v="A"/>
    <x v="58"/>
    <n v="2799046"/>
    <m/>
    <x v="967"/>
  </r>
  <r>
    <x v="13"/>
    <s v="GDPLTFORECAST"/>
    <s v="TOT"/>
    <s v="MLN_USD"/>
    <s v="A"/>
    <x v="59"/>
    <n v="2842038"/>
    <m/>
    <x v="968"/>
  </r>
  <r>
    <x v="13"/>
    <s v="GDPLTFORECAST"/>
    <s v="TOT"/>
    <s v="MLN_USD"/>
    <s v="A"/>
    <x v="60"/>
    <n v="2886881"/>
    <m/>
    <x v="969"/>
  </r>
  <r>
    <x v="13"/>
    <s v="GDPLTFORECAST"/>
    <s v="TOT"/>
    <s v="MLN_USD"/>
    <s v="A"/>
    <x v="61"/>
    <n v="2933736"/>
    <m/>
    <x v="970"/>
  </r>
  <r>
    <x v="13"/>
    <s v="GDPLTFORECAST"/>
    <s v="TOT"/>
    <s v="MLN_USD"/>
    <s v="A"/>
    <x v="62"/>
    <n v="2982561"/>
    <m/>
    <x v="971"/>
  </r>
  <r>
    <x v="13"/>
    <s v="GDPLTFORECAST"/>
    <s v="TOT"/>
    <s v="MLN_USD"/>
    <s v="A"/>
    <x v="63"/>
    <n v="3033489"/>
    <m/>
    <x v="972"/>
  </r>
  <r>
    <x v="13"/>
    <s v="GDPLTFORECAST"/>
    <s v="TOT"/>
    <s v="MLN_USD"/>
    <s v="A"/>
    <x v="64"/>
    <n v="3086637"/>
    <m/>
    <x v="973"/>
  </r>
  <r>
    <x v="13"/>
    <s v="GDPLTFORECAST"/>
    <s v="TOT"/>
    <s v="MLN_USD"/>
    <s v="A"/>
    <x v="65"/>
    <n v="3142088"/>
    <m/>
    <x v="974"/>
  </r>
  <r>
    <x v="13"/>
    <s v="GDPLTFORECAST"/>
    <s v="TOT"/>
    <s v="MLN_USD"/>
    <s v="A"/>
    <x v="66"/>
    <n v="3199870"/>
    <m/>
    <x v="975"/>
  </r>
  <r>
    <x v="13"/>
    <s v="GDPLTFORECAST"/>
    <s v="TOT"/>
    <s v="MLN_USD"/>
    <s v="A"/>
    <x v="67"/>
    <n v="3260202"/>
    <m/>
    <x v="976"/>
  </r>
  <r>
    <x v="13"/>
    <s v="GDPLTFORECAST"/>
    <s v="TOT"/>
    <s v="MLN_USD"/>
    <s v="A"/>
    <x v="68"/>
    <n v="3323068"/>
    <m/>
    <x v="977"/>
  </r>
  <r>
    <x v="13"/>
    <s v="GDPLTFORECAST"/>
    <s v="TOT"/>
    <s v="MLN_USD"/>
    <s v="A"/>
    <x v="69"/>
    <n v="3388453"/>
    <m/>
    <x v="978"/>
  </r>
  <r>
    <x v="13"/>
    <s v="GDPLTFORECAST"/>
    <s v="TOT"/>
    <s v="MLN_USD"/>
    <s v="A"/>
    <x v="70"/>
    <n v="3456331"/>
    <m/>
    <x v="979"/>
  </r>
  <r>
    <x v="14"/>
    <s v="GDPLTFORECAST"/>
    <s v="TOT"/>
    <s v="MLN_USD"/>
    <s v="A"/>
    <x v="0"/>
    <n v="3682723.8220641501"/>
    <m/>
    <x v="0"/>
  </r>
  <r>
    <x v="14"/>
    <s v="GDPLTFORECAST"/>
    <s v="TOT"/>
    <s v="MLN_USD"/>
    <s v="A"/>
    <x v="1"/>
    <n v="3805150.1117052701"/>
    <m/>
    <x v="980"/>
  </r>
  <r>
    <x v="14"/>
    <s v="GDPLTFORECAST"/>
    <s v="TOT"/>
    <s v="MLN_USD"/>
    <s v="A"/>
    <x v="2"/>
    <n v="3836314.6040986301"/>
    <m/>
    <x v="981"/>
  </r>
  <r>
    <x v="14"/>
    <s v="GDPLTFORECAST"/>
    <s v="TOT"/>
    <s v="MLN_USD"/>
    <s v="A"/>
    <x v="3"/>
    <n v="3842877.1096023498"/>
    <m/>
    <x v="982"/>
  </r>
  <r>
    <x v="14"/>
    <s v="GDPLTFORECAST"/>
    <s v="TOT"/>
    <s v="MLN_USD"/>
    <s v="A"/>
    <x v="4"/>
    <n v="3876064.1905585201"/>
    <m/>
    <x v="983"/>
  </r>
  <r>
    <x v="14"/>
    <s v="GDPLTFORECAST"/>
    <s v="TOT"/>
    <s v="MLN_USD"/>
    <s v="A"/>
    <x v="5"/>
    <n v="3982351.3096377202"/>
    <m/>
    <x v="984"/>
  </r>
  <r>
    <x v="14"/>
    <s v="GDPLTFORECAST"/>
    <s v="TOT"/>
    <s v="MLN_USD"/>
    <s v="A"/>
    <x v="6"/>
    <n v="4105804.1719928798"/>
    <m/>
    <x v="985"/>
  </r>
  <r>
    <x v="14"/>
    <s v="GDPLTFORECAST"/>
    <s v="TOT"/>
    <s v="MLN_USD"/>
    <s v="A"/>
    <x v="7"/>
    <n v="4149985.3931955802"/>
    <m/>
    <x v="986"/>
  </r>
  <r>
    <x v="14"/>
    <s v="GDPLTFORECAST"/>
    <s v="TOT"/>
    <s v="MLN_USD"/>
    <s v="A"/>
    <x v="8"/>
    <n v="4103155.64931875"/>
    <m/>
    <x v="987"/>
  </r>
  <r>
    <x v="14"/>
    <s v="GDPLTFORECAST"/>
    <s v="TOT"/>
    <s v="MLN_USD"/>
    <s v="A"/>
    <x v="9"/>
    <n v="4092817.57336991"/>
    <m/>
    <x v="988"/>
  </r>
  <r>
    <x v="14"/>
    <s v="GDPLTFORECAST"/>
    <s v="TOT"/>
    <s v="MLN_USD"/>
    <s v="A"/>
    <x v="10"/>
    <n v="4206582.8741172301"/>
    <m/>
    <x v="989"/>
  </r>
  <r>
    <x v="14"/>
    <s v="GDPLTFORECAST"/>
    <s v="TOT"/>
    <s v="MLN_USD"/>
    <s v="A"/>
    <x v="11"/>
    <n v="4223675.73063228"/>
    <m/>
    <x v="990"/>
  </r>
  <r>
    <x v="14"/>
    <s v="GDPLTFORECAST"/>
    <s v="TOT"/>
    <s v="MLN_USD"/>
    <s v="A"/>
    <x v="12"/>
    <n v="4228658.45182415"/>
    <m/>
    <x v="991"/>
  </r>
  <r>
    <x v="14"/>
    <s v="GDPLTFORECAST"/>
    <s v="TOT"/>
    <s v="MLN_USD"/>
    <s v="A"/>
    <x v="13"/>
    <n v="4293283.4983741697"/>
    <m/>
    <x v="992"/>
  </r>
  <r>
    <x v="14"/>
    <s v="GDPLTFORECAST"/>
    <s v="TOT"/>
    <s v="MLN_USD"/>
    <s v="A"/>
    <x v="14"/>
    <n v="4387936.0682450803"/>
    <m/>
    <x v="993"/>
  </r>
  <r>
    <x v="14"/>
    <s v="GDPLTFORECAST"/>
    <s v="TOT"/>
    <s v="MLN_USD"/>
    <s v="A"/>
    <x v="15"/>
    <n v="4460892.9826502297"/>
    <m/>
    <x v="994"/>
  </r>
  <r>
    <x v="14"/>
    <s v="GDPLTFORECAST"/>
    <s v="TOT"/>
    <s v="MLN_USD"/>
    <s v="A"/>
    <x v="16"/>
    <n v="4524237.0443774797"/>
    <m/>
    <x v="995"/>
  </r>
  <r>
    <x v="14"/>
    <s v="GDPLTFORECAST"/>
    <s v="TOT"/>
    <s v="MLN_USD"/>
    <s v="A"/>
    <x v="17"/>
    <n v="4599077.1704673404"/>
    <m/>
    <x v="996"/>
  </r>
  <r>
    <x v="14"/>
    <s v="GDPLTFORECAST"/>
    <s v="TOT"/>
    <s v="MLN_USD"/>
    <s v="A"/>
    <x v="18"/>
    <n v="4548784.3943633502"/>
    <m/>
    <x v="997"/>
  </r>
  <r>
    <x v="14"/>
    <s v="GDPLTFORECAST"/>
    <s v="TOT"/>
    <s v="MLN_USD"/>
    <s v="A"/>
    <x v="19"/>
    <n v="4302402.5432470003"/>
    <m/>
    <x v="998"/>
  </r>
  <r>
    <x v="14"/>
    <s v="GDPLTFORECAST"/>
    <s v="TOT"/>
    <s v="MLN_USD"/>
    <s v="A"/>
    <x v="20"/>
    <n v="4482748.9889899502"/>
    <m/>
    <x v="999"/>
  </r>
  <r>
    <x v="14"/>
    <s v="GDPLTFORECAST"/>
    <s v="TOT"/>
    <s v="MLN_USD"/>
    <s v="A"/>
    <x v="21"/>
    <n v="4477574.9400507202"/>
    <m/>
    <x v="1000"/>
  </r>
  <r>
    <x v="14"/>
    <s v="GDPLTFORECAST"/>
    <s v="TOT"/>
    <s v="MLN_USD"/>
    <s v="A"/>
    <x v="22"/>
    <n v="4544517.7855972899"/>
    <m/>
    <x v="1001"/>
  </r>
  <r>
    <x v="14"/>
    <s v="GDPLTFORECAST"/>
    <s v="TOT"/>
    <s v="MLN_USD"/>
    <s v="A"/>
    <x v="23"/>
    <n v="4635420.3316200003"/>
    <m/>
    <x v="1002"/>
  </r>
  <r>
    <x v="14"/>
    <s v="GDPLTFORECAST"/>
    <s v="TOT"/>
    <s v="MLN_USD"/>
    <s v="A"/>
    <x v="24"/>
    <n v="4652791.0689109704"/>
    <m/>
    <x v="1003"/>
  </r>
  <r>
    <x v="14"/>
    <s v="GDPLTFORECAST"/>
    <s v="TOT"/>
    <s v="MLN_USD"/>
    <s v="A"/>
    <x v="25"/>
    <n v="4715781.62984786"/>
    <m/>
    <x v="1004"/>
  </r>
  <r>
    <x v="14"/>
    <s v="GDPLTFORECAST"/>
    <s v="TOT"/>
    <s v="MLN_USD"/>
    <s v="A"/>
    <x v="26"/>
    <n v="4760837.4921813402"/>
    <m/>
    <x v="1005"/>
  </r>
  <r>
    <x v="14"/>
    <s v="GDPLTFORECAST"/>
    <s v="TOT"/>
    <s v="MLN_USD"/>
    <s v="A"/>
    <x v="27"/>
    <n v="4839977.0260796603"/>
    <m/>
    <x v="1006"/>
  </r>
  <r>
    <x v="14"/>
    <s v="GDPLTFORECAST"/>
    <s v="TOT"/>
    <s v="MLN_USD"/>
    <s v="A"/>
    <x v="28"/>
    <n v="4896894.6478394596"/>
    <m/>
    <x v="1007"/>
  </r>
  <r>
    <x v="14"/>
    <s v="GDPLTFORECAST"/>
    <s v="TOT"/>
    <s v="MLN_USD"/>
    <s v="A"/>
    <x v="29"/>
    <n v="4956288.8052429901"/>
    <m/>
    <x v="1008"/>
  </r>
  <r>
    <x v="14"/>
    <s v="GDPLTFORECAST"/>
    <s v="TOT"/>
    <s v="MLN_USD"/>
    <s v="A"/>
    <x v="30"/>
    <n v="4986639"/>
    <m/>
    <x v="1009"/>
  </r>
  <r>
    <x v="14"/>
    <s v="GDPLTFORECAST"/>
    <s v="TOT"/>
    <s v="MLN_USD"/>
    <s v="A"/>
    <x v="31"/>
    <n v="5013914"/>
    <m/>
    <x v="1010"/>
  </r>
  <r>
    <x v="14"/>
    <s v="GDPLTFORECAST"/>
    <s v="TOT"/>
    <s v="MLN_USD"/>
    <s v="A"/>
    <x v="32"/>
    <n v="5044030"/>
    <m/>
    <x v="1011"/>
  </r>
  <r>
    <x v="14"/>
    <s v="GDPLTFORECAST"/>
    <s v="TOT"/>
    <s v="MLN_USD"/>
    <s v="A"/>
    <x v="33"/>
    <n v="5079930"/>
    <m/>
    <x v="1012"/>
  </r>
  <r>
    <x v="14"/>
    <s v="GDPLTFORECAST"/>
    <s v="TOT"/>
    <s v="MLN_USD"/>
    <s v="A"/>
    <x v="34"/>
    <n v="5123197"/>
    <m/>
    <x v="1013"/>
  </r>
  <r>
    <x v="14"/>
    <s v="GDPLTFORECAST"/>
    <s v="TOT"/>
    <s v="MLN_USD"/>
    <s v="A"/>
    <x v="35"/>
    <n v="5173302"/>
    <m/>
    <x v="1014"/>
  </r>
  <r>
    <x v="14"/>
    <s v="GDPLTFORECAST"/>
    <s v="TOT"/>
    <s v="MLN_USD"/>
    <s v="A"/>
    <x v="36"/>
    <n v="5229258"/>
    <m/>
    <x v="1015"/>
  </r>
  <r>
    <x v="14"/>
    <s v="GDPLTFORECAST"/>
    <s v="TOT"/>
    <s v="MLN_USD"/>
    <s v="A"/>
    <x v="37"/>
    <n v="5289618"/>
    <m/>
    <x v="1016"/>
  </r>
  <r>
    <x v="14"/>
    <s v="GDPLTFORECAST"/>
    <s v="TOT"/>
    <s v="MLN_USD"/>
    <s v="A"/>
    <x v="38"/>
    <n v="5353492"/>
    <m/>
    <x v="1017"/>
  </r>
  <r>
    <x v="14"/>
    <s v="GDPLTFORECAST"/>
    <s v="TOT"/>
    <s v="MLN_USD"/>
    <s v="A"/>
    <x v="39"/>
    <n v="5420081"/>
    <m/>
    <x v="1018"/>
  </r>
  <r>
    <x v="14"/>
    <s v="GDPLTFORECAST"/>
    <s v="TOT"/>
    <s v="MLN_USD"/>
    <s v="A"/>
    <x v="40"/>
    <n v="5488704"/>
    <m/>
    <x v="1019"/>
  </r>
  <r>
    <x v="14"/>
    <s v="GDPLTFORECAST"/>
    <s v="TOT"/>
    <s v="MLN_USD"/>
    <s v="A"/>
    <x v="41"/>
    <n v="5558765"/>
    <m/>
    <x v="1020"/>
  </r>
  <r>
    <x v="14"/>
    <s v="GDPLTFORECAST"/>
    <s v="TOT"/>
    <s v="MLN_USD"/>
    <s v="A"/>
    <x v="42"/>
    <n v="5630193"/>
    <m/>
    <x v="1021"/>
  </r>
  <r>
    <x v="14"/>
    <s v="GDPLTFORECAST"/>
    <s v="TOT"/>
    <s v="MLN_USD"/>
    <s v="A"/>
    <x v="43"/>
    <n v="5702497"/>
    <m/>
    <x v="1022"/>
  </r>
  <r>
    <x v="14"/>
    <s v="GDPLTFORECAST"/>
    <s v="TOT"/>
    <s v="MLN_USD"/>
    <s v="A"/>
    <x v="44"/>
    <n v="5775365"/>
    <m/>
    <x v="1023"/>
  </r>
  <r>
    <x v="14"/>
    <s v="GDPLTFORECAST"/>
    <s v="TOT"/>
    <s v="MLN_USD"/>
    <s v="A"/>
    <x v="45"/>
    <n v="5848693"/>
    <m/>
    <x v="1024"/>
  </r>
  <r>
    <x v="14"/>
    <s v="GDPLTFORECAST"/>
    <s v="TOT"/>
    <s v="MLN_USD"/>
    <s v="A"/>
    <x v="46"/>
    <n v="5922538"/>
    <m/>
    <x v="1025"/>
  </r>
  <r>
    <x v="14"/>
    <s v="GDPLTFORECAST"/>
    <s v="TOT"/>
    <s v="MLN_USD"/>
    <s v="A"/>
    <x v="47"/>
    <n v="5996370"/>
    <m/>
    <x v="1026"/>
  </r>
  <r>
    <x v="14"/>
    <s v="GDPLTFORECAST"/>
    <s v="TOT"/>
    <s v="MLN_USD"/>
    <s v="A"/>
    <x v="48"/>
    <n v="6070221"/>
    <m/>
    <x v="1027"/>
  </r>
  <r>
    <x v="14"/>
    <s v="GDPLTFORECAST"/>
    <s v="TOT"/>
    <s v="MLN_USD"/>
    <s v="A"/>
    <x v="49"/>
    <n v="6144150"/>
    <m/>
    <x v="1028"/>
  </r>
  <r>
    <x v="14"/>
    <s v="GDPLTFORECAST"/>
    <s v="TOT"/>
    <s v="MLN_USD"/>
    <s v="A"/>
    <x v="50"/>
    <n v="6218262"/>
    <m/>
    <x v="1029"/>
  </r>
  <r>
    <x v="14"/>
    <s v="GDPLTFORECAST"/>
    <s v="TOT"/>
    <s v="MLN_USD"/>
    <s v="A"/>
    <x v="51"/>
    <n v="6292665"/>
    <m/>
    <x v="1030"/>
  </r>
  <r>
    <x v="14"/>
    <s v="GDPLTFORECAST"/>
    <s v="TOT"/>
    <s v="MLN_USD"/>
    <s v="A"/>
    <x v="52"/>
    <n v="6367331"/>
    <m/>
    <x v="1031"/>
  </r>
  <r>
    <x v="14"/>
    <s v="GDPLTFORECAST"/>
    <s v="TOT"/>
    <s v="MLN_USD"/>
    <s v="A"/>
    <x v="53"/>
    <n v="6442085"/>
    <m/>
    <x v="1032"/>
  </r>
  <r>
    <x v="14"/>
    <s v="GDPLTFORECAST"/>
    <s v="TOT"/>
    <s v="MLN_USD"/>
    <s v="A"/>
    <x v="54"/>
    <n v="6516703"/>
    <m/>
    <x v="1033"/>
  </r>
  <r>
    <x v="14"/>
    <s v="GDPLTFORECAST"/>
    <s v="TOT"/>
    <s v="MLN_USD"/>
    <s v="A"/>
    <x v="55"/>
    <n v="6591090"/>
    <m/>
    <x v="1034"/>
  </r>
  <r>
    <x v="14"/>
    <s v="GDPLTFORECAST"/>
    <s v="TOT"/>
    <s v="MLN_USD"/>
    <s v="A"/>
    <x v="56"/>
    <n v="6665423"/>
    <m/>
    <x v="1035"/>
  </r>
  <r>
    <x v="14"/>
    <s v="GDPLTFORECAST"/>
    <s v="TOT"/>
    <s v="MLN_USD"/>
    <s v="A"/>
    <x v="57"/>
    <n v="6739406"/>
    <m/>
    <x v="1036"/>
  </r>
  <r>
    <x v="14"/>
    <s v="GDPLTFORECAST"/>
    <s v="TOT"/>
    <s v="MLN_USD"/>
    <s v="A"/>
    <x v="58"/>
    <n v="6813610"/>
    <m/>
    <x v="1037"/>
  </r>
  <r>
    <x v="14"/>
    <s v="GDPLTFORECAST"/>
    <s v="TOT"/>
    <s v="MLN_USD"/>
    <s v="A"/>
    <x v="59"/>
    <n v="6888848"/>
    <m/>
    <x v="1038"/>
  </r>
  <r>
    <x v="14"/>
    <s v="GDPLTFORECAST"/>
    <s v="TOT"/>
    <s v="MLN_USD"/>
    <s v="A"/>
    <x v="60"/>
    <n v="6966054"/>
    <m/>
    <x v="1039"/>
  </r>
  <r>
    <x v="14"/>
    <s v="GDPLTFORECAST"/>
    <s v="TOT"/>
    <s v="MLN_USD"/>
    <s v="A"/>
    <x v="61"/>
    <n v="7046013"/>
    <m/>
    <x v="1040"/>
  </r>
  <r>
    <x v="14"/>
    <s v="GDPLTFORECAST"/>
    <s v="TOT"/>
    <s v="MLN_USD"/>
    <s v="A"/>
    <x v="62"/>
    <n v="7128967"/>
    <m/>
    <x v="1041"/>
  </r>
  <r>
    <x v="14"/>
    <s v="GDPLTFORECAST"/>
    <s v="TOT"/>
    <s v="MLN_USD"/>
    <s v="A"/>
    <x v="63"/>
    <n v="7214796"/>
    <m/>
    <x v="1042"/>
  </r>
  <r>
    <x v="14"/>
    <s v="GDPLTFORECAST"/>
    <s v="TOT"/>
    <s v="MLN_USD"/>
    <s v="A"/>
    <x v="64"/>
    <n v="7303280"/>
    <m/>
    <x v="1043"/>
  </r>
  <r>
    <x v="14"/>
    <s v="GDPLTFORECAST"/>
    <s v="TOT"/>
    <s v="MLN_USD"/>
    <s v="A"/>
    <x v="65"/>
    <n v="7394308"/>
    <m/>
    <x v="1044"/>
  </r>
  <r>
    <x v="14"/>
    <s v="GDPLTFORECAST"/>
    <s v="TOT"/>
    <s v="MLN_USD"/>
    <s v="A"/>
    <x v="66"/>
    <n v="7487843"/>
    <m/>
    <x v="1045"/>
  </r>
  <r>
    <x v="14"/>
    <s v="GDPLTFORECAST"/>
    <s v="TOT"/>
    <s v="MLN_USD"/>
    <s v="A"/>
    <x v="67"/>
    <n v="7584295"/>
    <m/>
    <x v="1046"/>
  </r>
  <r>
    <x v="14"/>
    <s v="GDPLTFORECAST"/>
    <s v="TOT"/>
    <s v="MLN_USD"/>
    <s v="A"/>
    <x v="68"/>
    <n v="7683261"/>
    <m/>
    <x v="1047"/>
  </r>
  <r>
    <x v="14"/>
    <s v="GDPLTFORECAST"/>
    <s v="TOT"/>
    <s v="MLN_USD"/>
    <s v="A"/>
    <x v="69"/>
    <n v="7784375"/>
    <m/>
    <x v="1048"/>
  </r>
  <r>
    <x v="14"/>
    <s v="GDPLTFORECAST"/>
    <s v="TOT"/>
    <s v="MLN_USD"/>
    <s v="A"/>
    <x v="70"/>
    <n v="7887404"/>
    <m/>
    <x v="1049"/>
  </r>
  <r>
    <x v="15"/>
    <s v="GDPLTFORECAST"/>
    <s v="TOT"/>
    <s v="MLN_USD"/>
    <s v="A"/>
    <x v="0"/>
    <n v="499034.150800567"/>
    <m/>
    <x v="0"/>
  </r>
  <r>
    <x v="15"/>
    <s v="GDPLTFORECAST"/>
    <s v="TOT"/>
    <s v="MLN_USD"/>
    <s v="A"/>
    <x v="1"/>
    <n v="550704.15424477996"/>
    <m/>
    <x v="1050"/>
  </r>
  <r>
    <x v="15"/>
    <s v="GDPLTFORECAST"/>
    <s v="TOT"/>
    <s v="MLN_USD"/>
    <s v="A"/>
    <x v="2"/>
    <n v="584712.67535168806"/>
    <m/>
    <x v="1051"/>
  </r>
  <r>
    <x v="15"/>
    <s v="GDPLTFORECAST"/>
    <s v="TOT"/>
    <s v="MLN_USD"/>
    <s v="A"/>
    <x v="3"/>
    <n v="624746.70093627099"/>
    <m/>
    <x v="1052"/>
  </r>
  <r>
    <x v="15"/>
    <s v="GDPLTFORECAST"/>
    <s v="TOT"/>
    <s v="MLN_USD"/>
    <s v="A"/>
    <x v="4"/>
    <n v="682261.63642958098"/>
    <m/>
    <x v="1053"/>
  </r>
  <r>
    <x v="15"/>
    <s v="GDPLTFORECAST"/>
    <s v="TOT"/>
    <s v="MLN_USD"/>
    <s v="A"/>
    <x v="5"/>
    <n v="747558.07784368005"/>
    <m/>
    <x v="1054"/>
  </r>
  <r>
    <x v="15"/>
    <s v="GDPLTFORECAST"/>
    <s v="TOT"/>
    <s v="MLN_USD"/>
    <s v="A"/>
    <x v="6"/>
    <n v="804331.57200147305"/>
    <m/>
    <x v="1055"/>
  </r>
  <r>
    <x v="15"/>
    <s v="GDPLTFORECAST"/>
    <s v="TOT"/>
    <s v="MLN_USD"/>
    <s v="A"/>
    <x v="7"/>
    <n v="851965.57944491401"/>
    <m/>
    <x v="1056"/>
  </r>
  <r>
    <x v="15"/>
    <s v="GDPLTFORECAST"/>
    <s v="TOT"/>
    <s v="MLN_USD"/>
    <s v="A"/>
    <x v="8"/>
    <n v="805352.79354253202"/>
    <m/>
    <x v="1057"/>
  </r>
  <r>
    <x v="15"/>
    <s v="GDPLTFORECAST"/>
    <s v="TOT"/>
    <s v="MLN_USD"/>
    <s v="A"/>
    <x v="9"/>
    <n v="896426.96024635294"/>
    <m/>
    <x v="1058"/>
  </r>
  <r>
    <x v="15"/>
    <s v="GDPLTFORECAST"/>
    <s v="TOT"/>
    <s v="MLN_USD"/>
    <s v="A"/>
    <x v="10"/>
    <n v="976427.92126418999"/>
    <m/>
    <x v="1059"/>
  </r>
  <r>
    <x v="15"/>
    <s v="GDPLTFORECAST"/>
    <s v="TOT"/>
    <s v="MLN_USD"/>
    <s v="A"/>
    <x v="11"/>
    <n v="1020614.04211851"/>
    <m/>
    <x v="1060"/>
  </r>
  <r>
    <x v="15"/>
    <s v="GDPLTFORECAST"/>
    <s v="TOT"/>
    <s v="MLN_USD"/>
    <s v="A"/>
    <x v="12"/>
    <n v="1096470.75884177"/>
    <m/>
    <x v="1061"/>
  </r>
  <r>
    <x v="15"/>
    <s v="GDPLTFORECAST"/>
    <s v="TOT"/>
    <s v="MLN_USD"/>
    <s v="A"/>
    <x v="13"/>
    <n v="1128632.75438293"/>
    <m/>
    <x v="1062"/>
  </r>
  <r>
    <x v="15"/>
    <s v="GDPLTFORECAST"/>
    <s v="TOT"/>
    <s v="MLN_USD"/>
    <s v="A"/>
    <x v="14"/>
    <n v="1183933.9527907299"/>
    <m/>
    <x v="1063"/>
  </r>
  <r>
    <x v="15"/>
    <s v="GDPLTFORECAST"/>
    <s v="TOT"/>
    <s v="MLN_USD"/>
    <s v="A"/>
    <x v="15"/>
    <n v="1230387.57801496"/>
    <m/>
    <x v="1064"/>
  </r>
  <r>
    <x v="15"/>
    <s v="GDPLTFORECAST"/>
    <s v="TOT"/>
    <s v="MLN_USD"/>
    <s v="A"/>
    <x v="16"/>
    <n v="1294074.3316138501"/>
    <m/>
    <x v="1065"/>
  </r>
  <r>
    <x v="15"/>
    <s v="GDPLTFORECAST"/>
    <s v="TOT"/>
    <s v="MLN_USD"/>
    <s v="A"/>
    <x v="17"/>
    <n v="1364774.74197248"/>
    <m/>
    <x v="1066"/>
  </r>
  <r>
    <x v="15"/>
    <s v="GDPLTFORECAST"/>
    <s v="TOT"/>
    <s v="MLN_USD"/>
    <s v="A"/>
    <x v="18"/>
    <n v="1403387.1462830701"/>
    <m/>
    <x v="1067"/>
  </r>
  <r>
    <x v="15"/>
    <s v="GDPLTFORECAST"/>
    <s v="TOT"/>
    <s v="MLN_USD"/>
    <s v="A"/>
    <x v="19"/>
    <n v="1413316.3697255601"/>
    <m/>
    <x v="1068"/>
  </r>
  <r>
    <x v="15"/>
    <s v="GDPLTFORECAST"/>
    <s v="TOT"/>
    <s v="MLN_USD"/>
    <s v="A"/>
    <x v="20"/>
    <n v="1505136.49802332"/>
    <m/>
    <x v="1069"/>
  </r>
  <r>
    <x v="15"/>
    <s v="GDPLTFORECAST"/>
    <s v="TOT"/>
    <s v="MLN_USD"/>
    <s v="A"/>
    <x v="21"/>
    <n v="1560551.1787083701"/>
    <m/>
    <x v="1070"/>
  </r>
  <r>
    <x v="15"/>
    <s v="GDPLTFORECAST"/>
    <s v="TOT"/>
    <s v="MLN_USD"/>
    <s v="A"/>
    <x v="22"/>
    <n v="1596325.0986377399"/>
    <m/>
    <x v="1071"/>
  </r>
  <r>
    <x v="15"/>
    <s v="GDPLTFORECAST"/>
    <s v="TOT"/>
    <s v="MLN_USD"/>
    <s v="A"/>
    <x v="23"/>
    <n v="1642558.0638784401"/>
    <m/>
    <x v="1072"/>
  </r>
  <r>
    <x v="15"/>
    <s v="GDPLTFORECAST"/>
    <s v="TOT"/>
    <s v="MLN_USD"/>
    <s v="A"/>
    <x v="24"/>
    <n v="1697443.1606029901"/>
    <m/>
    <x v="1073"/>
  </r>
  <r>
    <x v="15"/>
    <s v="GDPLTFORECAST"/>
    <s v="TOT"/>
    <s v="MLN_USD"/>
    <s v="A"/>
    <x v="25"/>
    <n v="1744805.71463273"/>
    <m/>
    <x v="1074"/>
  </r>
  <r>
    <x v="15"/>
    <s v="GDPLTFORECAST"/>
    <s v="TOT"/>
    <s v="MLN_USD"/>
    <s v="A"/>
    <x v="26"/>
    <n v="1795916.63348253"/>
    <m/>
    <x v="1075"/>
  </r>
  <r>
    <x v="15"/>
    <s v="GDPLTFORECAST"/>
    <s v="TOT"/>
    <s v="MLN_USD"/>
    <s v="A"/>
    <x v="27"/>
    <n v="1850921.27914696"/>
    <m/>
    <x v="1076"/>
  </r>
  <r>
    <x v="15"/>
    <s v="GDPLTFORECAST"/>
    <s v="TOT"/>
    <s v="MLN_USD"/>
    <s v="A"/>
    <x v="28"/>
    <n v="1907113.02574186"/>
    <m/>
    <x v="1077"/>
  </r>
  <r>
    <x v="15"/>
    <s v="GDPLTFORECAST"/>
    <s v="TOT"/>
    <s v="MLN_USD"/>
    <s v="A"/>
    <x v="29"/>
    <n v="1965233.15979722"/>
    <m/>
    <x v="1078"/>
  </r>
  <r>
    <x v="15"/>
    <s v="GDPLTFORECAST"/>
    <s v="TOT"/>
    <s v="MLN_USD"/>
    <s v="A"/>
    <x v="30"/>
    <n v="2034655"/>
    <m/>
    <x v="1079"/>
  </r>
  <r>
    <x v="15"/>
    <s v="GDPLTFORECAST"/>
    <s v="TOT"/>
    <s v="MLN_USD"/>
    <s v="A"/>
    <x v="31"/>
    <n v="2103608"/>
    <m/>
    <x v="1080"/>
  </r>
  <r>
    <x v="15"/>
    <s v="GDPLTFORECAST"/>
    <s v="TOT"/>
    <s v="MLN_USD"/>
    <s v="A"/>
    <x v="32"/>
    <n v="2169180"/>
    <m/>
    <x v="1081"/>
  </r>
  <r>
    <x v="15"/>
    <s v="GDPLTFORECAST"/>
    <s v="TOT"/>
    <s v="MLN_USD"/>
    <s v="A"/>
    <x v="33"/>
    <n v="2231631"/>
    <m/>
    <x v="1082"/>
  </r>
  <r>
    <x v="15"/>
    <s v="GDPLTFORECAST"/>
    <s v="TOT"/>
    <s v="MLN_USD"/>
    <s v="A"/>
    <x v="34"/>
    <n v="2292102"/>
    <m/>
    <x v="1083"/>
  </r>
  <r>
    <x v="15"/>
    <s v="GDPLTFORECAST"/>
    <s v="TOT"/>
    <s v="MLN_USD"/>
    <s v="A"/>
    <x v="35"/>
    <n v="2351626"/>
    <m/>
    <x v="1084"/>
  </r>
  <r>
    <x v="15"/>
    <s v="GDPLTFORECAST"/>
    <s v="TOT"/>
    <s v="MLN_USD"/>
    <s v="A"/>
    <x v="36"/>
    <n v="2410456"/>
    <m/>
    <x v="1085"/>
  </r>
  <r>
    <x v="15"/>
    <s v="GDPLTFORECAST"/>
    <s v="TOT"/>
    <s v="MLN_USD"/>
    <s v="A"/>
    <x v="37"/>
    <n v="2468437"/>
    <m/>
    <x v="1086"/>
  </r>
  <r>
    <x v="15"/>
    <s v="GDPLTFORECAST"/>
    <s v="TOT"/>
    <s v="MLN_USD"/>
    <s v="A"/>
    <x v="38"/>
    <n v="2525545"/>
    <m/>
    <x v="1087"/>
  </r>
  <r>
    <x v="15"/>
    <s v="GDPLTFORECAST"/>
    <s v="TOT"/>
    <s v="MLN_USD"/>
    <s v="A"/>
    <x v="39"/>
    <n v="2581711"/>
    <m/>
    <x v="1088"/>
  </r>
  <r>
    <x v="15"/>
    <s v="GDPLTFORECAST"/>
    <s v="TOT"/>
    <s v="MLN_USD"/>
    <s v="A"/>
    <x v="40"/>
    <n v="2636873"/>
    <m/>
    <x v="1089"/>
  </r>
  <r>
    <x v="15"/>
    <s v="GDPLTFORECAST"/>
    <s v="TOT"/>
    <s v="MLN_USD"/>
    <s v="A"/>
    <x v="41"/>
    <n v="2691018"/>
    <m/>
    <x v="1090"/>
  </r>
  <r>
    <x v="15"/>
    <s v="GDPLTFORECAST"/>
    <s v="TOT"/>
    <s v="MLN_USD"/>
    <s v="A"/>
    <x v="42"/>
    <n v="2744194"/>
    <m/>
    <x v="1091"/>
  </r>
  <r>
    <x v="15"/>
    <s v="GDPLTFORECAST"/>
    <s v="TOT"/>
    <s v="MLN_USD"/>
    <s v="A"/>
    <x v="43"/>
    <n v="2796477"/>
    <m/>
    <x v="1092"/>
  </r>
  <r>
    <x v="15"/>
    <s v="GDPLTFORECAST"/>
    <s v="TOT"/>
    <s v="MLN_USD"/>
    <s v="A"/>
    <x v="44"/>
    <n v="2847940"/>
    <m/>
    <x v="1093"/>
  </r>
  <r>
    <x v="15"/>
    <s v="GDPLTFORECAST"/>
    <s v="TOT"/>
    <s v="MLN_USD"/>
    <s v="A"/>
    <x v="45"/>
    <n v="2898636"/>
    <m/>
    <x v="1094"/>
  </r>
  <r>
    <x v="15"/>
    <s v="GDPLTFORECAST"/>
    <s v="TOT"/>
    <s v="MLN_USD"/>
    <s v="A"/>
    <x v="46"/>
    <n v="2948623"/>
    <m/>
    <x v="1095"/>
  </r>
  <r>
    <x v="15"/>
    <s v="GDPLTFORECAST"/>
    <s v="TOT"/>
    <s v="MLN_USD"/>
    <s v="A"/>
    <x v="47"/>
    <n v="2997620"/>
    <m/>
    <x v="1096"/>
  </r>
  <r>
    <x v="15"/>
    <s v="GDPLTFORECAST"/>
    <s v="TOT"/>
    <s v="MLN_USD"/>
    <s v="A"/>
    <x v="48"/>
    <n v="3045615"/>
    <m/>
    <x v="1097"/>
  </r>
  <r>
    <x v="15"/>
    <s v="GDPLTFORECAST"/>
    <s v="TOT"/>
    <s v="MLN_USD"/>
    <s v="A"/>
    <x v="49"/>
    <n v="3092552"/>
    <m/>
    <x v="1098"/>
  </r>
  <r>
    <x v="15"/>
    <s v="GDPLTFORECAST"/>
    <s v="TOT"/>
    <s v="MLN_USD"/>
    <s v="A"/>
    <x v="50"/>
    <n v="3138401"/>
    <m/>
    <x v="1099"/>
  </r>
  <r>
    <x v="15"/>
    <s v="GDPLTFORECAST"/>
    <s v="TOT"/>
    <s v="MLN_USD"/>
    <s v="A"/>
    <x v="51"/>
    <n v="3183191"/>
    <m/>
    <x v="1100"/>
  </r>
  <r>
    <x v="15"/>
    <s v="GDPLTFORECAST"/>
    <s v="TOT"/>
    <s v="MLN_USD"/>
    <s v="A"/>
    <x v="52"/>
    <n v="3226971"/>
    <m/>
    <x v="1101"/>
  </r>
  <r>
    <x v="15"/>
    <s v="GDPLTFORECAST"/>
    <s v="TOT"/>
    <s v="MLN_USD"/>
    <s v="A"/>
    <x v="53"/>
    <n v="3269858"/>
    <m/>
    <x v="1102"/>
  </r>
  <r>
    <x v="15"/>
    <s v="GDPLTFORECAST"/>
    <s v="TOT"/>
    <s v="MLN_USD"/>
    <s v="A"/>
    <x v="54"/>
    <n v="3312047"/>
    <m/>
    <x v="1103"/>
  </r>
  <r>
    <x v="15"/>
    <s v="GDPLTFORECAST"/>
    <s v="TOT"/>
    <s v="MLN_USD"/>
    <s v="A"/>
    <x v="55"/>
    <n v="3353791"/>
    <m/>
    <x v="1104"/>
  </r>
  <r>
    <x v="15"/>
    <s v="GDPLTFORECAST"/>
    <s v="TOT"/>
    <s v="MLN_USD"/>
    <s v="A"/>
    <x v="56"/>
    <n v="3395353"/>
    <m/>
    <x v="1105"/>
  </r>
  <r>
    <x v="15"/>
    <s v="GDPLTFORECAST"/>
    <s v="TOT"/>
    <s v="MLN_USD"/>
    <s v="A"/>
    <x v="57"/>
    <n v="3437298"/>
    <m/>
    <x v="1106"/>
  </r>
  <r>
    <x v="15"/>
    <s v="GDPLTFORECAST"/>
    <s v="TOT"/>
    <s v="MLN_USD"/>
    <s v="A"/>
    <x v="58"/>
    <n v="3479799"/>
    <m/>
    <x v="1107"/>
  </r>
  <r>
    <x v="15"/>
    <s v="GDPLTFORECAST"/>
    <s v="TOT"/>
    <s v="MLN_USD"/>
    <s v="A"/>
    <x v="59"/>
    <n v="3523002"/>
    <m/>
    <x v="1108"/>
  </r>
  <r>
    <x v="15"/>
    <s v="GDPLTFORECAST"/>
    <s v="TOT"/>
    <s v="MLN_USD"/>
    <s v="A"/>
    <x v="60"/>
    <n v="3567039"/>
    <m/>
    <x v="1109"/>
  </r>
  <r>
    <x v="15"/>
    <s v="GDPLTFORECAST"/>
    <s v="TOT"/>
    <s v="MLN_USD"/>
    <s v="A"/>
    <x v="61"/>
    <n v="3611991"/>
    <m/>
    <x v="1110"/>
  </r>
  <r>
    <x v="15"/>
    <s v="GDPLTFORECAST"/>
    <s v="TOT"/>
    <s v="MLN_USD"/>
    <s v="A"/>
    <x v="62"/>
    <n v="3657425"/>
    <m/>
    <x v="1111"/>
  </r>
  <r>
    <x v="15"/>
    <s v="GDPLTFORECAST"/>
    <s v="TOT"/>
    <s v="MLN_USD"/>
    <s v="A"/>
    <x v="63"/>
    <n v="3703107"/>
    <m/>
    <x v="1112"/>
  </r>
  <r>
    <x v="15"/>
    <s v="GDPLTFORECAST"/>
    <s v="TOT"/>
    <s v="MLN_USD"/>
    <s v="A"/>
    <x v="64"/>
    <n v="3748721"/>
    <m/>
    <x v="1113"/>
  </r>
  <r>
    <x v="15"/>
    <s v="GDPLTFORECAST"/>
    <s v="TOT"/>
    <s v="MLN_USD"/>
    <s v="A"/>
    <x v="65"/>
    <n v="3794015"/>
    <m/>
    <x v="1114"/>
  </r>
  <r>
    <x v="15"/>
    <s v="GDPLTFORECAST"/>
    <s v="TOT"/>
    <s v="MLN_USD"/>
    <s v="A"/>
    <x v="66"/>
    <n v="3838892"/>
    <m/>
    <x v="1115"/>
  </r>
  <r>
    <x v="15"/>
    <s v="GDPLTFORECAST"/>
    <s v="TOT"/>
    <s v="MLN_USD"/>
    <s v="A"/>
    <x v="67"/>
    <n v="3882960"/>
    <m/>
    <x v="1116"/>
  </r>
  <r>
    <x v="15"/>
    <s v="GDPLTFORECAST"/>
    <s v="TOT"/>
    <s v="MLN_USD"/>
    <s v="A"/>
    <x v="68"/>
    <n v="3926322"/>
    <m/>
    <x v="1117"/>
  </r>
  <r>
    <x v="15"/>
    <s v="GDPLTFORECAST"/>
    <s v="TOT"/>
    <s v="MLN_USD"/>
    <s v="A"/>
    <x v="69"/>
    <n v="3969155"/>
    <m/>
    <x v="1118"/>
  </r>
  <r>
    <x v="15"/>
    <s v="GDPLTFORECAST"/>
    <s v="TOT"/>
    <s v="MLN_USD"/>
    <s v="A"/>
    <x v="70"/>
    <n v="4011649"/>
    <m/>
    <x v="1119"/>
  </r>
  <r>
    <x v="16"/>
    <s v="GDPLTFORECAST"/>
    <s v="TOT"/>
    <s v="MLN_USD"/>
    <s v="A"/>
    <x v="0"/>
    <n v="20537.276684493801"/>
    <m/>
    <x v="0"/>
  </r>
  <r>
    <x v="16"/>
    <s v="GDPLTFORECAST"/>
    <s v="TOT"/>
    <s v="MLN_USD"/>
    <s v="A"/>
    <x v="1"/>
    <n v="22312.558008594999"/>
    <m/>
    <x v="1120"/>
  </r>
  <r>
    <x v="16"/>
    <s v="GDPLTFORECAST"/>
    <s v="TOT"/>
    <s v="MLN_USD"/>
    <s v="A"/>
    <x v="2"/>
    <n v="22718.569086113199"/>
    <m/>
    <x v="1121"/>
  </r>
  <r>
    <x v="16"/>
    <s v="GDPLTFORECAST"/>
    <s v="TOT"/>
    <s v="MLN_USD"/>
    <s v="A"/>
    <x v="3"/>
    <n v="23672.8962029469"/>
    <m/>
    <x v="1122"/>
  </r>
  <r>
    <x v="16"/>
    <s v="GDPLTFORECAST"/>
    <s v="TOT"/>
    <s v="MLN_USD"/>
    <s v="A"/>
    <x v="4"/>
    <n v="24577.418919183499"/>
    <m/>
    <x v="1123"/>
  </r>
  <r>
    <x v="16"/>
    <s v="GDPLTFORECAST"/>
    <s v="TOT"/>
    <s v="MLN_USD"/>
    <s v="A"/>
    <x v="5"/>
    <n v="24929.416773093799"/>
    <m/>
    <x v="1124"/>
  </r>
  <r>
    <x v="16"/>
    <s v="GDPLTFORECAST"/>
    <s v="TOT"/>
    <s v="MLN_USD"/>
    <s v="A"/>
    <x v="6"/>
    <n v="25276.7790378272"/>
    <m/>
    <x v="1125"/>
  </r>
  <r>
    <x v="16"/>
    <s v="GDPLTFORECAST"/>
    <s v="TOT"/>
    <s v="MLN_USD"/>
    <s v="A"/>
    <x v="7"/>
    <n v="26723.893961102702"/>
    <m/>
    <x v="1126"/>
  </r>
  <r>
    <x v="16"/>
    <s v="GDPLTFORECAST"/>
    <s v="TOT"/>
    <s v="MLN_USD"/>
    <s v="A"/>
    <x v="8"/>
    <n v="28334.9362075504"/>
    <m/>
    <x v="1127"/>
  </r>
  <r>
    <x v="16"/>
    <s v="GDPLTFORECAST"/>
    <s v="TOT"/>
    <s v="MLN_USD"/>
    <s v="A"/>
    <x v="9"/>
    <n v="30733.567071225702"/>
    <m/>
    <x v="1128"/>
  </r>
  <r>
    <x v="16"/>
    <s v="GDPLTFORECAST"/>
    <s v="TOT"/>
    <s v="MLN_USD"/>
    <s v="A"/>
    <x v="10"/>
    <n v="33257.961608646998"/>
    <m/>
    <x v="1129"/>
  </r>
  <r>
    <x v="16"/>
    <s v="GDPLTFORECAST"/>
    <s v="TOT"/>
    <s v="MLN_USD"/>
    <s v="A"/>
    <x v="11"/>
    <n v="34093.830257536603"/>
    <m/>
    <x v="1130"/>
  </r>
  <r>
    <x v="16"/>
    <s v="GDPLTFORECAST"/>
    <s v="TOT"/>
    <s v="MLN_USD"/>
    <s v="A"/>
    <x v="12"/>
    <n v="35401.017923519197"/>
    <m/>
    <x v="1131"/>
  </r>
  <r>
    <x v="16"/>
    <s v="GDPLTFORECAST"/>
    <s v="TOT"/>
    <s v="MLN_USD"/>
    <s v="A"/>
    <x v="13"/>
    <n v="35980.296170672998"/>
    <m/>
    <x v="1132"/>
  </r>
  <r>
    <x v="16"/>
    <s v="GDPLTFORECAST"/>
    <s v="TOT"/>
    <s v="MLN_USD"/>
    <s v="A"/>
    <x v="14"/>
    <n v="37297.884441573602"/>
    <m/>
    <x v="1133"/>
  </r>
  <r>
    <x v="16"/>
    <s v="GDPLTFORECAST"/>
    <s v="TOT"/>
    <s v="MLN_USD"/>
    <s v="A"/>
    <x v="15"/>
    <n v="38491.393841623802"/>
    <m/>
    <x v="1134"/>
  </r>
  <r>
    <x v="16"/>
    <s v="GDPLTFORECAST"/>
    <s v="TOT"/>
    <s v="MLN_USD"/>
    <s v="A"/>
    <x v="16"/>
    <n v="40482.459105281501"/>
    <m/>
    <x v="1135"/>
  </r>
  <r>
    <x v="16"/>
    <s v="GDPLTFORECAST"/>
    <s v="TOT"/>
    <s v="MLN_USD"/>
    <s v="A"/>
    <x v="17"/>
    <n v="43860.986030486303"/>
    <m/>
    <x v="1136"/>
  </r>
  <r>
    <x v="16"/>
    <s v="GDPLTFORECAST"/>
    <s v="TOT"/>
    <s v="MLN_USD"/>
    <s v="A"/>
    <x v="18"/>
    <n v="43298.951346515401"/>
    <m/>
    <x v="1137"/>
  </r>
  <r>
    <x v="16"/>
    <s v="GDPLTFORECAST"/>
    <s v="TOT"/>
    <s v="MLN_USD"/>
    <s v="A"/>
    <x v="19"/>
    <n v="41389.901077437797"/>
    <m/>
    <x v="1138"/>
  </r>
  <r>
    <x v="16"/>
    <s v="GDPLTFORECAST"/>
    <s v="TOT"/>
    <s v="MLN_USD"/>
    <s v="A"/>
    <x v="20"/>
    <n v="43396.558602915698"/>
    <m/>
    <x v="1139"/>
  </r>
  <r>
    <x v="16"/>
    <s v="GDPLTFORECAST"/>
    <s v="TOT"/>
    <s v="MLN_USD"/>
    <s v="A"/>
    <x v="21"/>
    <n v="44505.3112861626"/>
    <m/>
    <x v="1140"/>
  </r>
  <r>
    <x v="16"/>
    <s v="GDPLTFORECAST"/>
    <s v="TOT"/>
    <s v="MLN_USD"/>
    <s v="A"/>
    <x v="22"/>
    <n v="44338.7600364795"/>
    <m/>
    <x v="1141"/>
  </r>
  <r>
    <x v="16"/>
    <s v="GDPLTFORECAST"/>
    <s v="TOT"/>
    <s v="MLN_USD"/>
    <s v="A"/>
    <x v="23"/>
    <n v="45970.526763446098"/>
    <m/>
    <x v="1142"/>
  </r>
  <r>
    <x v="16"/>
    <s v="GDPLTFORECAST"/>
    <s v="TOT"/>
    <s v="MLN_USD"/>
    <s v="A"/>
    <x v="24"/>
    <n v="48610.945754796099"/>
    <m/>
    <x v="1143"/>
  </r>
  <r>
    <x v="16"/>
    <s v="GDPLTFORECAST"/>
    <s v="TOT"/>
    <s v="MLN_USD"/>
    <s v="A"/>
    <x v="25"/>
    <n v="50017.329298254299"/>
    <m/>
    <x v="1144"/>
  </r>
  <r>
    <x v="16"/>
    <s v="GDPLTFORECAST"/>
    <s v="TOT"/>
    <s v="MLN_USD"/>
    <s v="A"/>
    <x v="26"/>
    <n v="51556.418897627402"/>
    <m/>
    <x v="1145"/>
  </r>
  <r>
    <x v="16"/>
    <s v="GDPLTFORECAST"/>
    <s v="TOT"/>
    <s v="MLN_USD"/>
    <s v="A"/>
    <x v="27"/>
    <n v="52751.045735903499"/>
    <m/>
    <x v="1146"/>
  </r>
  <r>
    <x v="16"/>
    <s v="GDPLTFORECAST"/>
    <s v="TOT"/>
    <s v="MLN_USD"/>
    <s v="A"/>
    <x v="28"/>
    <n v="54633.756778369599"/>
    <m/>
    <x v="1147"/>
  </r>
  <r>
    <x v="16"/>
    <s v="GDPLTFORECAST"/>
    <s v="TOT"/>
    <s v="MLN_USD"/>
    <s v="A"/>
    <x v="29"/>
    <n v="56733.558580270997"/>
    <m/>
    <x v="1148"/>
  </r>
  <r>
    <x v="16"/>
    <s v="GDPLTFORECAST"/>
    <s v="TOT"/>
    <s v="MLN_USD"/>
    <s v="A"/>
    <x v="30"/>
    <n v="58205.21"/>
    <m/>
    <x v="1149"/>
  </r>
  <r>
    <x v="16"/>
    <s v="GDPLTFORECAST"/>
    <s v="TOT"/>
    <s v="MLN_USD"/>
    <s v="A"/>
    <x v="31"/>
    <n v="59671.91"/>
    <m/>
    <x v="1150"/>
  </r>
  <r>
    <x v="16"/>
    <s v="GDPLTFORECAST"/>
    <s v="TOT"/>
    <s v="MLN_USD"/>
    <s v="A"/>
    <x v="32"/>
    <n v="61284.66"/>
    <m/>
    <x v="1151"/>
  </r>
  <r>
    <x v="16"/>
    <s v="GDPLTFORECAST"/>
    <s v="TOT"/>
    <s v="MLN_USD"/>
    <s v="A"/>
    <x v="33"/>
    <n v="63041.97"/>
    <m/>
    <x v="1152"/>
  </r>
  <r>
    <x v="16"/>
    <s v="GDPLTFORECAST"/>
    <s v="TOT"/>
    <s v="MLN_USD"/>
    <s v="A"/>
    <x v="34"/>
    <n v="64922.29"/>
    <m/>
    <x v="1153"/>
  </r>
  <r>
    <x v="16"/>
    <s v="GDPLTFORECAST"/>
    <s v="TOT"/>
    <s v="MLN_USD"/>
    <s v="A"/>
    <x v="35"/>
    <n v="66919.490000000005"/>
    <m/>
    <x v="1154"/>
  </r>
  <r>
    <x v="16"/>
    <s v="GDPLTFORECAST"/>
    <s v="TOT"/>
    <s v="MLN_USD"/>
    <s v="A"/>
    <x v="36"/>
    <n v="69015.759999999995"/>
    <m/>
    <x v="1155"/>
  </r>
  <r>
    <x v="16"/>
    <s v="GDPLTFORECAST"/>
    <s v="TOT"/>
    <s v="MLN_USD"/>
    <s v="A"/>
    <x v="37"/>
    <n v="71183.679999999993"/>
    <m/>
    <x v="1156"/>
  </r>
  <r>
    <x v="16"/>
    <s v="GDPLTFORECAST"/>
    <s v="TOT"/>
    <s v="MLN_USD"/>
    <s v="A"/>
    <x v="38"/>
    <n v="73420.539999999994"/>
    <m/>
    <x v="1157"/>
  </r>
  <r>
    <x v="16"/>
    <s v="GDPLTFORECAST"/>
    <s v="TOT"/>
    <s v="MLN_USD"/>
    <s v="A"/>
    <x v="39"/>
    <n v="75725.73"/>
    <m/>
    <x v="1158"/>
  </r>
  <r>
    <x v="16"/>
    <s v="GDPLTFORECAST"/>
    <s v="TOT"/>
    <s v="MLN_USD"/>
    <s v="A"/>
    <x v="40"/>
    <n v="78098.28"/>
    <m/>
    <x v="1159"/>
  </r>
  <r>
    <x v="16"/>
    <s v="GDPLTFORECAST"/>
    <s v="TOT"/>
    <s v="MLN_USD"/>
    <s v="A"/>
    <x v="41"/>
    <n v="80537.850000000006"/>
    <m/>
    <x v="1160"/>
  </r>
  <r>
    <x v="16"/>
    <s v="GDPLTFORECAST"/>
    <s v="TOT"/>
    <s v="MLN_USD"/>
    <s v="A"/>
    <x v="42"/>
    <n v="83060.87"/>
    <m/>
    <x v="1161"/>
  </r>
  <r>
    <x v="16"/>
    <s v="GDPLTFORECAST"/>
    <s v="TOT"/>
    <s v="MLN_USD"/>
    <s v="A"/>
    <x v="43"/>
    <n v="85672.69"/>
    <m/>
    <x v="1162"/>
  </r>
  <r>
    <x v="16"/>
    <s v="GDPLTFORECAST"/>
    <s v="TOT"/>
    <s v="MLN_USD"/>
    <s v="A"/>
    <x v="44"/>
    <n v="88375.81"/>
    <m/>
    <x v="1163"/>
  </r>
  <r>
    <x v="16"/>
    <s v="GDPLTFORECAST"/>
    <s v="TOT"/>
    <s v="MLN_USD"/>
    <s v="A"/>
    <x v="45"/>
    <n v="91169.65"/>
    <m/>
    <x v="1164"/>
  </r>
  <r>
    <x v="16"/>
    <s v="GDPLTFORECAST"/>
    <s v="TOT"/>
    <s v="MLN_USD"/>
    <s v="A"/>
    <x v="46"/>
    <n v="94052.79"/>
    <m/>
    <x v="1165"/>
  </r>
  <r>
    <x v="16"/>
    <s v="GDPLTFORECAST"/>
    <s v="TOT"/>
    <s v="MLN_USD"/>
    <s v="A"/>
    <x v="47"/>
    <n v="97013.79"/>
    <m/>
    <x v="1166"/>
  </r>
  <r>
    <x v="16"/>
    <s v="GDPLTFORECAST"/>
    <s v="TOT"/>
    <s v="MLN_USD"/>
    <s v="A"/>
    <x v="48"/>
    <n v="100052.7"/>
    <m/>
    <x v="1167"/>
  </r>
  <r>
    <x v="16"/>
    <s v="GDPLTFORECAST"/>
    <s v="TOT"/>
    <s v="MLN_USD"/>
    <s v="A"/>
    <x v="49"/>
    <n v="103166.2"/>
    <m/>
    <x v="1168"/>
  </r>
  <r>
    <x v="16"/>
    <s v="GDPLTFORECAST"/>
    <s v="TOT"/>
    <s v="MLN_USD"/>
    <s v="A"/>
    <x v="50"/>
    <n v="106348.8"/>
    <m/>
    <x v="1169"/>
  </r>
  <r>
    <x v="16"/>
    <s v="GDPLTFORECAST"/>
    <s v="TOT"/>
    <s v="MLN_USD"/>
    <s v="A"/>
    <x v="51"/>
    <n v="109596.7"/>
    <m/>
    <x v="1170"/>
  </r>
  <r>
    <x v="16"/>
    <s v="GDPLTFORECAST"/>
    <s v="TOT"/>
    <s v="MLN_USD"/>
    <s v="A"/>
    <x v="52"/>
    <n v="112912.5"/>
    <m/>
    <x v="1171"/>
  </r>
  <r>
    <x v="16"/>
    <s v="GDPLTFORECAST"/>
    <s v="TOT"/>
    <s v="MLN_USD"/>
    <s v="A"/>
    <x v="53"/>
    <n v="116301"/>
    <m/>
    <x v="1172"/>
  </r>
  <r>
    <x v="16"/>
    <s v="GDPLTFORECAST"/>
    <s v="TOT"/>
    <s v="MLN_USD"/>
    <s v="A"/>
    <x v="54"/>
    <n v="119765.8"/>
    <m/>
    <x v="1173"/>
  </r>
  <r>
    <x v="16"/>
    <s v="GDPLTFORECAST"/>
    <s v="TOT"/>
    <s v="MLN_USD"/>
    <s v="A"/>
    <x v="55"/>
    <n v="123307.9"/>
    <m/>
    <x v="1174"/>
  </r>
  <r>
    <x v="16"/>
    <s v="GDPLTFORECAST"/>
    <s v="TOT"/>
    <s v="MLN_USD"/>
    <s v="A"/>
    <x v="56"/>
    <n v="126927.3"/>
    <m/>
    <x v="1175"/>
  </r>
  <r>
    <x v="16"/>
    <s v="GDPLTFORECAST"/>
    <s v="TOT"/>
    <s v="MLN_USD"/>
    <s v="A"/>
    <x v="57"/>
    <n v="130646.3"/>
    <m/>
    <x v="1176"/>
  </r>
  <r>
    <x v="16"/>
    <s v="GDPLTFORECAST"/>
    <s v="TOT"/>
    <s v="MLN_USD"/>
    <s v="A"/>
    <x v="58"/>
    <n v="134468.5"/>
    <m/>
    <x v="1177"/>
  </r>
  <r>
    <x v="16"/>
    <s v="GDPLTFORECAST"/>
    <s v="TOT"/>
    <s v="MLN_USD"/>
    <s v="A"/>
    <x v="59"/>
    <n v="138394.70000000001"/>
    <m/>
    <x v="1178"/>
  </r>
  <r>
    <x v="16"/>
    <s v="GDPLTFORECAST"/>
    <s v="TOT"/>
    <s v="MLN_USD"/>
    <s v="A"/>
    <x v="60"/>
    <n v="142423.5"/>
    <m/>
    <x v="1179"/>
  </r>
  <r>
    <x v="16"/>
    <s v="GDPLTFORECAST"/>
    <s v="TOT"/>
    <s v="MLN_USD"/>
    <s v="A"/>
    <x v="61"/>
    <n v="146555"/>
    <m/>
    <x v="1180"/>
  </r>
  <r>
    <x v="16"/>
    <s v="GDPLTFORECAST"/>
    <s v="TOT"/>
    <s v="MLN_USD"/>
    <s v="A"/>
    <x v="62"/>
    <n v="150774.29999999999"/>
    <m/>
    <x v="1181"/>
  </r>
  <r>
    <x v="16"/>
    <s v="GDPLTFORECAST"/>
    <s v="TOT"/>
    <s v="MLN_USD"/>
    <s v="A"/>
    <x v="63"/>
    <n v="155086.1"/>
    <m/>
    <x v="1182"/>
  </r>
  <r>
    <x v="16"/>
    <s v="GDPLTFORECAST"/>
    <s v="TOT"/>
    <s v="MLN_USD"/>
    <s v="A"/>
    <x v="64"/>
    <n v="159492"/>
    <m/>
    <x v="1183"/>
  </r>
  <r>
    <x v="16"/>
    <s v="GDPLTFORECAST"/>
    <s v="TOT"/>
    <s v="MLN_USD"/>
    <s v="A"/>
    <x v="65"/>
    <n v="163991.20000000001"/>
    <m/>
    <x v="1184"/>
  </r>
  <r>
    <x v="16"/>
    <s v="GDPLTFORECAST"/>
    <s v="TOT"/>
    <s v="MLN_USD"/>
    <s v="A"/>
    <x v="66"/>
    <n v="168584.8"/>
    <m/>
    <x v="1185"/>
  </r>
  <r>
    <x v="16"/>
    <s v="GDPLTFORECAST"/>
    <s v="TOT"/>
    <s v="MLN_USD"/>
    <s v="A"/>
    <x v="67"/>
    <n v="173281.3"/>
    <m/>
    <x v="1186"/>
  </r>
  <r>
    <x v="16"/>
    <s v="GDPLTFORECAST"/>
    <s v="TOT"/>
    <s v="MLN_USD"/>
    <s v="A"/>
    <x v="68"/>
    <n v="178091"/>
    <m/>
    <x v="1187"/>
  </r>
  <r>
    <x v="16"/>
    <s v="GDPLTFORECAST"/>
    <s v="TOT"/>
    <s v="MLN_USD"/>
    <s v="A"/>
    <x v="69"/>
    <n v="183022.8"/>
    <m/>
    <x v="1188"/>
  </r>
  <r>
    <x v="16"/>
    <s v="GDPLTFORECAST"/>
    <s v="TOT"/>
    <s v="MLN_USD"/>
    <s v="A"/>
    <x v="70"/>
    <n v="188082.8"/>
    <m/>
    <x v="1189"/>
  </r>
  <r>
    <x v="17"/>
    <s v="GDPLTFORECAST"/>
    <s v="TOT"/>
    <s v="MLN_USD"/>
    <s v="A"/>
    <x v="0"/>
    <n v="1078103.6072172001"/>
    <m/>
    <x v="0"/>
  </r>
  <r>
    <x v="17"/>
    <s v="GDPLTFORECAST"/>
    <s v="TOT"/>
    <s v="MLN_USD"/>
    <s v="A"/>
    <x v="1"/>
    <n v="1123314.96495506"/>
    <m/>
    <x v="1190"/>
  </r>
  <r>
    <x v="17"/>
    <s v="GDPLTFORECAST"/>
    <s v="TOT"/>
    <s v="MLN_USD"/>
    <s v="A"/>
    <x v="2"/>
    <n v="1163409.94125309"/>
    <m/>
    <x v="1191"/>
  </r>
  <r>
    <x v="17"/>
    <s v="GDPLTFORECAST"/>
    <s v="TOT"/>
    <s v="MLN_USD"/>
    <s v="A"/>
    <x v="3"/>
    <n v="1186090.5397336399"/>
    <m/>
    <x v="1192"/>
  </r>
  <r>
    <x v="17"/>
    <s v="GDPLTFORECAST"/>
    <s v="TOT"/>
    <s v="MLN_USD"/>
    <s v="A"/>
    <x v="4"/>
    <n v="1244534.0555065901"/>
    <m/>
    <x v="1193"/>
  </r>
  <r>
    <x v="17"/>
    <s v="GDPLTFORECAST"/>
    <s v="TOT"/>
    <s v="MLN_USD"/>
    <s v="A"/>
    <x v="5"/>
    <n v="1166243.8729347601"/>
    <m/>
    <x v="1194"/>
  </r>
  <r>
    <x v="17"/>
    <s v="GDPLTFORECAST"/>
    <s v="TOT"/>
    <s v="MLN_USD"/>
    <s v="A"/>
    <x v="6"/>
    <n v="1242270.14693795"/>
    <m/>
    <x v="1195"/>
  </r>
  <r>
    <x v="17"/>
    <s v="GDPLTFORECAST"/>
    <s v="TOT"/>
    <s v="MLN_USD"/>
    <s v="A"/>
    <x v="7"/>
    <n v="1330271.26663576"/>
    <m/>
    <x v="1196"/>
  </r>
  <r>
    <x v="17"/>
    <s v="GDPLTFORECAST"/>
    <s v="TOT"/>
    <s v="MLN_USD"/>
    <s v="A"/>
    <x v="8"/>
    <n v="1399379.7958154399"/>
    <m/>
    <x v="1197"/>
  </r>
  <r>
    <x v="17"/>
    <s v="GDPLTFORECAST"/>
    <s v="TOT"/>
    <s v="MLN_USD"/>
    <s v="A"/>
    <x v="9"/>
    <n v="1437776.00439408"/>
    <m/>
    <x v="1198"/>
  </r>
  <r>
    <x v="17"/>
    <s v="GDPLTFORECAST"/>
    <s v="TOT"/>
    <s v="MLN_USD"/>
    <s v="A"/>
    <x v="10"/>
    <n v="1505228.1309295199"/>
    <m/>
    <x v="1199"/>
  </r>
  <r>
    <x v="17"/>
    <s v="GDPLTFORECAST"/>
    <s v="TOT"/>
    <s v="MLN_USD"/>
    <s v="A"/>
    <x v="11"/>
    <n v="1502489.7280647601"/>
    <m/>
    <x v="1200"/>
  </r>
  <r>
    <x v="17"/>
    <s v="GDPLTFORECAST"/>
    <s v="TOT"/>
    <s v="MLN_USD"/>
    <s v="A"/>
    <x v="12"/>
    <n v="1501757.5699819501"/>
    <m/>
    <x v="1201"/>
  </r>
  <r>
    <x v="17"/>
    <s v="GDPLTFORECAST"/>
    <s v="TOT"/>
    <s v="MLN_USD"/>
    <s v="A"/>
    <x v="13"/>
    <n v="1523781.59313303"/>
    <m/>
    <x v="1202"/>
  </r>
  <r>
    <x v="17"/>
    <s v="GDPLTFORECAST"/>
    <s v="TOT"/>
    <s v="MLN_USD"/>
    <s v="A"/>
    <x v="14"/>
    <n v="1579858.84486015"/>
    <m/>
    <x v="1203"/>
  </r>
  <r>
    <x v="17"/>
    <s v="GDPLTFORECAST"/>
    <s v="TOT"/>
    <s v="MLN_USD"/>
    <s v="A"/>
    <x v="15"/>
    <n v="1619567.9056307101"/>
    <m/>
    <x v="1204"/>
  </r>
  <r>
    <x v="17"/>
    <s v="GDPLTFORECAST"/>
    <s v="TOT"/>
    <s v="MLN_USD"/>
    <s v="A"/>
    <x v="16"/>
    <n v="1692404.87614749"/>
    <m/>
    <x v="1205"/>
  </r>
  <r>
    <x v="17"/>
    <s v="GDPLTFORECAST"/>
    <s v="TOT"/>
    <s v="MLN_USD"/>
    <s v="A"/>
    <x v="17"/>
    <n v="1731028.3964219601"/>
    <m/>
    <x v="1206"/>
  </r>
  <r>
    <x v="17"/>
    <s v="GDPLTFORECAST"/>
    <s v="TOT"/>
    <s v="MLN_USD"/>
    <s v="A"/>
    <x v="18"/>
    <n v="1746944.01719509"/>
    <m/>
    <x v="1207"/>
  </r>
  <r>
    <x v="17"/>
    <s v="GDPLTFORECAST"/>
    <s v="TOT"/>
    <s v="MLN_USD"/>
    <s v="A"/>
    <x v="19"/>
    <n v="1658341.2867847199"/>
    <m/>
    <x v="1208"/>
  </r>
  <r>
    <x v="17"/>
    <s v="GDPLTFORECAST"/>
    <s v="TOT"/>
    <s v="MLN_USD"/>
    <s v="A"/>
    <x v="20"/>
    <n v="1743416.6325506601"/>
    <m/>
    <x v="1209"/>
  </r>
  <r>
    <x v="17"/>
    <s v="GDPLTFORECAST"/>
    <s v="TOT"/>
    <s v="MLN_USD"/>
    <s v="A"/>
    <x v="21"/>
    <n v="1807380.57372318"/>
    <m/>
    <x v="1210"/>
  </r>
  <r>
    <x v="17"/>
    <s v="GDPLTFORECAST"/>
    <s v="TOT"/>
    <s v="MLN_USD"/>
    <s v="A"/>
    <x v="22"/>
    <n v="1869263.5024905"/>
    <m/>
    <x v="1211"/>
  </r>
  <r>
    <x v="17"/>
    <s v="GDPLTFORECAST"/>
    <s v="TOT"/>
    <s v="MLN_USD"/>
    <s v="A"/>
    <x v="23"/>
    <n v="1898963.57422931"/>
    <m/>
    <x v="1212"/>
  </r>
  <r>
    <x v="17"/>
    <s v="GDPLTFORECAST"/>
    <s v="TOT"/>
    <s v="MLN_USD"/>
    <s v="A"/>
    <x v="24"/>
    <n v="1953059.71818054"/>
    <m/>
    <x v="1213"/>
  </r>
  <r>
    <x v="17"/>
    <s v="GDPLTFORECAST"/>
    <s v="TOT"/>
    <s v="MLN_USD"/>
    <s v="A"/>
    <x v="25"/>
    <n v="2017177.88377384"/>
    <m/>
    <x v="1214"/>
  </r>
  <r>
    <x v="17"/>
    <s v="GDPLTFORECAST"/>
    <s v="TOT"/>
    <s v="MLN_USD"/>
    <s v="A"/>
    <x v="26"/>
    <n v="2070977.04950464"/>
    <m/>
    <x v="1215"/>
  </r>
  <r>
    <x v="17"/>
    <s v="GDPLTFORECAST"/>
    <s v="TOT"/>
    <s v="MLN_USD"/>
    <s v="A"/>
    <x v="27"/>
    <n v="2118123.6290063299"/>
    <m/>
    <x v="1216"/>
  </r>
  <r>
    <x v="17"/>
    <s v="GDPLTFORECAST"/>
    <s v="TOT"/>
    <s v="MLN_USD"/>
    <s v="A"/>
    <x v="28"/>
    <n v="2170561.58215725"/>
    <m/>
    <x v="1217"/>
  </r>
  <r>
    <x v="17"/>
    <s v="GDPLTFORECAST"/>
    <s v="TOT"/>
    <s v="MLN_USD"/>
    <s v="A"/>
    <x v="29"/>
    <n v="2232093.2670967202"/>
    <m/>
    <x v="1218"/>
  </r>
  <r>
    <x v="17"/>
    <s v="GDPLTFORECAST"/>
    <s v="TOT"/>
    <s v="MLN_USD"/>
    <s v="A"/>
    <x v="30"/>
    <n v="2285064"/>
    <m/>
    <x v="1219"/>
  </r>
  <r>
    <x v="17"/>
    <s v="GDPLTFORECAST"/>
    <s v="TOT"/>
    <s v="MLN_USD"/>
    <s v="A"/>
    <x v="31"/>
    <n v="2341103"/>
    <m/>
    <x v="1220"/>
  </r>
  <r>
    <x v="17"/>
    <s v="GDPLTFORECAST"/>
    <s v="TOT"/>
    <s v="MLN_USD"/>
    <s v="A"/>
    <x v="32"/>
    <n v="2402369"/>
    <m/>
    <x v="1221"/>
  </r>
  <r>
    <x v="17"/>
    <s v="GDPLTFORECAST"/>
    <s v="TOT"/>
    <s v="MLN_USD"/>
    <s v="A"/>
    <x v="33"/>
    <n v="2467553"/>
    <m/>
    <x v="1222"/>
  </r>
  <r>
    <x v="17"/>
    <s v="GDPLTFORECAST"/>
    <s v="TOT"/>
    <s v="MLN_USD"/>
    <s v="A"/>
    <x v="34"/>
    <n v="2535242"/>
    <m/>
    <x v="1223"/>
  </r>
  <r>
    <x v="17"/>
    <s v="GDPLTFORECAST"/>
    <s v="TOT"/>
    <s v="MLN_USD"/>
    <s v="A"/>
    <x v="35"/>
    <n v="2605236"/>
    <m/>
    <x v="1224"/>
  </r>
  <r>
    <x v="17"/>
    <s v="GDPLTFORECAST"/>
    <s v="TOT"/>
    <s v="MLN_USD"/>
    <s v="A"/>
    <x v="36"/>
    <n v="2677368"/>
    <m/>
    <x v="1225"/>
  </r>
  <r>
    <x v="17"/>
    <s v="GDPLTFORECAST"/>
    <s v="TOT"/>
    <s v="MLN_USD"/>
    <s v="A"/>
    <x v="37"/>
    <n v="2751689"/>
    <m/>
    <x v="1226"/>
  </r>
  <r>
    <x v="17"/>
    <s v="GDPLTFORECAST"/>
    <s v="TOT"/>
    <s v="MLN_USD"/>
    <s v="A"/>
    <x v="38"/>
    <n v="2828157"/>
    <m/>
    <x v="1227"/>
  </r>
  <r>
    <x v="17"/>
    <s v="GDPLTFORECAST"/>
    <s v="TOT"/>
    <s v="MLN_USD"/>
    <s v="A"/>
    <x v="39"/>
    <n v="2906746"/>
    <m/>
    <x v="1228"/>
  </r>
  <r>
    <x v="17"/>
    <s v="GDPLTFORECAST"/>
    <s v="TOT"/>
    <s v="MLN_USD"/>
    <s v="A"/>
    <x v="40"/>
    <n v="2987437"/>
    <m/>
    <x v="1229"/>
  </r>
  <r>
    <x v="17"/>
    <s v="GDPLTFORECAST"/>
    <s v="TOT"/>
    <s v="MLN_USD"/>
    <s v="A"/>
    <x v="41"/>
    <n v="3070222"/>
    <m/>
    <x v="1230"/>
  </r>
  <r>
    <x v="17"/>
    <s v="GDPLTFORECAST"/>
    <s v="TOT"/>
    <s v="MLN_USD"/>
    <s v="A"/>
    <x v="42"/>
    <n v="3154934"/>
    <m/>
    <x v="1231"/>
  </r>
  <r>
    <x v="17"/>
    <s v="GDPLTFORECAST"/>
    <s v="TOT"/>
    <s v="MLN_USD"/>
    <s v="A"/>
    <x v="43"/>
    <n v="3241556"/>
    <m/>
    <x v="1232"/>
  </r>
  <r>
    <x v="17"/>
    <s v="GDPLTFORECAST"/>
    <s v="TOT"/>
    <s v="MLN_USD"/>
    <s v="A"/>
    <x v="44"/>
    <n v="3330064"/>
    <m/>
    <x v="1233"/>
  </r>
  <r>
    <x v="17"/>
    <s v="GDPLTFORECAST"/>
    <s v="TOT"/>
    <s v="MLN_USD"/>
    <s v="A"/>
    <x v="45"/>
    <n v="3420428"/>
    <m/>
    <x v="1234"/>
  </r>
  <r>
    <x v="17"/>
    <s v="GDPLTFORECAST"/>
    <s v="TOT"/>
    <s v="MLN_USD"/>
    <s v="A"/>
    <x v="46"/>
    <n v="3512604"/>
    <m/>
    <x v="1235"/>
  </r>
  <r>
    <x v="17"/>
    <s v="GDPLTFORECAST"/>
    <s v="TOT"/>
    <s v="MLN_USD"/>
    <s v="A"/>
    <x v="47"/>
    <n v="3606537"/>
    <m/>
    <x v="1236"/>
  </r>
  <r>
    <x v="17"/>
    <s v="GDPLTFORECAST"/>
    <s v="TOT"/>
    <s v="MLN_USD"/>
    <s v="A"/>
    <x v="48"/>
    <n v="3702138"/>
    <m/>
    <x v="1237"/>
  </r>
  <r>
    <x v="17"/>
    <s v="GDPLTFORECAST"/>
    <s v="TOT"/>
    <s v="MLN_USD"/>
    <s v="A"/>
    <x v="49"/>
    <n v="3799299"/>
    <m/>
    <x v="1238"/>
  </r>
  <r>
    <x v="17"/>
    <s v="GDPLTFORECAST"/>
    <s v="TOT"/>
    <s v="MLN_USD"/>
    <s v="A"/>
    <x v="50"/>
    <n v="3897890"/>
    <m/>
    <x v="1239"/>
  </r>
  <r>
    <x v="17"/>
    <s v="GDPLTFORECAST"/>
    <s v="TOT"/>
    <s v="MLN_USD"/>
    <s v="A"/>
    <x v="51"/>
    <n v="3997775"/>
    <m/>
    <x v="1240"/>
  </r>
  <r>
    <x v="17"/>
    <s v="GDPLTFORECAST"/>
    <s v="TOT"/>
    <s v="MLN_USD"/>
    <s v="A"/>
    <x v="52"/>
    <n v="4098791"/>
    <m/>
    <x v="1241"/>
  </r>
  <r>
    <x v="17"/>
    <s v="GDPLTFORECAST"/>
    <s v="TOT"/>
    <s v="MLN_USD"/>
    <s v="A"/>
    <x v="53"/>
    <n v="4200756"/>
    <m/>
    <x v="1242"/>
  </r>
  <r>
    <x v="17"/>
    <s v="GDPLTFORECAST"/>
    <s v="TOT"/>
    <s v="MLN_USD"/>
    <s v="A"/>
    <x v="54"/>
    <n v="4303496"/>
    <m/>
    <x v="1243"/>
  </r>
  <r>
    <x v="17"/>
    <s v="GDPLTFORECAST"/>
    <s v="TOT"/>
    <s v="MLN_USD"/>
    <s v="A"/>
    <x v="55"/>
    <n v="4406876"/>
    <m/>
    <x v="1244"/>
  </r>
  <r>
    <x v="17"/>
    <s v="GDPLTFORECAST"/>
    <s v="TOT"/>
    <s v="MLN_USD"/>
    <s v="A"/>
    <x v="56"/>
    <n v="4510822"/>
    <m/>
    <x v="1245"/>
  </r>
  <r>
    <x v="17"/>
    <s v="GDPLTFORECAST"/>
    <s v="TOT"/>
    <s v="MLN_USD"/>
    <s v="A"/>
    <x v="57"/>
    <n v="4615306"/>
    <m/>
    <x v="1246"/>
  </r>
  <r>
    <x v="17"/>
    <s v="GDPLTFORECAST"/>
    <s v="TOT"/>
    <s v="MLN_USD"/>
    <s v="A"/>
    <x v="58"/>
    <n v="4720345"/>
    <m/>
    <x v="1247"/>
  </r>
  <r>
    <x v="17"/>
    <s v="GDPLTFORECAST"/>
    <s v="TOT"/>
    <s v="MLN_USD"/>
    <s v="A"/>
    <x v="59"/>
    <n v="4825983"/>
    <m/>
    <x v="1248"/>
  </r>
  <r>
    <x v="17"/>
    <s v="GDPLTFORECAST"/>
    <s v="TOT"/>
    <s v="MLN_USD"/>
    <s v="A"/>
    <x v="60"/>
    <n v="4932279"/>
    <m/>
    <x v="1249"/>
  </r>
  <r>
    <x v="17"/>
    <s v="GDPLTFORECAST"/>
    <s v="TOT"/>
    <s v="MLN_USD"/>
    <s v="A"/>
    <x v="61"/>
    <n v="5039276"/>
    <m/>
    <x v="1250"/>
  </r>
  <r>
    <x v="17"/>
    <s v="GDPLTFORECAST"/>
    <s v="TOT"/>
    <s v="MLN_USD"/>
    <s v="A"/>
    <x v="62"/>
    <n v="5146681"/>
    <m/>
    <x v="1251"/>
  </r>
  <r>
    <x v="17"/>
    <s v="GDPLTFORECAST"/>
    <s v="TOT"/>
    <s v="MLN_USD"/>
    <s v="A"/>
    <x v="63"/>
    <n v="5254418"/>
    <m/>
    <x v="1252"/>
  </r>
  <r>
    <x v="17"/>
    <s v="GDPLTFORECAST"/>
    <s v="TOT"/>
    <s v="MLN_USD"/>
    <s v="A"/>
    <x v="64"/>
    <n v="5362423"/>
    <m/>
    <x v="1253"/>
  </r>
  <r>
    <x v="17"/>
    <s v="GDPLTFORECAST"/>
    <s v="TOT"/>
    <s v="MLN_USD"/>
    <s v="A"/>
    <x v="65"/>
    <n v="5470684"/>
    <m/>
    <x v="1254"/>
  </r>
  <r>
    <x v="17"/>
    <s v="GDPLTFORECAST"/>
    <s v="TOT"/>
    <s v="MLN_USD"/>
    <s v="A"/>
    <x v="66"/>
    <n v="5579247"/>
    <m/>
    <x v="1255"/>
  </r>
  <r>
    <x v="17"/>
    <s v="GDPLTFORECAST"/>
    <s v="TOT"/>
    <s v="MLN_USD"/>
    <s v="A"/>
    <x v="67"/>
    <n v="5688478"/>
    <m/>
    <x v="1256"/>
  </r>
  <r>
    <x v="17"/>
    <s v="GDPLTFORECAST"/>
    <s v="TOT"/>
    <s v="MLN_USD"/>
    <s v="A"/>
    <x v="68"/>
    <n v="5798524"/>
    <m/>
    <x v="1257"/>
  </r>
  <r>
    <x v="17"/>
    <s v="GDPLTFORECAST"/>
    <s v="TOT"/>
    <s v="MLN_USD"/>
    <s v="A"/>
    <x v="69"/>
    <n v="5909656"/>
    <m/>
    <x v="1258"/>
  </r>
  <r>
    <x v="17"/>
    <s v="GDPLTFORECAST"/>
    <s v="TOT"/>
    <s v="MLN_USD"/>
    <s v="A"/>
    <x v="70"/>
    <n v="6022273"/>
    <m/>
    <x v="1259"/>
  </r>
  <r>
    <x v="18"/>
    <s v="GDPLTFORECAST"/>
    <s v="TOT"/>
    <s v="MLN_USD"/>
    <s v="A"/>
    <x v="0"/>
    <n v="470117.62972374097"/>
    <m/>
    <x v="0"/>
  </r>
  <r>
    <x v="18"/>
    <s v="GDPLTFORECAST"/>
    <s v="TOT"/>
    <s v="MLN_USD"/>
    <s v="A"/>
    <x v="1"/>
    <n v="481640.97372760403"/>
    <m/>
    <x v="1260"/>
  </r>
  <r>
    <x v="18"/>
    <s v="GDPLTFORECAST"/>
    <s v="TOT"/>
    <s v="MLN_USD"/>
    <s v="A"/>
    <x v="2"/>
    <n v="489298.83962608001"/>
    <m/>
    <x v="1261"/>
  </r>
  <r>
    <x v="18"/>
    <s v="GDPLTFORECAST"/>
    <s v="TOT"/>
    <s v="MLN_USD"/>
    <s v="A"/>
    <x v="3"/>
    <n v="495482.299612834"/>
    <m/>
    <x v="1262"/>
  </r>
  <r>
    <x v="18"/>
    <s v="GDPLTFORECAST"/>
    <s v="TOT"/>
    <s v="MLN_USD"/>
    <s v="A"/>
    <x v="4"/>
    <n v="510387.37573845999"/>
    <m/>
    <x v="1263"/>
  </r>
  <r>
    <x v="18"/>
    <s v="GDPLTFORECAST"/>
    <s v="TOT"/>
    <s v="MLN_USD"/>
    <s v="A"/>
    <x v="5"/>
    <n v="526991.98474225402"/>
    <m/>
    <x v="1264"/>
  </r>
  <r>
    <x v="18"/>
    <s v="GDPLTFORECAST"/>
    <s v="TOT"/>
    <s v="MLN_USD"/>
    <s v="A"/>
    <x v="6"/>
    <n v="544329.88230856601"/>
    <m/>
    <x v="1265"/>
  </r>
  <r>
    <x v="18"/>
    <s v="GDPLTFORECAST"/>
    <s v="TOT"/>
    <s v="MLN_USD"/>
    <s v="A"/>
    <x v="7"/>
    <n v="568765.57480593503"/>
    <m/>
    <x v="1266"/>
  </r>
  <r>
    <x v="18"/>
    <s v="GDPLTFORECAST"/>
    <s v="TOT"/>
    <s v="MLN_USD"/>
    <s v="A"/>
    <x v="8"/>
    <n v="593965.75045783306"/>
    <m/>
    <x v="1267"/>
  </r>
  <r>
    <x v="18"/>
    <s v="GDPLTFORECAST"/>
    <s v="TOT"/>
    <s v="MLN_USD"/>
    <s v="A"/>
    <x v="9"/>
    <n v="623458.92921428301"/>
    <m/>
    <x v="1268"/>
  </r>
  <r>
    <x v="18"/>
    <s v="GDPLTFORECAST"/>
    <s v="TOT"/>
    <s v="MLN_USD"/>
    <s v="A"/>
    <x v="10"/>
    <n v="650402.35373140196"/>
    <m/>
    <x v="1269"/>
  </r>
  <r>
    <x v="18"/>
    <s v="GDPLTFORECAST"/>
    <s v="TOT"/>
    <s v="MLN_USD"/>
    <s v="A"/>
    <x v="11"/>
    <n v="664214.36785602896"/>
    <m/>
    <x v="1270"/>
  </r>
  <r>
    <x v="18"/>
    <s v="GDPLTFORECAST"/>
    <s v="TOT"/>
    <s v="MLN_USD"/>
    <s v="A"/>
    <x v="12"/>
    <n v="664902.46130536299"/>
    <m/>
    <x v="1271"/>
  </r>
  <r>
    <x v="18"/>
    <s v="GDPLTFORECAST"/>
    <s v="TOT"/>
    <s v="MLN_USD"/>
    <s v="A"/>
    <x v="13"/>
    <n v="667287.51512483996"/>
    <m/>
    <x v="1272"/>
  </r>
  <r>
    <x v="18"/>
    <s v="GDPLTFORECAST"/>
    <s v="TOT"/>
    <s v="MLN_USD"/>
    <s v="A"/>
    <x v="14"/>
    <n v="679328.93361561396"/>
    <m/>
    <x v="1273"/>
  </r>
  <r>
    <x v="18"/>
    <s v="GDPLTFORECAST"/>
    <s v="TOT"/>
    <s v="MLN_USD"/>
    <s v="A"/>
    <x v="15"/>
    <n v="694018.50910191797"/>
    <m/>
    <x v="1274"/>
  </r>
  <r>
    <x v="18"/>
    <s v="GDPLTFORECAST"/>
    <s v="TOT"/>
    <s v="MLN_USD"/>
    <s v="A"/>
    <x v="16"/>
    <n v="719482.17474052904"/>
    <m/>
    <x v="1275"/>
  </r>
  <r>
    <x v="18"/>
    <s v="GDPLTFORECAST"/>
    <s v="TOT"/>
    <s v="MLN_USD"/>
    <s v="A"/>
    <x v="17"/>
    <n v="746080.52702313499"/>
    <m/>
    <x v="1276"/>
  </r>
  <r>
    <x v="18"/>
    <s v="GDPLTFORECAST"/>
    <s v="TOT"/>
    <s v="MLN_USD"/>
    <s v="A"/>
    <x v="18"/>
    <n v="758752.86096942099"/>
    <m/>
    <x v="1277"/>
  </r>
  <r>
    <x v="18"/>
    <s v="GDPLTFORECAST"/>
    <s v="TOT"/>
    <s v="MLN_USD"/>
    <s v="A"/>
    <x v="19"/>
    <n v="730173.77716971305"/>
    <m/>
    <x v="1278"/>
  </r>
  <r>
    <x v="18"/>
    <s v="GDPLTFORECAST"/>
    <s v="TOT"/>
    <s v="MLN_USD"/>
    <s v="A"/>
    <x v="20"/>
    <n v="739890.93009071099"/>
    <m/>
    <x v="1279"/>
  </r>
  <r>
    <x v="18"/>
    <s v="GDPLTFORECAST"/>
    <s v="TOT"/>
    <s v="MLN_USD"/>
    <s v="A"/>
    <x v="21"/>
    <n v="752204.75871285296"/>
    <m/>
    <x v="1280"/>
  </r>
  <r>
    <x v="18"/>
    <s v="GDPLTFORECAST"/>
    <s v="TOT"/>
    <s v="MLN_USD"/>
    <s v="A"/>
    <x v="22"/>
    <n v="744251.98883963004"/>
    <m/>
    <x v="1281"/>
  </r>
  <r>
    <x v="18"/>
    <s v="GDPLTFORECAST"/>
    <s v="TOT"/>
    <s v="MLN_USD"/>
    <s v="A"/>
    <x v="23"/>
    <n v="743350.69109648105"/>
    <m/>
    <x v="1282"/>
  </r>
  <r>
    <x v="18"/>
    <s v="GDPLTFORECAST"/>
    <s v="TOT"/>
    <s v="MLN_USD"/>
    <s v="A"/>
    <x v="24"/>
    <n v="753899.28099007998"/>
    <m/>
    <x v="1283"/>
  </r>
  <r>
    <x v="18"/>
    <s v="GDPLTFORECAST"/>
    <s v="TOT"/>
    <s v="MLN_USD"/>
    <s v="A"/>
    <x v="25"/>
    <n v="770938.05390135397"/>
    <m/>
    <x v="1284"/>
  </r>
  <r>
    <x v="18"/>
    <s v="GDPLTFORECAST"/>
    <s v="TOT"/>
    <s v="MLN_USD"/>
    <s v="A"/>
    <x v="26"/>
    <n v="787477.68565624603"/>
    <m/>
    <x v="1285"/>
  </r>
  <r>
    <x v="18"/>
    <s v="GDPLTFORECAST"/>
    <s v="TOT"/>
    <s v="MLN_USD"/>
    <s v="A"/>
    <x v="27"/>
    <n v="813372.343034024"/>
    <m/>
    <x v="1286"/>
  </r>
  <r>
    <x v="18"/>
    <s v="GDPLTFORECAST"/>
    <s v="TOT"/>
    <s v="MLN_USD"/>
    <s v="A"/>
    <x v="28"/>
    <n v="840207.73184265697"/>
    <m/>
    <x v="1287"/>
  </r>
  <r>
    <x v="18"/>
    <s v="GDPLTFORECAST"/>
    <s v="TOT"/>
    <s v="MLN_USD"/>
    <s v="A"/>
    <x v="29"/>
    <n v="864958.71836469299"/>
    <m/>
    <x v="1288"/>
  </r>
  <r>
    <x v="18"/>
    <s v="GDPLTFORECAST"/>
    <s v="TOT"/>
    <s v="MLN_USD"/>
    <s v="A"/>
    <x v="30"/>
    <n v="880130.9"/>
    <m/>
    <x v="1289"/>
  </r>
  <r>
    <x v="18"/>
    <s v="GDPLTFORECAST"/>
    <s v="TOT"/>
    <s v="MLN_USD"/>
    <s v="A"/>
    <x v="31"/>
    <n v="893819.5"/>
    <m/>
    <x v="1290"/>
  </r>
  <r>
    <x v="18"/>
    <s v="GDPLTFORECAST"/>
    <s v="TOT"/>
    <s v="MLN_USD"/>
    <s v="A"/>
    <x v="32"/>
    <n v="907921.6"/>
    <m/>
    <x v="1291"/>
  </r>
  <r>
    <x v="18"/>
    <s v="GDPLTFORECAST"/>
    <s v="TOT"/>
    <s v="MLN_USD"/>
    <s v="A"/>
    <x v="33"/>
    <n v="922883.9"/>
    <m/>
    <x v="1292"/>
  </r>
  <r>
    <x v="18"/>
    <s v="GDPLTFORECAST"/>
    <s v="TOT"/>
    <s v="MLN_USD"/>
    <s v="A"/>
    <x v="34"/>
    <n v="938795.8"/>
    <m/>
    <x v="1293"/>
  </r>
  <r>
    <x v="18"/>
    <s v="GDPLTFORECAST"/>
    <s v="TOT"/>
    <s v="MLN_USD"/>
    <s v="A"/>
    <x v="35"/>
    <n v="955576.7"/>
    <m/>
    <x v="1294"/>
  </r>
  <r>
    <x v="18"/>
    <s v="GDPLTFORECAST"/>
    <s v="TOT"/>
    <s v="MLN_USD"/>
    <s v="A"/>
    <x v="36"/>
    <n v="973023.6"/>
    <m/>
    <x v="1295"/>
  </r>
  <r>
    <x v="18"/>
    <s v="GDPLTFORECAST"/>
    <s v="TOT"/>
    <s v="MLN_USD"/>
    <s v="A"/>
    <x v="37"/>
    <n v="991000.7"/>
    <m/>
    <x v="1296"/>
  </r>
  <r>
    <x v="18"/>
    <s v="GDPLTFORECAST"/>
    <s v="TOT"/>
    <s v="MLN_USD"/>
    <s v="A"/>
    <x v="38"/>
    <n v="1009437"/>
    <m/>
    <x v="1297"/>
  </r>
  <r>
    <x v="18"/>
    <s v="GDPLTFORECAST"/>
    <s v="TOT"/>
    <s v="MLN_USD"/>
    <s v="A"/>
    <x v="39"/>
    <n v="1028319"/>
    <m/>
    <x v="1298"/>
  </r>
  <r>
    <x v="18"/>
    <s v="GDPLTFORECAST"/>
    <s v="TOT"/>
    <s v="MLN_USD"/>
    <s v="A"/>
    <x v="40"/>
    <n v="1047679"/>
    <m/>
    <x v="1299"/>
  </r>
  <r>
    <x v="18"/>
    <s v="GDPLTFORECAST"/>
    <s v="TOT"/>
    <s v="MLN_USD"/>
    <s v="A"/>
    <x v="41"/>
    <n v="1067583"/>
    <m/>
    <x v="1300"/>
  </r>
  <r>
    <x v="18"/>
    <s v="GDPLTFORECAST"/>
    <s v="TOT"/>
    <s v="MLN_USD"/>
    <s v="A"/>
    <x v="42"/>
    <n v="1088118"/>
    <m/>
    <x v="1301"/>
  </r>
  <r>
    <x v="18"/>
    <s v="GDPLTFORECAST"/>
    <s v="TOT"/>
    <s v="MLN_USD"/>
    <s v="A"/>
    <x v="43"/>
    <n v="1109361"/>
    <m/>
    <x v="1302"/>
  </r>
  <r>
    <x v="18"/>
    <s v="GDPLTFORECAST"/>
    <s v="TOT"/>
    <s v="MLN_USD"/>
    <s v="A"/>
    <x v="44"/>
    <n v="1131370"/>
    <m/>
    <x v="1303"/>
  </r>
  <r>
    <x v="18"/>
    <s v="GDPLTFORECAST"/>
    <s v="TOT"/>
    <s v="MLN_USD"/>
    <s v="A"/>
    <x v="45"/>
    <n v="1154203"/>
    <m/>
    <x v="1304"/>
  </r>
  <r>
    <x v="18"/>
    <s v="GDPLTFORECAST"/>
    <s v="TOT"/>
    <s v="MLN_USD"/>
    <s v="A"/>
    <x v="46"/>
    <n v="1177939"/>
    <m/>
    <x v="1305"/>
  </r>
  <r>
    <x v="18"/>
    <s v="GDPLTFORECAST"/>
    <s v="TOT"/>
    <s v="MLN_USD"/>
    <s v="A"/>
    <x v="47"/>
    <n v="1202511"/>
    <m/>
    <x v="1306"/>
  </r>
  <r>
    <x v="18"/>
    <s v="GDPLTFORECAST"/>
    <s v="TOT"/>
    <s v="MLN_USD"/>
    <s v="A"/>
    <x v="48"/>
    <n v="1227985"/>
    <m/>
    <x v="1307"/>
  </r>
  <r>
    <x v="18"/>
    <s v="GDPLTFORECAST"/>
    <s v="TOT"/>
    <s v="MLN_USD"/>
    <s v="A"/>
    <x v="49"/>
    <n v="1254399"/>
    <m/>
    <x v="1308"/>
  </r>
  <r>
    <x v="18"/>
    <s v="GDPLTFORECAST"/>
    <s v="TOT"/>
    <s v="MLN_USD"/>
    <s v="A"/>
    <x v="50"/>
    <n v="1281758"/>
    <m/>
    <x v="1309"/>
  </r>
  <r>
    <x v="18"/>
    <s v="GDPLTFORECAST"/>
    <s v="TOT"/>
    <s v="MLN_USD"/>
    <s v="A"/>
    <x v="51"/>
    <n v="1310053"/>
    <m/>
    <x v="1310"/>
  </r>
  <r>
    <x v="18"/>
    <s v="GDPLTFORECAST"/>
    <s v="TOT"/>
    <s v="MLN_USD"/>
    <s v="A"/>
    <x v="52"/>
    <n v="1339426"/>
    <m/>
    <x v="1311"/>
  </r>
  <r>
    <x v="18"/>
    <s v="GDPLTFORECAST"/>
    <s v="TOT"/>
    <s v="MLN_USD"/>
    <s v="A"/>
    <x v="53"/>
    <n v="1369845"/>
    <m/>
    <x v="1312"/>
  </r>
  <r>
    <x v="18"/>
    <s v="GDPLTFORECAST"/>
    <s v="TOT"/>
    <s v="MLN_USD"/>
    <s v="A"/>
    <x v="54"/>
    <n v="1401269"/>
    <m/>
    <x v="1313"/>
  </r>
  <r>
    <x v="18"/>
    <s v="GDPLTFORECAST"/>
    <s v="TOT"/>
    <s v="MLN_USD"/>
    <s v="A"/>
    <x v="55"/>
    <n v="1433664"/>
    <m/>
    <x v="1314"/>
  </r>
  <r>
    <x v="18"/>
    <s v="GDPLTFORECAST"/>
    <s v="TOT"/>
    <s v="MLN_USD"/>
    <s v="A"/>
    <x v="56"/>
    <n v="1467028"/>
    <m/>
    <x v="1315"/>
  </r>
  <r>
    <x v="18"/>
    <s v="GDPLTFORECAST"/>
    <s v="TOT"/>
    <s v="MLN_USD"/>
    <s v="A"/>
    <x v="57"/>
    <n v="1501378"/>
    <m/>
    <x v="1316"/>
  </r>
  <r>
    <x v="18"/>
    <s v="GDPLTFORECAST"/>
    <s v="TOT"/>
    <s v="MLN_USD"/>
    <s v="A"/>
    <x v="58"/>
    <n v="1536721"/>
    <m/>
    <x v="1317"/>
  </r>
  <r>
    <x v="18"/>
    <s v="GDPLTFORECAST"/>
    <s v="TOT"/>
    <s v="MLN_USD"/>
    <s v="A"/>
    <x v="59"/>
    <n v="1573032"/>
    <m/>
    <x v="1318"/>
  </r>
  <r>
    <x v="18"/>
    <s v="GDPLTFORECAST"/>
    <s v="TOT"/>
    <s v="MLN_USD"/>
    <s v="A"/>
    <x v="60"/>
    <n v="1610258"/>
    <m/>
    <x v="1319"/>
  </r>
  <r>
    <x v="18"/>
    <s v="GDPLTFORECAST"/>
    <s v="TOT"/>
    <s v="MLN_USD"/>
    <s v="A"/>
    <x v="61"/>
    <n v="1648351"/>
    <m/>
    <x v="1320"/>
  </r>
  <r>
    <x v="18"/>
    <s v="GDPLTFORECAST"/>
    <s v="TOT"/>
    <s v="MLN_USD"/>
    <s v="A"/>
    <x v="62"/>
    <n v="1687072"/>
    <m/>
    <x v="1321"/>
  </r>
  <r>
    <x v="18"/>
    <s v="GDPLTFORECAST"/>
    <s v="TOT"/>
    <s v="MLN_USD"/>
    <s v="A"/>
    <x v="63"/>
    <n v="1726396"/>
    <m/>
    <x v="1322"/>
  </r>
  <r>
    <x v="18"/>
    <s v="GDPLTFORECAST"/>
    <s v="TOT"/>
    <s v="MLN_USD"/>
    <s v="A"/>
    <x v="64"/>
    <n v="1766295"/>
    <m/>
    <x v="1323"/>
  </r>
  <r>
    <x v="18"/>
    <s v="GDPLTFORECAST"/>
    <s v="TOT"/>
    <s v="MLN_USD"/>
    <s v="A"/>
    <x v="65"/>
    <n v="1806748"/>
    <m/>
    <x v="1324"/>
  </r>
  <r>
    <x v="18"/>
    <s v="GDPLTFORECAST"/>
    <s v="TOT"/>
    <s v="MLN_USD"/>
    <s v="A"/>
    <x v="66"/>
    <n v="1847753"/>
    <m/>
    <x v="1325"/>
  </r>
  <r>
    <x v="18"/>
    <s v="GDPLTFORECAST"/>
    <s v="TOT"/>
    <s v="MLN_USD"/>
    <s v="A"/>
    <x v="67"/>
    <n v="1889581"/>
    <m/>
    <x v="1326"/>
  </r>
  <r>
    <x v="18"/>
    <s v="GDPLTFORECAST"/>
    <s v="TOT"/>
    <s v="MLN_USD"/>
    <s v="A"/>
    <x v="68"/>
    <n v="1932299"/>
    <m/>
    <x v="1327"/>
  </r>
  <r>
    <x v="18"/>
    <s v="GDPLTFORECAST"/>
    <s v="TOT"/>
    <s v="MLN_USD"/>
    <s v="A"/>
    <x v="69"/>
    <n v="1975986"/>
    <m/>
    <x v="1328"/>
  </r>
  <r>
    <x v="18"/>
    <s v="GDPLTFORECAST"/>
    <s v="TOT"/>
    <s v="MLN_USD"/>
    <s v="A"/>
    <x v="70"/>
    <n v="2020737"/>
    <m/>
    <x v="1329"/>
  </r>
  <r>
    <x v="19"/>
    <s v="GDPLTFORECAST"/>
    <s v="TOT"/>
    <s v="MLN_USD"/>
    <s v="A"/>
    <x v="0"/>
    <n v="76306.952121843395"/>
    <m/>
    <x v="0"/>
  </r>
  <r>
    <x v="19"/>
    <s v="GDPLTFORECAST"/>
    <s v="TOT"/>
    <s v="MLN_USD"/>
    <s v="A"/>
    <x v="1"/>
    <n v="74653.019840663794"/>
    <m/>
    <x v="1330"/>
  </r>
  <r>
    <x v="19"/>
    <s v="GDPLTFORECAST"/>
    <s v="TOT"/>
    <s v="MLN_USD"/>
    <s v="A"/>
    <x v="2"/>
    <n v="75268.005047001905"/>
    <m/>
    <x v="1331"/>
  </r>
  <r>
    <x v="19"/>
    <s v="GDPLTFORECAST"/>
    <s v="TOT"/>
    <s v="MLN_USD"/>
    <s v="A"/>
    <x v="3"/>
    <n v="78984.027388763207"/>
    <m/>
    <x v="1332"/>
  </r>
  <r>
    <x v="19"/>
    <s v="GDPLTFORECAST"/>
    <s v="TOT"/>
    <s v="MLN_USD"/>
    <s v="A"/>
    <x v="4"/>
    <n v="84257.783208477995"/>
    <m/>
    <x v="1333"/>
  </r>
  <r>
    <x v="19"/>
    <s v="GDPLTFORECAST"/>
    <s v="TOT"/>
    <s v="MLN_USD"/>
    <s v="A"/>
    <x v="5"/>
    <n v="87918.834805538601"/>
    <m/>
    <x v="1334"/>
  </r>
  <r>
    <x v="19"/>
    <s v="GDPLTFORECAST"/>
    <s v="TOT"/>
    <s v="MLN_USD"/>
    <s v="A"/>
    <x v="6"/>
    <n v="91208.833875870201"/>
    <m/>
    <x v="1335"/>
  </r>
  <r>
    <x v="19"/>
    <s v="GDPLTFORECAST"/>
    <s v="TOT"/>
    <s v="MLN_USD"/>
    <s v="A"/>
    <x v="7"/>
    <n v="93920.952992536506"/>
    <m/>
    <x v="1336"/>
  </r>
  <r>
    <x v="19"/>
    <s v="GDPLTFORECAST"/>
    <s v="TOT"/>
    <s v="MLN_USD"/>
    <s v="A"/>
    <x v="8"/>
    <n v="94658.248105833496"/>
    <m/>
    <x v="1337"/>
  </r>
  <r>
    <x v="19"/>
    <s v="GDPLTFORECAST"/>
    <s v="TOT"/>
    <s v="MLN_USD"/>
    <s v="A"/>
    <x v="9"/>
    <n v="98880.688433149102"/>
    <m/>
    <x v="1338"/>
  </r>
  <r>
    <x v="19"/>
    <s v="GDPLTFORECAST"/>
    <s v="TOT"/>
    <s v="MLN_USD"/>
    <s v="A"/>
    <x v="10"/>
    <n v="102916.915362791"/>
    <m/>
    <x v="1339"/>
  </r>
  <r>
    <x v="19"/>
    <s v="GDPLTFORECAST"/>
    <s v="TOT"/>
    <s v="MLN_USD"/>
    <s v="A"/>
    <x v="11"/>
    <n v="105183.084313074"/>
    <m/>
    <x v="1340"/>
  </r>
  <r>
    <x v="19"/>
    <s v="GDPLTFORECAST"/>
    <s v="TOT"/>
    <s v="MLN_USD"/>
    <s v="A"/>
    <x v="12"/>
    <n v="110529.67636951699"/>
    <m/>
    <x v="1341"/>
  </r>
  <r>
    <x v="19"/>
    <s v="GDPLTFORECAST"/>
    <s v="TOT"/>
    <s v="MLN_USD"/>
    <s v="A"/>
    <x v="13"/>
    <n v="115628.900074808"/>
    <m/>
    <x v="1342"/>
  </r>
  <r>
    <x v="19"/>
    <s v="GDPLTFORECAST"/>
    <s v="TOT"/>
    <s v="MLN_USD"/>
    <s v="A"/>
    <x v="14"/>
    <n v="120721.25243701"/>
    <m/>
    <x v="1343"/>
  </r>
  <r>
    <x v="19"/>
    <s v="GDPLTFORECAST"/>
    <s v="TOT"/>
    <s v="MLN_USD"/>
    <s v="A"/>
    <x v="15"/>
    <n v="123808.546886258"/>
    <m/>
    <x v="1344"/>
  </r>
  <r>
    <x v="19"/>
    <s v="GDPLTFORECAST"/>
    <s v="TOT"/>
    <s v="MLN_USD"/>
    <s v="A"/>
    <x v="16"/>
    <n v="127216.73305769599"/>
    <m/>
    <x v="1345"/>
  </r>
  <r>
    <x v="19"/>
    <s v="GDPLTFORECAST"/>
    <s v="TOT"/>
    <s v="MLN_USD"/>
    <s v="A"/>
    <x v="17"/>
    <n v="132238.99772040601"/>
    <m/>
    <x v="1346"/>
  </r>
  <r>
    <x v="19"/>
    <s v="GDPLTFORECAST"/>
    <s v="TOT"/>
    <s v="MLN_USD"/>
    <s v="A"/>
    <x v="18"/>
    <n v="131680.35752738599"/>
    <m/>
    <x v="1347"/>
  </r>
  <r>
    <x v="19"/>
    <s v="GDPLTFORECAST"/>
    <s v="TOT"/>
    <s v="MLN_USD"/>
    <s v="A"/>
    <x v="19"/>
    <n v="132135.240439783"/>
    <m/>
    <x v="1348"/>
  </r>
  <r>
    <x v="19"/>
    <s v="GDPLTFORECAST"/>
    <s v="TOT"/>
    <s v="MLN_USD"/>
    <s v="A"/>
    <x v="20"/>
    <n v="134744.289410136"/>
    <m/>
    <x v="1349"/>
  </r>
  <r>
    <x v="19"/>
    <s v="GDPLTFORECAST"/>
    <s v="TOT"/>
    <s v="MLN_USD"/>
    <s v="A"/>
    <x v="21"/>
    <n v="137306.61324749299"/>
    <m/>
    <x v="1350"/>
  </r>
  <r>
    <x v="19"/>
    <s v="GDPLTFORECAST"/>
    <s v="TOT"/>
    <s v="MLN_USD"/>
    <s v="A"/>
    <x v="22"/>
    <n v="140824.74090833199"/>
    <m/>
    <x v="1351"/>
  </r>
  <r>
    <x v="19"/>
    <s v="GDPLTFORECAST"/>
    <s v="TOT"/>
    <s v="MLN_USD"/>
    <s v="A"/>
    <x v="23"/>
    <n v="143914.78389481499"/>
    <m/>
    <x v="1352"/>
  </r>
  <r>
    <x v="19"/>
    <s v="GDPLTFORECAST"/>
    <s v="TOT"/>
    <s v="MLN_USD"/>
    <s v="A"/>
    <x v="24"/>
    <n v="148482.16564512701"/>
    <m/>
    <x v="1353"/>
  </r>
  <r>
    <x v="19"/>
    <s v="GDPLTFORECAST"/>
    <s v="TOT"/>
    <s v="MLN_USD"/>
    <s v="A"/>
    <x v="25"/>
    <n v="154658.81594654999"/>
    <m/>
    <x v="1354"/>
  </r>
  <r>
    <x v="19"/>
    <s v="GDPLTFORECAST"/>
    <s v="TOT"/>
    <s v="MLN_USD"/>
    <s v="A"/>
    <x v="26"/>
    <n v="161062.907704171"/>
    <m/>
    <x v="1355"/>
  </r>
  <r>
    <x v="19"/>
    <s v="GDPLTFORECAST"/>
    <s v="TOT"/>
    <s v="MLN_USD"/>
    <s v="A"/>
    <x v="27"/>
    <n v="165940.874162041"/>
    <m/>
    <x v="1356"/>
  </r>
  <r>
    <x v="19"/>
    <s v="GDPLTFORECAST"/>
    <s v="TOT"/>
    <s v="MLN_USD"/>
    <s v="A"/>
    <x v="28"/>
    <n v="170964.45895371601"/>
    <m/>
    <x v="1357"/>
  </r>
  <r>
    <x v="19"/>
    <s v="GDPLTFORECAST"/>
    <s v="TOT"/>
    <s v="MLN_USD"/>
    <s v="A"/>
    <x v="29"/>
    <n v="176177.21008833"/>
    <m/>
    <x v="1358"/>
  </r>
  <r>
    <x v="19"/>
    <s v="GDPLTFORECAST"/>
    <s v="TOT"/>
    <s v="MLN_USD"/>
    <s v="A"/>
    <x v="30"/>
    <n v="181776.8"/>
    <m/>
    <x v="1359"/>
  </r>
  <r>
    <x v="19"/>
    <s v="GDPLTFORECAST"/>
    <s v="TOT"/>
    <s v="MLN_USD"/>
    <s v="A"/>
    <x v="31"/>
    <n v="187397.4"/>
    <m/>
    <x v="1360"/>
  </r>
  <r>
    <x v="19"/>
    <s v="GDPLTFORECAST"/>
    <s v="TOT"/>
    <s v="MLN_USD"/>
    <s v="A"/>
    <x v="32"/>
    <n v="192769.7"/>
    <m/>
    <x v="1361"/>
  </r>
  <r>
    <x v="19"/>
    <s v="GDPLTFORECAST"/>
    <s v="TOT"/>
    <s v="MLN_USD"/>
    <s v="A"/>
    <x v="33"/>
    <n v="197903.2"/>
    <m/>
    <x v="1362"/>
  </r>
  <r>
    <x v="19"/>
    <s v="GDPLTFORECAST"/>
    <s v="TOT"/>
    <s v="MLN_USD"/>
    <s v="A"/>
    <x v="34"/>
    <n v="202946"/>
    <m/>
    <x v="1363"/>
  </r>
  <r>
    <x v="19"/>
    <s v="GDPLTFORECAST"/>
    <s v="TOT"/>
    <s v="MLN_USD"/>
    <s v="A"/>
    <x v="35"/>
    <n v="208037.4"/>
    <m/>
    <x v="1364"/>
  </r>
  <r>
    <x v="19"/>
    <s v="GDPLTFORECAST"/>
    <s v="TOT"/>
    <s v="MLN_USD"/>
    <s v="A"/>
    <x v="36"/>
    <n v="213202.9"/>
    <m/>
    <x v="1365"/>
  </r>
  <r>
    <x v="19"/>
    <s v="GDPLTFORECAST"/>
    <s v="TOT"/>
    <s v="MLN_USD"/>
    <s v="A"/>
    <x v="37"/>
    <n v="218458.3"/>
    <m/>
    <x v="1366"/>
  </r>
  <r>
    <x v="19"/>
    <s v="GDPLTFORECAST"/>
    <s v="TOT"/>
    <s v="MLN_USD"/>
    <s v="A"/>
    <x v="38"/>
    <n v="223813"/>
    <m/>
    <x v="1367"/>
  </r>
  <r>
    <x v="19"/>
    <s v="GDPLTFORECAST"/>
    <s v="TOT"/>
    <s v="MLN_USD"/>
    <s v="A"/>
    <x v="39"/>
    <n v="229274.3"/>
    <m/>
    <x v="1368"/>
  </r>
  <r>
    <x v="19"/>
    <s v="GDPLTFORECAST"/>
    <s v="TOT"/>
    <s v="MLN_USD"/>
    <s v="A"/>
    <x v="40"/>
    <n v="234848.9"/>
    <m/>
    <x v="1369"/>
  </r>
  <r>
    <x v="19"/>
    <s v="GDPLTFORECAST"/>
    <s v="TOT"/>
    <s v="MLN_USD"/>
    <s v="A"/>
    <x v="41"/>
    <n v="240543.5"/>
    <m/>
    <x v="1370"/>
  </r>
  <r>
    <x v="19"/>
    <s v="GDPLTFORECAST"/>
    <s v="TOT"/>
    <s v="MLN_USD"/>
    <s v="A"/>
    <x v="42"/>
    <n v="246362.5"/>
    <m/>
    <x v="1371"/>
  </r>
  <r>
    <x v="19"/>
    <s v="GDPLTFORECAST"/>
    <s v="TOT"/>
    <s v="MLN_USD"/>
    <s v="A"/>
    <x v="43"/>
    <n v="252310.6"/>
    <m/>
    <x v="1372"/>
  </r>
  <r>
    <x v="19"/>
    <s v="GDPLTFORECAST"/>
    <s v="TOT"/>
    <s v="MLN_USD"/>
    <s v="A"/>
    <x v="44"/>
    <n v="258394.6"/>
    <m/>
    <x v="1373"/>
  </r>
  <r>
    <x v="19"/>
    <s v="GDPLTFORECAST"/>
    <s v="TOT"/>
    <s v="MLN_USD"/>
    <s v="A"/>
    <x v="45"/>
    <n v="264624.90000000002"/>
    <m/>
    <x v="1374"/>
  </r>
  <r>
    <x v="19"/>
    <s v="GDPLTFORECAST"/>
    <s v="TOT"/>
    <s v="MLN_USD"/>
    <s v="A"/>
    <x v="46"/>
    <n v="271015.3"/>
    <m/>
    <x v="1375"/>
  </r>
  <r>
    <x v="19"/>
    <s v="GDPLTFORECAST"/>
    <s v="TOT"/>
    <s v="MLN_USD"/>
    <s v="A"/>
    <x v="47"/>
    <n v="277547.8"/>
    <m/>
    <x v="1376"/>
  </r>
  <r>
    <x v="19"/>
    <s v="GDPLTFORECAST"/>
    <s v="TOT"/>
    <s v="MLN_USD"/>
    <s v="A"/>
    <x v="48"/>
    <n v="284234.90000000002"/>
    <m/>
    <x v="1377"/>
  </r>
  <r>
    <x v="19"/>
    <s v="GDPLTFORECAST"/>
    <s v="TOT"/>
    <s v="MLN_USD"/>
    <s v="A"/>
    <x v="49"/>
    <n v="291091.3"/>
    <m/>
    <x v="1378"/>
  </r>
  <r>
    <x v="19"/>
    <s v="GDPLTFORECAST"/>
    <s v="TOT"/>
    <s v="MLN_USD"/>
    <s v="A"/>
    <x v="50"/>
    <n v="298131.8"/>
    <m/>
    <x v="1379"/>
  </r>
  <r>
    <x v="19"/>
    <s v="GDPLTFORECAST"/>
    <s v="TOT"/>
    <s v="MLN_USD"/>
    <s v="A"/>
    <x v="51"/>
    <n v="305368.3"/>
    <m/>
    <x v="1380"/>
  </r>
  <r>
    <x v="19"/>
    <s v="GDPLTFORECAST"/>
    <s v="TOT"/>
    <s v="MLN_USD"/>
    <s v="A"/>
    <x v="52"/>
    <n v="312838.09999999998"/>
    <m/>
    <x v="1381"/>
  </r>
  <r>
    <x v="19"/>
    <s v="GDPLTFORECAST"/>
    <s v="TOT"/>
    <s v="MLN_USD"/>
    <s v="A"/>
    <x v="53"/>
    <n v="320539"/>
    <m/>
    <x v="1382"/>
  </r>
  <r>
    <x v="19"/>
    <s v="GDPLTFORECAST"/>
    <s v="TOT"/>
    <s v="MLN_USD"/>
    <s v="A"/>
    <x v="54"/>
    <n v="328466"/>
    <m/>
    <x v="1383"/>
  </r>
  <r>
    <x v="19"/>
    <s v="GDPLTFORECAST"/>
    <s v="TOT"/>
    <s v="MLN_USD"/>
    <s v="A"/>
    <x v="55"/>
    <n v="336616.2"/>
    <m/>
    <x v="1384"/>
  </r>
  <r>
    <x v="19"/>
    <s v="GDPLTFORECAST"/>
    <s v="TOT"/>
    <s v="MLN_USD"/>
    <s v="A"/>
    <x v="56"/>
    <n v="344989.8"/>
    <m/>
    <x v="1385"/>
  </r>
  <r>
    <x v="19"/>
    <s v="GDPLTFORECAST"/>
    <s v="TOT"/>
    <s v="MLN_USD"/>
    <s v="A"/>
    <x v="57"/>
    <n v="353545"/>
    <m/>
    <x v="1386"/>
  </r>
  <r>
    <x v="19"/>
    <s v="GDPLTFORECAST"/>
    <s v="TOT"/>
    <s v="MLN_USD"/>
    <s v="A"/>
    <x v="58"/>
    <n v="362277.2"/>
    <m/>
    <x v="1387"/>
  </r>
  <r>
    <x v="19"/>
    <s v="GDPLTFORECAST"/>
    <s v="TOT"/>
    <s v="MLN_USD"/>
    <s v="A"/>
    <x v="59"/>
    <n v="371184.5"/>
    <m/>
    <x v="1388"/>
  </r>
  <r>
    <x v="19"/>
    <s v="GDPLTFORECAST"/>
    <s v="TOT"/>
    <s v="MLN_USD"/>
    <s v="A"/>
    <x v="60"/>
    <n v="380269.1"/>
    <m/>
    <x v="1389"/>
  </r>
  <r>
    <x v="19"/>
    <s v="GDPLTFORECAST"/>
    <s v="TOT"/>
    <s v="MLN_USD"/>
    <s v="A"/>
    <x v="61"/>
    <n v="389533.7"/>
    <m/>
    <x v="1390"/>
  </r>
  <r>
    <x v="19"/>
    <s v="GDPLTFORECAST"/>
    <s v="TOT"/>
    <s v="MLN_USD"/>
    <s v="A"/>
    <x v="62"/>
    <n v="399016.6"/>
    <m/>
    <x v="1391"/>
  </r>
  <r>
    <x v="19"/>
    <s v="GDPLTFORECAST"/>
    <s v="TOT"/>
    <s v="MLN_USD"/>
    <s v="A"/>
    <x v="63"/>
    <n v="408709.9"/>
    <m/>
    <x v="1392"/>
  </r>
  <r>
    <x v="19"/>
    <s v="GDPLTFORECAST"/>
    <s v="TOT"/>
    <s v="MLN_USD"/>
    <s v="A"/>
    <x v="64"/>
    <n v="418607.7"/>
    <m/>
    <x v="1393"/>
  </r>
  <r>
    <x v="19"/>
    <s v="GDPLTFORECAST"/>
    <s v="TOT"/>
    <s v="MLN_USD"/>
    <s v="A"/>
    <x v="65"/>
    <n v="428711.8"/>
    <m/>
    <x v="1394"/>
  </r>
  <r>
    <x v="19"/>
    <s v="GDPLTFORECAST"/>
    <s v="TOT"/>
    <s v="MLN_USD"/>
    <s v="A"/>
    <x v="66"/>
    <n v="439032.2"/>
    <m/>
    <x v="1395"/>
  </r>
  <r>
    <x v="19"/>
    <s v="GDPLTFORECAST"/>
    <s v="TOT"/>
    <s v="MLN_USD"/>
    <s v="A"/>
    <x v="67"/>
    <n v="449529.5"/>
    <m/>
    <x v="1396"/>
  </r>
  <r>
    <x v="19"/>
    <s v="GDPLTFORECAST"/>
    <s v="TOT"/>
    <s v="MLN_USD"/>
    <s v="A"/>
    <x v="68"/>
    <n v="460217"/>
    <m/>
    <x v="1397"/>
  </r>
  <r>
    <x v="19"/>
    <s v="GDPLTFORECAST"/>
    <s v="TOT"/>
    <s v="MLN_USD"/>
    <s v="A"/>
    <x v="69"/>
    <n v="471116.2"/>
    <m/>
    <x v="1398"/>
  </r>
  <r>
    <x v="19"/>
    <s v="GDPLTFORECAST"/>
    <s v="TOT"/>
    <s v="MLN_USD"/>
    <s v="A"/>
    <x v="70"/>
    <n v="482257"/>
    <m/>
    <x v="1399"/>
  </r>
  <r>
    <x v="20"/>
    <s v="GDPLTFORECAST"/>
    <s v="TOT"/>
    <s v="MLN_USD"/>
    <s v="A"/>
    <x v="0"/>
    <n v="169006.80199675899"/>
    <m/>
    <x v="0"/>
  </r>
  <r>
    <x v="20"/>
    <s v="GDPLTFORECAST"/>
    <s v="TOT"/>
    <s v="MLN_USD"/>
    <s v="A"/>
    <x v="1"/>
    <n v="174220.32463072601"/>
    <m/>
    <x v="1400"/>
  </r>
  <r>
    <x v="20"/>
    <s v="GDPLTFORECAST"/>
    <s v="TOT"/>
    <s v="MLN_USD"/>
    <s v="A"/>
    <x v="2"/>
    <n v="180447.55747803801"/>
    <m/>
    <x v="1401"/>
  </r>
  <r>
    <x v="20"/>
    <s v="GDPLTFORECAST"/>
    <s v="TOT"/>
    <s v="MLN_USD"/>
    <s v="A"/>
    <x v="3"/>
    <n v="185581.85146479099"/>
    <m/>
    <x v="1402"/>
  </r>
  <r>
    <x v="20"/>
    <s v="GDPLTFORECAST"/>
    <s v="TOT"/>
    <s v="MLN_USD"/>
    <s v="A"/>
    <x v="4"/>
    <n v="194963.85203562499"/>
    <m/>
    <x v="1403"/>
  </r>
  <r>
    <x v="20"/>
    <s v="GDPLTFORECAST"/>
    <s v="TOT"/>
    <s v="MLN_USD"/>
    <s v="A"/>
    <x v="5"/>
    <n v="203062.527009168"/>
    <m/>
    <x v="1404"/>
  </r>
  <r>
    <x v="20"/>
    <s v="GDPLTFORECAST"/>
    <s v="TOT"/>
    <s v="MLN_USD"/>
    <s v="A"/>
    <x v="6"/>
    <n v="213272.51156527299"/>
    <m/>
    <x v="1405"/>
  </r>
  <r>
    <x v="20"/>
    <s v="GDPLTFORECAST"/>
    <s v="TOT"/>
    <s v="MLN_USD"/>
    <s v="A"/>
    <x v="7"/>
    <n v="224543.20806035501"/>
    <m/>
    <x v="1406"/>
  </r>
  <r>
    <x v="20"/>
    <s v="GDPLTFORECAST"/>
    <s v="TOT"/>
    <s v="MLN_USD"/>
    <s v="A"/>
    <x v="8"/>
    <n v="230436.27252079599"/>
    <m/>
    <x v="1407"/>
  </r>
  <r>
    <x v="20"/>
    <s v="GDPLTFORECAST"/>
    <s v="TOT"/>
    <s v="MLN_USD"/>
    <s v="A"/>
    <x v="9"/>
    <n v="235075.56099204399"/>
    <m/>
    <x v="1408"/>
  </r>
  <r>
    <x v="20"/>
    <s v="GDPLTFORECAST"/>
    <s v="TOT"/>
    <s v="MLN_USD"/>
    <s v="A"/>
    <x v="10"/>
    <n v="242610.41357753199"/>
    <m/>
    <x v="1409"/>
  </r>
  <r>
    <x v="20"/>
    <s v="GDPLTFORECAST"/>
    <s v="TOT"/>
    <s v="MLN_USD"/>
    <s v="A"/>
    <x v="11"/>
    <n v="247669.64362693799"/>
    <m/>
    <x v="1410"/>
  </r>
  <r>
    <x v="20"/>
    <s v="GDPLTFORECAST"/>
    <s v="TOT"/>
    <s v="MLN_USD"/>
    <s v="A"/>
    <x v="12"/>
    <n v="251230.569722157"/>
    <m/>
    <x v="1411"/>
  </r>
  <r>
    <x v="20"/>
    <s v="GDPLTFORECAST"/>
    <s v="TOT"/>
    <s v="MLN_USD"/>
    <s v="A"/>
    <x v="13"/>
    <n v="253541.28957949599"/>
    <m/>
    <x v="1412"/>
  </r>
  <r>
    <x v="20"/>
    <s v="GDPLTFORECAST"/>
    <s v="TOT"/>
    <s v="MLN_USD"/>
    <s v="A"/>
    <x v="14"/>
    <n v="263579.23195423099"/>
    <m/>
    <x v="1413"/>
  </r>
  <r>
    <x v="20"/>
    <s v="GDPLTFORECAST"/>
    <s v="TOT"/>
    <s v="MLN_USD"/>
    <s v="A"/>
    <x v="15"/>
    <n v="270497.310840511"/>
    <m/>
    <x v="1414"/>
  </r>
  <r>
    <x v="20"/>
    <s v="GDPLTFORECAST"/>
    <s v="TOT"/>
    <s v="MLN_USD"/>
    <s v="A"/>
    <x v="16"/>
    <n v="276976.01283592399"/>
    <m/>
    <x v="1415"/>
  </r>
  <r>
    <x v="20"/>
    <s v="GDPLTFORECAST"/>
    <s v="TOT"/>
    <s v="MLN_USD"/>
    <s v="A"/>
    <x v="17"/>
    <n v="285243.85435783502"/>
    <m/>
    <x v="1416"/>
  </r>
  <r>
    <x v="20"/>
    <s v="GDPLTFORECAST"/>
    <s v="TOT"/>
    <s v="MLN_USD"/>
    <s v="A"/>
    <x v="18"/>
    <n v="286615.23382086598"/>
    <m/>
    <x v="1417"/>
  </r>
  <r>
    <x v="20"/>
    <s v="GDPLTFORECAST"/>
    <s v="TOT"/>
    <s v="MLN_USD"/>
    <s v="A"/>
    <x v="19"/>
    <n v="281768.60229414498"/>
    <m/>
    <x v="1418"/>
  </r>
  <r>
    <x v="20"/>
    <s v="GDPLTFORECAST"/>
    <s v="TOT"/>
    <s v="MLN_USD"/>
    <s v="A"/>
    <x v="20"/>
    <n v="283717.28987241501"/>
    <m/>
    <x v="1419"/>
  </r>
  <r>
    <x v="20"/>
    <s v="GDPLTFORECAST"/>
    <s v="TOT"/>
    <s v="MLN_USD"/>
    <s v="A"/>
    <x v="21"/>
    <n v="286475.02192204201"/>
    <m/>
    <x v="1420"/>
  </r>
  <r>
    <x v="20"/>
    <s v="GDPLTFORECAST"/>
    <s v="TOT"/>
    <s v="MLN_USD"/>
    <s v="A"/>
    <x v="22"/>
    <n v="294271.75543029699"/>
    <m/>
    <x v="1421"/>
  </r>
  <r>
    <x v="20"/>
    <s v="GDPLTFORECAST"/>
    <s v="TOT"/>
    <s v="MLN_USD"/>
    <s v="A"/>
    <x v="23"/>
    <n v="297345.21215167397"/>
    <m/>
    <x v="1422"/>
  </r>
  <r>
    <x v="20"/>
    <s v="GDPLTFORECAST"/>
    <s v="TOT"/>
    <s v="MLN_USD"/>
    <s v="A"/>
    <x v="24"/>
    <n v="303218.04802133702"/>
    <m/>
    <x v="1423"/>
  </r>
  <r>
    <x v="20"/>
    <s v="GDPLTFORECAST"/>
    <s v="TOT"/>
    <s v="MLN_USD"/>
    <s v="A"/>
    <x v="25"/>
    <n v="309191.630205856"/>
    <m/>
    <x v="1424"/>
  </r>
  <r>
    <x v="20"/>
    <s v="GDPLTFORECAST"/>
    <s v="TOT"/>
    <s v="MLN_USD"/>
    <s v="A"/>
    <x v="26"/>
    <n v="312566.23511444998"/>
    <m/>
    <x v="1425"/>
  </r>
  <r>
    <x v="20"/>
    <s v="GDPLTFORECAST"/>
    <s v="TOT"/>
    <s v="MLN_USD"/>
    <s v="A"/>
    <x v="27"/>
    <n v="318563.71480081801"/>
    <m/>
    <x v="1426"/>
  </r>
  <r>
    <x v="20"/>
    <s v="GDPLTFORECAST"/>
    <s v="TOT"/>
    <s v="MLN_USD"/>
    <s v="A"/>
    <x v="28"/>
    <n v="324153.15052229899"/>
    <m/>
    <x v="1427"/>
  </r>
  <r>
    <x v="20"/>
    <s v="GDPLTFORECAST"/>
    <s v="TOT"/>
    <s v="MLN_USD"/>
    <s v="A"/>
    <x v="29"/>
    <n v="329327.93724683399"/>
    <m/>
    <x v="1428"/>
  </r>
  <r>
    <x v="20"/>
    <s v="GDPLTFORECAST"/>
    <s v="TOT"/>
    <s v="MLN_USD"/>
    <s v="A"/>
    <x v="30"/>
    <n v="335085.7"/>
    <m/>
    <x v="1429"/>
  </r>
  <r>
    <x v="20"/>
    <s v="GDPLTFORECAST"/>
    <s v="TOT"/>
    <s v="MLN_USD"/>
    <s v="A"/>
    <x v="31"/>
    <n v="340908.7"/>
    <m/>
    <x v="1430"/>
  </r>
  <r>
    <x v="20"/>
    <s v="GDPLTFORECAST"/>
    <s v="TOT"/>
    <s v="MLN_USD"/>
    <s v="A"/>
    <x v="32"/>
    <n v="346968.7"/>
    <m/>
    <x v="1431"/>
  </r>
  <r>
    <x v="20"/>
    <s v="GDPLTFORECAST"/>
    <s v="TOT"/>
    <s v="MLN_USD"/>
    <s v="A"/>
    <x v="33"/>
    <n v="353301.1"/>
    <m/>
    <x v="1432"/>
  </r>
  <r>
    <x v="20"/>
    <s v="GDPLTFORECAST"/>
    <s v="TOT"/>
    <s v="MLN_USD"/>
    <s v="A"/>
    <x v="34"/>
    <n v="359901.4"/>
    <m/>
    <x v="1433"/>
  </r>
  <r>
    <x v="20"/>
    <s v="GDPLTFORECAST"/>
    <s v="TOT"/>
    <s v="MLN_USD"/>
    <s v="A"/>
    <x v="35"/>
    <n v="366767.9"/>
    <m/>
    <x v="1434"/>
  </r>
  <r>
    <x v="20"/>
    <s v="GDPLTFORECAST"/>
    <s v="TOT"/>
    <s v="MLN_USD"/>
    <s v="A"/>
    <x v="36"/>
    <n v="373870"/>
    <m/>
    <x v="1435"/>
  </r>
  <r>
    <x v="20"/>
    <s v="GDPLTFORECAST"/>
    <s v="TOT"/>
    <s v="MLN_USD"/>
    <s v="A"/>
    <x v="37"/>
    <n v="381180.5"/>
    <m/>
    <x v="1436"/>
  </r>
  <r>
    <x v="20"/>
    <s v="GDPLTFORECAST"/>
    <s v="TOT"/>
    <s v="MLN_USD"/>
    <s v="A"/>
    <x v="38"/>
    <n v="388679.4"/>
    <m/>
    <x v="1437"/>
  </r>
  <r>
    <x v="20"/>
    <s v="GDPLTFORECAST"/>
    <s v="TOT"/>
    <s v="MLN_USD"/>
    <s v="A"/>
    <x v="39"/>
    <n v="396354.3"/>
    <m/>
    <x v="1438"/>
  </r>
  <r>
    <x v="20"/>
    <s v="GDPLTFORECAST"/>
    <s v="TOT"/>
    <s v="MLN_USD"/>
    <s v="A"/>
    <x v="40"/>
    <n v="404200.7"/>
    <m/>
    <x v="1439"/>
  </r>
  <r>
    <x v="20"/>
    <s v="GDPLTFORECAST"/>
    <s v="TOT"/>
    <s v="MLN_USD"/>
    <s v="A"/>
    <x v="41"/>
    <n v="412220.6"/>
    <m/>
    <x v="1440"/>
  </r>
  <r>
    <x v="20"/>
    <s v="GDPLTFORECAST"/>
    <s v="TOT"/>
    <s v="MLN_USD"/>
    <s v="A"/>
    <x v="42"/>
    <n v="420420.7"/>
    <m/>
    <x v="1441"/>
  </r>
  <r>
    <x v="20"/>
    <s v="GDPLTFORECAST"/>
    <s v="TOT"/>
    <s v="MLN_USD"/>
    <s v="A"/>
    <x v="43"/>
    <n v="428812.79999999999"/>
    <m/>
    <x v="1442"/>
  </r>
  <r>
    <x v="20"/>
    <s v="GDPLTFORECAST"/>
    <s v="TOT"/>
    <s v="MLN_USD"/>
    <s v="A"/>
    <x v="44"/>
    <n v="437409.4"/>
    <m/>
    <x v="1443"/>
  </r>
  <r>
    <x v="20"/>
    <s v="GDPLTFORECAST"/>
    <s v="TOT"/>
    <s v="MLN_USD"/>
    <s v="A"/>
    <x v="45"/>
    <n v="446227.7"/>
    <m/>
    <x v="1444"/>
  </r>
  <r>
    <x v="20"/>
    <s v="GDPLTFORECAST"/>
    <s v="TOT"/>
    <s v="MLN_USD"/>
    <s v="A"/>
    <x v="46"/>
    <n v="455288.4"/>
    <m/>
    <x v="1445"/>
  </r>
  <r>
    <x v="20"/>
    <s v="GDPLTFORECAST"/>
    <s v="TOT"/>
    <s v="MLN_USD"/>
    <s v="A"/>
    <x v="47"/>
    <n v="464610.8"/>
    <m/>
    <x v="1446"/>
  </r>
  <r>
    <x v="20"/>
    <s v="GDPLTFORECAST"/>
    <s v="TOT"/>
    <s v="MLN_USD"/>
    <s v="A"/>
    <x v="48"/>
    <n v="474215.8"/>
    <m/>
    <x v="1447"/>
  </r>
  <r>
    <x v="20"/>
    <s v="GDPLTFORECAST"/>
    <s v="TOT"/>
    <s v="MLN_USD"/>
    <s v="A"/>
    <x v="49"/>
    <n v="484121.7"/>
    <m/>
    <x v="1448"/>
  </r>
  <r>
    <x v="20"/>
    <s v="GDPLTFORECAST"/>
    <s v="TOT"/>
    <s v="MLN_USD"/>
    <s v="A"/>
    <x v="50"/>
    <n v="494346"/>
    <m/>
    <x v="1449"/>
  </r>
  <r>
    <x v="20"/>
    <s v="GDPLTFORECAST"/>
    <s v="TOT"/>
    <s v="MLN_USD"/>
    <s v="A"/>
    <x v="51"/>
    <n v="504905.4"/>
    <m/>
    <x v="1450"/>
  </r>
  <r>
    <x v="20"/>
    <s v="GDPLTFORECAST"/>
    <s v="TOT"/>
    <s v="MLN_USD"/>
    <s v="A"/>
    <x v="52"/>
    <n v="515808.2"/>
    <m/>
    <x v="1451"/>
  </r>
  <r>
    <x v="20"/>
    <s v="GDPLTFORECAST"/>
    <s v="TOT"/>
    <s v="MLN_USD"/>
    <s v="A"/>
    <x v="53"/>
    <n v="527055.30000000005"/>
    <m/>
    <x v="1452"/>
  </r>
  <r>
    <x v="20"/>
    <s v="GDPLTFORECAST"/>
    <s v="TOT"/>
    <s v="MLN_USD"/>
    <s v="A"/>
    <x v="54"/>
    <n v="538641.80000000005"/>
    <m/>
    <x v="1453"/>
  </r>
  <r>
    <x v="20"/>
    <s v="GDPLTFORECAST"/>
    <s v="TOT"/>
    <s v="MLN_USD"/>
    <s v="A"/>
    <x v="55"/>
    <n v="550563.4"/>
    <m/>
    <x v="1454"/>
  </r>
  <r>
    <x v="20"/>
    <s v="GDPLTFORECAST"/>
    <s v="TOT"/>
    <s v="MLN_USD"/>
    <s v="A"/>
    <x v="56"/>
    <n v="562817.19999999995"/>
    <m/>
    <x v="1455"/>
  </r>
  <r>
    <x v="20"/>
    <s v="GDPLTFORECAST"/>
    <s v="TOT"/>
    <s v="MLN_USD"/>
    <s v="A"/>
    <x v="57"/>
    <n v="575329"/>
    <m/>
    <x v="1456"/>
  </r>
  <r>
    <x v="20"/>
    <s v="GDPLTFORECAST"/>
    <s v="TOT"/>
    <s v="MLN_USD"/>
    <s v="A"/>
    <x v="58"/>
    <n v="588084.4"/>
    <m/>
    <x v="1457"/>
  </r>
  <r>
    <x v="20"/>
    <s v="GDPLTFORECAST"/>
    <s v="TOT"/>
    <s v="MLN_USD"/>
    <s v="A"/>
    <x v="59"/>
    <n v="601067.4"/>
    <m/>
    <x v="1458"/>
  </r>
  <r>
    <x v="20"/>
    <s v="GDPLTFORECAST"/>
    <s v="TOT"/>
    <s v="MLN_USD"/>
    <s v="A"/>
    <x v="60"/>
    <n v="614264.6"/>
    <m/>
    <x v="1459"/>
  </r>
  <r>
    <x v="20"/>
    <s v="GDPLTFORECAST"/>
    <s v="TOT"/>
    <s v="MLN_USD"/>
    <s v="A"/>
    <x v="61"/>
    <n v="627666.19999999995"/>
    <m/>
    <x v="1460"/>
  </r>
  <r>
    <x v="20"/>
    <s v="GDPLTFORECAST"/>
    <s v="TOT"/>
    <s v="MLN_USD"/>
    <s v="A"/>
    <x v="62"/>
    <n v="641341"/>
    <m/>
    <x v="1461"/>
  </r>
  <r>
    <x v="20"/>
    <s v="GDPLTFORECAST"/>
    <s v="TOT"/>
    <s v="MLN_USD"/>
    <s v="A"/>
    <x v="63"/>
    <n v="655286.6"/>
    <m/>
    <x v="1462"/>
  </r>
  <r>
    <x v="20"/>
    <s v="GDPLTFORECAST"/>
    <s v="TOT"/>
    <s v="MLN_USD"/>
    <s v="A"/>
    <x v="64"/>
    <n v="669503.30000000005"/>
    <m/>
    <x v="1463"/>
  </r>
  <r>
    <x v="20"/>
    <s v="GDPLTFORECAST"/>
    <s v="TOT"/>
    <s v="MLN_USD"/>
    <s v="A"/>
    <x v="65"/>
    <n v="684001.3"/>
    <m/>
    <x v="1464"/>
  </r>
  <r>
    <x v="20"/>
    <s v="GDPLTFORECAST"/>
    <s v="TOT"/>
    <s v="MLN_USD"/>
    <s v="A"/>
    <x v="66"/>
    <n v="698799.6"/>
    <m/>
    <x v="1465"/>
  </r>
  <r>
    <x v="20"/>
    <s v="GDPLTFORECAST"/>
    <s v="TOT"/>
    <s v="MLN_USD"/>
    <s v="A"/>
    <x v="67"/>
    <n v="713925.6"/>
    <m/>
    <x v="1466"/>
  </r>
  <r>
    <x v="20"/>
    <s v="GDPLTFORECAST"/>
    <s v="TOT"/>
    <s v="MLN_USD"/>
    <s v="A"/>
    <x v="68"/>
    <n v="729407.6"/>
    <m/>
    <x v="1467"/>
  </r>
  <r>
    <x v="20"/>
    <s v="GDPLTFORECAST"/>
    <s v="TOT"/>
    <s v="MLN_USD"/>
    <s v="A"/>
    <x v="69"/>
    <n v="745270.8"/>
    <m/>
    <x v="1468"/>
  </r>
  <r>
    <x v="20"/>
    <s v="GDPLTFORECAST"/>
    <s v="TOT"/>
    <s v="MLN_USD"/>
    <s v="A"/>
    <x v="70"/>
    <n v="761539.3"/>
    <m/>
    <x v="1469"/>
  </r>
  <r>
    <x v="21"/>
    <s v="GDPLTFORECAST"/>
    <s v="TOT"/>
    <s v="MLN_USD"/>
    <s v="A"/>
    <x v="0"/>
    <n v="378234.19535006199"/>
    <m/>
    <x v="0"/>
  </r>
  <r>
    <x v="21"/>
    <s v="GDPLTFORECAST"/>
    <s v="TOT"/>
    <s v="MLN_USD"/>
    <s v="A"/>
    <x v="1"/>
    <n v="351698.87728853"/>
    <m/>
    <x v="1470"/>
  </r>
  <r>
    <x v="21"/>
    <s v="GDPLTFORECAST"/>
    <s v="TOT"/>
    <s v="MLN_USD"/>
    <s v="A"/>
    <x v="2"/>
    <n v="360544.02887770702"/>
    <m/>
    <x v="1471"/>
  </r>
  <r>
    <x v="21"/>
    <s v="GDPLTFORECAST"/>
    <s v="TOT"/>
    <s v="MLN_USD"/>
    <s v="A"/>
    <x v="3"/>
    <n v="374022.28350092901"/>
    <m/>
    <x v="1472"/>
  </r>
  <r>
    <x v="21"/>
    <s v="GDPLTFORECAST"/>
    <s v="TOT"/>
    <s v="MLN_USD"/>
    <s v="A"/>
    <x v="4"/>
    <n v="393818.54260385002"/>
    <m/>
    <x v="1473"/>
  </r>
  <r>
    <x v="21"/>
    <s v="GDPLTFORECAST"/>
    <s v="TOT"/>
    <s v="MLN_USD"/>
    <s v="A"/>
    <x v="5"/>
    <n v="421196.24303520902"/>
    <m/>
    <x v="1474"/>
  </r>
  <r>
    <x v="21"/>
    <s v="GDPLTFORECAST"/>
    <s v="TOT"/>
    <s v="MLN_USD"/>
    <s v="A"/>
    <x v="6"/>
    <n v="447782.28005450399"/>
    <m/>
    <x v="1475"/>
  </r>
  <r>
    <x v="21"/>
    <s v="GDPLTFORECAST"/>
    <s v="TOT"/>
    <s v="MLN_USD"/>
    <s v="A"/>
    <x v="7"/>
    <n v="479067.07874536898"/>
    <m/>
    <x v="1476"/>
  </r>
  <r>
    <x v="21"/>
    <s v="GDPLTFORECAST"/>
    <s v="TOT"/>
    <s v="MLN_USD"/>
    <s v="A"/>
    <x v="8"/>
    <n v="502616.922912282"/>
    <m/>
    <x v="1477"/>
  </r>
  <r>
    <x v="21"/>
    <s v="GDPLTFORECAST"/>
    <s v="TOT"/>
    <s v="MLN_USD"/>
    <s v="A"/>
    <x v="9"/>
    <n v="524984.82057594496"/>
    <m/>
    <x v="1478"/>
  </r>
  <r>
    <x v="21"/>
    <s v="GDPLTFORECAST"/>
    <s v="TOT"/>
    <s v="MLN_USD"/>
    <s v="A"/>
    <x v="10"/>
    <n v="548468.62949626101"/>
    <m/>
    <x v="1479"/>
  </r>
  <r>
    <x v="21"/>
    <s v="GDPLTFORECAST"/>
    <s v="TOT"/>
    <s v="MLN_USD"/>
    <s v="A"/>
    <x v="11"/>
    <n v="555477.45603329805"/>
    <m/>
    <x v="1480"/>
  </r>
  <r>
    <x v="21"/>
    <s v="GDPLTFORECAST"/>
    <s v="TOT"/>
    <s v="MLN_USD"/>
    <s v="A"/>
    <x v="12"/>
    <n v="563502.00465737097"/>
    <m/>
    <x v="1481"/>
  </r>
  <r>
    <x v="21"/>
    <s v="GDPLTFORECAST"/>
    <s v="TOT"/>
    <s v="MLN_USD"/>
    <s v="A"/>
    <x v="13"/>
    <n v="583576.68070790102"/>
    <m/>
    <x v="1482"/>
  </r>
  <r>
    <x v="21"/>
    <s v="GDPLTFORECAST"/>
    <s v="TOT"/>
    <s v="MLN_USD"/>
    <s v="A"/>
    <x v="14"/>
    <n v="613547.01610861695"/>
    <m/>
    <x v="1483"/>
  </r>
  <r>
    <x v="21"/>
    <s v="GDPLTFORECAST"/>
    <s v="TOT"/>
    <s v="MLN_USD"/>
    <s v="A"/>
    <x v="15"/>
    <n v="634982.75011601194"/>
    <m/>
    <x v="1484"/>
  </r>
  <r>
    <x v="21"/>
    <s v="GDPLTFORECAST"/>
    <s v="TOT"/>
    <s v="MLN_USD"/>
    <s v="A"/>
    <x v="16"/>
    <n v="674222.58611975901"/>
    <m/>
    <x v="1485"/>
  </r>
  <r>
    <x v="21"/>
    <s v="GDPLTFORECAST"/>
    <s v="TOT"/>
    <s v="MLN_USD"/>
    <s v="A"/>
    <x v="17"/>
    <n v="721653.16854064097"/>
    <m/>
    <x v="1486"/>
  </r>
  <r>
    <x v="21"/>
    <s v="GDPLTFORECAST"/>
    <s v="TOT"/>
    <s v="MLN_USD"/>
    <s v="A"/>
    <x v="18"/>
    <n v="752321.19517025305"/>
    <m/>
    <x v="1487"/>
  </r>
  <r>
    <x v="21"/>
    <s v="GDPLTFORECAST"/>
    <s v="TOT"/>
    <s v="MLN_USD"/>
    <s v="A"/>
    <x v="19"/>
    <n v="773538.28377027705"/>
    <m/>
    <x v="1488"/>
  </r>
  <r>
    <x v="21"/>
    <s v="GDPLTFORECAST"/>
    <s v="TOT"/>
    <s v="MLN_USD"/>
    <s v="A"/>
    <x v="20"/>
    <n v="801439.83325717296"/>
    <m/>
    <x v="1489"/>
  </r>
  <r>
    <x v="21"/>
    <s v="GDPLTFORECAST"/>
    <s v="TOT"/>
    <s v="MLN_USD"/>
    <s v="A"/>
    <x v="21"/>
    <n v="841650.40385423403"/>
    <m/>
    <x v="1490"/>
  </r>
  <r>
    <x v="21"/>
    <s v="GDPLTFORECAST"/>
    <s v="TOT"/>
    <s v="MLN_USD"/>
    <s v="A"/>
    <x v="22"/>
    <n v="855183.12946601305"/>
    <m/>
    <x v="1491"/>
  </r>
  <r>
    <x v="21"/>
    <s v="GDPLTFORECAST"/>
    <s v="TOT"/>
    <s v="MLN_USD"/>
    <s v="A"/>
    <x v="23"/>
    <n v="867086.63349169795"/>
    <m/>
    <x v="1492"/>
  </r>
  <r>
    <x v="21"/>
    <s v="GDPLTFORECAST"/>
    <s v="TOT"/>
    <s v="MLN_USD"/>
    <s v="A"/>
    <x v="24"/>
    <n v="895553.95500278997"/>
    <m/>
    <x v="1493"/>
  </r>
  <r>
    <x v="21"/>
    <s v="GDPLTFORECAST"/>
    <s v="TOT"/>
    <s v="MLN_USD"/>
    <s v="A"/>
    <x v="25"/>
    <n v="929984.14655973995"/>
    <m/>
    <x v="1494"/>
  </r>
  <r>
    <x v="21"/>
    <s v="GDPLTFORECAST"/>
    <s v="TOT"/>
    <s v="MLN_USD"/>
    <s v="A"/>
    <x v="26"/>
    <n v="957601.34056882805"/>
    <m/>
    <x v="1495"/>
  </r>
  <r>
    <x v="21"/>
    <s v="GDPLTFORECAST"/>
    <s v="TOT"/>
    <s v="MLN_USD"/>
    <s v="A"/>
    <x v="27"/>
    <n v="1002125.430718"/>
    <m/>
    <x v="1496"/>
  </r>
  <r>
    <x v="21"/>
    <s v="GDPLTFORECAST"/>
    <s v="TOT"/>
    <s v="MLN_USD"/>
    <s v="A"/>
    <x v="28"/>
    <n v="1048300.59251764"/>
    <m/>
    <x v="1497"/>
  </r>
  <r>
    <x v="21"/>
    <s v="GDPLTFORECAST"/>
    <s v="TOT"/>
    <s v="MLN_USD"/>
    <s v="A"/>
    <x v="29"/>
    <n v="1087835.3797744999"/>
    <m/>
    <x v="1498"/>
  </r>
  <r>
    <x v="21"/>
    <s v="GDPLTFORECAST"/>
    <s v="TOT"/>
    <s v="MLN_USD"/>
    <s v="A"/>
    <x v="30"/>
    <n v="1113723"/>
    <m/>
    <x v="1499"/>
  </r>
  <r>
    <x v="21"/>
    <s v="GDPLTFORECAST"/>
    <s v="TOT"/>
    <s v="MLN_USD"/>
    <s v="A"/>
    <x v="31"/>
    <n v="1137303"/>
    <m/>
    <x v="1500"/>
  </r>
  <r>
    <x v="21"/>
    <s v="GDPLTFORECAST"/>
    <s v="TOT"/>
    <s v="MLN_USD"/>
    <s v="A"/>
    <x v="32"/>
    <n v="1161005"/>
    <m/>
    <x v="1501"/>
  </r>
  <r>
    <x v="21"/>
    <s v="GDPLTFORECAST"/>
    <s v="TOT"/>
    <s v="MLN_USD"/>
    <s v="A"/>
    <x v="33"/>
    <n v="1185100"/>
    <m/>
    <x v="1502"/>
  </r>
  <r>
    <x v="21"/>
    <s v="GDPLTFORECAST"/>
    <s v="TOT"/>
    <s v="MLN_USD"/>
    <s v="A"/>
    <x v="34"/>
    <n v="1209565"/>
    <m/>
    <x v="1503"/>
  </r>
  <r>
    <x v="21"/>
    <s v="GDPLTFORECAST"/>
    <s v="TOT"/>
    <s v="MLN_USD"/>
    <s v="A"/>
    <x v="35"/>
    <n v="1234318"/>
    <m/>
    <x v="1504"/>
  </r>
  <r>
    <x v="21"/>
    <s v="GDPLTFORECAST"/>
    <s v="TOT"/>
    <s v="MLN_USD"/>
    <s v="A"/>
    <x v="36"/>
    <n v="1259101"/>
    <m/>
    <x v="1505"/>
  </r>
  <r>
    <x v="21"/>
    <s v="GDPLTFORECAST"/>
    <s v="TOT"/>
    <s v="MLN_USD"/>
    <s v="A"/>
    <x v="37"/>
    <n v="1283637"/>
    <m/>
    <x v="1506"/>
  </r>
  <r>
    <x v="21"/>
    <s v="GDPLTFORECAST"/>
    <s v="TOT"/>
    <s v="MLN_USD"/>
    <s v="A"/>
    <x v="38"/>
    <n v="1307807"/>
    <m/>
    <x v="1507"/>
  </r>
  <r>
    <x v="21"/>
    <s v="GDPLTFORECAST"/>
    <s v="TOT"/>
    <s v="MLN_USD"/>
    <s v="A"/>
    <x v="39"/>
    <n v="1331521"/>
    <m/>
    <x v="1508"/>
  </r>
  <r>
    <x v="21"/>
    <s v="GDPLTFORECAST"/>
    <s v="TOT"/>
    <s v="MLN_USD"/>
    <s v="A"/>
    <x v="40"/>
    <n v="1354704"/>
    <m/>
    <x v="1509"/>
  </r>
  <r>
    <x v="21"/>
    <s v="GDPLTFORECAST"/>
    <s v="TOT"/>
    <s v="MLN_USD"/>
    <s v="A"/>
    <x v="41"/>
    <n v="1377274"/>
    <m/>
    <x v="1510"/>
  </r>
  <r>
    <x v="21"/>
    <s v="GDPLTFORECAST"/>
    <s v="TOT"/>
    <s v="MLN_USD"/>
    <s v="A"/>
    <x v="42"/>
    <n v="1399146"/>
    <m/>
    <x v="1511"/>
  </r>
  <r>
    <x v="21"/>
    <s v="GDPLTFORECAST"/>
    <s v="TOT"/>
    <s v="MLN_USD"/>
    <s v="A"/>
    <x v="43"/>
    <n v="1420225"/>
    <m/>
    <x v="1512"/>
  </r>
  <r>
    <x v="21"/>
    <s v="GDPLTFORECAST"/>
    <s v="TOT"/>
    <s v="MLN_USD"/>
    <s v="A"/>
    <x v="44"/>
    <n v="1440414"/>
    <m/>
    <x v="1513"/>
  </r>
  <r>
    <x v="21"/>
    <s v="GDPLTFORECAST"/>
    <s v="TOT"/>
    <s v="MLN_USD"/>
    <s v="A"/>
    <x v="45"/>
    <n v="1459621"/>
    <m/>
    <x v="1514"/>
  </r>
  <r>
    <x v="21"/>
    <s v="GDPLTFORECAST"/>
    <s v="TOT"/>
    <s v="MLN_USD"/>
    <s v="A"/>
    <x v="46"/>
    <n v="1477773"/>
    <m/>
    <x v="1515"/>
  </r>
  <r>
    <x v="21"/>
    <s v="GDPLTFORECAST"/>
    <s v="TOT"/>
    <s v="MLN_USD"/>
    <s v="A"/>
    <x v="47"/>
    <n v="1494942"/>
    <m/>
    <x v="1516"/>
  </r>
  <r>
    <x v="21"/>
    <s v="GDPLTFORECAST"/>
    <s v="TOT"/>
    <s v="MLN_USD"/>
    <s v="A"/>
    <x v="48"/>
    <n v="1511103"/>
    <m/>
    <x v="1517"/>
  </r>
  <r>
    <x v="21"/>
    <s v="GDPLTFORECAST"/>
    <s v="TOT"/>
    <s v="MLN_USD"/>
    <s v="A"/>
    <x v="49"/>
    <n v="1526260"/>
    <m/>
    <x v="1518"/>
  </r>
  <r>
    <x v="21"/>
    <s v="GDPLTFORECAST"/>
    <s v="TOT"/>
    <s v="MLN_USD"/>
    <s v="A"/>
    <x v="50"/>
    <n v="1540444"/>
    <m/>
    <x v="1519"/>
  </r>
  <r>
    <x v="21"/>
    <s v="GDPLTFORECAST"/>
    <s v="TOT"/>
    <s v="MLN_USD"/>
    <s v="A"/>
    <x v="51"/>
    <n v="1553712"/>
    <m/>
    <x v="1520"/>
  </r>
  <r>
    <x v="21"/>
    <s v="GDPLTFORECAST"/>
    <s v="TOT"/>
    <s v="MLN_USD"/>
    <s v="A"/>
    <x v="52"/>
    <n v="1566013"/>
    <m/>
    <x v="1521"/>
  </r>
  <r>
    <x v="21"/>
    <s v="GDPLTFORECAST"/>
    <s v="TOT"/>
    <s v="MLN_USD"/>
    <s v="A"/>
    <x v="53"/>
    <n v="1577448"/>
    <m/>
    <x v="1522"/>
  </r>
  <r>
    <x v="21"/>
    <s v="GDPLTFORECAST"/>
    <s v="TOT"/>
    <s v="MLN_USD"/>
    <s v="A"/>
    <x v="54"/>
    <n v="1588123"/>
    <m/>
    <x v="1523"/>
  </r>
  <r>
    <x v="21"/>
    <s v="GDPLTFORECAST"/>
    <s v="TOT"/>
    <s v="MLN_USD"/>
    <s v="A"/>
    <x v="55"/>
    <n v="1598151"/>
    <m/>
    <x v="1524"/>
  </r>
  <r>
    <x v="21"/>
    <s v="GDPLTFORECAST"/>
    <s v="TOT"/>
    <s v="MLN_USD"/>
    <s v="A"/>
    <x v="56"/>
    <n v="1607655"/>
    <m/>
    <x v="1525"/>
  </r>
  <r>
    <x v="21"/>
    <s v="GDPLTFORECAST"/>
    <s v="TOT"/>
    <s v="MLN_USD"/>
    <s v="A"/>
    <x v="57"/>
    <n v="1616769"/>
    <m/>
    <x v="1526"/>
  </r>
  <r>
    <x v="21"/>
    <s v="GDPLTFORECAST"/>
    <s v="TOT"/>
    <s v="MLN_USD"/>
    <s v="A"/>
    <x v="58"/>
    <n v="1625620"/>
    <m/>
    <x v="1527"/>
  </r>
  <r>
    <x v="21"/>
    <s v="GDPLTFORECAST"/>
    <s v="TOT"/>
    <s v="MLN_USD"/>
    <s v="A"/>
    <x v="59"/>
    <n v="1634321"/>
    <m/>
    <x v="1528"/>
  </r>
  <r>
    <x v="21"/>
    <s v="GDPLTFORECAST"/>
    <s v="TOT"/>
    <s v="MLN_USD"/>
    <s v="A"/>
    <x v="60"/>
    <n v="1642975"/>
    <m/>
    <x v="1529"/>
  </r>
  <r>
    <x v="21"/>
    <s v="GDPLTFORECAST"/>
    <s v="TOT"/>
    <s v="MLN_USD"/>
    <s v="A"/>
    <x v="61"/>
    <n v="1651694"/>
    <m/>
    <x v="1530"/>
  </r>
  <r>
    <x v="21"/>
    <s v="GDPLTFORECAST"/>
    <s v="TOT"/>
    <s v="MLN_USD"/>
    <s v="A"/>
    <x v="62"/>
    <n v="1660585"/>
    <m/>
    <x v="1531"/>
  </r>
  <r>
    <x v="21"/>
    <s v="GDPLTFORECAST"/>
    <s v="TOT"/>
    <s v="MLN_USD"/>
    <s v="A"/>
    <x v="63"/>
    <n v="1669751"/>
    <m/>
    <x v="1532"/>
  </r>
  <r>
    <x v="21"/>
    <s v="GDPLTFORECAST"/>
    <s v="TOT"/>
    <s v="MLN_USD"/>
    <s v="A"/>
    <x v="64"/>
    <n v="1679281"/>
    <m/>
    <x v="1533"/>
  </r>
  <r>
    <x v="21"/>
    <s v="GDPLTFORECAST"/>
    <s v="TOT"/>
    <s v="MLN_USD"/>
    <s v="A"/>
    <x v="65"/>
    <n v="1689240"/>
    <m/>
    <x v="1534"/>
  </r>
  <r>
    <x v="21"/>
    <s v="GDPLTFORECAST"/>
    <s v="TOT"/>
    <s v="MLN_USD"/>
    <s v="A"/>
    <x v="66"/>
    <n v="1699652"/>
    <m/>
    <x v="1535"/>
  </r>
  <r>
    <x v="21"/>
    <s v="GDPLTFORECAST"/>
    <s v="TOT"/>
    <s v="MLN_USD"/>
    <s v="A"/>
    <x v="67"/>
    <n v="1710445"/>
    <m/>
    <x v="1536"/>
  </r>
  <r>
    <x v="21"/>
    <s v="GDPLTFORECAST"/>
    <s v="TOT"/>
    <s v="MLN_USD"/>
    <s v="A"/>
    <x v="68"/>
    <n v="1721466"/>
    <m/>
    <x v="1537"/>
  </r>
  <r>
    <x v="21"/>
    <s v="GDPLTFORECAST"/>
    <s v="TOT"/>
    <s v="MLN_USD"/>
    <s v="A"/>
    <x v="69"/>
    <n v="1732501"/>
    <m/>
    <x v="1538"/>
  </r>
  <r>
    <x v="21"/>
    <s v="GDPLTFORECAST"/>
    <s v="TOT"/>
    <s v="MLN_USD"/>
    <s v="A"/>
    <x v="70"/>
    <n v="1743319"/>
    <m/>
    <x v="1539"/>
  </r>
  <r>
    <x v="22"/>
    <s v="GDPLTFORECAST"/>
    <s v="TOT"/>
    <s v="MLN_USD"/>
    <s v="A"/>
    <x v="0"/>
    <n v="202042.84996794199"/>
    <m/>
    <x v="0"/>
  </r>
  <r>
    <x v="22"/>
    <s v="GDPLTFORECAST"/>
    <s v="TOT"/>
    <s v="MLN_USD"/>
    <s v="A"/>
    <x v="1"/>
    <n v="210868.49881032799"/>
    <m/>
    <x v="1540"/>
  </r>
  <r>
    <x v="22"/>
    <s v="GDPLTFORECAST"/>
    <s v="TOT"/>
    <s v="MLN_USD"/>
    <s v="A"/>
    <x v="2"/>
    <n v="213165.861493907"/>
    <m/>
    <x v="1541"/>
  </r>
  <r>
    <x v="22"/>
    <s v="GDPLTFORECAST"/>
    <s v="TOT"/>
    <s v="MLN_USD"/>
    <s v="A"/>
    <x v="3"/>
    <n v="208810.292385857"/>
    <m/>
    <x v="1542"/>
  </r>
  <r>
    <x v="22"/>
    <s v="GDPLTFORECAST"/>
    <s v="TOT"/>
    <s v="MLN_USD"/>
    <s v="A"/>
    <x v="4"/>
    <n v="210824.97391918499"/>
    <m/>
    <x v="1543"/>
  </r>
  <r>
    <x v="22"/>
    <s v="GDPLTFORECAST"/>
    <s v="TOT"/>
    <s v="MLN_USD"/>
    <s v="A"/>
    <x v="5"/>
    <n v="219854.144587502"/>
    <m/>
    <x v="1544"/>
  </r>
  <r>
    <x v="22"/>
    <s v="GDPLTFORECAST"/>
    <s v="TOT"/>
    <s v="MLN_USD"/>
    <s v="A"/>
    <x v="6"/>
    <n v="227541.746890418"/>
    <m/>
    <x v="1545"/>
  </r>
  <r>
    <x v="22"/>
    <s v="GDPLTFORECAST"/>
    <s v="TOT"/>
    <s v="MLN_USD"/>
    <s v="A"/>
    <x v="7"/>
    <n v="237613.22336443199"/>
    <m/>
    <x v="1546"/>
  </r>
  <r>
    <x v="22"/>
    <s v="GDPLTFORECAST"/>
    <s v="TOT"/>
    <s v="MLN_USD"/>
    <s v="A"/>
    <x v="8"/>
    <n v="248999.10763671901"/>
    <m/>
    <x v="1547"/>
  </r>
  <r>
    <x v="22"/>
    <s v="GDPLTFORECAST"/>
    <s v="TOT"/>
    <s v="MLN_USD"/>
    <s v="A"/>
    <x v="9"/>
    <n v="258680.72425642199"/>
    <m/>
    <x v="1548"/>
  </r>
  <r>
    <x v="22"/>
    <s v="GDPLTFORECAST"/>
    <s v="TOT"/>
    <s v="MLN_USD"/>
    <s v="A"/>
    <x v="10"/>
    <n v="268478.24115240597"/>
    <m/>
    <x v="1549"/>
  </r>
  <r>
    <x v="22"/>
    <s v="GDPLTFORECAST"/>
    <s v="TOT"/>
    <s v="MLN_USD"/>
    <s v="A"/>
    <x v="11"/>
    <n v="273695.59288844297"/>
    <m/>
    <x v="1550"/>
  </r>
  <r>
    <x v="22"/>
    <s v="GDPLTFORECAST"/>
    <s v="TOT"/>
    <s v="MLN_USD"/>
    <s v="A"/>
    <x v="12"/>
    <n v="275799.75281318702"/>
    <m/>
    <x v="1551"/>
  </r>
  <r>
    <x v="22"/>
    <s v="GDPLTFORECAST"/>
    <s v="TOT"/>
    <s v="MLN_USD"/>
    <s v="A"/>
    <x v="13"/>
    <n v="273223.21724287601"/>
    <m/>
    <x v="1552"/>
  </r>
  <r>
    <x v="22"/>
    <s v="GDPLTFORECAST"/>
    <s v="TOT"/>
    <s v="MLN_USD"/>
    <s v="A"/>
    <x v="14"/>
    <n v="278172.882681911"/>
    <m/>
    <x v="1553"/>
  </r>
  <r>
    <x v="22"/>
    <s v="GDPLTFORECAST"/>
    <s v="TOT"/>
    <s v="MLN_USD"/>
    <s v="A"/>
    <x v="15"/>
    <n v="280305.86909801699"/>
    <m/>
    <x v="1554"/>
  </r>
  <r>
    <x v="22"/>
    <s v="GDPLTFORECAST"/>
    <s v="TOT"/>
    <s v="MLN_USD"/>
    <s v="A"/>
    <x v="16"/>
    <n v="284659.17180030397"/>
    <m/>
    <x v="1555"/>
  </r>
  <r>
    <x v="22"/>
    <s v="GDPLTFORECAST"/>
    <s v="TOT"/>
    <s v="MLN_USD"/>
    <s v="A"/>
    <x v="17"/>
    <n v="291752.88202451903"/>
    <m/>
    <x v="1556"/>
  </r>
  <r>
    <x v="22"/>
    <s v="GDPLTFORECAST"/>
    <s v="TOT"/>
    <s v="MLN_USD"/>
    <s v="A"/>
    <x v="18"/>
    <n v="292334.266195526"/>
    <m/>
    <x v="1557"/>
  </r>
  <r>
    <x v="22"/>
    <s v="GDPLTFORECAST"/>
    <s v="TOT"/>
    <s v="MLN_USD"/>
    <s v="A"/>
    <x v="19"/>
    <n v="283628.245438196"/>
    <m/>
    <x v="1558"/>
  </r>
  <r>
    <x v="22"/>
    <s v="GDPLTFORECAST"/>
    <s v="TOT"/>
    <s v="MLN_USD"/>
    <s v="A"/>
    <x v="20"/>
    <n v="289013.47146304097"/>
    <m/>
    <x v="1559"/>
  </r>
  <r>
    <x v="22"/>
    <s v="GDPLTFORECAST"/>
    <s v="TOT"/>
    <s v="MLN_USD"/>
    <s v="A"/>
    <x v="21"/>
    <n v="283733.62045349402"/>
    <m/>
    <x v="1560"/>
  </r>
  <r>
    <x v="22"/>
    <s v="GDPLTFORECAST"/>
    <s v="TOT"/>
    <s v="MLN_USD"/>
    <s v="A"/>
    <x v="22"/>
    <n v="272304.10184754099"/>
    <m/>
    <x v="1561"/>
  </r>
  <r>
    <x v="22"/>
    <s v="GDPLTFORECAST"/>
    <s v="TOT"/>
    <s v="MLN_USD"/>
    <s v="A"/>
    <x v="23"/>
    <n v="269226.64116323699"/>
    <m/>
    <x v="1562"/>
  </r>
  <r>
    <x v="22"/>
    <s v="GDPLTFORECAST"/>
    <s v="TOT"/>
    <s v="MLN_USD"/>
    <s v="A"/>
    <x v="24"/>
    <n v="271631.338761914"/>
    <m/>
    <x v="1563"/>
  </r>
  <r>
    <x v="22"/>
    <s v="GDPLTFORECAST"/>
    <s v="TOT"/>
    <s v="MLN_USD"/>
    <s v="A"/>
    <x v="25"/>
    <n v="276580.64503749099"/>
    <m/>
    <x v="1564"/>
  </r>
  <r>
    <x v="22"/>
    <s v="GDPLTFORECAST"/>
    <s v="TOT"/>
    <s v="MLN_USD"/>
    <s v="A"/>
    <x v="26"/>
    <n v="281059.63079114503"/>
    <m/>
    <x v="1565"/>
  </r>
  <r>
    <x v="22"/>
    <s v="GDPLTFORECAST"/>
    <s v="TOT"/>
    <s v="MLN_USD"/>
    <s v="A"/>
    <x v="27"/>
    <n v="288566.763925242"/>
    <m/>
    <x v="1566"/>
  </r>
  <r>
    <x v="22"/>
    <s v="GDPLTFORECAST"/>
    <s v="TOT"/>
    <s v="MLN_USD"/>
    <s v="A"/>
    <x v="28"/>
    <n v="294778.43704499898"/>
    <m/>
    <x v="1567"/>
  </r>
  <r>
    <x v="22"/>
    <s v="GDPLTFORECAST"/>
    <s v="TOT"/>
    <s v="MLN_USD"/>
    <s v="A"/>
    <x v="29"/>
    <n v="301275.07854746998"/>
    <m/>
    <x v="1568"/>
  </r>
  <r>
    <x v="22"/>
    <s v="GDPLTFORECAST"/>
    <s v="TOT"/>
    <s v="MLN_USD"/>
    <s v="A"/>
    <x v="30"/>
    <n v="307469"/>
    <m/>
    <x v="1569"/>
  </r>
  <r>
    <x v="22"/>
    <s v="GDPLTFORECAST"/>
    <s v="TOT"/>
    <s v="MLN_USD"/>
    <s v="A"/>
    <x v="31"/>
    <n v="313015"/>
    <m/>
    <x v="1570"/>
  </r>
  <r>
    <x v="22"/>
    <s v="GDPLTFORECAST"/>
    <s v="TOT"/>
    <s v="MLN_USD"/>
    <s v="A"/>
    <x v="32"/>
    <n v="317958.8"/>
    <m/>
    <x v="1571"/>
  </r>
  <r>
    <x v="22"/>
    <s v="GDPLTFORECAST"/>
    <s v="TOT"/>
    <s v="MLN_USD"/>
    <s v="A"/>
    <x v="33"/>
    <n v="322590.2"/>
    <m/>
    <x v="1572"/>
  </r>
  <r>
    <x v="22"/>
    <s v="GDPLTFORECAST"/>
    <s v="TOT"/>
    <s v="MLN_USD"/>
    <s v="A"/>
    <x v="34"/>
    <n v="327167"/>
    <m/>
    <x v="1573"/>
  </r>
  <r>
    <x v="22"/>
    <s v="GDPLTFORECAST"/>
    <s v="TOT"/>
    <s v="MLN_USD"/>
    <s v="A"/>
    <x v="35"/>
    <n v="331797.90000000002"/>
    <m/>
    <x v="1574"/>
  </r>
  <r>
    <x v="22"/>
    <s v="GDPLTFORECAST"/>
    <s v="TOT"/>
    <s v="MLN_USD"/>
    <s v="A"/>
    <x v="36"/>
    <n v="336490.7"/>
    <m/>
    <x v="1575"/>
  </r>
  <r>
    <x v="22"/>
    <s v="GDPLTFORECAST"/>
    <s v="TOT"/>
    <s v="MLN_USD"/>
    <s v="A"/>
    <x v="37"/>
    <n v="341242.1"/>
    <m/>
    <x v="1576"/>
  </r>
  <r>
    <x v="22"/>
    <s v="GDPLTFORECAST"/>
    <s v="TOT"/>
    <s v="MLN_USD"/>
    <s v="A"/>
    <x v="38"/>
    <n v="346052"/>
    <m/>
    <x v="1577"/>
  </r>
  <r>
    <x v="22"/>
    <s v="GDPLTFORECAST"/>
    <s v="TOT"/>
    <s v="MLN_USD"/>
    <s v="A"/>
    <x v="39"/>
    <n v="350916.6"/>
    <m/>
    <x v="1578"/>
  </r>
  <r>
    <x v="22"/>
    <s v="GDPLTFORECAST"/>
    <s v="TOT"/>
    <s v="MLN_USD"/>
    <s v="A"/>
    <x v="40"/>
    <n v="355822.8"/>
    <m/>
    <x v="1579"/>
  </r>
  <r>
    <x v="22"/>
    <s v="GDPLTFORECAST"/>
    <s v="TOT"/>
    <s v="MLN_USD"/>
    <s v="A"/>
    <x v="41"/>
    <n v="360757.1"/>
    <m/>
    <x v="1580"/>
  </r>
  <r>
    <x v="22"/>
    <s v="GDPLTFORECAST"/>
    <s v="TOT"/>
    <s v="MLN_USD"/>
    <s v="A"/>
    <x v="42"/>
    <n v="365674.3"/>
    <m/>
    <x v="1581"/>
  </r>
  <r>
    <x v="22"/>
    <s v="GDPLTFORECAST"/>
    <s v="TOT"/>
    <s v="MLN_USD"/>
    <s v="A"/>
    <x v="43"/>
    <n v="370569.6"/>
    <m/>
    <x v="1582"/>
  </r>
  <r>
    <x v="22"/>
    <s v="GDPLTFORECAST"/>
    <s v="TOT"/>
    <s v="MLN_USD"/>
    <s v="A"/>
    <x v="44"/>
    <n v="375447.1"/>
    <m/>
    <x v="1583"/>
  </r>
  <r>
    <x v="22"/>
    <s v="GDPLTFORECAST"/>
    <s v="TOT"/>
    <s v="MLN_USD"/>
    <s v="A"/>
    <x v="45"/>
    <n v="380311.2"/>
    <m/>
    <x v="1584"/>
  </r>
  <r>
    <x v="22"/>
    <s v="GDPLTFORECAST"/>
    <s v="TOT"/>
    <s v="MLN_USD"/>
    <s v="A"/>
    <x v="46"/>
    <n v="385167.8"/>
    <m/>
    <x v="1585"/>
  </r>
  <r>
    <x v="22"/>
    <s v="GDPLTFORECAST"/>
    <s v="TOT"/>
    <s v="MLN_USD"/>
    <s v="A"/>
    <x v="47"/>
    <n v="390017.5"/>
    <m/>
    <x v="1586"/>
  </r>
  <r>
    <x v="22"/>
    <s v="GDPLTFORECAST"/>
    <s v="TOT"/>
    <s v="MLN_USD"/>
    <s v="A"/>
    <x v="48"/>
    <n v="394867.4"/>
    <m/>
    <x v="1587"/>
  </r>
  <r>
    <x v="22"/>
    <s v="GDPLTFORECAST"/>
    <s v="TOT"/>
    <s v="MLN_USD"/>
    <s v="A"/>
    <x v="49"/>
    <n v="399737.7"/>
    <m/>
    <x v="1588"/>
  </r>
  <r>
    <x v="22"/>
    <s v="GDPLTFORECAST"/>
    <s v="TOT"/>
    <s v="MLN_USD"/>
    <s v="A"/>
    <x v="50"/>
    <n v="404650.6"/>
    <m/>
    <x v="1589"/>
  </r>
  <r>
    <x v="22"/>
    <s v="GDPLTFORECAST"/>
    <s v="TOT"/>
    <s v="MLN_USD"/>
    <s v="A"/>
    <x v="51"/>
    <n v="409628.9"/>
    <m/>
    <x v="1590"/>
  </r>
  <r>
    <x v="22"/>
    <s v="GDPLTFORECAST"/>
    <s v="TOT"/>
    <s v="MLN_USD"/>
    <s v="A"/>
    <x v="52"/>
    <n v="414690.4"/>
    <m/>
    <x v="1591"/>
  </r>
  <r>
    <x v="22"/>
    <s v="GDPLTFORECAST"/>
    <s v="TOT"/>
    <s v="MLN_USD"/>
    <s v="A"/>
    <x v="53"/>
    <n v="419850.7"/>
    <m/>
    <x v="1592"/>
  </r>
  <r>
    <x v="22"/>
    <s v="GDPLTFORECAST"/>
    <s v="TOT"/>
    <s v="MLN_USD"/>
    <s v="A"/>
    <x v="54"/>
    <n v="425129.4"/>
    <m/>
    <x v="1593"/>
  </r>
  <r>
    <x v="22"/>
    <s v="GDPLTFORECAST"/>
    <s v="TOT"/>
    <s v="MLN_USD"/>
    <s v="A"/>
    <x v="55"/>
    <n v="430539"/>
    <m/>
    <x v="1594"/>
  </r>
  <r>
    <x v="22"/>
    <s v="GDPLTFORECAST"/>
    <s v="TOT"/>
    <s v="MLN_USD"/>
    <s v="A"/>
    <x v="56"/>
    <n v="436088"/>
    <m/>
    <x v="1595"/>
  </r>
  <r>
    <x v="22"/>
    <s v="GDPLTFORECAST"/>
    <s v="TOT"/>
    <s v="MLN_USD"/>
    <s v="A"/>
    <x v="57"/>
    <n v="441783.2"/>
    <m/>
    <x v="1596"/>
  </r>
  <r>
    <x v="22"/>
    <s v="GDPLTFORECAST"/>
    <s v="TOT"/>
    <s v="MLN_USD"/>
    <s v="A"/>
    <x v="58"/>
    <n v="447634.4"/>
    <m/>
    <x v="1597"/>
  </r>
  <r>
    <x v="22"/>
    <s v="GDPLTFORECAST"/>
    <s v="TOT"/>
    <s v="MLN_USD"/>
    <s v="A"/>
    <x v="59"/>
    <n v="453657.4"/>
    <m/>
    <x v="1598"/>
  </r>
  <r>
    <x v="22"/>
    <s v="GDPLTFORECAST"/>
    <s v="TOT"/>
    <s v="MLN_USD"/>
    <s v="A"/>
    <x v="60"/>
    <n v="459868.1"/>
    <m/>
    <x v="1599"/>
  </r>
  <r>
    <x v="22"/>
    <s v="GDPLTFORECAST"/>
    <s v="TOT"/>
    <s v="MLN_USD"/>
    <s v="A"/>
    <x v="61"/>
    <n v="466287.4"/>
    <m/>
    <x v="1600"/>
  </r>
  <r>
    <x v="22"/>
    <s v="GDPLTFORECAST"/>
    <s v="TOT"/>
    <s v="MLN_USD"/>
    <s v="A"/>
    <x v="62"/>
    <n v="472899.6"/>
    <m/>
    <x v="1601"/>
  </r>
  <r>
    <x v="22"/>
    <s v="GDPLTFORECAST"/>
    <s v="TOT"/>
    <s v="MLN_USD"/>
    <s v="A"/>
    <x v="63"/>
    <n v="479731"/>
    <m/>
    <x v="1602"/>
  </r>
  <r>
    <x v="22"/>
    <s v="GDPLTFORECAST"/>
    <s v="TOT"/>
    <s v="MLN_USD"/>
    <s v="A"/>
    <x v="64"/>
    <n v="486806"/>
    <m/>
    <x v="1603"/>
  </r>
  <r>
    <x v="22"/>
    <s v="GDPLTFORECAST"/>
    <s v="TOT"/>
    <s v="MLN_USD"/>
    <s v="A"/>
    <x v="65"/>
    <n v="494137.1"/>
    <m/>
    <x v="1604"/>
  </r>
  <r>
    <x v="22"/>
    <s v="GDPLTFORECAST"/>
    <s v="TOT"/>
    <s v="MLN_USD"/>
    <s v="A"/>
    <x v="66"/>
    <n v="501726.3"/>
    <m/>
    <x v="1605"/>
  </r>
  <r>
    <x v="22"/>
    <s v="GDPLTFORECAST"/>
    <s v="TOT"/>
    <s v="MLN_USD"/>
    <s v="A"/>
    <x v="67"/>
    <n v="509570.9"/>
    <m/>
    <x v="1606"/>
  </r>
  <r>
    <x v="22"/>
    <s v="GDPLTFORECAST"/>
    <s v="TOT"/>
    <s v="MLN_USD"/>
    <s v="A"/>
    <x v="68"/>
    <n v="517662.9"/>
    <m/>
    <x v="1607"/>
  </r>
  <r>
    <x v="22"/>
    <s v="GDPLTFORECAST"/>
    <s v="TOT"/>
    <s v="MLN_USD"/>
    <s v="A"/>
    <x v="69"/>
    <n v="525993.9"/>
    <m/>
    <x v="1608"/>
  </r>
  <r>
    <x v="22"/>
    <s v="GDPLTFORECAST"/>
    <s v="TOT"/>
    <s v="MLN_USD"/>
    <s v="A"/>
    <x v="70"/>
    <n v="534555.4"/>
    <m/>
    <x v="1609"/>
  </r>
  <r>
    <x v="23"/>
    <s v="GDPLTFORECAST"/>
    <s v="TOT"/>
    <s v="MLN_USD"/>
    <s v="A"/>
    <x v="2"/>
    <n v="61286.146489806197"/>
    <m/>
    <x v="0"/>
  </r>
  <r>
    <x v="23"/>
    <s v="GDPLTFORECAST"/>
    <s v="TOT"/>
    <s v="MLN_USD"/>
    <s v="A"/>
    <x v="3"/>
    <n v="62451.396719819197"/>
    <m/>
    <x v="1610"/>
  </r>
  <r>
    <x v="23"/>
    <s v="GDPLTFORECAST"/>
    <s v="TOT"/>
    <s v="MLN_USD"/>
    <s v="A"/>
    <x v="4"/>
    <n v="66326.837055294498"/>
    <m/>
    <x v="1611"/>
  </r>
  <r>
    <x v="23"/>
    <s v="GDPLTFORECAST"/>
    <s v="TOT"/>
    <s v="MLN_USD"/>
    <s v="A"/>
    <x v="5"/>
    <n v="70202.642711146997"/>
    <m/>
    <x v="1612"/>
  </r>
  <r>
    <x v="23"/>
    <s v="GDPLTFORECAST"/>
    <s v="TOT"/>
    <s v="MLN_USD"/>
    <s v="A"/>
    <x v="6"/>
    <n v="74946.338633315696"/>
    <m/>
    <x v="1613"/>
  </r>
  <r>
    <x v="23"/>
    <s v="GDPLTFORECAST"/>
    <s v="TOT"/>
    <s v="MLN_USD"/>
    <s v="A"/>
    <x v="7"/>
    <n v="79493.739956198304"/>
    <m/>
    <x v="1614"/>
  </r>
  <r>
    <x v="23"/>
    <s v="GDPLTFORECAST"/>
    <s v="TOT"/>
    <s v="MLN_USD"/>
    <s v="A"/>
    <x v="8"/>
    <n v="82682.880717946799"/>
    <m/>
    <x v="1615"/>
  </r>
  <r>
    <x v="23"/>
    <s v="GDPLTFORECAST"/>
    <s v="TOT"/>
    <s v="MLN_USD"/>
    <s v="A"/>
    <x v="9"/>
    <n v="82513.323398305394"/>
    <m/>
    <x v="1616"/>
  </r>
  <r>
    <x v="23"/>
    <s v="GDPLTFORECAST"/>
    <s v="TOT"/>
    <s v="MLN_USD"/>
    <s v="A"/>
    <x v="10"/>
    <n v="83511.877670081099"/>
    <m/>
    <x v="1617"/>
  </r>
  <r>
    <x v="23"/>
    <s v="GDPLTFORECAST"/>
    <s v="TOT"/>
    <s v="MLN_USD"/>
    <s v="A"/>
    <x v="11"/>
    <n v="86281.522511909396"/>
    <m/>
    <x v="1618"/>
  </r>
  <r>
    <x v="23"/>
    <s v="GDPLTFORECAST"/>
    <s v="TOT"/>
    <s v="MLN_USD"/>
    <s v="A"/>
    <x v="12"/>
    <n v="90183.856555273407"/>
    <m/>
    <x v="1619"/>
  </r>
  <r>
    <x v="23"/>
    <s v="GDPLTFORECAST"/>
    <s v="TOT"/>
    <s v="MLN_USD"/>
    <s v="A"/>
    <x v="13"/>
    <n v="95070.663559607696"/>
    <m/>
    <x v="1620"/>
  </r>
  <r>
    <x v="23"/>
    <s v="GDPLTFORECAST"/>
    <s v="TOT"/>
    <s v="MLN_USD"/>
    <s v="A"/>
    <x v="14"/>
    <n v="100070.274202146"/>
    <m/>
    <x v="1621"/>
  </r>
  <r>
    <x v="23"/>
    <s v="GDPLTFORECAST"/>
    <s v="TOT"/>
    <s v="MLN_USD"/>
    <s v="A"/>
    <x v="15"/>
    <n v="106825.979219997"/>
    <m/>
    <x v="1622"/>
  </r>
  <r>
    <x v="23"/>
    <s v="GDPLTFORECAST"/>
    <s v="TOT"/>
    <s v="MLN_USD"/>
    <s v="A"/>
    <x v="16"/>
    <n v="115855.85930895001"/>
    <m/>
    <x v="1623"/>
  </r>
  <r>
    <x v="23"/>
    <s v="GDPLTFORECAST"/>
    <s v="TOT"/>
    <s v="MLN_USD"/>
    <s v="A"/>
    <x v="17"/>
    <n v="128367.80214246101"/>
    <m/>
    <x v="1624"/>
  </r>
  <r>
    <x v="23"/>
    <s v="GDPLTFORECAST"/>
    <s v="TOT"/>
    <s v="MLN_USD"/>
    <s v="A"/>
    <x v="18"/>
    <n v="135594.62572116099"/>
    <m/>
    <x v="1625"/>
  </r>
  <r>
    <x v="23"/>
    <s v="GDPLTFORECAST"/>
    <s v="TOT"/>
    <s v="MLN_USD"/>
    <s v="A"/>
    <x v="19"/>
    <n v="128241.949746896"/>
    <m/>
    <x v="1626"/>
  </r>
  <r>
    <x v="23"/>
    <s v="GDPLTFORECAST"/>
    <s v="TOT"/>
    <s v="MLN_USD"/>
    <s v="A"/>
    <x v="20"/>
    <n v="134707.54549985999"/>
    <m/>
    <x v="1627"/>
  </r>
  <r>
    <x v="23"/>
    <s v="GDPLTFORECAST"/>
    <s v="TOT"/>
    <s v="MLN_USD"/>
    <s v="A"/>
    <x v="21"/>
    <n v="138505.08526574899"/>
    <m/>
    <x v="1628"/>
  </r>
  <r>
    <x v="23"/>
    <s v="GDPLTFORECAST"/>
    <s v="TOT"/>
    <s v="MLN_USD"/>
    <s v="A"/>
    <x v="22"/>
    <n v="140800.320488192"/>
    <m/>
    <x v="1629"/>
  </r>
  <r>
    <x v="23"/>
    <s v="GDPLTFORECAST"/>
    <s v="TOT"/>
    <s v="MLN_USD"/>
    <s v="A"/>
    <x v="23"/>
    <n v="142899.15544998899"/>
    <m/>
    <x v="1630"/>
  </r>
  <r>
    <x v="23"/>
    <s v="GDPLTFORECAST"/>
    <s v="TOT"/>
    <s v="MLN_USD"/>
    <s v="A"/>
    <x v="24"/>
    <n v="146829.36094123099"/>
    <m/>
    <x v="1631"/>
  </r>
  <r>
    <x v="23"/>
    <s v="GDPLTFORECAST"/>
    <s v="TOT"/>
    <s v="MLN_USD"/>
    <s v="A"/>
    <x v="25"/>
    <n v="152482.439074967"/>
    <m/>
    <x v="1632"/>
  </r>
  <r>
    <x v="23"/>
    <s v="GDPLTFORECAST"/>
    <s v="TOT"/>
    <s v="MLN_USD"/>
    <s v="A"/>
    <x v="26"/>
    <n v="157552.01555406401"/>
    <m/>
    <x v="1633"/>
  </r>
  <r>
    <x v="23"/>
    <s v="GDPLTFORECAST"/>
    <s v="TOT"/>
    <s v="MLN_USD"/>
    <s v="A"/>
    <x v="27"/>
    <n v="162909.046129294"/>
    <m/>
    <x v="1634"/>
  </r>
  <r>
    <x v="23"/>
    <s v="GDPLTFORECAST"/>
    <s v="TOT"/>
    <s v="MLN_USD"/>
    <s v="A"/>
    <x v="28"/>
    <n v="169498.912261177"/>
    <m/>
    <x v="1635"/>
  </r>
  <r>
    <x v="23"/>
    <s v="GDPLTFORECAST"/>
    <s v="TOT"/>
    <s v="MLN_USD"/>
    <s v="A"/>
    <x v="29"/>
    <n v="177169.348353621"/>
    <m/>
    <x v="1636"/>
  </r>
  <r>
    <x v="23"/>
    <s v="GDPLTFORECAST"/>
    <s v="TOT"/>
    <s v="MLN_USD"/>
    <s v="A"/>
    <x v="30"/>
    <n v="183557.4"/>
    <m/>
    <x v="1637"/>
  </r>
  <r>
    <x v="23"/>
    <s v="GDPLTFORECAST"/>
    <s v="TOT"/>
    <s v="MLN_USD"/>
    <s v="A"/>
    <x v="31"/>
    <n v="189550.8"/>
    <m/>
    <x v="1638"/>
  </r>
  <r>
    <x v="23"/>
    <s v="GDPLTFORECAST"/>
    <s v="TOT"/>
    <s v="MLN_USD"/>
    <s v="A"/>
    <x v="32"/>
    <n v="195319.1"/>
    <m/>
    <x v="1639"/>
  </r>
  <r>
    <x v="23"/>
    <s v="GDPLTFORECAST"/>
    <s v="TOT"/>
    <s v="MLN_USD"/>
    <s v="A"/>
    <x v="33"/>
    <n v="200986"/>
    <m/>
    <x v="1640"/>
  </r>
  <r>
    <x v="23"/>
    <s v="GDPLTFORECAST"/>
    <s v="TOT"/>
    <s v="MLN_USD"/>
    <s v="A"/>
    <x v="34"/>
    <n v="206681.7"/>
    <m/>
    <x v="1641"/>
  </r>
  <r>
    <x v="23"/>
    <s v="GDPLTFORECAST"/>
    <s v="TOT"/>
    <s v="MLN_USD"/>
    <s v="A"/>
    <x v="35"/>
    <n v="212468"/>
    <m/>
    <x v="1642"/>
  </r>
  <r>
    <x v="23"/>
    <s v="GDPLTFORECAST"/>
    <s v="TOT"/>
    <s v="MLN_USD"/>
    <s v="A"/>
    <x v="36"/>
    <n v="218325.5"/>
    <m/>
    <x v="1643"/>
  </r>
  <r>
    <x v="23"/>
    <s v="GDPLTFORECAST"/>
    <s v="TOT"/>
    <s v="MLN_USD"/>
    <s v="A"/>
    <x v="37"/>
    <n v="224215.4"/>
    <m/>
    <x v="1644"/>
  </r>
  <r>
    <x v="23"/>
    <s v="GDPLTFORECAST"/>
    <s v="TOT"/>
    <s v="MLN_USD"/>
    <s v="A"/>
    <x v="38"/>
    <n v="230123.2"/>
    <m/>
    <x v="1645"/>
  </r>
  <r>
    <x v="23"/>
    <s v="GDPLTFORECAST"/>
    <s v="TOT"/>
    <s v="MLN_USD"/>
    <s v="A"/>
    <x v="39"/>
    <n v="236029.8"/>
    <m/>
    <x v="1646"/>
  </r>
  <r>
    <x v="23"/>
    <s v="GDPLTFORECAST"/>
    <s v="TOT"/>
    <s v="MLN_USD"/>
    <s v="A"/>
    <x v="40"/>
    <n v="241908.2"/>
    <m/>
    <x v="1647"/>
  </r>
  <r>
    <x v="23"/>
    <s v="GDPLTFORECAST"/>
    <s v="TOT"/>
    <s v="MLN_USD"/>
    <s v="A"/>
    <x v="41"/>
    <n v="247726.2"/>
    <m/>
    <x v="1648"/>
  </r>
  <r>
    <x v="23"/>
    <s v="GDPLTFORECAST"/>
    <s v="TOT"/>
    <s v="MLN_USD"/>
    <s v="A"/>
    <x v="42"/>
    <n v="253476.2"/>
    <m/>
    <x v="1649"/>
  </r>
  <r>
    <x v="23"/>
    <s v="GDPLTFORECAST"/>
    <s v="TOT"/>
    <s v="MLN_USD"/>
    <s v="A"/>
    <x v="43"/>
    <n v="259128.4"/>
    <m/>
    <x v="1650"/>
  </r>
  <r>
    <x v="23"/>
    <s v="GDPLTFORECAST"/>
    <s v="TOT"/>
    <s v="MLN_USD"/>
    <s v="A"/>
    <x v="44"/>
    <n v="264666.90000000002"/>
    <m/>
    <x v="1651"/>
  </r>
  <r>
    <x v="23"/>
    <s v="GDPLTFORECAST"/>
    <s v="TOT"/>
    <s v="MLN_USD"/>
    <s v="A"/>
    <x v="45"/>
    <n v="270087.09999999998"/>
    <m/>
    <x v="1652"/>
  </r>
  <r>
    <x v="23"/>
    <s v="GDPLTFORECAST"/>
    <s v="TOT"/>
    <s v="MLN_USD"/>
    <s v="A"/>
    <x v="46"/>
    <n v="275393.7"/>
    <m/>
    <x v="1653"/>
  </r>
  <r>
    <x v="23"/>
    <s v="GDPLTFORECAST"/>
    <s v="TOT"/>
    <s v="MLN_USD"/>
    <s v="A"/>
    <x v="47"/>
    <n v="280566.90000000002"/>
    <m/>
    <x v="1654"/>
  </r>
  <r>
    <x v="23"/>
    <s v="GDPLTFORECAST"/>
    <s v="TOT"/>
    <s v="MLN_USD"/>
    <s v="A"/>
    <x v="48"/>
    <n v="285616"/>
    <m/>
    <x v="1655"/>
  </r>
  <r>
    <x v="23"/>
    <s v="GDPLTFORECAST"/>
    <s v="TOT"/>
    <s v="MLN_USD"/>
    <s v="A"/>
    <x v="49"/>
    <n v="290559.8"/>
    <m/>
    <x v="1656"/>
  </r>
  <r>
    <x v="23"/>
    <s v="GDPLTFORECAST"/>
    <s v="TOT"/>
    <s v="MLN_USD"/>
    <s v="A"/>
    <x v="50"/>
    <n v="295424.90000000002"/>
    <m/>
    <x v="1657"/>
  </r>
  <r>
    <x v="23"/>
    <s v="GDPLTFORECAST"/>
    <s v="TOT"/>
    <s v="MLN_USD"/>
    <s v="A"/>
    <x v="51"/>
    <n v="300238.7"/>
    <m/>
    <x v="1658"/>
  </r>
  <r>
    <x v="23"/>
    <s v="GDPLTFORECAST"/>
    <s v="TOT"/>
    <s v="MLN_USD"/>
    <s v="A"/>
    <x v="52"/>
    <n v="305016.8"/>
    <m/>
    <x v="1659"/>
  </r>
  <r>
    <x v="23"/>
    <s v="GDPLTFORECAST"/>
    <s v="TOT"/>
    <s v="MLN_USD"/>
    <s v="A"/>
    <x v="53"/>
    <n v="309766.8"/>
    <m/>
    <x v="1660"/>
  </r>
  <r>
    <x v="23"/>
    <s v="GDPLTFORECAST"/>
    <s v="TOT"/>
    <s v="MLN_USD"/>
    <s v="A"/>
    <x v="54"/>
    <n v="314492.3"/>
    <m/>
    <x v="1661"/>
  </r>
  <r>
    <x v="23"/>
    <s v="GDPLTFORECAST"/>
    <s v="TOT"/>
    <s v="MLN_USD"/>
    <s v="A"/>
    <x v="55"/>
    <n v="319194.5"/>
    <m/>
    <x v="1662"/>
  </r>
  <r>
    <x v="23"/>
    <s v="GDPLTFORECAST"/>
    <s v="TOT"/>
    <s v="MLN_USD"/>
    <s v="A"/>
    <x v="56"/>
    <n v="323873.3"/>
    <m/>
    <x v="1663"/>
  </r>
  <r>
    <x v="23"/>
    <s v="GDPLTFORECAST"/>
    <s v="TOT"/>
    <s v="MLN_USD"/>
    <s v="A"/>
    <x v="57"/>
    <n v="328557.40000000002"/>
    <m/>
    <x v="1664"/>
  </r>
  <r>
    <x v="23"/>
    <s v="GDPLTFORECAST"/>
    <s v="TOT"/>
    <s v="MLN_USD"/>
    <s v="A"/>
    <x v="58"/>
    <n v="333239.8"/>
    <m/>
    <x v="1665"/>
  </r>
  <r>
    <x v="23"/>
    <s v="GDPLTFORECAST"/>
    <s v="TOT"/>
    <s v="MLN_USD"/>
    <s v="A"/>
    <x v="59"/>
    <n v="337916.2"/>
    <m/>
    <x v="1666"/>
  </r>
  <r>
    <x v="23"/>
    <s v="GDPLTFORECAST"/>
    <s v="TOT"/>
    <s v="MLN_USD"/>
    <s v="A"/>
    <x v="60"/>
    <n v="342590.8"/>
    <m/>
    <x v="1667"/>
  </r>
  <r>
    <x v="23"/>
    <s v="GDPLTFORECAST"/>
    <s v="TOT"/>
    <s v="MLN_USD"/>
    <s v="A"/>
    <x v="61"/>
    <n v="347278.2"/>
    <m/>
    <x v="1668"/>
  </r>
  <r>
    <x v="23"/>
    <s v="GDPLTFORECAST"/>
    <s v="TOT"/>
    <s v="MLN_USD"/>
    <s v="A"/>
    <x v="62"/>
    <n v="351971.1"/>
    <m/>
    <x v="1669"/>
  </r>
  <r>
    <x v="23"/>
    <s v="GDPLTFORECAST"/>
    <s v="TOT"/>
    <s v="MLN_USD"/>
    <s v="A"/>
    <x v="63"/>
    <n v="356704.5"/>
    <m/>
    <x v="1670"/>
  </r>
  <r>
    <x v="23"/>
    <s v="GDPLTFORECAST"/>
    <s v="TOT"/>
    <s v="MLN_USD"/>
    <s v="A"/>
    <x v="64"/>
    <n v="361514.7"/>
    <m/>
    <x v="1671"/>
  </r>
  <r>
    <x v="23"/>
    <s v="GDPLTFORECAST"/>
    <s v="TOT"/>
    <s v="MLN_USD"/>
    <s v="A"/>
    <x v="65"/>
    <n v="366435.5"/>
    <m/>
    <x v="1672"/>
  </r>
  <r>
    <x v="23"/>
    <s v="GDPLTFORECAST"/>
    <s v="TOT"/>
    <s v="MLN_USD"/>
    <s v="A"/>
    <x v="66"/>
    <n v="371480.5"/>
    <m/>
    <x v="1673"/>
  </r>
  <r>
    <x v="23"/>
    <s v="GDPLTFORECAST"/>
    <s v="TOT"/>
    <s v="MLN_USD"/>
    <s v="A"/>
    <x v="67"/>
    <n v="376642.3"/>
    <m/>
    <x v="1674"/>
  </r>
  <r>
    <x v="23"/>
    <s v="GDPLTFORECAST"/>
    <s v="TOT"/>
    <s v="MLN_USD"/>
    <s v="A"/>
    <x v="68"/>
    <n v="381902.7"/>
    <m/>
    <x v="1675"/>
  </r>
  <r>
    <x v="23"/>
    <s v="GDPLTFORECAST"/>
    <s v="TOT"/>
    <s v="MLN_USD"/>
    <s v="A"/>
    <x v="69"/>
    <n v="387237"/>
    <m/>
    <x v="1676"/>
  </r>
  <r>
    <x v="23"/>
    <s v="GDPLTFORECAST"/>
    <s v="TOT"/>
    <s v="MLN_USD"/>
    <s v="A"/>
    <x v="70"/>
    <n v="392617.4"/>
    <m/>
    <x v="1677"/>
  </r>
  <r>
    <x v="24"/>
    <s v="GDPLTFORECAST"/>
    <s v="TOT"/>
    <s v="MLN_USD"/>
    <s v="A"/>
    <x v="0"/>
    <n v="907747.860208228"/>
    <m/>
    <x v="0"/>
  </r>
  <r>
    <x v="24"/>
    <s v="GDPLTFORECAST"/>
    <s v="TOT"/>
    <s v="MLN_USD"/>
    <s v="A"/>
    <x v="1"/>
    <n v="930831.91430226702"/>
    <m/>
    <x v="1678"/>
  </r>
  <r>
    <x v="24"/>
    <s v="GDPLTFORECAST"/>
    <s v="TOT"/>
    <s v="MLN_USD"/>
    <s v="A"/>
    <x v="2"/>
    <n v="939494.85861768504"/>
    <m/>
    <x v="1679"/>
  </r>
  <r>
    <x v="24"/>
    <s v="GDPLTFORECAST"/>
    <s v="TOT"/>
    <s v="MLN_USD"/>
    <s v="A"/>
    <x v="3"/>
    <n v="929804.06947763602"/>
    <m/>
    <x v="1680"/>
  </r>
  <r>
    <x v="24"/>
    <s v="GDPLTFORECAST"/>
    <s v="TOT"/>
    <s v="MLN_USD"/>
    <s v="A"/>
    <x v="4"/>
    <n v="951954.12544842402"/>
    <m/>
    <x v="1681"/>
  </r>
  <r>
    <x v="24"/>
    <s v="GDPLTFORECAST"/>
    <s v="TOT"/>
    <s v="MLN_USD"/>
    <s v="A"/>
    <x v="5"/>
    <n v="978211.09182719002"/>
    <m/>
    <x v="1682"/>
  </r>
  <r>
    <x v="24"/>
    <s v="GDPLTFORECAST"/>
    <s v="TOT"/>
    <s v="MLN_USD"/>
    <s v="A"/>
    <x v="6"/>
    <n v="1004374.74467665"/>
    <m/>
    <x v="1683"/>
  </r>
  <r>
    <x v="24"/>
    <s v="GDPLTFORECAST"/>
    <s v="TOT"/>
    <s v="MLN_USD"/>
    <s v="A"/>
    <x v="7"/>
    <n v="1041435.1004337399"/>
    <m/>
    <x v="1684"/>
  </r>
  <r>
    <x v="24"/>
    <s v="GDPLTFORECAST"/>
    <s v="TOT"/>
    <s v="MLN_USD"/>
    <s v="A"/>
    <x v="8"/>
    <n v="1086276.2583301901"/>
    <m/>
    <x v="1685"/>
  </r>
  <r>
    <x v="24"/>
    <s v="GDPLTFORECAST"/>
    <s v="TOT"/>
    <s v="MLN_USD"/>
    <s v="A"/>
    <x v="9"/>
    <n v="1134994.7368468"/>
    <m/>
    <x v="1686"/>
  </r>
  <r>
    <x v="24"/>
    <s v="GDPLTFORECAST"/>
    <s v="TOT"/>
    <s v="MLN_USD"/>
    <s v="A"/>
    <x v="10"/>
    <n v="1195025.7388772999"/>
    <m/>
    <x v="1687"/>
  </r>
  <r>
    <x v="24"/>
    <s v="GDPLTFORECAST"/>
    <s v="TOT"/>
    <s v="MLN_USD"/>
    <s v="A"/>
    <x v="11"/>
    <n v="1242839.6010418299"/>
    <m/>
    <x v="1688"/>
  </r>
  <r>
    <x v="24"/>
    <s v="GDPLTFORECAST"/>
    <s v="TOT"/>
    <s v="MLN_USD"/>
    <s v="A"/>
    <x v="12"/>
    <n v="1278631.8416387099"/>
    <m/>
    <x v="1689"/>
  </r>
  <r>
    <x v="24"/>
    <s v="GDPLTFORECAST"/>
    <s v="TOT"/>
    <s v="MLN_USD"/>
    <s v="A"/>
    <x v="13"/>
    <n v="1319389.14550129"/>
    <m/>
    <x v="1690"/>
  </r>
  <r>
    <x v="24"/>
    <s v="GDPLTFORECAST"/>
    <s v="TOT"/>
    <s v="MLN_USD"/>
    <s v="A"/>
    <x v="14"/>
    <n v="1361169.4782064899"/>
    <m/>
    <x v="1691"/>
  </r>
  <r>
    <x v="24"/>
    <s v="GDPLTFORECAST"/>
    <s v="TOT"/>
    <s v="MLN_USD"/>
    <s v="A"/>
    <x v="15"/>
    <n v="1411847.27037454"/>
    <m/>
    <x v="1692"/>
  </r>
  <r>
    <x v="24"/>
    <s v="GDPLTFORECAST"/>
    <s v="TOT"/>
    <s v="MLN_USD"/>
    <s v="A"/>
    <x v="16"/>
    <n v="1470779.5146440801"/>
    <m/>
    <x v="1693"/>
  </r>
  <r>
    <x v="24"/>
    <s v="GDPLTFORECAST"/>
    <s v="TOT"/>
    <s v="MLN_USD"/>
    <s v="A"/>
    <x v="17"/>
    <n v="1526213.08288528"/>
    <m/>
    <x v="1694"/>
  </r>
  <r>
    <x v="24"/>
    <s v="GDPLTFORECAST"/>
    <s v="TOT"/>
    <s v="MLN_USD"/>
    <s v="A"/>
    <x v="18"/>
    <n v="1543269.9890793201"/>
    <m/>
    <x v="1695"/>
  </r>
  <r>
    <x v="24"/>
    <s v="GDPLTFORECAST"/>
    <s v="TOT"/>
    <s v="MLN_USD"/>
    <s v="A"/>
    <x v="19"/>
    <n v="1488118.6831702001"/>
    <m/>
    <x v="1696"/>
  </r>
  <r>
    <x v="24"/>
    <s v="GDPLTFORECAST"/>
    <s v="TOT"/>
    <s v="MLN_USD"/>
    <s v="A"/>
    <x v="20"/>
    <n v="1488327.9703627599"/>
    <m/>
    <x v="1697"/>
  </r>
  <r>
    <x v="24"/>
    <s v="GDPLTFORECAST"/>
    <s v="TOT"/>
    <s v="MLN_USD"/>
    <s v="A"/>
    <x v="21"/>
    <n v="1473463.07213295"/>
    <m/>
    <x v="1698"/>
  </r>
  <r>
    <x v="24"/>
    <s v="GDPLTFORECAST"/>
    <s v="TOT"/>
    <s v="MLN_USD"/>
    <s v="A"/>
    <x v="22"/>
    <n v="1430323.7495655101"/>
    <m/>
    <x v="1699"/>
  </r>
  <r>
    <x v="24"/>
    <s v="GDPLTFORECAST"/>
    <s v="TOT"/>
    <s v="MLN_USD"/>
    <s v="A"/>
    <x v="23"/>
    <n v="1405926.64584803"/>
    <m/>
    <x v="1700"/>
  </r>
  <r>
    <x v="24"/>
    <s v="GDPLTFORECAST"/>
    <s v="TOT"/>
    <s v="MLN_USD"/>
    <s v="A"/>
    <x v="24"/>
    <n v="1425328.3947324499"/>
    <m/>
    <x v="1701"/>
  </r>
  <r>
    <x v="24"/>
    <s v="GDPLTFORECAST"/>
    <s v="TOT"/>
    <s v="MLN_USD"/>
    <s v="A"/>
    <x v="25"/>
    <n v="1474249.2759944999"/>
    <m/>
    <x v="1702"/>
  </r>
  <r>
    <x v="24"/>
    <s v="GDPLTFORECAST"/>
    <s v="TOT"/>
    <s v="MLN_USD"/>
    <s v="A"/>
    <x v="26"/>
    <n v="1522523.0192269001"/>
    <m/>
    <x v="1703"/>
  </r>
  <r>
    <x v="24"/>
    <s v="GDPLTFORECAST"/>
    <s v="TOT"/>
    <s v="MLN_USD"/>
    <s v="A"/>
    <x v="27"/>
    <n v="1568987.52975516"/>
    <m/>
    <x v="1704"/>
  </r>
  <r>
    <x v="24"/>
    <s v="GDPLTFORECAST"/>
    <s v="TOT"/>
    <s v="MLN_USD"/>
    <s v="A"/>
    <x v="28"/>
    <n v="1613017.6422615401"/>
    <m/>
    <x v="1705"/>
  </r>
  <r>
    <x v="24"/>
    <s v="GDPLTFORECAST"/>
    <s v="TOT"/>
    <s v="MLN_USD"/>
    <s v="A"/>
    <x v="29"/>
    <n v="1651137.3770508999"/>
    <m/>
    <x v="1706"/>
  </r>
  <r>
    <x v="24"/>
    <s v="GDPLTFORECAST"/>
    <s v="TOT"/>
    <s v="MLN_USD"/>
    <s v="A"/>
    <x v="30"/>
    <n v="1671748"/>
    <m/>
    <x v="1707"/>
  </r>
  <r>
    <x v="24"/>
    <s v="GDPLTFORECAST"/>
    <s v="TOT"/>
    <s v="MLN_USD"/>
    <s v="A"/>
    <x v="31"/>
    <n v="1688704"/>
    <m/>
    <x v="1708"/>
  </r>
  <r>
    <x v="24"/>
    <s v="GDPLTFORECAST"/>
    <s v="TOT"/>
    <s v="MLN_USD"/>
    <s v="A"/>
    <x v="32"/>
    <n v="1705933"/>
    <m/>
    <x v="1709"/>
  </r>
  <r>
    <x v="24"/>
    <s v="GDPLTFORECAST"/>
    <s v="TOT"/>
    <s v="MLN_USD"/>
    <s v="A"/>
    <x v="33"/>
    <n v="1724619"/>
    <m/>
    <x v="1710"/>
  </r>
  <r>
    <x v="24"/>
    <s v="GDPLTFORECAST"/>
    <s v="TOT"/>
    <s v="MLN_USD"/>
    <s v="A"/>
    <x v="34"/>
    <n v="1744982"/>
    <m/>
    <x v="1711"/>
  </r>
  <r>
    <x v="24"/>
    <s v="GDPLTFORECAST"/>
    <s v="TOT"/>
    <s v="MLN_USD"/>
    <s v="A"/>
    <x v="35"/>
    <n v="1766838"/>
    <m/>
    <x v="1712"/>
  </r>
  <r>
    <x v="24"/>
    <s v="GDPLTFORECAST"/>
    <s v="TOT"/>
    <s v="MLN_USD"/>
    <s v="A"/>
    <x v="36"/>
    <n v="1789912"/>
    <m/>
    <x v="1713"/>
  </r>
  <r>
    <x v="24"/>
    <s v="GDPLTFORECAST"/>
    <s v="TOT"/>
    <s v="MLN_USD"/>
    <s v="A"/>
    <x v="37"/>
    <n v="1813963"/>
    <m/>
    <x v="1714"/>
  </r>
  <r>
    <x v="24"/>
    <s v="GDPLTFORECAST"/>
    <s v="TOT"/>
    <s v="MLN_USD"/>
    <s v="A"/>
    <x v="38"/>
    <n v="1838758"/>
    <m/>
    <x v="1715"/>
  </r>
  <r>
    <x v="24"/>
    <s v="GDPLTFORECAST"/>
    <s v="TOT"/>
    <s v="MLN_USD"/>
    <s v="A"/>
    <x v="39"/>
    <n v="1864064"/>
    <m/>
    <x v="1716"/>
  </r>
  <r>
    <x v="24"/>
    <s v="GDPLTFORECAST"/>
    <s v="TOT"/>
    <s v="MLN_USD"/>
    <s v="A"/>
    <x v="40"/>
    <n v="1889672"/>
    <m/>
    <x v="1717"/>
  </r>
  <r>
    <x v="24"/>
    <s v="GDPLTFORECAST"/>
    <s v="TOT"/>
    <s v="MLN_USD"/>
    <s v="A"/>
    <x v="41"/>
    <n v="1915409"/>
    <m/>
    <x v="1718"/>
  </r>
  <r>
    <x v="24"/>
    <s v="GDPLTFORECAST"/>
    <s v="TOT"/>
    <s v="MLN_USD"/>
    <s v="A"/>
    <x v="42"/>
    <n v="1941124"/>
    <m/>
    <x v="1719"/>
  </r>
  <r>
    <x v="24"/>
    <s v="GDPLTFORECAST"/>
    <s v="TOT"/>
    <s v="MLN_USD"/>
    <s v="A"/>
    <x v="43"/>
    <n v="1966673"/>
    <m/>
    <x v="1720"/>
  </r>
  <r>
    <x v="24"/>
    <s v="GDPLTFORECAST"/>
    <s v="TOT"/>
    <s v="MLN_USD"/>
    <s v="A"/>
    <x v="44"/>
    <n v="1991943"/>
    <m/>
    <x v="1721"/>
  </r>
  <r>
    <x v="24"/>
    <s v="GDPLTFORECAST"/>
    <s v="TOT"/>
    <s v="MLN_USD"/>
    <s v="A"/>
    <x v="45"/>
    <n v="2016873"/>
    <m/>
    <x v="1722"/>
  </r>
  <r>
    <x v="24"/>
    <s v="GDPLTFORECAST"/>
    <s v="TOT"/>
    <s v="MLN_USD"/>
    <s v="A"/>
    <x v="46"/>
    <n v="2041469"/>
    <m/>
    <x v="1723"/>
  </r>
  <r>
    <x v="24"/>
    <s v="GDPLTFORECAST"/>
    <s v="TOT"/>
    <s v="MLN_USD"/>
    <s v="A"/>
    <x v="47"/>
    <n v="2065619"/>
    <m/>
    <x v="1724"/>
  </r>
  <r>
    <x v="24"/>
    <s v="GDPLTFORECAST"/>
    <s v="TOT"/>
    <s v="MLN_USD"/>
    <s v="A"/>
    <x v="48"/>
    <n v="2089457"/>
    <m/>
    <x v="1725"/>
  </r>
  <r>
    <x v="24"/>
    <s v="GDPLTFORECAST"/>
    <s v="TOT"/>
    <s v="MLN_USD"/>
    <s v="A"/>
    <x v="49"/>
    <n v="2113190"/>
    <m/>
    <x v="1726"/>
  </r>
  <r>
    <x v="24"/>
    <s v="GDPLTFORECAST"/>
    <s v="TOT"/>
    <s v="MLN_USD"/>
    <s v="A"/>
    <x v="50"/>
    <n v="2137078"/>
    <m/>
    <x v="1727"/>
  </r>
  <r>
    <x v="24"/>
    <s v="GDPLTFORECAST"/>
    <s v="TOT"/>
    <s v="MLN_USD"/>
    <s v="A"/>
    <x v="51"/>
    <n v="2161398"/>
    <m/>
    <x v="1728"/>
  </r>
  <r>
    <x v="24"/>
    <s v="GDPLTFORECAST"/>
    <s v="TOT"/>
    <s v="MLN_USD"/>
    <s v="A"/>
    <x v="52"/>
    <n v="2186416"/>
    <m/>
    <x v="1729"/>
  </r>
  <r>
    <x v="24"/>
    <s v="GDPLTFORECAST"/>
    <s v="TOT"/>
    <s v="MLN_USD"/>
    <s v="A"/>
    <x v="53"/>
    <n v="2212411"/>
    <m/>
    <x v="1730"/>
  </r>
  <r>
    <x v="24"/>
    <s v="GDPLTFORECAST"/>
    <s v="TOT"/>
    <s v="MLN_USD"/>
    <s v="A"/>
    <x v="54"/>
    <n v="2239692"/>
    <m/>
    <x v="1731"/>
  </r>
  <r>
    <x v="24"/>
    <s v="GDPLTFORECAST"/>
    <s v="TOT"/>
    <s v="MLN_USD"/>
    <s v="A"/>
    <x v="55"/>
    <n v="2268577"/>
    <m/>
    <x v="1732"/>
  </r>
  <r>
    <x v="24"/>
    <s v="GDPLTFORECAST"/>
    <s v="TOT"/>
    <s v="MLN_USD"/>
    <s v="A"/>
    <x v="56"/>
    <n v="2299357"/>
    <m/>
    <x v="1733"/>
  </r>
  <r>
    <x v="24"/>
    <s v="GDPLTFORECAST"/>
    <s v="TOT"/>
    <s v="MLN_USD"/>
    <s v="A"/>
    <x v="57"/>
    <n v="2332210"/>
    <m/>
    <x v="1734"/>
  </r>
  <r>
    <x v="24"/>
    <s v="GDPLTFORECAST"/>
    <s v="TOT"/>
    <s v="MLN_USD"/>
    <s v="A"/>
    <x v="58"/>
    <n v="2367247"/>
    <m/>
    <x v="1735"/>
  </r>
  <r>
    <x v="24"/>
    <s v="GDPLTFORECAST"/>
    <s v="TOT"/>
    <s v="MLN_USD"/>
    <s v="A"/>
    <x v="59"/>
    <n v="2404570"/>
    <m/>
    <x v="1736"/>
  </r>
  <r>
    <x v="24"/>
    <s v="GDPLTFORECAST"/>
    <s v="TOT"/>
    <s v="MLN_USD"/>
    <s v="A"/>
    <x v="60"/>
    <n v="2444307"/>
    <m/>
    <x v="1737"/>
  </r>
  <r>
    <x v="24"/>
    <s v="GDPLTFORECAST"/>
    <s v="TOT"/>
    <s v="MLN_USD"/>
    <s v="A"/>
    <x v="61"/>
    <n v="2486596"/>
    <m/>
    <x v="1738"/>
  </r>
  <r>
    <x v="24"/>
    <s v="GDPLTFORECAST"/>
    <s v="TOT"/>
    <s v="MLN_USD"/>
    <s v="A"/>
    <x v="62"/>
    <n v="2531495"/>
    <m/>
    <x v="1739"/>
  </r>
  <r>
    <x v="24"/>
    <s v="GDPLTFORECAST"/>
    <s v="TOT"/>
    <s v="MLN_USD"/>
    <s v="A"/>
    <x v="63"/>
    <n v="2579034"/>
    <m/>
    <x v="1740"/>
  </r>
  <r>
    <x v="24"/>
    <s v="GDPLTFORECAST"/>
    <s v="TOT"/>
    <s v="MLN_USD"/>
    <s v="A"/>
    <x v="64"/>
    <n v="2629258"/>
    <m/>
    <x v="1741"/>
  </r>
  <r>
    <x v="24"/>
    <s v="GDPLTFORECAST"/>
    <s v="TOT"/>
    <s v="MLN_USD"/>
    <s v="A"/>
    <x v="65"/>
    <n v="2682243"/>
    <m/>
    <x v="1742"/>
  </r>
  <r>
    <x v="24"/>
    <s v="GDPLTFORECAST"/>
    <s v="TOT"/>
    <s v="MLN_USD"/>
    <s v="A"/>
    <x v="66"/>
    <n v="2738065"/>
    <m/>
    <x v="1743"/>
  </r>
  <r>
    <x v="24"/>
    <s v="GDPLTFORECAST"/>
    <s v="TOT"/>
    <s v="MLN_USD"/>
    <s v="A"/>
    <x v="67"/>
    <n v="2796682"/>
    <m/>
    <x v="1744"/>
  </r>
  <r>
    <x v="24"/>
    <s v="GDPLTFORECAST"/>
    <s v="TOT"/>
    <s v="MLN_USD"/>
    <s v="A"/>
    <x v="68"/>
    <n v="2857983"/>
    <m/>
    <x v="1745"/>
  </r>
  <r>
    <x v="24"/>
    <s v="GDPLTFORECAST"/>
    <s v="TOT"/>
    <s v="MLN_USD"/>
    <s v="A"/>
    <x v="69"/>
    <n v="2921850"/>
    <m/>
    <x v="1746"/>
  </r>
  <r>
    <x v="24"/>
    <s v="GDPLTFORECAST"/>
    <s v="TOT"/>
    <s v="MLN_USD"/>
    <s v="A"/>
    <x v="70"/>
    <n v="2988225"/>
    <m/>
    <x v="1747"/>
  </r>
  <r>
    <x v="25"/>
    <s v="GDPLTFORECAST"/>
    <s v="TOT"/>
    <s v="MLN_USD"/>
    <s v="A"/>
    <x v="0"/>
    <n v="256500.13261253701"/>
    <m/>
    <x v="0"/>
  </r>
  <r>
    <x v="25"/>
    <s v="GDPLTFORECAST"/>
    <s v="TOT"/>
    <s v="MLN_USD"/>
    <s v="A"/>
    <x v="1"/>
    <n v="253560.70557130699"/>
    <m/>
    <x v="1748"/>
  </r>
  <r>
    <x v="25"/>
    <s v="GDPLTFORECAST"/>
    <s v="TOT"/>
    <s v="MLN_USD"/>
    <s v="A"/>
    <x v="2"/>
    <n v="250622.969650254"/>
    <m/>
    <x v="1749"/>
  </r>
  <r>
    <x v="25"/>
    <s v="GDPLTFORECAST"/>
    <s v="TOT"/>
    <s v="MLN_USD"/>
    <s v="A"/>
    <x v="3"/>
    <n v="245446.06052772101"/>
    <m/>
    <x v="1750"/>
  </r>
  <r>
    <x v="25"/>
    <s v="GDPLTFORECAST"/>
    <s v="TOT"/>
    <s v="MLN_USD"/>
    <s v="A"/>
    <x v="4"/>
    <n v="255068.81882520899"/>
    <m/>
    <x v="1751"/>
  </r>
  <r>
    <x v="25"/>
    <s v="GDPLTFORECAST"/>
    <s v="TOT"/>
    <s v="MLN_USD"/>
    <s v="A"/>
    <x v="5"/>
    <n v="265889.56383214402"/>
    <m/>
    <x v="1752"/>
  </r>
  <r>
    <x v="25"/>
    <s v="GDPLTFORECAST"/>
    <s v="TOT"/>
    <s v="MLN_USD"/>
    <s v="A"/>
    <x v="6"/>
    <n v="269990.29014305503"/>
    <m/>
    <x v="1753"/>
  </r>
  <r>
    <x v="25"/>
    <s v="GDPLTFORECAST"/>
    <s v="TOT"/>
    <s v="MLN_USD"/>
    <s v="A"/>
    <x v="7"/>
    <n v="278403.25990873598"/>
    <m/>
    <x v="1754"/>
  </r>
  <r>
    <x v="25"/>
    <s v="GDPLTFORECAST"/>
    <s v="TOT"/>
    <s v="MLN_USD"/>
    <s v="A"/>
    <x v="8"/>
    <n v="289900.37142475101"/>
    <m/>
    <x v="1755"/>
  </r>
  <r>
    <x v="25"/>
    <s v="GDPLTFORECAST"/>
    <s v="TOT"/>
    <s v="MLN_USD"/>
    <s v="A"/>
    <x v="9"/>
    <n v="302288.72400868498"/>
    <m/>
    <x v="1756"/>
  </r>
  <r>
    <x v="25"/>
    <s v="GDPLTFORECAST"/>
    <s v="TOT"/>
    <s v="MLN_USD"/>
    <s v="A"/>
    <x v="10"/>
    <n v="317051.78638329502"/>
    <m/>
    <x v="1757"/>
  </r>
  <r>
    <x v="25"/>
    <s v="GDPLTFORECAST"/>
    <s v="TOT"/>
    <s v="MLN_USD"/>
    <s v="A"/>
    <x v="11"/>
    <n v="322488.15341790998"/>
    <m/>
    <x v="1758"/>
  </r>
  <r>
    <x v="25"/>
    <s v="GDPLTFORECAST"/>
    <s v="TOT"/>
    <s v="MLN_USD"/>
    <s v="A"/>
    <x v="12"/>
    <n v="329206.23905682401"/>
    <m/>
    <x v="1759"/>
  </r>
  <r>
    <x v="25"/>
    <s v="GDPLTFORECAST"/>
    <s v="TOT"/>
    <s v="MLN_USD"/>
    <s v="A"/>
    <x v="13"/>
    <n v="337504.649753729"/>
    <m/>
    <x v="1760"/>
  </r>
  <r>
    <x v="25"/>
    <s v="GDPLTFORECAST"/>
    <s v="TOT"/>
    <s v="MLN_USD"/>
    <s v="A"/>
    <x v="14"/>
    <n v="350351.34035261499"/>
    <m/>
    <x v="1761"/>
  </r>
  <r>
    <x v="25"/>
    <s v="GDPLTFORECAST"/>
    <s v="TOT"/>
    <s v="MLN_USD"/>
    <s v="A"/>
    <x v="15"/>
    <n v="360204.742885374"/>
    <m/>
    <x v="1762"/>
  </r>
  <r>
    <x v="25"/>
    <s v="GDPLTFORECAST"/>
    <s v="TOT"/>
    <s v="MLN_USD"/>
    <s v="A"/>
    <x v="16"/>
    <n v="377995.58313456102"/>
    <m/>
    <x v="1763"/>
  </r>
  <r>
    <x v="25"/>
    <s v="GDPLTFORECAST"/>
    <s v="TOT"/>
    <s v="MLN_USD"/>
    <s v="A"/>
    <x v="17"/>
    <n v="391344.25814316398"/>
    <m/>
    <x v="1764"/>
  </r>
  <r>
    <x v="25"/>
    <s v="GDPLTFORECAST"/>
    <s v="TOT"/>
    <s v="MLN_USD"/>
    <s v="A"/>
    <x v="18"/>
    <n v="388527.89567259798"/>
    <m/>
    <x v="1765"/>
  </r>
  <r>
    <x v="25"/>
    <s v="GDPLTFORECAST"/>
    <s v="TOT"/>
    <s v="MLN_USD"/>
    <s v="A"/>
    <x v="19"/>
    <n v="368647.929385892"/>
    <m/>
    <x v="1766"/>
  </r>
  <r>
    <x v="25"/>
    <s v="GDPLTFORECAST"/>
    <s v="TOT"/>
    <s v="MLN_USD"/>
    <s v="A"/>
    <x v="20"/>
    <n v="389648.66183746199"/>
    <m/>
    <x v="1767"/>
  </r>
  <r>
    <x v="25"/>
    <s v="GDPLTFORECAST"/>
    <s v="TOT"/>
    <s v="MLN_USD"/>
    <s v="A"/>
    <x v="21"/>
    <n v="400295.83866381802"/>
    <m/>
    <x v="1768"/>
  </r>
  <r>
    <x v="25"/>
    <s v="GDPLTFORECAST"/>
    <s v="TOT"/>
    <s v="MLN_USD"/>
    <s v="A"/>
    <x v="22"/>
    <n v="400454.65456644603"/>
    <m/>
    <x v="1769"/>
  </r>
  <r>
    <x v="25"/>
    <s v="GDPLTFORECAST"/>
    <s v="TOT"/>
    <s v="MLN_USD"/>
    <s v="A"/>
    <x v="23"/>
    <n v="405344.37339810102"/>
    <m/>
    <x v="1770"/>
  </r>
  <r>
    <x v="25"/>
    <s v="GDPLTFORECAST"/>
    <s v="TOT"/>
    <s v="MLN_USD"/>
    <s v="A"/>
    <x v="24"/>
    <n v="416328.00390158303"/>
    <m/>
    <x v="1771"/>
  </r>
  <r>
    <x v="25"/>
    <s v="GDPLTFORECAST"/>
    <s v="TOT"/>
    <s v="MLN_USD"/>
    <s v="A"/>
    <x v="25"/>
    <n v="434113.75715837302"/>
    <m/>
    <x v="1772"/>
  </r>
  <r>
    <x v="25"/>
    <s v="GDPLTFORECAST"/>
    <s v="TOT"/>
    <s v="MLN_USD"/>
    <s v="A"/>
    <x v="26"/>
    <n v="447132.48984011897"/>
    <m/>
    <x v="1773"/>
  </r>
  <r>
    <x v="25"/>
    <s v="GDPLTFORECAST"/>
    <s v="TOT"/>
    <s v="MLN_USD"/>
    <s v="A"/>
    <x v="27"/>
    <n v="459023.74152703799"/>
    <m/>
    <x v="1774"/>
  </r>
  <r>
    <x v="25"/>
    <s v="GDPLTFORECAST"/>
    <s v="TOT"/>
    <s v="MLN_USD"/>
    <s v="A"/>
    <x v="28"/>
    <n v="472076.25192338403"/>
    <m/>
    <x v="1775"/>
  </r>
  <r>
    <x v="25"/>
    <s v="GDPLTFORECAST"/>
    <s v="TOT"/>
    <s v="MLN_USD"/>
    <s v="A"/>
    <x v="29"/>
    <n v="482362.01316634403"/>
    <m/>
    <x v="1776"/>
  </r>
  <r>
    <x v="25"/>
    <s v="GDPLTFORECAST"/>
    <s v="TOT"/>
    <s v="MLN_USD"/>
    <s v="A"/>
    <x v="30"/>
    <n v="492578.9"/>
    <m/>
    <x v="1777"/>
  </r>
  <r>
    <x v="25"/>
    <s v="GDPLTFORECAST"/>
    <s v="TOT"/>
    <s v="MLN_USD"/>
    <s v="A"/>
    <x v="31"/>
    <n v="503455.2"/>
    <m/>
    <x v="1778"/>
  </r>
  <r>
    <x v="25"/>
    <s v="GDPLTFORECAST"/>
    <s v="TOT"/>
    <s v="MLN_USD"/>
    <s v="A"/>
    <x v="32"/>
    <n v="514864.6"/>
    <m/>
    <x v="1779"/>
  </r>
  <r>
    <x v="25"/>
    <s v="GDPLTFORECAST"/>
    <s v="TOT"/>
    <s v="MLN_USD"/>
    <s v="A"/>
    <x v="33"/>
    <n v="526698.6"/>
    <m/>
    <x v="1780"/>
  </r>
  <r>
    <x v="25"/>
    <s v="GDPLTFORECAST"/>
    <s v="TOT"/>
    <s v="MLN_USD"/>
    <s v="A"/>
    <x v="34"/>
    <n v="538920.69999999995"/>
    <m/>
    <x v="1781"/>
  </r>
  <r>
    <x v="25"/>
    <s v="GDPLTFORECAST"/>
    <s v="TOT"/>
    <s v="MLN_USD"/>
    <s v="A"/>
    <x v="35"/>
    <n v="551504.5"/>
    <m/>
    <x v="1782"/>
  </r>
  <r>
    <x v="25"/>
    <s v="GDPLTFORECAST"/>
    <s v="TOT"/>
    <s v="MLN_USD"/>
    <s v="A"/>
    <x v="36"/>
    <n v="564393.6"/>
    <m/>
    <x v="1783"/>
  </r>
  <r>
    <x v="25"/>
    <s v="GDPLTFORECAST"/>
    <s v="TOT"/>
    <s v="MLN_USD"/>
    <s v="A"/>
    <x v="37"/>
    <n v="577608.69999999995"/>
    <m/>
    <x v="1784"/>
  </r>
  <r>
    <x v="25"/>
    <s v="GDPLTFORECAST"/>
    <s v="TOT"/>
    <s v="MLN_USD"/>
    <s v="A"/>
    <x v="38"/>
    <n v="591119.80000000005"/>
    <m/>
    <x v="1785"/>
  </r>
  <r>
    <x v="25"/>
    <s v="GDPLTFORECAST"/>
    <s v="TOT"/>
    <s v="MLN_USD"/>
    <s v="A"/>
    <x v="39"/>
    <n v="604911.5"/>
    <m/>
    <x v="1786"/>
  </r>
  <r>
    <x v="25"/>
    <s v="GDPLTFORECAST"/>
    <s v="TOT"/>
    <s v="MLN_USD"/>
    <s v="A"/>
    <x v="40"/>
    <n v="618985.1"/>
    <m/>
    <x v="1787"/>
  </r>
  <r>
    <x v="25"/>
    <s v="GDPLTFORECAST"/>
    <s v="TOT"/>
    <s v="MLN_USD"/>
    <s v="A"/>
    <x v="41"/>
    <n v="633363.6"/>
    <m/>
    <x v="1788"/>
  </r>
  <r>
    <x v="25"/>
    <s v="GDPLTFORECAST"/>
    <s v="TOT"/>
    <s v="MLN_USD"/>
    <s v="A"/>
    <x v="42"/>
    <n v="648007.69999999995"/>
    <m/>
    <x v="1789"/>
  </r>
  <r>
    <x v="25"/>
    <s v="GDPLTFORECAST"/>
    <s v="TOT"/>
    <s v="MLN_USD"/>
    <s v="A"/>
    <x v="43"/>
    <n v="662958.9"/>
    <m/>
    <x v="1790"/>
  </r>
  <r>
    <x v="25"/>
    <s v="GDPLTFORECAST"/>
    <s v="TOT"/>
    <s v="MLN_USD"/>
    <s v="A"/>
    <x v="44"/>
    <n v="678251.3"/>
    <m/>
    <x v="1791"/>
  </r>
  <r>
    <x v="25"/>
    <s v="GDPLTFORECAST"/>
    <s v="TOT"/>
    <s v="MLN_USD"/>
    <s v="A"/>
    <x v="45"/>
    <n v="693898.3"/>
    <m/>
    <x v="1792"/>
  </r>
  <r>
    <x v="25"/>
    <s v="GDPLTFORECAST"/>
    <s v="TOT"/>
    <s v="MLN_USD"/>
    <s v="A"/>
    <x v="46"/>
    <n v="709897.8"/>
    <m/>
    <x v="1793"/>
  </r>
  <r>
    <x v="25"/>
    <s v="GDPLTFORECAST"/>
    <s v="TOT"/>
    <s v="MLN_USD"/>
    <s v="A"/>
    <x v="47"/>
    <n v="726330.7"/>
    <m/>
    <x v="1794"/>
  </r>
  <r>
    <x v="25"/>
    <s v="GDPLTFORECAST"/>
    <s v="TOT"/>
    <s v="MLN_USD"/>
    <s v="A"/>
    <x v="48"/>
    <n v="743208"/>
    <m/>
    <x v="1795"/>
  </r>
  <r>
    <x v="25"/>
    <s v="GDPLTFORECAST"/>
    <s v="TOT"/>
    <s v="MLN_USD"/>
    <s v="A"/>
    <x v="49"/>
    <n v="760547.3"/>
    <m/>
    <x v="1796"/>
  </r>
  <r>
    <x v="25"/>
    <s v="GDPLTFORECAST"/>
    <s v="TOT"/>
    <s v="MLN_USD"/>
    <s v="A"/>
    <x v="50"/>
    <n v="778369.1"/>
    <m/>
    <x v="1797"/>
  </r>
  <r>
    <x v="25"/>
    <s v="GDPLTFORECAST"/>
    <s v="TOT"/>
    <s v="MLN_USD"/>
    <s v="A"/>
    <x v="51"/>
    <n v="796701.7"/>
    <m/>
    <x v="1798"/>
  </r>
  <r>
    <x v="25"/>
    <s v="GDPLTFORECAST"/>
    <s v="TOT"/>
    <s v="MLN_USD"/>
    <s v="A"/>
    <x v="52"/>
    <n v="815469.4"/>
    <m/>
    <x v="1799"/>
  </r>
  <r>
    <x v="25"/>
    <s v="GDPLTFORECAST"/>
    <s v="TOT"/>
    <s v="MLN_USD"/>
    <s v="A"/>
    <x v="53"/>
    <n v="834664"/>
    <m/>
    <x v="1800"/>
  </r>
  <r>
    <x v="25"/>
    <s v="GDPLTFORECAST"/>
    <s v="TOT"/>
    <s v="MLN_USD"/>
    <s v="A"/>
    <x v="54"/>
    <n v="854258.6"/>
    <m/>
    <x v="1801"/>
  </r>
  <r>
    <x v="25"/>
    <s v="GDPLTFORECAST"/>
    <s v="TOT"/>
    <s v="MLN_USD"/>
    <s v="A"/>
    <x v="55"/>
    <n v="874212.2"/>
    <m/>
    <x v="1802"/>
  </r>
  <r>
    <x v="25"/>
    <s v="GDPLTFORECAST"/>
    <s v="TOT"/>
    <s v="MLN_USD"/>
    <s v="A"/>
    <x v="56"/>
    <n v="894490.1"/>
    <m/>
    <x v="1803"/>
  </r>
  <r>
    <x v="25"/>
    <s v="GDPLTFORECAST"/>
    <s v="TOT"/>
    <s v="MLN_USD"/>
    <s v="A"/>
    <x v="57"/>
    <n v="915173.9"/>
    <m/>
    <x v="1804"/>
  </r>
  <r>
    <x v="25"/>
    <s v="GDPLTFORECAST"/>
    <s v="TOT"/>
    <s v="MLN_USD"/>
    <s v="A"/>
    <x v="58"/>
    <n v="936240.8"/>
    <m/>
    <x v="1805"/>
  </r>
  <r>
    <x v="25"/>
    <s v="GDPLTFORECAST"/>
    <s v="TOT"/>
    <s v="MLN_USD"/>
    <s v="A"/>
    <x v="59"/>
    <n v="957668.2"/>
    <m/>
    <x v="1806"/>
  </r>
  <r>
    <x v="25"/>
    <s v="GDPLTFORECAST"/>
    <s v="TOT"/>
    <s v="MLN_USD"/>
    <s v="A"/>
    <x v="60"/>
    <n v="979439.6"/>
    <m/>
    <x v="1807"/>
  </r>
  <r>
    <x v="25"/>
    <s v="GDPLTFORECAST"/>
    <s v="TOT"/>
    <s v="MLN_USD"/>
    <s v="A"/>
    <x v="61"/>
    <n v="1001559"/>
    <m/>
    <x v="1808"/>
  </r>
  <r>
    <x v="25"/>
    <s v="GDPLTFORECAST"/>
    <s v="TOT"/>
    <s v="MLN_USD"/>
    <s v="A"/>
    <x v="62"/>
    <n v="1023933"/>
    <m/>
    <x v="1809"/>
  </r>
  <r>
    <x v="25"/>
    <s v="GDPLTFORECAST"/>
    <s v="TOT"/>
    <s v="MLN_USD"/>
    <s v="A"/>
    <x v="63"/>
    <n v="1046586"/>
    <m/>
    <x v="1810"/>
  </r>
  <r>
    <x v="25"/>
    <s v="GDPLTFORECAST"/>
    <s v="TOT"/>
    <s v="MLN_USD"/>
    <s v="A"/>
    <x v="64"/>
    <n v="1069546"/>
    <m/>
    <x v="1811"/>
  </r>
  <r>
    <x v="25"/>
    <s v="GDPLTFORECAST"/>
    <s v="TOT"/>
    <s v="MLN_USD"/>
    <s v="A"/>
    <x v="65"/>
    <n v="1092856"/>
    <m/>
    <x v="1812"/>
  </r>
  <r>
    <x v="25"/>
    <s v="GDPLTFORECAST"/>
    <s v="TOT"/>
    <s v="MLN_USD"/>
    <s v="A"/>
    <x v="66"/>
    <n v="1116578"/>
    <m/>
    <x v="1813"/>
  </r>
  <r>
    <x v="25"/>
    <s v="GDPLTFORECAST"/>
    <s v="TOT"/>
    <s v="MLN_USD"/>
    <s v="A"/>
    <x v="67"/>
    <n v="1140792"/>
    <m/>
    <x v="1814"/>
  </r>
  <r>
    <x v="25"/>
    <s v="GDPLTFORECAST"/>
    <s v="TOT"/>
    <s v="MLN_USD"/>
    <s v="A"/>
    <x v="68"/>
    <n v="1165561"/>
    <m/>
    <x v="1815"/>
  </r>
  <r>
    <x v="25"/>
    <s v="GDPLTFORECAST"/>
    <s v="TOT"/>
    <s v="MLN_USD"/>
    <s v="A"/>
    <x v="69"/>
    <n v="1190917"/>
    <m/>
    <x v="1816"/>
  </r>
  <r>
    <x v="25"/>
    <s v="GDPLTFORECAST"/>
    <s v="TOT"/>
    <s v="MLN_USD"/>
    <s v="A"/>
    <x v="70"/>
    <n v="1216856"/>
    <m/>
    <x v="1817"/>
  </r>
  <r>
    <x v="26"/>
    <s v="GDPLTFORECAST"/>
    <s v="TOT"/>
    <s v="MLN_USD"/>
    <s v="A"/>
    <x v="0"/>
    <n v="307491.90558294702"/>
    <m/>
    <x v="0"/>
  </r>
  <r>
    <x v="26"/>
    <s v="GDPLTFORECAST"/>
    <s v="TOT"/>
    <s v="MLN_USD"/>
    <s v="A"/>
    <x v="1"/>
    <n v="304984.09770237299"/>
    <m/>
    <x v="1818"/>
  </r>
  <r>
    <x v="26"/>
    <s v="GDPLTFORECAST"/>
    <s v="TOT"/>
    <s v="MLN_USD"/>
    <s v="A"/>
    <x v="2"/>
    <n v="304473.00428966701"/>
    <m/>
    <x v="1819"/>
  </r>
  <r>
    <x v="26"/>
    <s v="GDPLTFORECAST"/>
    <s v="TOT"/>
    <s v="MLN_USD"/>
    <s v="A"/>
    <x v="3"/>
    <n v="304094.99957068602"/>
    <m/>
    <x v="1820"/>
  </r>
  <r>
    <x v="26"/>
    <s v="GDPLTFORECAST"/>
    <s v="TOT"/>
    <s v="MLN_USD"/>
    <s v="A"/>
    <x v="4"/>
    <n v="308120.74891616701"/>
    <m/>
    <x v="1821"/>
  </r>
  <r>
    <x v="26"/>
    <s v="GDPLTFORECAST"/>
    <s v="TOT"/>
    <s v="MLN_USD"/>
    <s v="A"/>
    <x v="5"/>
    <n v="309782.42180489597"/>
    <m/>
    <x v="1822"/>
  </r>
  <r>
    <x v="26"/>
    <s v="GDPLTFORECAST"/>
    <s v="TOT"/>
    <s v="MLN_USD"/>
    <s v="A"/>
    <x v="6"/>
    <n v="311538.56074556097"/>
    <m/>
    <x v="1823"/>
  </r>
  <r>
    <x v="26"/>
    <s v="GDPLTFORECAST"/>
    <s v="TOT"/>
    <s v="MLN_USD"/>
    <s v="A"/>
    <x v="7"/>
    <n v="318712.637947832"/>
    <m/>
    <x v="1824"/>
  </r>
  <r>
    <x v="26"/>
    <s v="GDPLTFORECAST"/>
    <s v="TOT"/>
    <s v="MLN_USD"/>
    <s v="A"/>
    <x v="8"/>
    <n v="328055.21497826901"/>
    <m/>
    <x v="1825"/>
  </r>
  <r>
    <x v="26"/>
    <s v="GDPLTFORECAST"/>
    <s v="TOT"/>
    <s v="MLN_USD"/>
    <s v="A"/>
    <x v="9"/>
    <n v="333649.63386723102"/>
    <m/>
    <x v="1826"/>
  </r>
  <r>
    <x v="26"/>
    <s v="GDPLTFORECAST"/>
    <s v="TOT"/>
    <s v="MLN_USD"/>
    <s v="A"/>
    <x v="10"/>
    <n v="347143.86397085898"/>
    <m/>
    <x v="1827"/>
  </r>
  <r>
    <x v="26"/>
    <s v="GDPLTFORECAST"/>
    <s v="TOT"/>
    <s v="MLN_USD"/>
    <s v="A"/>
    <x v="11"/>
    <n v="351587.092327411"/>
    <m/>
    <x v="1828"/>
  </r>
  <r>
    <x v="26"/>
    <s v="GDPLTFORECAST"/>
    <s v="TOT"/>
    <s v="MLN_USD"/>
    <s v="A"/>
    <x v="12"/>
    <n v="352238.02546536602"/>
    <m/>
    <x v="1829"/>
  </r>
  <r>
    <x v="26"/>
    <s v="GDPLTFORECAST"/>
    <s v="TOT"/>
    <s v="MLN_USD"/>
    <s v="A"/>
    <x v="13"/>
    <n v="352456.77887685201"/>
    <m/>
    <x v="1830"/>
  </r>
  <r>
    <x v="26"/>
    <s v="GDPLTFORECAST"/>
    <s v="TOT"/>
    <s v="MLN_USD"/>
    <s v="A"/>
    <x v="14"/>
    <n v="361746.49221240199"/>
    <m/>
    <x v="1831"/>
  </r>
  <r>
    <x v="26"/>
    <s v="GDPLTFORECAST"/>
    <s v="TOT"/>
    <s v="MLN_USD"/>
    <s v="A"/>
    <x v="15"/>
    <n v="373207.60663985898"/>
    <m/>
    <x v="1832"/>
  </r>
  <r>
    <x v="26"/>
    <s v="GDPLTFORECAST"/>
    <s v="TOT"/>
    <s v="MLN_USD"/>
    <s v="A"/>
    <x v="16"/>
    <n v="388372.41638595"/>
    <m/>
    <x v="1833"/>
  </r>
  <r>
    <x v="26"/>
    <s v="GDPLTFORECAST"/>
    <s v="TOT"/>
    <s v="MLN_USD"/>
    <s v="A"/>
    <x v="17"/>
    <n v="404257.50430846302"/>
    <m/>
    <x v="1834"/>
  </r>
  <r>
    <x v="26"/>
    <s v="GDPLTFORECAST"/>
    <s v="TOT"/>
    <s v="MLN_USD"/>
    <s v="A"/>
    <x v="18"/>
    <n v="412764.05508341698"/>
    <m/>
    <x v="1835"/>
  </r>
  <r>
    <x v="26"/>
    <s v="GDPLTFORECAST"/>
    <s v="TOT"/>
    <s v="MLN_USD"/>
    <s v="A"/>
    <x v="19"/>
    <n v="403650.01980825601"/>
    <m/>
    <x v="1836"/>
  </r>
  <r>
    <x v="26"/>
    <s v="GDPLTFORECAST"/>
    <s v="TOT"/>
    <s v="MLN_USD"/>
    <s v="A"/>
    <x v="20"/>
    <n v="415254.05996772402"/>
    <m/>
    <x v="1837"/>
  </r>
  <r>
    <x v="26"/>
    <s v="GDPLTFORECAST"/>
    <s v="TOT"/>
    <s v="MLN_USD"/>
    <s v="A"/>
    <x v="21"/>
    <n v="422871.99068925099"/>
    <m/>
    <x v="1838"/>
  </r>
  <r>
    <x v="26"/>
    <s v="GDPLTFORECAST"/>
    <s v="TOT"/>
    <s v="MLN_USD"/>
    <s v="A"/>
    <x v="22"/>
    <n v="427056.37872636801"/>
    <m/>
    <x v="1839"/>
  </r>
  <r>
    <x v="26"/>
    <s v="GDPLTFORECAST"/>
    <s v="TOT"/>
    <s v="MLN_USD"/>
    <s v="A"/>
    <x v="23"/>
    <n v="435149.30864337902"/>
    <m/>
    <x v="1840"/>
  </r>
  <r>
    <x v="26"/>
    <s v="GDPLTFORECAST"/>
    <s v="TOT"/>
    <s v="MLN_USD"/>
    <s v="A"/>
    <x v="24"/>
    <n v="445811.72891090502"/>
    <m/>
    <x v="1841"/>
  </r>
  <r>
    <x v="26"/>
    <s v="GDPLTFORECAST"/>
    <s v="TOT"/>
    <s v="MLN_USD"/>
    <s v="A"/>
    <x v="25"/>
    <n v="451007.06027690403"/>
    <m/>
    <x v="1842"/>
  </r>
  <r>
    <x v="26"/>
    <s v="GDPLTFORECAST"/>
    <s v="TOT"/>
    <s v="MLN_USD"/>
    <s v="A"/>
    <x v="26"/>
    <n v="457267.07737937901"/>
    <m/>
    <x v="1843"/>
  </r>
  <r>
    <x v="26"/>
    <s v="GDPLTFORECAST"/>
    <s v="TOT"/>
    <s v="MLN_USD"/>
    <s v="A"/>
    <x v="27"/>
    <n v="462151.50092815602"/>
    <m/>
    <x v="1844"/>
  </r>
  <r>
    <x v="26"/>
    <s v="GDPLTFORECAST"/>
    <s v="TOT"/>
    <s v="MLN_USD"/>
    <s v="A"/>
    <x v="28"/>
    <n v="472955.06599174603"/>
    <m/>
    <x v="1845"/>
  </r>
  <r>
    <x v="26"/>
    <s v="GDPLTFORECAST"/>
    <s v="TOT"/>
    <s v="MLN_USD"/>
    <s v="A"/>
    <x v="29"/>
    <n v="482141.119293981"/>
    <m/>
    <x v="1846"/>
  </r>
  <r>
    <x v="26"/>
    <s v="GDPLTFORECAST"/>
    <s v="TOT"/>
    <s v="MLN_USD"/>
    <s v="A"/>
    <x v="30"/>
    <n v="490747.6"/>
    <m/>
    <x v="1847"/>
  </r>
  <r>
    <x v="26"/>
    <s v="GDPLTFORECAST"/>
    <s v="TOT"/>
    <s v="MLN_USD"/>
    <s v="A"/>
    <x v="31"/>
    <n v="499114.3"/>
    <m/>
    <x v="1848"/>
  </r>
  <r>
    <x v="26"/>
    <s v="GDPLTFORECAST"/>
    <s v="TOT"/>
    <s v="MLN_USD"/>
    <s v="A"/>
    <x v="32"/>
    <n v="507201.8"/>
    <m/>
    <x v="1849"/>
  </r>
  <r>
    <x v="26"/>
    <s v="GDPLTFORECAST"/>
    <s v="TOT"/>
    <s v="MLN_USD"/>
    <s v="A"/>
    <x v="33"/>
    <n v="515151.2"/>
    <m/>
    <x v="1850"/>
  </r>
  <r>
    <x v="26"/>
    <s v="GDPLTFORECAST"/>
    <s v="TOT"/>
    <s v="MLN_USD"/>
    <s v="A"/>
    <x v="34"/>
    <n v="523180.6"/>
    <m/>
    <x v="1851"/>
  </r>
  <r>
    <x v="26"/>
    <s v="GDPLTFORECAST"/>
    <s v="TOT"/>
    <s v="MLN_USD"/>
    <s v="A"/>
    <x v="35"/>
    <n v="531448.6"/>
    <m/>
    <x v="1852"/>
  </r>
  <r>
    <x v="26"/>
    <s v="GDPLTFORECAST"/>
    <s v="TOT"/>
    <s v="MLN_USD"/>
    <s v="A"/>
    <x v="36"/>
    <n v="539958.6"/>
    <m/>
    <x v="1853"/>
  </r>
  <r>
    <x v="26"/>
    <s v="GDPLTFORECAST"/>
    <s v="TOT"/>
    <s v="MLN_USD"/>
    <s v="A"/>
    <x v="37"/>
    <n v="548651.4"/>
    <m/>
    <x v="1854"/>
  </r>
  <r>
    <x v="26"/>
    <s v="GDPLTFORECAST"/>
    <s v="TOT"/>
    <s v="MLN_USD"/>
    <s v="A"/>
    <x v="38"/>
    <n v="557534.19999999995"/>
    <m/>
    <x v="1855"/>
  </r>
  <r>
    <x v="26"/>
    <s v="GDPLTFORECAST"/>
    <s v="TOT"/>
    <s v="MLN_USD"/>
    <s v="A"/>
    <x v="39"/>
    <n v="566618.69999999995"/>
    <m/>
    <x v="1856"/>
  </r>
  <r>
    <x v="26"/>
    <s v="GDPLTFORECAST"/>
    <s v="TOT"/>
    <s v="MLN_USD"/>
    <s v="A"/>
    <x v="40"/>
    <n v="575920.1"/>
    <m/>
    <x v="1857"/>
  </r>
  <r>
    <x v="26"/>
    <s v="GDPLTFORECAST"/>
    <s v="TOT"/>
    <s v="MLN_USD"/>
    <s v="A"/>
    <x v="41"/>
    <n v="585458"/>
    <m/>
    <x v="1858"/>
  </r>
  <r>
    <x v="26"/>
    <s v="GDPLTFORECAST"/>
    <s v="TOT"/>
    <s v="MLN_USD"/>
    <s v="A"/>
    <x v="42"/>
    <n v="595327.5"/>
    <m/>
    <x v="1859"/>
  </r>
  <r>
    <x v="26"/>
    <s v="GDPLTFORECAST"/>
    <s v="TOT"/>
    <s v="MLN_USD"/>
    <s v="A"/>
    <x v="43"/>
    <n v="605555.19999999995"/>
    <m/>
    <x v="1860"/>
  </r>
  <r>
    <x v="26"/>
    <s v="GDPLTFORECAST"/>
    <s v="TOT"/>
    <s v="MLN_USD"/>
    <s v="A"/>
    <x v="44"/>
    <n v="616165.1"/>
    <m/>
    <x v="1861"/>
  </r>
  <r>
    <x v="26"/>
    <s v="GDPLTFORECAST"/>
    <s v="TOT"/>
    <s v="MLN_USD"/>
    <s v="A"/>
    <x v="45"/>
    <n v="627177.1"/>
    <m/>
    <x v="1862"/>
  </r>
  <r>
    <x v="26"/>
    <s v="GDPLTFORECAST"/>
    <s v="TOT"/>
    <s v="MLN_USD"/>
    <s v="A"/>
    <x v="46"/>
    <n v="638607.5"/>
    <m/>
    <x v="1863"/>
  </r>
  <r>
    <x v="26"/>
    <s v="GDPLTFORECAST"/>
    <s v="TOT"/>
    <s v="MLN_USD"/>
    <s v="A"/>
    <x v="47"/>
    <n v="650387.6"/>
    <m/>
    <x v="1864"/>
  </r>
  <r>
    <x v="26"/>
    <s v="GDPLTFORECAST"/>
    <s v="TOT"/>
    <s v="MLN_USD"/>
    <s v="A"/>
    <x v="48"/>
    <n v="662510.1"/>
    <m/>
    <x v="1865"/>
  </r>
  <r>
    <x v="26"/>
    <s v="GDPLTFORECAST"/>
    <s v="TOT"/>
    <s v="MLN_USD"/>
    <s v="A"/>
    <x v="49"/>
    <n v="674958.4"/>
    <m/>
    <x v="1866"/>
  </r>
  <r>
    <x v="26"/>
    <s v="GDPLTFORECAST"/>
    <s v="TOT"/>
    <s v="MLN_USD"/>
    <s v="A"/>
    <x v="50"/>
    <n v="687714.7"/>
    <m/>
    <x v="1867"/>
  </r>
  <r>
    <x v="26"/>
    <s v="GDPLTFORECAST"/>
    <s v="TOT"/>
    <s v="MLN_USD"/>
    <s v="A"/>
    <x v="51"/>
    <n v="700766.3"/>
    <m/>
    <x v="1868"/>
  </r>
  <r>
    <x v="26"/>
    <s v="GDPLTFORECAST"/>
    <s v="TOT"/>
    <s v="MLN_USD"/>
    <s v="A"/>
    <x v="52"/>
    <n v="714188.5"/>
    <m/>
    <x v="1869"/>
  </r>
  <r>
    <x v="26"/>
    <s v="GDPLTFORECAST"/>
    <s v="TOT"/>
    <s v="MLN_USD"/>
    <s v="A"/>
    <x v="53"/>
    <n v="727975.3"/>
    <m/>
    <x v="1870"/>
  </r>
  <r>
    <x v="26"/>
    <s v="GDPLTFORECAST"/>
    <s v="TOT"/>
    <s v="MLN_USD"/>
    <s v="A"/>
    <x v="54"/>
    <n v="742120.8"/>
    <m/>
    <x v="1871"/>
  </r>
  <r>
    <x v="26"/>
    <s v="GDPLTFORECAST"/>
    <s v="TOT"/>
    <s v="MLN_USD"/>
    <s v="A"/>
    <x v="55"/>
    <n v="756623.8"/>
    <m/>
    <x v="1872"/>
  </r>
  <r>
    <x v="26"/>
    <s v="GDPLTFORECAST"/>
    <s v="TOT"/>
    <s v="MLN_USD"/>
    <s v="A"/>
    <x v="56"/>
    <n v="771489.1"/>
    <m/>
    <x v="1873"/>
  </r>
  <r>
    <x v="26"/>
    <s v="GDPLTFORECAST"/>
    <s v="TOT"/>
    <s v="MLN_USD"/>
    <s v="A"/>
    <x v="57"/>
    <n v="786625.7"/>
    <m/>
    <x v="1874"/>
  </r>
  <r>
    <x v="26"/>
    <s v="GDPLTFORECAST"/>
    <s v="TOT"/>
    <s v="MLN_USD"/>
    <s v="A"/>
    <x v="58"/>
    <n v="802031.7"/>
    <m/>
    <x v="1875"/>
  </r>
  <r>
    <x v="26"/>
    <s v="GDPLTFORECAST"/>
    <s v="TOT"/>
    <s v="MLN_USD"/>
    <s v="A"/>
    <x v="59"/>
    <n v="817711.3"/>
    <m/>
    <x v="1876"/>
  </r>
  <r>
    <x v="26"/>
    <s v="GDPLTFORECAST"/>
    <s v="TOT"/>
    <s v="MLN_USD"/>
    <s v="A"/>
    <x v="60"/>
    <n v="833679.2"/>
    <m/>
    <x v="1877"/>
  </r>
  <r>
    <x v="26"/>
    <s v="GDPLTFORECAST"/>
    <s v="TOT"/>
    <s v="MLN_USD"/>
    <s v="A"/>
    <x v="61"/>
    <n v="849956.5"/>
    <m/>
    <x v="1878"/>
  </r>
  <r>
    <x v="26"/>
    <s v="GDPLTFORECAST"/>
    <s v="TOT"/>
    <s v="MLN_USD"/>
    <s v="A"/>
    <x v="62"/>
    <n v="866657"/>
    <m/>
    <x v="1879"/>
  </r>
  <r>
    <x v="26"/>
    <s v="GDPLTFORECAST"/>
    <s v="TOT"/>
    <s v="MLN_USD"/>
    <s v="A"/>
    <x v="63"/>
    <n v="883790.8"/>
    <m/>
    <x v="1880"/>
  </r>
  <r>
    <x v="26"/>
    <s v="GDPLTFORECAST"/>
    <s v="TOT"/>
    <s v="MLN_USD"/>
    <s v="A"/>
    <x v="64"/>
    <n v="901369.9"/>
    <m/>
    <x v="1881"/>
  </r>
  <r>
    <x v="26"/>
    <s v="GDPLTFORECAST"/>
    <s v="TOT"/>
    <s v="MLN_USD"/>
    <s v="A"/>
    <x v="65"/>
    <n v="919417"/>
    <m/>
    <x v="1882"/>
  </r>
  <r>
    <x v="26"/>
    <s v="GDPLTFORECAST"/>
    <s v="TOT"/>
    <s v="MLN_USD"/>
    <s v="A"/>
    <x v="66"/>
    <n v="937966"/>
    <m/>
    <x v="1883"/>
  </r>
  <r>
    <x v="26"/>
    <s v="GDPLTFORECAST"/>
    <s v="TOT"/>
    <s v="MLN_USD"/>
    <s v="A"/>
    <x v="67"/>
    <n v="956931.6"/>
    <m/>
    <x v="1884"/>
  </r>
  <r>
    <x v="26"/>
    <s v="GDPLTFORECAST"/>
    <s v="TOT"/>
    <s v="MLN_USD"/>
    <s v="A"/>
    <x v="68"/>
    <n v="976327.2"/>
    <m/>
    <x v="1885"/>
  </r>
  <r>
    <x v="26"/>
    <s v="GDPLTFORECAST"/>
    <s v="TOT"/>
    <s v="MLN_USD"/>
    <s v="A"/>
    <x v="69"/>
    <n v="996157.5"/>
    <m/>
    <x v="1886"/>
  </r>
  <r>
    <x v="26"/>
    <s v="GDPLTFORECAST"/>
    <s v="TOT"/>
    <s v="MLN_USD"/>
    <s v="A"/>
    <x v="70"/>
    <n v="1016423"/>
    <m/>
    <x v="1887"/>
  </r>
  <r>
    <x v="27"/>
    <s v="GDPLTFORECAST"/>
    <s v="TOT"/>
    <s v="MLN_USD"/>
    <s v="A"/>
    <x v="0"/>
    <n v="593231.50589673396"/>
    <m/>
    <x v="0"/>
  </r>
  <r>
    <x v="27"/>
    <s v="GDPLTFORECAST"/>
    <s v="TOT"/>
    <s v="MLN_USD"/>
    <s v="A"/>
    <x v="1"/>
    <n v="598727.87727995298"/>
    <m/>
    <x v="1888"/>
  </r>
  <r>
    <x v="27"/>
    <s v="GDPLTFORECAST"/>
    <s v="TOT"/>
    <s v="MLN_USD"/>
    <s v="A"/>
    <x v="2"/>
    <n v="634557.467949991"/>
    <m/>
    <x v="1889"/>
  </r>
  <r>
    <x v="27"/>
    <s v="GDPLTFORECAST"/>
    <s v="TOT"/>
    <s v="MLN_USD"/>
    <s v="A"/>
    <x v="3"/>
    <n v="685588.71017600002"/>
    <m/>
    <x v="1890"/>
  </r>
  <r>
    <x v="27"/>
    <s v="GDPLTFORECAST"/>
    <s v="TOT"/>
    <s v="MLN_USD"/>
    <s v="A"/>
    <x v="4"/>
    <n v="648185.29950796301"/>
    <m/>
    <x v="1891"/>
  </r>
  <r>
    <x v="27"/>
    <s v="GDPLTFORECAST"/>
    <s v="TOT"/>
    <s v="MLN_USD"/>
    <s v="A"/>
    <x v="5"/>
    <n v="694797.72108897101"/>
    <m/>
    <x v="1892"/>
  </r>
  <r>
    <x v="27"/>
    <s v="GDPLTFORECAST"/>
    <s v="TOT"/>
    <s v="MLN_USD"/>
    <s v="A"/>
    <x v="6"/>
    <n v="743470.52082270104"/>
    <m/>
    <x v="1893"/>
  </r>
  <r>
    <x v="27"/>
    <s v="GDPLTFORECAST"/>
    <s v="TOT"/>
    <s v="MLN_USD"/>
    <s v="A"/>
    <x v="7"/>
    <n v="799444.92936759803"/>
    <m/>
    <x v="1894"/>
  </r>
  <r>
    <x v="27"/>
    <s v="GDPLTFORECAST"/>
    <s v="TOT"/>
    <s v="MLN_USD"/>
    <s v="A"/>
    <x v="8"/>
    <n v="824162.68160872394"/>
    <m/>
    <x v="1895"/>
  </r>
  <r>
    <x v="27"/>
    <s v="GDPLTFORECAST"/>
    <s v="TOT"/>
    <s v="MLN_USD"/>
    <s v="A"/>
    <x v="9"/>
    <n v="796339.96025276894"/>
    <m/>
    <x v="1896"/>
  </r>
  <r>
    <x v="27"/>
    <s v="GDPLTFORECAST"/>
    <s v="TOT"/>
    <s v="MLN_USD"/>
    <s v="A"/>
    <x v="10"/>
    <n v="848684.246326347"/>
    <m/>
    <x v="1897"/>
  </r>
  <r>
    <x v="27"/>
    <s v="GDPLTFORECAST"/>
    <s v="TOT"/>
    <s v="MLN_USD"/>
    <s v="A"/>
    <x v="11"/>
    <n v="797664.98009695602"/>
    <m/>
    <x v="1898"/>
  </r>
  <r>
    <x v="27"/>
    <s v="GDPLTFORECAST"/>
    <s v="TOT"/>
    <s v="MLN_USD"/>
    <s v="A"/>
    <x v="12"/>
    <n v="848467.32532870304"/>
    <m/>
    <x v="1899"/>
  </r>
  <r>
    <x v="27"/>
    <s v="GDPLTFORECAST"/>
    <s v="TOT"/>
    <s v="MLN_USD"/>
    <s v="A"/>
    <x v="13"/>
    <n v="898352.49315591005"/>
    <m/>
    <x v="1900"/>
  </r>
  <r>
    <x v="27"/>
    <s v="GDPLTFORECAST"/>
    <s v="TOT"/>
    <s v="MLN_USD"/>
    <s v="A"/>
    <x v="14"/>
    <n v="982520.30259515799"/>
    <m/>
    <x v="1901"/>
  </r>
  <r>
    <x v="27"/>
    <s v="GDPLTFORECAST"/>
    <s v="TOT"/>
    <s v="MLN_USD"/>
    <s v="A"/>
    <x v="15"/>
    <n v="1070222.0836586"/>
    <m/>
    <x v="1902"/>
  </r>
  <r>
    <x v="27"/>
    <s v="GDPLTFORECAST"/>
    <s v="TOT"/>
    <s v="MLN_USD"/>
    <s v="A"/>
    <x v="16"/>
    <n v="1148334.9908056101"/>
    <m/>
    <x v="1903"/>
  </r>
  <r>
    <x v="27"/>
    <s v="GDPLTFORECAST"/>
    <s v="TOT"/>
    <s v="MLN_USD"/>
    <s v="A"/>
    <x v="17"/>
    <n v="1205906.47118963"/>
    <m/>
    <x v="1904"/>
  </r>
  <r>
    <x v="27"/>
    <s v="GDPLTFORECAST"/>
    <s v="TOT"/>
    <s v="MLN_USD"/>
    <s v="A"/>
    <x v="18"/>
    <n v="1217155.0190063"/>
    <m/>
    <x v="1905"/>
  </r>
  <r>
    <x v="27"/>
    <s v="GDPLTFORECAST"/>
    <s v="TOT"/>
    <s v="MLN_USD"/>
    <s v="A"/>
    <x v="19"/>
    <n v="1158141.62485121"/>
    <m/>
    <x v="1906"/>
  </r>
  <r>
    <x v="27"/>
    <s v="GDPLTFORECAST"/>
    <s v="TOT"/>
    <s v="MLN_USD"/>
    <s v="A"/>
    <x v="20"/>
    <n v="1260932.1027357599"/>
    <m/>
    <x v="1907"/>
  </r>
  <r>
    <x v="27"/>
    <s v="GDPLTFORECAST"/>
    <s v="TOT"/>
    <s v="MLN_USD"/>
    <s v="A"/>
    <x v="21"/>
    <n v="1395297.16005391"/>
    <m/>
    <x v="1908"/>
  </r>
  <r>
    <x v="27"/>
    <s v="GDPLTFORECAST"/>
    <s v="TOT"/>
    <s v="MLN_USD"/>
    <s v="A"/>
    <x v="22"/>
    <n v="1461434.1754924201"/>
    <m/>
    <x v="1909"/>
  </r>
  <r>
    <x v="27"/>
    <s v="GDPLTFORECAST"/>
    <s v="TOT"/>
    <s v="MLN_USD"/>
    <s v="A"/>
    <x v="23"/>
    <n v="1591782.7217968199"/>
    <m/>
    <x v="1910"/>
  </r>
  <r>
    <x v="27"/>
    <s v="GDPLTFORECAST"/>
    <s v="TOT"/>
    <s v="MLN_USD"/>
    <s v="A"/>
    <x v="24"/>
    <n v="1670882.88651147"/>
    <m/>
    <x v="1911"/>
  </r>
  <r>
    <x v="27"/>
    <s v="GDPLTFORECAST"/>
    <s v="TOT"/>
    <s v="MLN_USD"/>
    <s v="A"/>
    <x v="25"/>
    <n v="1769808.32744923"/>
    <m/>
    <x v="1912"/>
  </r>
  <r>
    <x v="27"/>
    <s v="GDPLTFORECAST"/>
    <s v="TOT"/>
    <s v="MLN_USD"/>
    <s v="A"/>
    <x v="26"/>
    <n v="1826791.7872786699"/>
    <m/>
    <x v="1913"/>
  </r>
  <r>
    <x v="27"/>
    <s v="GDPLTFORECAST"/>
    <s v="TOT"/>
    <s v="MLN_USD"/>
    <s v="A"/>
    <x v="27"/>
    <n v="1961222.30305101"/>
    <m/>
    <x v="1914"/>
  </r>
  <r>
    <x v="27"/>
    <s v="GDPLTFORECAST"/>
    <s v="TOT"/>
    <s v="MLN_USD"/>
    <s v="A"/>
    <x v="28"/>
    <n v="2061193.03532637"/>
    <m/>
    <x v="1915"/>
  </r>
  <r>
    <x v="27"/>
    <s v="GDPLTFORECAST"/>
    <s v="TOT"/>
    <s v="MLN_USD"/>
    <s v="A"/>
    <x v="29"/>
    <n v="2163978.2871077498"/>
    <m/>
    <x v="1916"/>
  </r>
  <r>
    <x v="27"/>
    <s v="GDPLTFORECAST"/>
    <s v="TOT"/>
    <s v="MLN_USD"/>
    <s v="A"/>
    <x v="30"/>
    <n v="2308404"/>
    <m/>
    <x v="1917"/>
  </r>
  <r>
    <x v="27"/>
    <s v="GDPLTFORECAST"/>
    <s v="TOT"/>
    <s v="MLN_USD"/>
    <s v="A"/>
    <x v="31"/>
    <n v="2453322"/>
    <m/>
    <x v="1918"/>
  </r>
  <r>
    <x v="27"/>
    <s v="GDPLTFORECAST"/>
    <s v="TOT"/>
    <s v="MLN_USD"/>
    <s v="A"/>
    <x v="32"/>
    <n v="2587412"/>
    <m/>
    <x v="1919"/>
  </r>
  <r>
    <x v="27"/>
    <s v="GDPLTFORECAST"/>
    <s v="TOT"/>
    <s v="MLN_USD"/>
    <s v="A"/>
    <x v="33"/>
    <n v="2710000"/>
    <m/>
    <x v="1920"/>
  </r>
  <r>
    <x v="27"/>
    <s v="GDPLTFORECAST"/>
    <s v="TOT"/>
    <s v="MLN_USD"/>
    <s v="A"/>
    <x v="34"/>
    <n v="2824908"/>
    <m/>
    <x v="1921"/>
  </r>
  <r>
    <x v="27"/>
    <s v="GDPLTFORECAST"/>
    <s v="TOT"/>
    <s v="MLN_USD"/>
    <s v="A"/>
    <x v="35"/>
    <n v="2936290"/>
    <m/>
    <x v="1922"/>
  </r>
  <r>
    <x v="27"/>
    <s v="GDPLTFORECAST"/>
    <s v="TOT"/>
    <s v="MLN_USD"/>
    <s v="A"/>
    <x v="36"/>
    <n v="3045759"/>
    <m/>
    <x v="1923"/>
  </r>
  <r>
    <x v="27"/>
    <s v="GDPLTFORECAST"/>
    <s v="TOT"/>
    <s v="MLN_USD"/>
    <s v="A"/>
    <x v="37"/>
    <n v="3154511"/>
    <m/>
    <x v="1924"/>
  </r>
  <r>
    <x v="27"/>
    <s v="GDPLTFORECAST"/>
    <s v="TOT"/>
    <s v="MLN_USD"/>
    <s v="A"/>
    <x v="38"/>
    <n v="3263320"/>
    <m/>
    <x v="1925"/>
  </r>
  <r>
    <x v="27"/>
    <s v="GDPLTFORECAST"/>
    <s v="TOT"/>
    <s v="MLN_USD"/>
    <s v="A"/>
    <x v="39"/>
    <n v="3372632"/>
    <m/>
    <x v="1926"/>
  </r>
  <r>
    <x v="27"/>
    <s v="GDPLTFORECAST"/>
    <s v="TOT"/>
    <s v="MLN_USD"/>
    <s v="A"/>
    <x v="40"/>
    <n v="3482651"/>
    <m/>
    <x v="1927"/>
  </r>
  <r>
    <x v="27"/>
    <s v="GDPLTFORECAST"/>
    <s v="TOT"/>
    <s v="MLN_USD"/>
    <s v="A"/>
    <x v="41"/>
    <n v="3593485"/>
    <m/>
    <x v="1928"/>
  </r>
  <r>
    <x v="27"/>
    <s v="GDPLTFORECAST"/>
    <s v="TOT"/>
    <s v="MLN_USD"/>
    <s v="A"/>
    <x v="42"/>
    <n v="3705207"/>
    <m/>
    <x v="1929"/>
  </r>
  <r>
    <x v="27"/>
    <s v="GDPLTFORECAST"/>
    <s v="TOT"/>
    <s v="MLN_USD"/>
    <s v="A"/>
    <x v="43"/>
    <n v="3817957"/>
    <m/>
    <x v="1930"/>
  </r>
  <r>
    <x v="27"/>
    <s v="GDPLTFORECAST"/>
    <s v="TOT"/>
    <s v="MLN_USD"/>
    <s v="A"/>
    <x v="44"/>
    <n v="3932029"/>
    <m/>
    <x v="1931"/>
  </r>
  <r>
    <x v="27"/>
    <s v="GDPLTFORECAST"/>
    <s v="TOT"/>
    <s v="MLN_USD"/>
    <s v="A"/>
    <x v="45"/>
    <n v="4047934"/>
    <m/>
    <x v="1932"/>
  </r>
  <r>
    <x v="27"/>
    <s v="GDPLTFORECAST"/>
    <s v="TOT"/>
    <s v="MLN_USD"/>
    <s v="A"/>
    <x v="46"/>
    <n v="4166401"/>
    <m/>
    <x v="1933"/>
  </r>
  <r>
    <x v="27"/>
    <s v="GDPLTFORECAST"/>
    <s v="TOT"/>
    <s v="MLN_USD"/>
    <s v="A"/>
    <x v="47"/>
    <n v="4288016"/>
    <m/>
    <x v="1934"/>
  </r>
  <r>
    <x v="27"/>
    <s v="GDPLTFORECAST"/>
    <s v="TOT"/>
    <s v="MLN_USD"/>
    <s v="A"/>
    <x v="48"/>
    <n v="4413314"/>
    <m/>
    <x v="1935"/>
  </r>
  <r>
    <x v="27"/>
    <s v="GDPLTFORECAST"/>
    <s v="TOT"/>
    <s v="MLN_USD"/>
    <s v="A"/>
    <x v="49"/>
    <n v="4542750"/>
    <m/>
    <x v="1936"/>
  </r>
  <r>
    <x v="27"/>
    <s v="GDPLTFORECAST"/>
    <s v="TOT"/>
    <s v="MLN_USD"/>
    <s v="A"/>
    <x v="50"/>
    <n v="4676503"/>
    <m/>
    <x v="1937"/>
  </r>
  <r>
    <x v="27"/>
    <s v="GDPLTFORECAST"/>
    <s v="TOT"/>
    <s v="MLN_USD"/>
    <s v="A"/>
    <x v="51"/>
    <n v="4814724"/>
    <m/>
    <x v="1938"/>
  </r>
  <r>
    <x v="27"/>
    <s v="GDPLTFORECAST"/>
    <s v="TOT"/>
    <s v="MLN_USD"/>
    <s v="A"/>
    <x v="52"/>
    <n v="4957533"/>
    <m/>
    <x v="1939"/>
  </r>
  <r>
    <x v="27"/>
    <s v="GDPLTFORECAST"/>
    <s v="TOT"/>
    <s v="MLN_USD"/>
    <s v="A"/>
    <x v="53"/>
    <n v="5104826"/>
    <m/>
    <x v="1940"/>
  </r>
  <r>
    <x v="27"/>
    <s v="GDPLTFORECAST"/>
    <s v="TOT"/>
    <s v="MLN_USD"/>
    <s v="A"/>
    <x v="54"/>
    <n v="5256251"/>
    <m/>
    <x v="1941"/>
  </r>
  <r>
    <x v="27"/>
    <s v="GDPLTFORECAST"/>
    <s v="TOT"/>
    <s v="MLN_USD"/>
    <s v="A"/>
    <x v="55"/>
    <n v="5411470"/>
    <m/>
    <x v="1942"/>
  </r>
  <r>
    <x v="27"/>
    <s v="GDPLTFORECAST"/>
    <s v="TOT"/>
    <s v="MLN_USD"/>
    <s v="A"/>
    <x v="56"/>
    <n v="5569864"/>
    <m/>
    <x v="1943"/>
  </r>
  <r>
    <x v="27"/>
    <s v="GDPLTFORECAST"/>
    <s v="TOT"/>
    <s v="MLN_USD"/>
    <s v="A"/>
    <x v="57"/>
    <n v="5730548"/>
    <m/>
    <x v="1944"/>
  </r>
  <r>
    <x v="27"/>
    <s v="GDPLTFORECAST"/>
    <s v="TOT"/>
    <s v="MLN_USD"/>
    <s v="A"/>
    <x v="58"/>
    <n v="5892868"/>
    <m/>
    <x v="1945"/>
  </r>
  <r>
    <x v="27"/>
    <s v="GDPLTFORECAST"/>
    <s v="TOT"/>
    <s v="MLN_USD"/>
    <s v="A"/>
    <x v="59"/>
    <n v="6056272"/>
    <m/>
    <x v="1946"/>
  </r>
  <r>
    <x v="27"/>
    <s v="GDPLTFORECAST"/>
    <s v="TOT"/>
    <s v="MLN_USD"/>
    <s v="A"/>
    <x v="60"/>
    <n v="6220140"/>
    <m/>
    <x v="1947"/>
  </r>
  <r>
    <x v="27"/>
    <s v="GDPLTFORECAST"/>
    <s v="TOT"/>
    <s v="MLN_USD"/>
    <s v="A"/>
    <x v="61"/>
    <n v="6384002"/>
    <m/>
    <x v="1948"/>
  </r>
  <r>
    <x v="27"/>
    <s v="GDPLTFORECAST"/>
    <s v="TOT"/>
    <s v="MLN_USD"/>
    <s v="A"/>
    <x v="62"/>
    <n v="6547556"/>
    <m/>
    <x v="1949"/>
  </r>
  <r>
    <x v="27"/>
    <s v="GDPLTFORECAST"/>
    <s v="TOT"/>
    <s v="MLN_USD"/>
    <s v="A"/>
    <x v="63"/>
    <n v="6710670"/>
    <m/>
    <x v="1950"/>
  </r>
  <r>
    <x v="27"/>
    <s v="GDPLTFORECAST"/>
    <s v="TOT"/>
    <s v="MLN_USD"/>
    <s v="A"/>
    <x v="64"/>
    <n v="6873379"/>
    <m/>
    <x v="1951"/>
  </r>
  <r>
    <x v="27"/>
    <s v="GDPLTFORECAST"/>
    <s v="TOT"/>
    <s v="MLN_USD"/>
    <s v="A"/>
    <x v="65"/>
    <n v="7035890"/>
    <m/>
    <x v="1952"/>
  </r>
  <r>
    <x v="27"/>
    <s v="GDPLTFORECAST"/>
    <s v="TOT"/>
    <s v="MLN_USD"/>
    <s v="A"/>
    <x v="66"/>
    <n v="7198565"/>
    <m/>
    <x v="1953"/>
  </r>
  <r>
    <x v="27"/>
    <s v="GDPLTFORECAST"/>
    <s v="TOT"/>
    <s v="MLN_USD"/>
    <s v="A"/>
    <x v="67"/>
    <n v="7361825"/>
    <m/>
    <x v="1954"/>
  </r>
  <r>
    <x v="27"/>
    <s v="GDPLTFORECAST"/>
    <s v="TOT"/>
    <s v="MLN_USD"/>
    <s v="A"/>
    <x v="68"/>
    <n v="7526141"/>
    <m/>
    <x v="1955"/>
  </r>
  <r>
    <x v="27"/>
    <s v="GDPLTFORECAST"/>
    <s v="TOT"/>
    <s v="MLN_USD"/>
    <s v="A"/>
    <x v="69"/>
    <n v="7692105"/>
    <m/>
    <x v="1956"/>
  </r>
  <r>
    <x v="27"/>
    <s v="GDPLTFORECAST"/>
    <s v="TOT"/>
    <s v="MLN_USD"/>
    <s v="A"/>
    <x v="70"/>
    <n v="7860419"/>
    <m/>
    <x v="1957"/>
  </r>
  <r>
    <x v="28"/>
    <s v="GDPLTFORECAST"/>
    <s v="TOT"/>
    <s v="MLN_USD"/>
    <s v="A"/>
    <x v="0"/>
    <n v="1515055.7246826999"/>
    <m/>
    <x v="0"/>
  </r>
  <r>
    <x v="28"/>
    <s v="GDPLTFORECAST"/>
    <s v="TOT"/>
    <s v="MLN_USD"/>
    <s v="A"/>
    <x v="1"/>
    <n v="1498593.98885612"/>
    <m/>
    <x v="1958"/>
  </r>
  <r>
    <x v="28"/>
    <s v="GDPLTFORECAST"/>
    <s v="TOT"/>
    <s v="MLN_USD"/>
    <s v="A"/>
    <x v="2"/>
    <n v="1504198.3775701099"/>
    <m/>
    <x v="1959"/>
  </r>
  <r>
    <x v="28"/>
    <s v="GDPLTFORECAST"/>
    <s v="TOT"/>
    <s v="MLN_USD"/>
    <s v="A"/>
    <x v="3"/>
    <n v="1542208.3406303599"/>
    <m/>
    <x v="1960"/>
  </r>
  <r>
    <x v="28"/>
    <s v="GDPLTFORECAST"/>
    <s v="TOT"/>
    <s v="MLN_USD"/>
    <s v="A"/>
    <x v="4"/>
    <n v="1602046.6182433199"/>
    <m/>
    <x v="1961"/>
  </r>
  <r>
    <x v="28"/>
    <s v="GDPLTFORECAST"/>
    <s v="TOT"/>
    <s v="MLN_USD"/>
    <s v="A"/>
    <x v="5"/>
    <n v="1641612.91555748"/>
    <m/>
    <x v="1962"/>
  </r>
  <r>
    <x v="28"/>
    <s v="GDPLTFORECAST"/>
    <s v="TOT"/>
    <s v="MLN_USD"/>
    <s v="A"/>
    <x v="6"/>
    <n v="1683289.1159306399"/>
    <m/>
    <x v="1963"/>
  </r>
  <r>
    <x v="28"/>
    <s v="GDPLTFORECAST"/>
    <s v="TOT"/>
    <s v="MLN_USD"/>
    <s v="A"/>
    <x v="7"/>
    <n v="1751263.1374617401"/>
    <m/>
    <x v="1964"/>
  </r>
  <r>
    <x v="28"/>
    <s v="GDPLTFORECAST"/>
    <s v="TOT"/>
    <s v="MLN_USD"/>
    <s v="A"/>
    <x v="8"/>
    <n v="1806214.4198241001"/>
    <m/>
    <x v="1965"/>
  </r>
  <r>
    <x v="28"/>
    <s v="GDPLTFORECAST"/>
    <s v="TOT"/>
    <s v="MLN_USD"/>
    <s v="A"/>
    <x v="9"/>
    <n v="1864314.04219246"/>
    <m/>
    <x v="1966"/>
  </r>
  <r>
    <x v="28"/>
    <s v="GDPLTFORECAST"/>
    <s v="TOT"/>
    <s v="MLN_USD"/>
    <s v="A"/>
    <x v="10"/>
    <n v="1932626.2823729699"/>
    <m/>
    <x v="1967"/>
  </r>
  <r>
    <x v="28"/>
    <s v="GDPLTFORECAST"/>
    <s v="TOT"/>
    <s v="MLN_USD"/>
    <s v="A"/>
    <x v="11"/>
    <n v="1981794.8185304401"/>
    <m/>
    <x v="1968"/>
  </r>
  <r>
    <x v="28"/>
    <s v="GDPLTFORECAST"/>
    <s v="TOT"/>
    <s v="MLN_USD"/>
    <s v="A"/>
    <x v="12"/>
    <n v="2030504.9098779601"/>
    <m/>
    <x v="1969"/>
  </r>
  <r>
    <x v="28"/>
    <s v="GDPLTFORECAST"/>
    <s v="TOT"/>
    <s v="MLN_USD"/>
    <s v="A"/>
    <x v="13"/>
    <n v="2098037.6617649202"/>
    <m/>
    <x v="1970"/>
  </r>
  <r>
    <x v="28"/>
    <s v="GDPLTFORECAST"/>
    <s v="TOT"/>
    <s v="MLN_USD"/>
    <s v="A"/>
    <x v="14"/>
    <n v="2147644.8252333398"/>
    <m/>
    <x v="1971"/>
  </r>
  <r>
    <x v="28"/>
    <s v="GDPLTFORECAST"/>
    <s v="TOT"/>
    <s v="MLN_USD"/>
    <s v="A"/>
    <x v="15"/>
    <n v="2214137.8190066898"/>
    <m/>
    <x v="1972"/>
  </r>
  <r>
    <x v="28"/>
    <s v="GDPLTFORECAST"/>
    <s v="TOT"/>
    <s v="MLN_USD"/>
    <s v="A"/>
    <x v="16"/>
    <n v="2268515.7150649801"/>
    <m/>
    <x v="1973"/>
  </r>
  <r>
    <x v="28"/>
    <s v="GDPLTFORECAST"/>
    <s v="TOT"/>
    <s v="MLN_USD"/>
    <s v="A"/>
    <x v="17"/>
    <n v="2321978.0426699901"/>
    <m/>
    <x v="1974"/>
  </r>
  <r>
    <x v="28"/>
    <s v="GDPLTFORECAST"/>
    <s v="TOT"/>
    <s v="MLN_USD"/>
    <s v="A"/>
    <x v="18"/>
    <n v="2311005.7540632598"/>
    <m/>
    <x v="1975"/>
  </r>
  <r>
    <x v="28"/>
    <s v="GDPLTFORECAST"/>
    <s v="TOT"/>
    <s v="MLN_USD"/>
    <s v="A"/>
    <x v="19"/>
    <n v="2214226.3371688402"/>
    <m/>
    <x v="1976"/>
  </r>
  <r>
    <x v="28"/>
    <s v="GDPLTFORECAST"/>
    <s v="TOT"/>
    <s v="MLN_USD"/>
    <s v="A"/>
    <x v="20"/>
    <n v="2251748.7897539702"/>
    <m/>
    <x v="1977"/>
  </r>
  <r>
    <x v="28"/>
    <s v="GDPLTFORECAST"/>
    <s v="TOT"/>
    <s v="MLN_USD"/>
    <s v="A"/>
    <x v="21"/>
    <n v="2284456.9112514602"/>
    <m/>
    <x v="1978"/>
  </r>
  <r>
    <x v="28"/>
    <s v="GDPLTFORECAST"/>
    <s v="TOT"/>
    <s v="MLN_USD"/>
    <s v="A"/>
    <x v="22"/>
    <n v="2318298.5936910901"/>
    <m/>
    <x v="1979"/>
  </r>
  <r>
    <x v="28"/>
    <s v="GDPLTFORECAST"/>
    <s v="TOT"/>
    <s v="MLN_USD"/>
    <s v="A"/>
    <x v="23"/>
    <n v="2365879.0875962698"/>
    <m/>
    <x v="1980"/>
  </r>
  <r>
    <x v="28"/>
    <s v="GDPLTFORECAST"/>
    <s v="TOT"/>
    <s v="MLN_USD"/>
    <s v="A"/>
    <x v="24"/>
    <n v="2438138.9735753201"/>
    <m/>
    <x v="1981"/>
  </r>
  <r>
    <x v="28"/>
    <s v="GDPLTFORECAST"/>
    <s v="TOT"/>
    <s v="MLN_USD"/>
    <s v="A"/>
    <x v="25"/>
    <n v="2495336.2391563901"/>
    <m/>
    <x v="1982"/>
  </r>
  <r>
    <x v="28"/>
    <s v="GDPLTFORECAST"/>
    <s v="TOT"/>
    <s v="MLN_USD"/>
    <s v="A"/>
    <x v="26"/>
    <n v="2543640.7323579499"/>
    <m/>
    <x v="1983"/>
  </r>
  <r>
    <x v="28"/>
    <s v="GDPLTFORECAST"/>
    <s v="TOT"/>
    <s v="MLN_USD"/>
    <s v="A"/>
    <x v="27"/>
    <n v="2589099.4327047402"/>
    <m/>
    <x v="1984"/>
  </r>
  <r>
    <x v="28"/>
    <s v="GDPLTFORECAST"/>
    <s v="TOT"/>
    <s v="MLN_USD"/>
    <s v="A"/>
    <x v="28"/>
    <n v="2625117.73232878"/>
    <m/>
    <x v="1985"/>
  </r>
  <r>
    <x v="28"/>
    <s v="GDPLTFORECAST"/>
    <s v="TOT"/>
    <s v="MLN_USD"/>
    <s v="A"/>
    <x v="29"/>
    <n v="2659566.8394416701"/>
    <m/>
    <x v="1986"/>
  </r>
  <r>
    <x v="28"/>
    <s v="GDPLTFORECAST"/>
    <s v="TOT"/>
    <s v="MLN_USD"/>
    <s v="A"/>
    <x v="30"/>
    <n v="2695542"/>
    <m/>
    <x v="1987"/>
  </r>
  <r>
    <x v="28"/>
    <s v="GDPLTFORECAST"/>
    <s v="TOT"/>
    <s v="MLN_USD"/>
    <s v="A"/>
    <x v="31"/>
    <n v="2735685"/>
    <m/>
    <x v="1988"/>
  </r>
  <r>
    <x v="28"/>
    <s v="GDPLTFORECAST"/>
    <s v="TOT"/>
    <s v="MLN_USD"/>
    <s v="A"/>
    <x v="32"/>
    <n v="2779523"/>
    <m/>
    <x v="1989"/>
  </r>
  <r>
    <x v="28"/>
    <s v="GDPLTFORECAST"/>
    <s v="TOT"/>
    <s v="MLN_USD"/>
    <s v="A"/>
    <x v="33"/>
    <n v="2826267"/>
    <m/>
    <x v="1990"/>
  </r>
  <r>
    <x v="28"/>
    <s v="GDPLTFORECAST"/>
    <s v="TOT"/>
    <s v="MLN_USD"/>
    <s v="A"/>
    <x v="34"/>
    <n v="2875475"/>
    <m/>
    <x v="1991"/>
  </r>
  <r>
    <x v="28"/>
    <s v="GDPLTFORECAST"/>
    <s v="TOT"/>
    <s v="MLN_USD"/>
    <s v="A"/>
    <x v="35"/>
    <n v="2927095"/>
    <m/>
    <x v="1992"/>
  </r>
  <r>
    <x v="28"/>
    <s v="GDPLTFORECAST"/>
    <s v="TOT"/>
    <s v="MLN_USD"/>
    <s v="A"/>
    <x v="36"/>
    <n v="2981182"/>
    <m/>
    <x v="1993"/>
  </r>
  <r>
    <x v="28"/>
    <s v="GDPLTFORECAST"/>
    <s v="TOT"/>
    <s v="MLN_USD"/>
    <s v="A"/>
    <x v="37"/>
    <n v="3037909"/>
    <m/>
    <x v="1994"/>
  </r>
  <r>
    <x v="28"/>
    <s v="GDPLTFORECAST"/>
    <s v="TOT"/>
    <s v="MLN_USD"/>
    <s v="A"/>
    <x v="38"/>
    <n v="3097358"/>
    <m/>
    <x v="1995"/>
  </r>
  <r>
    <x v="28"/>
    <s v="GDPLTFORECAST"/>
    <s v="TOT"/>
    <s v="MLN_USD"/>
    <s v="A"/>
    <x v="39"/>
    <n v="3159447"/>
    <m/>
    <x v="1996"/>
  </r>
  <r>
    <x v="28"/>
    <s v="GDPLTFORECAST"/>
    <s v="TOT"/>
    <s v="MLN_USD"/>
    <s v="A"/>
    <x v="40"/>
    <n v="3223973"/>
    <m/>
    <x v="1997"/>
  </r>
  <r>
    <x v="28"/>
    <s v="GDPLTFORECAST"/>
    <s v="TOT"/>
    <s v="MLN_USD"/>
    <s v="A"/>
    <x v="41"/>
    <n v="3290745"/>
    <m/>
    <x v="1998"/>
  </r>
  <r>
    <x v="28"/>
    <s v="GDPLTFORECAST"/>
    <s v="TOT"/>
    <s v="MLN_USD"/>
    <s v="A"/>
    <x v="42"/>
    <n v="3359646"/>
    <m/>
    <x v="1999"/>
  </r>
  <r>
    <x v="28"/>
    <s v="GDPLTFORECAST"/>
    <s v="TOT"/>
    <s v="MLN_USD"/>
    <s v="A"/>
    <x v="43"/>
    <n v="3430621"/>
    <m/>
    <x v="2000"/>
  </r>
  <r>
    <x v="28"/>
    <s v="GDPLTFORECAST"/>
    <s v="TOT"/>
    <s v="MLN_USD"/>
    <s v="A"/>
    <x v="44"/>
    <n v="3503664"/>
    <m/>
    <x v="2001"/>
  </r>
  <r>
    <x v="28"/>
    <s v="GDPLTFORECAST"/>
    <s v="TOT"/>
    <s v="MLN_USD"/>
    <s v="A"/>
    <x v="45"/>
    <n v="3578796"/>
    <m/>
    <x v="2002"/>
  </r>
  <r>
    <x v="28"/>
    <s v="GDPLTFORECAST"/>
    <s v="TOT"/>
    <s v="MLN_USD"/>
    <s v="A"/>
    <x v="46"/>
    <n v="3656059"/>
    <m/>
    <x v="2003"/>
  </r>
  <r>
    <x v="28"/>
    <s v="GDPLTFORECAST"/>
    <s v="TOT"/>
    <s v="MLN_USD"/>
    <s v="A"/>
    <x v="47"/>
    <n v="3735119"/>
    <m/>
    <x v="2004"/>
  </r>
  <r>
    <x v="28"/>
    <s v="GDPLTFORECAST"/>
    <s v="TOT"/>
    <s v="MLN_USD"/>
    <s v="A"/>
    <x v="48"/>
    <n v="3815976"/>
    <m/>
    <x v="2005"/>
  </r>
  <r>
    <x v="28"/>
    <s v="GDPLTFORECAST"/>
    <s v="TOT"/>
    <s v="MLN_USD"/>
    <s v="A"/>
    <x v="49"/>
    <n v="3898596"/>
    <m/>
    <x v="2006"/>
  </r>
  <r>
    <x v="28"/>
    <s v="GDPLTFORECAST"/>
    <s v="TOT"/>
    <s v="MLN_USD"/>
    <s v="A"/>
    <x v="50"/>
    <n v="3982941"/>
    <m/>
    <x v="2007"/>
  </r>
  <r>
    <x v="28"/>
    <s v="GDPLTFORECAST"/>
    <s v="TOT"/>
    <s v="MLN_USD"/>
    <s v="A"/>
    <x v="51"/>
    <n v="4068995"/>
    <m/>
    <x v="2008"/>
  </r>
  <r>
    <x v="28"/>
    <s v="GDPLTFORECAST"/>
    <s v="TOT"/>
    <s v="MLN_USD"/>
    <s v="A"/>
    <x v="52"/>
    <n v="4157203"/>
    <m/>
    <x v="2009"/>
  </r>
  <r>
    <x v="28"/>
    <s v="GDPLTFORECAST"/>
    <s v="TOT"/>
    <s v="MLN_USD"/>
    <s v="A"/>
    <x v="53"/>
    <n v="4247587"/>
    <m/>
    <x v="2010"/>
  </r>
  <r>
    <x v="28"/>
    <s v="GDPLTFORECAST"/>
    <s v="TOT"/>
    <s v="MLN_USD"/>
    <s v="A"/>
    <x v="54"/>
    <n v="4340152"/>
    <m/>
    <x v="2011"/>
  </r>
  <r>
    <x v="28"/>
    <s v="GDPLTFORECAST"/>
    <s v="TOT"/>
    <s v="MLN_USD"/>
    <s v="A"/>
    <x v="55"/>
    <n v="4434909"/>
    <m/>
    <x v="2012"/>
  </r>
  <r>
    <x v="28"/>
    <s v="GDPLTFORECAST"/>
    <s v="TOT"/>
    <s v="MLN_USD"/>
    <s v="A"/>
    <x v="56"/>
    <n v="4531897"/>
    <m/>
    <x v="2013"/>
  </r>
  <r>
    <x v="28"/>
    <s v="GDPLTFORECAST"/>
    <s v="TOT"/>
    <s v="MLN_USD"/>
    <s v="A"/>
    <x v="57"/>
    <n v="4631162"/>
    <m/>
    <x v="2014"/>
  </r>
  <r>
    <x v="28"/>
    <s v="GDPLTFORECAST"/>
    <s v="TOT"/>
    <s v="MLN_USD"/>
    <s v="A"/>
    <x v="58"/>
    <n v="4732760"/>
    <m/>
    <x v="2015"/>
  </r>
  <r>
    <x v="28"/>
    <s v="GDPLTFORECAST"/>
    <s v="TOT"/>
    <s v="MLN_USD"/>
    <s v="A"/>
    <x v="59"/>
    <n v="4836796"/>
    <m/>
    <x v="2016"/>
  </r>
  <r>
    <x v="28"/>
    <s v="GDPLTFORECAST"/>
    <s v="TOT"/>
    <s v="MLN_USD"/>
    <s v="A"/>
    <x v="60"/>
    <n v="4943462"/>
    <m/>
    <x v="2017"/>
  </r>
  <r>
    <x v="28"/>
    <s v="GDPLTFORECAST"/>
    <s v="TOT"/>
    <s v="MLN_USD"/>
    <s v="A"/>
    <x v="61"/>
    <n v="5053021"/>
    <m/>
    <x v="2018"/>
  </r>
  <r>
    <x v="28"/>
    <s v="GDPLTFORECAST"/>
    <s v="TOT"/>
    <s v="MLN_USD"/>
    <s v="A"/>
    <x v="62"/>
    <n v="5165184"/>
    <m/>
    <x v="2019"/>
  </r>
  <r>
    <x v="28"/>
    <s v="GDPLTFORECAST"/>
    <s v="TOT"/>
    <s v="MLN_USD"/>
    <s v="A"/>
    <x v="63"/>
    <n v="5280180"/>
    <m/>
    <x v="2020"/>
  </r>
  <r>
    <x v="28"/>
    <s v="GDPLTFORECAST"/>
    <s v="TOT"/>
    <s v="MLN_USD"/>
    <s v="A"/>
    <x v="64"/>
    <n v="5398254"/>
    <m/>
    <x v="2021"/>
  </r>
  <r>
    <x v="28"/>
    <s v="GDPLTFORECAST"/>
    <s v="TOT"/>
    <s v="MLN_USD"/>
    <s v="A"/>
    <x v="65"/>
    <n v="5519672"/>
    <m/>
    <x v="2022"/>
  </r>
  <r>
    <x v="28"/>
    <s v="GDPLTFORECAST"/>
    <s v="TOT"/>
    <s v="MLN_USD"/>
    <s v="A"/>
    <x v="66"/>
    <n v="5644704"/>
    <m/>
    <x v="2023"/>
  </r>
  <r>
    <x v="28"/>
    <s v="GDPLTFORECAST"/>
    <s v="TOT"/>
    <s v="MLN_USD"/>
    <s v="A"/>
    <x v="67"/>
    <n v="5774131"/>
    <m/>
    <x v="2024"/>
  </r>
  <r>
    <x v="28"/>
    <s v="GDPLTFORECAST"/>
    <s v="TOT"/>
    <s v="MLN_USD"/>
    <s v="A"/>
    <x v="68"/>
    <n v="5908070"/>
    <m/>
    <x v="2025"/>
  </r>
  <r>
    <x v="28"/>
    <s v="GDPLTFORECAST"/>
    <s v="TOT"/>
    <s v="MLN_USD"/>
    <s v="A"/>
    <x v="69"/>
    <n v="6046562"/>
    <m/>
    <x v="2026"/>
  </r>
  <r>
    <x v="28"/>
    <s v="GDPLTFORECAST"/>
    <s v="TOT"/>
    <s v="MLN_USD"/>
    <s v="A"/>
    <x v="70"/>
    <n v="6189624"/>
    <m/>
    <x v="2027"/>
  </r>
  <r>
    <x v="29"/>
    <s v="GDPLTFORECAST"/>
    <s v="TOT"/>
    <s v="MLN_USD"/>
    <s v="A"/>
    <x v="0"/>
    <n v="9064025.6965269409"/>
    <m/>
    <x v="0"/>
  </r>
  <r>
    <x v="29"/>
    <s v="GDPLTFORECAST"/>
    <s v="TOT"/>
    <s v="MLN_USD"/>
    <s v="A"/>
    <x v="1"/>
    <n v="9057310.4532931391"/>
    <m/>
    <x v="2028"/>
  </r>
  <r>
    <x v="29"/>
    <s v="GDPLTFORECAST"/>
    <s v="TOT"/>
    <s v="MLN_USD"/>
    <s v="A"/>
    <x v="2"/>
    <n v="9379333.6696449295"/>
    <m/>
    <x v="2029"/>
  </r>
  <r>
    <x v="29"/>
    <s v="GDPLTFORECAST"/>
    <s v="TOT"/>
    <s v="MLN_USD"/>
    <s v="A"/>
    <x v="3"/>
    <n v="9636876.8360459898"/>
    <m/>
    <x v="2030"/>
  </r>
  <r>
    <x v="29"/>
    <s v="GDPLTFORECAST"/>
    <s v="TOT"/>
    <s v="MLN_USD"/>
    <s v="A"/>
    <x v="4"/>
    <n v="10025979.355438299"/>
    <m/>
    <x v="2031"/>
  </r>
  <r>
    <x v="29"/>
    <s v="GDPLTFORECAST"/>
    <s v="TOT"/>
    <s v="MLN_USD"/>
    <s v="A"/>
    <x v="5"/>
    <n v="10298583.361466801"/>
    <m/>
    <x v="2032"/>
  </r>
  <r>
    <x v="29"/>
    <s v="GDPLTFORECAST"/>
    <s v="TOT"/>
    <s v="MLN_USD"/>
    <s v="A"/>
    <x v="6"/>
    <n v="10689505.509847499"/>
    <m/>
    <x v="2033"/>
  </r>
  <r>
    <x v="29"/>
    <s v="GDPLTFORECAST"/>
    <s v="TOT"/>
    <s v="MLN_USD"/>
    <s v="A"/>
    <x v="7"/>
    <n v="11169146.401152199"/>
    <m/>
    <x v="2034"/>
  </r>
  <r>
    <x v="29"/>
    <s v="GDPLTFORECAST"/>
    <s v="TOT"/>
    <s v="MLN_USD"/>
    <s v="A"/>
    <x v="8"/>
    <n v="11666163.7244737"/>
    <m/>
    <x v="2035"/>
  </r>
  <r>
    <x v="29"/>
    <s v="GDPLTFORECAST"/>
    <s v="TOT"/>
    <s v="MLN_USD"/>
    <s v="A"/>
    <x v="9"/>
    <n v="12212747.022798499"/>
    <m/>
    <x v="2036"/>
  </r>
  <r>
    <x v="29"/>
    <s v="GDPLTFORECAST"/>
    <s v="TOT"/>
    <s v="MLN_USD"/>
    <s v="A"/>
    <x v="10"/>
    <n v="12712513.4004004"/>
    <m/>
    <x v="2037"/>
  </r>
  <r>
    <x v="29"/>
    <s v="GDPLTFORECAST"/>
    <s v="TOT"/>
    <s v="MLN_USD"/>
    <s v="A"/>
    <x v="11"/>
    <n v="12836585.730375599"/>
    <m/>
    <x v="2038"/>
  </r>
  <r>
    <x v="29"/>
    <s v="GDPLTFORECAST"/>
    <s v="TOT"/>
    <s v="MLN_USD"/>
    <s v="A"/>
    <x v="12"/>
    <n v="13065863.537680199"/>
    <m/>
    <x v="2039"/>
  </r>
  <r>
    <x v="29"/>
    <s v="GDPLTFORECAST"/>
    <s v="TOT"/>
    <s v="MLN_USD"/>
    <s v="A"/>
    <x v="13"/>
    <n v="13432593.0468321"/>
    <m/>
    <x v="2040"/>
  </r>
  <r>
    <x v="29"/>
    <s v="GDPLTFORECAST"/>
    <s v="TOT"/>
    <s v="MLN_USD"/>
    <s v="A"/>
    <x v="14"/>
    <n v="13941116.214973999"/>
    <m/>
    <x v="2041"/>
  </r>
  <r>
    <x v="29"/>
    <s v="GDPLTFORECAST"/>
    <s v="TOT"/>
    <s v="MLN_USD"/>
    <s v="A"/>
    <x v="15"/>
    <n v="14407476.4210016"/>
    <m/>
    <x v="2042"/>
  </r>
  <r>
    <x v="29"/>
    <s v="GDPLTFORECAST"/>
    <s v="TOT"/>
    <s v="MLN_USD"/>
    <s v="A"/>
    <x v="16"/>
    <n v="14791669.914893299"/>
    <m/>
    <x v="2043"/>
  </r>
  <r>
    <x v="29"/>
    <s v="GDPLTFORECAST"/>
    <s v="TOT"/>
    <s v="MLN_USD"/>
    <s v="A"/>
    <x v="17"/>
    <n v="15054750.664493101"/>
    <m/>
    <x v="2044"/>
  </r>
  <r>
    <x v="29"/>
    <s v="GDPLTFORECAST"/>
    <s v="TOT"/>
    <s v="MLN_USD"/>
    <s v="A"/>
    <x v="18"/>
    <n v="15010847.2757091"/>
    <m/>
    <x v="2045"/>
  </r>
  <r>
    <x v="29"/>
    <s v="GDPLTFORECAST"/>
    <s v="TOT"/>
    <s v="MLN_USD"/>
    <s v="A"/>
    <x v="19"/>
    <n v="14594217.5223433"/>
    <m/>
    <x v="2046"/>
  </r>
  <r>
    <x v="29"/>
    <s v="GDPLTFORECAST"/>
    <s v="TOT"/>
    <s v="MLN_USD"/>
    <s v="A"/>
    <x v="20"/>
    <n v="14963731.258690201"/>
    <m/>
    <x v="2047"/>
  </r>
  <r>
    <x v="29"/>
    <s v="GDPLTFORECAST"/>
    <s v="TOT"/>
    <s v="MLN_USD"/>
    <s v="A"/>
    <x v="21"/>
    <n v="15203368.375013901"/>
    <m/>
    <x v="2048"/>
  </r>
  <r>
    <x v="29"/>
    <s v="GDPLTFORECAST"/>
    <s v="TOT"/>
    <s v="MLN_USD"/>
    <s v="A"/>
    <x v="22"/>
    <n v="15541495.4723907"/>
    <m/>
    <x v="2049"/>
  </r>
  <r>
    <x v="29"/>
    <s v="GDPLTFORECAST"/>
    <s v="TOT"/>
    <s v="MLN_USD"/>
    <s v="A"/>
    <x v="23"/>
    <n v="15802178.643814299"/>
    <m/>
    <x v="2050"/>
  </r>
  <r>
    <x v="29"/>
    <s v="GDPLTFORECAST"/>
    <s v="TOT"/>
    <s v="MLN_USD"/>
    <s v="A"/>
    <x v="24"/>
    <n v="16208167.451801199"/>
    <m/>
    <x v="2051"/>
  </r>
  <r>
    <x v="29"/>
    <s v="GDPLTFORECAST"/>
    <s v="TOT"/>
    <s v="MLN_USD"/>
    <s v="A"/>
    <x v="25"/>
    <n v="16671978.001079099"/>
    <m/>
    <x v="2052"/>
  </r>
  <r>
    <x v="29"/>
    <s v="GDPLTFORECAST"/>
    <s v="TOT"/>
    <s v="MLN_USD"/>
    <s v="A"/>
    <x v="26"/>
    <n v="16919603.417713501"/>
    <m/>
    <x v="2053"/>
  </r>
  <r>
    <x v="29"/>
    <s v="GDPLTFORECAST"/>
    <s v="TOT"/>
    <s v="MLN_USD"/>
    <s v="A"/>
    <x v="27"/>
    <n v="17304243.025623702"/>
    <m/>
    <x v="2054"/>
  </r>
  <r>
    <x v="29"/>
    <s v="GDPLTFORECAST"/>
    <s v="TOT"/>
    <s v="MLN_USD"/>
    <s v="A"/>
    <x v="28"/>
    <n v="17798638.6604435"/>
    <m/>
    <x v="2055"/>
  </r>
  <r>
    <x v="29"/>
    <s v="GDPLTFORECAST"/>
    <s v="TOT"/>
    <s v="MLN_USD"/>
    <s v="A"/>
    <x v="29"/>
    <n v="18292645.569375802"/>
    <m/>
    <x v="2056"/>
  </r>
  <r>
    <x v="29"/>
    <s v="GDPLTFORECAST"/>
    <s v="TOT"/>
    <s v="MLN_USD"/>
    <s v="A"/>
    <x v="30"/>
    <n v="18587190"/>
    <m/>
    <x v="2057"/>
  </r>
  <r>
    <x v="29"/>
    <s v="GDPLTFORECAST"/>
    <s v="TOT"/>
    <s v="MLN_USD"/>
    <s v="A"/>
    <x v="31"/>
    <n v="18849540"/>
    <m/>
    <x v="2058"/>
  </r>
  <r>
    <x v="29"/>
    <s v="GDPLTFORECAST"/>
    <s v="TOT"/>
    <s v="MLN_USD"/>
    <s v="A"/>
    <x v="32"/>
    <n v="19124900"/>
    <m/>
    <x v="2059"/>
  </r>
  <r>
    <x v="29"/>
    <s v="GDPLTFORECAST"/>
    <s v="TOT"/>
    <s v="MLN_USD"/>
    <s v="A"/>
    <x v="33"/>
    <n v="19422190"/>
    <m/>
    <x v="2060"/>
  </r>
  <r>
    <x v="29"/>
    <s v="GDPLTFORECAST"/>
    <s v="TOT"/>
    <s v="MLN_USD"/>
    <s v="A"/>
    <x v="34"/>
    <n v="19740540"/>
    <m/>
    <x v="2061"/>
  </r>
  <r>
    <x v="29"/>
    <s v="GDPLTFORECAST"/>
    <s v="TOT"/>
    <s v="MLN_USD"/>
    <s v="A"/>
    <x v="35"/>
    <n v="20075600"/>
    <m/>
    <x v="2062"/>
  </r>
  <r>
    <x v="29"/>
    <s v="GDPLTFORECAST"/>
    <s v="TOT"/>
    <s v="MLN_USD"/>
    <s v="A"/>
    <x v="36"/>
    <n v="20424180"/>
    <m/>
    <x v="2063"/>
  </r>
  <r>
    <x v="29"/>
    <s v="GDPLTFORECAST"/>
    <s v="TOT"/>
    <s v="MLN_USD"/>
    <s v="A"/>
    <x v="37"/>
    <n v="20784020"/>
    <m/>
    <x v="2064"/>
  </r>
  <r>
    <x v="29"/>
    <s v="GDPLTFORECAST"/>
    <s v="TOT"/>
    <s v="MLN_USD"/>
    <s v="A"/>
    <x v="38"/>
    <n v="21153450"/>
    <m/>
    <x v="2065"/>
  </r>
  <r>
    <x v="29"/>
    <s v="GDPLTFORECAST"/>
    <s v="TOT"/>
    <s v="MLN_USD"/>
    <s v="A"/>
    <x v="39"/>
    <n v="21531180"/>
    <m/>
    <x v="2066"/>
  </r>
  <r>
    <x v="29"/>
    <s v="GDPLTFORECAST"/>
    <s v="TOT"/>
    <s v="MLN_USD"/>
    <s v="A"/>
    <x v="40"/>
    <n v="21916430"/>
    <m/>
    <x v="2067"/>
  </r>
  <r>
    <x v="29"/>
    <s v="GDPLTFORECAST"/>
    <s v="TOT"/>
    <s v="MLN_USD"/>
    <s v="A"/>
    <x v="41"/>
    <n v="22309050"/>
    <m/>
    <x v="2068"/>
  </r>
  <r>
    <x v="29"/>
    <s v="GDPLTFORECAST"/>
    <s v="TOT"/>
    <s v="MLN_USD"/>
    <s v="A"/>
    <x v="42"/>
    <n v="22709530"/>
    <m/>
    <x v="2069"/>
  </r>
  <r>
    <x v="29"/>
    <s v="GDPLTFORECAST"/>
    <s v="TOT"/>
    <s v="MLN_USD"/>
    <s v="A"/>
    <x v="43"/>
    <n v="23118740"/>
    <m/>
    <x v="2070"/>
  </r>
  <r>
    <x v="29"/>
    <s v="GDPLTFORECAST"/>
    <s v="TOT"/>
    <s v="MLN_USD"/>
    <s v="A"/>
    <x v="44"/>
    <n v="23537610"/>
    <m/>
    <x v="2071"/>
  </r>
  <r>
    <x v="29"/>
    <s v="GDPLTFORECAST"/>
    <s v="TOT"/>
    <s v="MLN_USD"/>
    <s v="A"/>
    <x v="45"/>
    <n v="23967030"/>
    <m/>
    <x v="2072"/>
  </r>
  <r>
    <x v="29"/>
    <s v="GDPLTFORECAST"/>
    <s v="TOT"/>
    <s v="MLN_USD"/>
    <s v="A"/>
    <x v="46"/>
    <n v="24407860"/>
    <m/>
    <x v="2073"/>
  </r>
  <r>
    <x v="29"/>
    <s v="GDPLTFORECAST"/>
    <s v="TOT"/>
    <s v="MLN_USD"/>
    <s v="A"/>
    <x v="47"/>
    <n v="24861010"/>
    <m/>
    <x v="2074"/>
  </r>
  <r>
    <x v="29"/>
    <s v="GDPLTFORECAST"/>
    <s v="TOT"/>
    <s v="MLN_USD"/>
    <s v="A"/>
    <x v="48"/>
    <n v="25327180"/>
    <m/>
    <x v="2075"/>
  </r>
  <r>
    <x v="29"/>
    <s v="GDPLTFORECAST"/>
    <s v="TOT"/>
    <s v="MLN_USD"/>
    <s v="A"/>
    <x v="49"/>
    <n v="25806800"/>
    <m/>
    <x v="2076"/>
  </r>
  <r>
    <x v="29"/>
    <s v="GDPLTFORECAST"/>
    <s v="TOT"/>
    <s v="MLN_USD"/>
    <s v="A"/>
    <x v="50"/>
    <n v="26300140"/>
    <m/>
    <x v="2077"/>
  </r>
  <r>
    <x v="29"/>
    <s v="GDPLTFORECAST"/>
    <s v="TOT"/>
    <s v="MLN_USD"/>
    <s v="A"/>
    <x v="51"/>
    <n v="26807420"/>
    <m/>
    <x v="2078"/>
  </r>
  <r>
    <x v="29"/>
    <s v="GDPLTFORECAST"/>
    <s v="TOT"/>
    <s v="MLN_USD"/>
    <s v="A"/>
    <x v="52"/>
    <n v="27328940"/>
    <m/>
    <x v="2079"/>
  </r>
  <r>
    <x v="29"/>
    <s v="GDPLTFORECAST"/>
    <s v="TOT"/>
    <s v="MLN_USD"/>
    <s v="A"/>
    <x v="53"/>
    <n v="27864750"/>
    <m/>
    <x v="2080"/>
  </r>
  <r>
    <x v="29"/>
    <s v="GDPLTFORECAST"/>
    <s v="TOT"/>
    <s v="MLN_USD"/>
    <s v="A"/>
    <x v="54"/>
    <n v="28414590"/>
    <m/>
    <x v="2081"/>
  </r>
  <r>
    <x v="29"/>
    <s v="GDPLTFORECAST"/>
    <s v="TOT"/>
    <s v="MLN_USD"/>
    <s v="A"/>
    <x v="55"/>
    <n v="28978050"/>
    <m/>
    <x v="2082"/>
  </r>
  <r>
    <x v="29"/>
    <s v="GDPLTFORECAST"/>
    <s v="TOT"/>
    <s v="MLN_USD"/>
    <s v="A"/>
    <x v="56"/>
    <n v="29554850"/>
    <m/>
    <x v="2083"/>
  </r>
  <r>
    <x v="29"/>
    <s v="GDPLTFORECAST"/>
    <s v="TOT"/>
    <s v="MLN_USD"/>
    <s v="A"/>
    <x v="57"/>
    <n v="30144870"/>
    <m/>
    <x v="2084"/>
  </r>
  <r>
    <x v="29"/>
    <s v="GDPLTFORECAST"/>
    <s v="TOT"/>
    <s v="MLN_USD"/>
    <s v="A"/>
    <x v="58"/>
    <n v="30747840"/>
    <m/>
    <x v="2085"/>
  </r>
  <r>
    <x v="29"/>
    <s v="GDPLTFORECAST"/>
    <s v="TOT"/>
    <s v="MLN_USD"/>
    <s v="A"/>
    <x v="59"/>
    <n v="31363330"/>
    <m/>
    <x v="2086"/>
  </r>
  <r>
    <x v="29"/>
    <s v="GDPLTFORECAST"/>
    <s v="TOT"/>
    <s v="MLN_USD"/>
    <s v="A"/>
    <x v="60"/>
    <n v="31990910"/>
    <m/>
    <x v="2087"/>
  </r>
  <r>
    <x v="29"/>
    <s v="GDPLTFORECAST"/>
    <s v="TOT"/>
    <s v="MLN_USD"/>
    <s v="A"/>
    <x v="61"/>
    <n v="32630430"/>
    <m/>
    <x v="2088"/>
  </r>
  <r>
    <x v="29"/>
    <s v="GDPLTFORECAST"/>
    <s v="TOT"/>
    <s v="MLN_USD"/>
    <s v="A"/>
    <x v="62"/>
    <n v="33282110"/>
    <m/>
    <x v="2089"/>
  </r>
  <r>
    <x v="29"/>
    <s v="GDPLTFORECAST"/>
    <s v="TOT"/>
    <s v="MLN_USD"/>
    <s v="A"/>
    <x v="63"/>
    <n v="33946130"/>
    <m/>
    <x v="2090"/>
  </r>
  <r>
    <x v="29"/>
    <s v="GDPLTFORECAST"/>
    <s v="TOT"/>
    <s v="MLN_USD"/>
    <s v="A"/>
    <x v="64"/>
    <n v="34622620"/>
    <m/>
    <x v="2091"/>
  </r>
  <r>
    <x v="29"/>
    <s v="GDPLTFORECAST"/>
    <s v="TOT"/>
    <s v="MLN_USD"/>
    <s v="A"/>
    <x v="65"/>
    <n v="35311770"/>
    <m/>
    <x v="2092"/>
  </r>
  <r>
    <x v="29"/>
    <s v="GDPLTFORECAST"/>
    <s v="TOT"/>
    <s v="MLN_USD"/>
    <s v="A"/>
    <x v="66"/>
    <n v="36014100"/>
    <m/>
    <x v="2093"/>
  </r>
  <r>
    <x v="29"/>
    <s v="GDPLTFORECAST"/>
    <s v="TOT"/>
    <s v="MLN_USD"/>
    <s v="A"/>
    <x v="67"/>
    <n v="36730540"/>
    <m/>
    <x v="2094"/>
  </r>
  <r>
    <x v="29"/>
    <s v="GDPLTFORECAST"/>
    <s v="TOT"/>
    <s v="MLN_USD"/>
    <s v="A"/>
    <x v="68"/>
    <n v="37462060"/>
    <m/>
    <x v="2095"/>
  </r>
  <r>
    <x v="29"/>
    <s v="GDPLTFORECAST"/>
    <s v="TOT"/>
    <s v="MLN_USD"/>
    <s v="A"/>
    <x v="69"/>
    <n v="38209630"/>
    <m/>
    <x v="2096"/>
  </r>
  <r>
    <x v="29"/>
    <s v="GDPLTFORECAST"/>
    <s v="TOT"/>
    <s v="MLN_USD"/>
    <s v="A"/>
    <x v="70"/>
    <n v="38974320"/>
    <m/>
    <x v="2097"/>
  </r>
  <r>
    <x v="30"/>
    <s v="GDPLTFORECAST"/>
    <s v="TOT"/>
    <s v="MLN_USD"/>
    <s v="A"/>
    <x v="0"/>
    <n v="1509247.8755127699"/>
    <m/>
    <x v="0"/>
  </r>
  <r>
    <x v="30"/>
    <s v="GDPLTFORECAST"/>
    <s v="TOT"/>
    <s v="MLN_USD"/>
    <s v="A"/>
    <x v="1"/>
    <n v="1524340.3542679001"/>
    <m/>
    <x v="2098"/>
  </r>
  <r>
    <x v="30"/>
    <s v="GDPLTFORECAST"/>
    <s v="TOT"/>
    <s v="MLN_USD"/>
    <s v="A"/>
    <x v="2"/>
    <n v="1516718.65249656"/>
    <m/>
    <x v="2099"/>
  </r>
  <r>
    <x v="30"/>
    <s v="GDPLTFORECAST"/>
    <s v="TOT"/>
    <s v="MLN_USD"/>
    <s v="A"/>
    <x v="3"/>
    <n v="1591037.8664688901"/>
    <m/>
    <x v="2100"/>
  </r>
  <r>
    <x v="30"/>
    <s v="GDPLTFORECAST"/>
    <s v="TOT"/>
    <s v="MLN_USD"/>
    <s v="A"/>
    <x v="4"/>
    <n v="1684909.1005905599"/>
    <m/>
    <x v="2101"/>
  </r>
  <r>
    <x v="30"/>
    <s v="GDPLTFORECAST"/>
    <s v="TOT"/>
    <s v="MLN_USD"/>
    <s v="A"/>
    <x v="5"/>
    <n v="1755675.28281536"/>
    <m/>
    <x v="2102"/>
  </r>
  <r>
    <x v="30"/>
    <s v="GDPLTFORECAST"/>
    <s v="TOT"/>
    <s v="MLN_USD"/>
    <s v="A"/>
    <x v="6"/>
    <n v="1794300.1390372999"/>
    <m/>
    <x v="2103"/>
  </r>
  <r>
    <x v="30"/>
    <s v="GDPLTFORECAST"/>
    <s v="TOT"/>
    <s v="MLN_USD"/>
    <s v="A"/>
    <x v="7"/>
    <n v="1855272.6544730701"/>
    <m/>
    <x v="2104"/>
  </r>
  <r>
    <x v="30"/>
    <s v="GDPLTFORECAST"/>
    <s v="TOT"/>
    <s v="MLN_USD"/>
    <s v="A"/>
    <x v="8"/>
    <n v="1861630.23642877"/>
    <m/>
    <x v="2105"/>
  </r>
  <r>
    <x v="30"/>
    <s v="GDPLTFORECAST"/>
    <s v="TOT"/>
    <s v="MLN_USD"/>
    <s v="A"/>
    <x v="9"/>
    <n v="1870316.3707336099"/>
    <m/>
    <x v="2106"/>
  </r>
  <r>
    <x v="30"/>
    <s v="GDPLTFORECAST"/>
    <s v="TOT"/>
    <s v="MLN_USD"/>
    <s v="A"/>
    <x v="10"/>
    <n v="1952343.82310187"/>
    <m/>
    <x v="2107"/>
  </r>
  <r>
    <x v="30"/>
    <s v="GDPLTFORECAST"/>
    <s v="TOT"/>
    <s v="MLN_USD"/>
    <s v="A"/>
    <x v="11"/>
    <n v="1979341.8522125999"/>
    <m/>
    <x v="2108"/>
  </r>
  <r>
    <x v="30"/>
    <s v="GDPLTFORECAST"/>
    <s v="TOT"/>
    <s v="MLN_USD"/>
    <s v="A"/>
    <x v="12"/>
    <n v="2039791.22038274"/>
    <m/>
    <x v="2109"/>
  </r>
  <r>
    <x v="30"/>
    <s v="GDPLTFORECAST"/>
    <s v="TOT"/>
    <s v="MLN_USD"/>
    <s v="A"/>
    <x v="13"/>
    <n v="2063042.4309831399"/>
    <m/>
    <x v="2110"/>
  </r>
  <r>
    <x v="30"/>
    <s v="GDPLTFORECAST"/>
    <s v="TOT"/>
    <s v="MLN_USD"/>
    <s v="A"/>
    <x v="14"/>
    <n v="2181964.4464290701"/>
    <m/>
    <x v="2111"/>
  </r>
  <r>
    <x v="30"/>
    <s v="GDPLTFORECAST"/>
    <s v="TOT"/>
    <s v="MLN_USD"/>
    <s v="A"/>
    <x v="15"/>
    <n v="2251710.37026199"/>
    <m/>
    <x v="2112"/>
  </r>
  <r>
    <x v="30"/>
    <s v="GDPLTFORECAST"/>
    <s v="TOT"/>
    <s v="MLN_USD"/>
    <s v="A"/>
    <x v="16"/>
    <n v="2340817.4671617001"/>
    <m/>
    <x v="2113"/>
  </r>
  <r>
    <x v="30"/>
    <s v="GDPLTFORECAST"/>
    <s v="TOT"/>
    <s v="MLN_USD"/>
    <s v="A"/>
    <x v="17"/>
    <n v="2482678.8934594099"/>
    <m/>
    <x v="2114"/>
  </r>
  <r>
    <x v="30"/>
    <s v="GDPLTFORECAST"/>
    <s v="TOT"/>
    <s v="MLN_USD"/>
    <s v="A"/>
    <x v="18"/>
    <n v="2609068.6869356702"/>
    <m/>
    <x v="2115"/>
  </r>
  <r>
    <x v="30"/>
    <s v="GDPLTFORECAST"/>
    <s v="TOT"/>
    <s v="MLN_USD"/>
    <s v="A"/>
    <x v="19"/>
    <n v="2605786.8329627598"/>
    <m/>
    <x v="2116"/>
  </r>
  <r>
    <x v="30"/>
    <s v="GDPLTFORECAST"/>
    <s v="TOT"/>
    <s v="MLN_USD"/>
    <s v="A"/>
    <x v="20"/>
    <n v="2802310.6837708298"/>
    <m/>
    <x v="2117"/>
  </r>
  <r>
    <x v="30"/>
    <s v="GDPLTFORECAST"/>
    <s v="TOT"/>
    <s v="MLN_USD"/>
    <s v="A"/>
    <x v="21"/>
    <n v="2913990.4414192801"/>
    <m/>
    <x v="2118"/>
  </r>
  <r>
    <x v="30"/>
    <s v="GDPLTFORECAST"/>
    <s v="TOT"/>
    <s v="MLN_USD"/>
    <s v="A"/>
    <x v="22"/>
    <n v="2970320.7708050301"/>
    <m/>
    <x v="2119"/>
  </r>
  <r>
    <x v="30"/>
    <s v="GDPLTFORECAST"/>
    <s v="TOT"/>
    <s v="MLN_USD"/>
    <s v="A"/>
    <x v="23"/>
    <n v="3059736.4350795699"/>
    <m/>
    <x v="2120"/>
  </r>
  <r>
    <x v="30"/>
    <s v="GDPLTFORECAST"/>
    <s v="TOT"/>
    <s v="MLN_USD"/>
    <s v="A"/>
    <x v="24"/>
    <n v="3075286.1421602401"/>
    <m/>
    <x v="2121"/>
  </r>
  <r>
    <x v="30"/>
    <s v="GDPLTFORECAST"/>
    <s v="TOT"/>
    <s v="MLN_USD"/>
    <s v="A"/>
    <x v="25"/>
    <n v="2966120.9226759002"/>
    <m/>
    <x v="2122"/>
  </r>
  <r>
    <x v="30"/>
    <s v="GDPLTFORECAST"/>
    <s v="TOT"/>
    <s v="MLN_USD"/>
    <s v="A"/>
    <x v="26"/>
    <n v="2863250.8754687002"/>
    <m/>
    <x v="2123"/>
  </r>
  <r>
    <x v="30"/>
    <s v="GDPLTFORECAST"/>
    <s v="TOT"/>
    <s v="MLN_USD"/>
    <s v="A"/>
    <x v="27"/>
    <n v="2891198.4765411299"/>
    <m/>
    <x v="2124"/>
  </r>
  <r>
    <x v="30"/>
    <s v="GDPLTFORECAST"/>
    <s v="TOT"/>
    <s v="MLN_USD"/>
    <s v="A"/>
    <x v="28"/>
    <n v="2947608.5068831001"/>
    <m/>
    <x v="2125"/>
  </r>
  <r>
    <x v="30"/>
    <s v="GDPLTFORECAST"/>
    <s v="TOT"/>
    <s v="MLN_USD"/>
    <s v="A"/>
    <x v="29"/>
    <n v="3031292.3196105198"/>
    <m/>
    <x v="2126"/>
  </r>
  <r>
    <x v="30"/>
    <s v="GDPLTFORECAST"/>
    <s v="TOT"/>
    <s v="MLN_USD"/>
    <s v="A"/>
    <x v="30"/>
    <n v="3172702"/>
    <m/>
    <x v="2127"/>
  </r>
  <r>
    <x v="30"/>
    <s v="GDPLTFORECAST"/>
    <s v="TOT"/>
    <s v="MLN_USD"/>
    <s v="A"/>
    <x v="31"/>
    <n v="3306067"/>
    <m/>
    <x v="2128"/>
  </r>
  <r>
    <x v="30"/>
    <s v="GDPLTFORECAST"/>
    <s v="TOT"/>
    <s v="MLN_USD"/>
    <s v="A"/>
    <x v="32"/>
    <n v="3421463"/>
    <m/>
    <x v="2129"/>
  </r>
  <r>
    <x v="30"/>
    <s v="GDPLTFORECAST"/>
    <s v="TOT"/>
    <s v="MLN_USD"/>
    <s v="A"/>
    <x v="33"/>
    <n v="3521882"/>
    <m/>
    <x v="2130"/>
  </r>
  <r>
    <x v="30"/>
    <s v="GDPLTFORECAST"/>
    <s v="TOT"/>
    <s v="MLN_USD"/>
    <s v="A"/>
    <x v="34"/>
    <n v="3612608"/>
    <m/>
    <x v="2131"/>
  </r>
  <r>
    <x v="30"/>
    <s v="GDPLTFORECAST"/>
    <s v="TOT"/>
    <s v="MLN_USD"/>
    <s v="A"/>
    <x v="35"/>
    <n v="3698197"/>
    <m/>
    <x v="2132"/>
  </r>
  <r>
    <x v="30"/>
    <s v="GDPLTFORECAST"/>
    <s v="TOT"/>
    <s v="MLN_USD"/>
    <s v="A"/>
    <x v="36"/>
    <n v="3781108"/>
    <m/>
    <x v="2133"/>
  </r>
  <r>
    <x v="30"/>
    <s v="GDPLTFORECAST"/>
    <s v="TOT"/>
    <s v="MLN_USD"/>
    <s v="A"/>
    <x v="37"/>
    <n v="3862623"/>
    <m/>
    <x v="2134"/>
  </r>
  <r>
    <x v="30"/>
    <s v="GDPLTFORECAST"/>
    <s v="TOT"/>
    <s v="MLN_USD"/>
    <s v="A"/>
    <x v="38"/>
    <n v="3943587"/>
    <m/>
    <x v="2135"/>
  </r>
  <r>
    <x v="30"/>
    <s v="GDPLTFORECAST"/>
    <s v="TOT"/>
    <s v="MLN_USD"/>
    <s v="A"/>
    <x v="39"/>
    <n v="4024473"/>
    <m/>
    <x v="2136"/>
  </r>
  <r>
    <x v="30"/>
    <s v="GDPLTFORECAST"/>
    <s v="TOT"/>
    <s v="MLN_USD"/>
    <s v="A"/>
    <x v="40"/>
    <n v="4105555"/>
    <m/>
    <x v="2137"/>
  </r>
  <r>
    <x v="30"/>
    <s v="GDPLTFORECAST"/>
    <s v="TOT"/>
    <s v="MLN_USD"/>
    <s v="A"/>
    <x v="41"/>
    <n v="4187009"/>
    <m/>
    <x v="2138"/>
  </r>
  <r>
    <x v="30"/>
    <s v="GDPLTFORECAST"/>
    <s v="TOT"/>
    <s v="MLN_USD"/>
    <s v="A"/>
    <x v="42"/>
    <n v="4268939"/>
    <m/>
    <x v="2139"/>
  </r>
  <r>
    <x v="30"/>
    <s v="GDPLTFORECAST"/>
    <s v="TOT"/>
    <s v="MLN_USD"/>
    <s v="A"/>
    <x v="43"/>
    <n v="4351404"/>
    <m/>
    <x v="2140"/>
  </r>
  <r>
    <x v="30"/>
    <s v="GDPLTFORECAST"/>
    <s v="TOT"/>
    <s v="MLN_USD"/>
    <s v="A"/>
    <x v="44"/>
    <n v="4434437"/>
    <m/>
    <x v="2141"/>
  </r>
  <r>
    <x v="30"/>
    <s v="GDPLTFORECAST"/>
    <s v="TOT"/>
    <s v="MLN_USD"/>
    <s v="A"/>
    <x v="45"/>
    <n v="4518042"/>
    <m/>
    <x v="2142"/>
  </r>
  <r>
    <x v="30"/>
    <s v="GDPLTFORECAST"/>
    <s v="TOT"/>
    <s v="MLN_USD"/>
    <s v="A"/>
    <x v="46"/>
    <n v="4602197"/>
    <m/>
    <x v="2143"/>
  </r>
  <r>
    <x v="30"/>
    <s v="GDPLTFORECAST"/>
    <s v="TOT"/>
    <s v="MLN_USD"/>
    <s v="A"/>
    <x v="47"/>
    <n v="4686827"/>
    <m/>
    <x v="2144"/>
  </r>
  <r>
    <x v="30"/>
    <s v="GDPLTFORECAST"/>
    <s v="TOT"/>
    <s v="MLN_USD"/>
    <s v="A"/>
    <x v="48"/>
    <n v="4771817"/>
    <m/>
    <x v="2145"/>
  </r>
  <r>
    <x v="30"/>
    <s v="GDPLTFORECAST"/>
    <s v="TOT"/>
    <s v="MLN_USD"/>
    <s v="A"/>
    <x v="49"/>
    <n v="4857036"/>
    <m/>
    <x v="2146"/>
  </r>
  <r>
    <x v="30"/>
    <s v="GDPLTFORECAST"/>
    <s v="TOT"/>
    <s v="MLN_USD"/>
    <s v="A"/>
    <x v="50"/>
    <n v="4942365"/>
    <m/>
    <x v="2147"/>
  </r>
  <r>
    <x v="30"/>
    <s v="GDPLTFORECAST"/>
    <s v="TOT"/>
    <s v="MLN_USD"/>
    <s v="A"/>
    <x v="51"/>
    <n v="5027705"/>
    <m/>
    <x v="2148"/>
  </r>
  <r>
    <x v="30"/>
    <s v="GDPLTFORECAST"/>
    <s v="TOT"/>
    <s v="MLN_USD"/>
    <s v="A"/>
    <x v="52"/>
    <n v="5112935"/>
    <m/>
    <x v="2149"/>
  </r>
  <r>
    <x v="30"/>
    <s v="GDPLTFORECAST"/>
    <s v="TOT"/>
    <s v="MLN_USD"/>
    <s v="A"/>
    <x v="53"/>
    <n v="5197929"/>
    <m/>
    <x v="2150"/>
  </r>
  <r>
    <x v="30"/>
    <s v="GDPLTFORECAST"/>
    <s v="TOT"/>
    <s v="MLN_USD"/>
    <s v="A"/>
    <x v="54"/>
    <n v="5282578"/>
    <m/>
    <x v="2151"/>
  </r>
  <r>
    <x v="30"/>
    <s v="GDPLTFORECAST"/>
    <s v="TOT"/>
    <s v="MLN_USD"/>
    <s v="A"/>
    <x v="55"/>
    <n v="5366815"/>
    <m/>
    <x v="2152"/>
  </r>
  <r>
    <x v="30"/>
    <s v="GDPLTFORECAST"/>
    <s v="TOT"/>
    <s v="MLN_USD"/>
    <s v="A"/>
    <x v="56"/>
    <n v="5450620"/>
    <m/>
    <x v="2153"/>
  </r>
  <r>
    <x v="30"/>
    <s v="GDPLTFORECAST"/>
    <s v="TOT"/>
    <s v="MLN_USD"/>
    <s v="A"/>
    <x v="57"/>
    <n v="5533673"/>
    <m/>
    <x v="2154"/>
  </r>
  <r>
    <x v="30"/>
    <s v="GDPLTFORECAST"/>
    <s v="TOT"/>
    <s v="MLN_USD"/>
    <s v="A"/>
    <x v="58"/>
    <n v="5615953"/>
    <m/>
    <x v="2155"/>
  </r>
  <r>
    <x v="30"/>
    <s v="GDPLTFORECAST"/>
    <s v="TOT"/>
    <s v="MLN_USD"/>
    <s v="A"/>
    <x v="59"/>
    <n v="5697475"/>
    <m/>
    <x v="2156"/>
  </r>
  <r>
    <x v="30"/>
    <s v="GDPLTFORECAST"/>
    <s v="TOT"/>
    <s v="MLN_USD"/>
    <s v="A"/>
    <x v="60"/>
    <n v="5778303"/>
    <m/>
    <x v="2157"/>
  </r>
  <r>
    <x v="30"/>
    <s v="GDPLTFORECAST"/>
    <s v="TOT"/>
    <s v="MLN_USD"/>
    <s v="A"/>
    <x v="61"/>
    <n v="5858528"/>
    <m/>
    <x v="2158"/>
  </r>
  <r>
    <x v="30"/>
    <s v="GDPLTFORECAST"/>
    <s v="TOT"/>
    <s v="MLN_USD"/>
    <s v="A"/>
    <x v="62"/>
    <n v="5938524"/>
    <m/>
    <x v="2159"/>
  </r>
  <r>
    <x v="30"/>
    <s v="GDPLTFORECAST"/>
    <s v="TOT"/>
    <s v="MLN_USD"/>
    <s v="A"/>
    <x v="63"/>
    <n v="6018373"/>
    <m/>
    <x v="2160"/>
  </r>
  <r>
    <x v="30"/>
    <s v="GDPLTFORECAST"/>
    <s v="TOT"/>
    <s v="MLN_USD"/>
    <s v="A"/>
    <x v="64"/>
    <n v="6098192"/>
    <m/>
    <x v="2161"/>
  </r>
  <r>
    <x v="30"/>
    <s v="GDPLTFORECAST"/>
    <s v="TOT"/>
    <s v="MLN_USD"/>
    <s v="A"/>
    <x v="65"/>
    <n v="6178117"/>
    <m/>
    <x v="2162"/>
  </r>
  <r>
    <x v="30"/>
    <s v="GDPLTFORECAST"/>
    <s v="TOT"/>
    <s v="MLN_USD"/>
    <s v="A"/>
    <x v="66"/>
    <n v="6258249"/>
    <m/>
    <x v="2163"/>
  </r>
  <r>
    <x v="30"/>
    <s v="GDPLTFORECAST"/>
    <s v="TOT"/>
    <s v="MLN_USD"/>
    <s v="A"/>
    <x v="67"/>
    <n v="6338549"/>
    <m/>
    <x v="2164"/>
  </r>
  <r>
    <x v="30"/>
    <s v="GDPLTFORECAST"/>
    <s v="TOT"/>
    <s v="MLN_USD"/>
    <s v="A"/>
    <x v="68"/>
    <n v="6418891"/>
    <m/>
    <x v="2165"/>
  </r>
  <r>
    <x v="30"/>
    <s v="GDPLTFORECAST"/>
    <s v="TOT"/>
    <s v="MLN_USD"/>
    <s v="A"/>
    <x v="69"/>
    <n v="6499140"/>
    <m/>
    <x v="2166"/>
  </r>
  <r>
    <x v="30"/>
    <s v="GDPLTFORECAST"/>
    <s v="TOT"/>
    <s v="MLN_USD"/>
    <s v="A"/>
    <x v="70"/>
    <n v="6579206"/>
    <m/>
    <x v="2167"/>
  </r>
  <r>
    <x v="31"/>
    <s v="GDPLTFORECAST"/>
    <s v="TOT"/>
    <s v="MLN_USD"/>
    <s v="A"/>
    <x v="0"/>
    <n v="107069.790786069"/>
    <m/>
    <x v="0"/>
  </r>
  <r>
    <x v="31"/>
    <s v="GDPLTFORECAST"/>
    <s v="TOT"/>
    <s v="MLN_USD"/>
    <s v="A"/>
    <x v="1"/>
    <n v="115603.146631761"/>
    <m/>
    <x v="2168"/>
  </r>
  <r>
    <x v="31"/>
    <s v="GDPLTFORECAST"/>
    <s v="TOT"/>
    <s v="MLN_USD"/>
    <s v="A"/>
    <x v="2"/>
    <n v="129796.928155692"/>
    <m/>
    <x v="2169"/>
  </r>
  <r>
    <x v="31"/>
    <s v="GDPLTFORECAST"/>
    <s v="TOT"/>
    <s v="MLN_USD"/>
    <s v="A"/>
    <x v="3"/>
    <n v="138864.88429817001"/>
    <m/>
    <x v="2170"/>
  </r>
  <r>
    <x v="31"/>
    <s v="GDPLTFORECAST"/>
    <s v="TOT"/>
    <s v="MLN_USD"/>
    <s v="A"/>
    <x v="4"/>
    <n v="146791.45727146699"/>
    <m/>
    <x v="2171"/>
  </r>
  <r>
    <x v="31"/>
    <s v="GDPLTFORECAST"/>
    <s v="TOT"/>
    <s v="MLN_USD"/>
    <s v="A"/>
    <x v="5"/>
    <n v="162391.83272683999"/>
    <m/>
    <x v="2172"/>
  </r>
  <r>
    <x v="31"/>
    <s v="GDPLTFORECAST"/>
    <s v="TOT"/>
    <s v="MLN_USD"/>
    <s v="A"/>
    <x v="6"/>
    <n v="174430.76137446999"/>
    <m/>
    <x v="2173"/>
  </r>
  <r>
    <x v="31"/>
    <s v="GDPLTFORECAST"/>
    <s v="TOT"/>
    <s v="MLN_USD"/>
    <s v="A"/>
    <x v="7"/>
    <n v="187260.11577892699"/>
    <m/>
    <x v="2174"/>
  </r>
  <r>
    <x v="31"/>
    <s v="GDPLTFORECAST"/>
    <s v="TOT"/>
    <s v="MLN_USD"/>
    <s v="A"/>
    <x v="8"/>
    <n v="195612.277413323"/>
    <m/>
    <x v="2175"/>
  </r>
  <r>
    <x v="31"/>
    <s v="GDPLTFORECAST"/>
    <s v="TOT"/>
    <s v="MLN_USD"/>
    <s v="A"/>
    <x v="9"/>
    <n v="194600.862343263"/>
    <m/>
    <x v="2176"/>
  </r>
  <r>
    <x v="31"/>
    <s v="GDPLTFORECAST"/>
    <s v="TOT"/>
    <s v="MLN_USD"/>
    <s v="A"/>
    <x v="10"/>
    <n v="205004.52977903301"/>
    <m/>
    <x v="2177"/>
  </r>
  <r>
    <x v="31"/>
    <s v="GDPLTFORECAST"/>
    <s v="TOT"/>
    <s v="MLN_USD"/>
    <s v="A"/>
    <x v="11"/>
    <n v="211791.34908807999"/>
    <m/>
    <x v="2178"/>
  </r>
  <r>
    <x v="31"/>
    <s v="GDPLTFORECAST"/>
    <s v="TOT"/>
    <s v="MLN_USD"/>
    <s v="A"/>
    <x v="12"/>
    <n v="218363.92686052999"/>
    <m/>
    <x v="2179"/>
  </r>
  <r>
    <x v="31"/>
    <s v="GDPLTFORECAST"/>
    <s v="TOT"/>
    <s v="MLN_USD"/>
    <s v="A"/>
    <x v="13"/>
    <n v="227328.57157002401"/>
    <m/>
    <x v="2180"/>
  </r>
  <r>
    <x v="31"/>
    <s v="GDPLTFORECAST"/>
    <s v="TOT"/>
    <s v="MLN_USD"/>
    <s v="A"/>
    <x v="14"/>
    <n v="243650.27907174299"/>
    <m/>
    <x v="2181"/>
  </r>
  <r>
    <x v="31"/>
    <s v="GDPLTFORECAST"/>
    <s v="TOT"/>
    <s v="MLN_USD"/>
    <s v="A"/>
    <x v="15"/>
    <n v="257761.449751562"/>
    <m/>
    <x v="2182"/>
  </r>
  <r>
    <x v="31"/>
    <s v="GDPLTFORECAST"/>
    <s v="TOT"/>
    <s v="MLN_USD"/>
    <s v="A"/>
    <x v="16"/>
    <n v="274047.00842589099"/>
    <m/>
    <x v="2183"/>
  </r>
  <r>
    <x v="31"/>
    <s v="GDPLTFORECAST"/>
    <s v="TOT"/>
    <s v="MLN_USD"/>
    <s v="A"/>
    <x v="17"/>
    <n v="287520.82746347302"/>
    <m/>
    <x v="2184"/>
  </r>
  <r>
    <x v="31"/>
    <s v="GDPLTFORECAST"/>
    <s v="TOT"/>
    <s v="MLN_USD"/>
    <s v="A"/>
    <x v="18"/>
    <n v="297555.24683122803"/>
    <m/>
    <x v="2185"/>
  </r>
  <r>
    <x v="31"/>
    <s v="GDPLTFORECAST"/>
    <s v="TOT"/>
    <s v="MLN_USD"/>
    <s v="A"/>
    <x v="19"/>
    <n v="292929.13832044002"/>
    <m/>
    <x v="2186"/>
  </r>
  <r>
    <x v="31"/>
    <s v="GDPLTFORECAST"/>
    <s v="TOT"/>
    <s v="MLN_USD"/>
    <s v="A"/>
    <x v="20"/>
    <n v="310169.61168104003"/>
    <m/>
    <x v="2187"/>
  </r>
  <r>
    <x v="31"/>
    <s v="GDPLTFORECAST"/>
    <s v="TOT"/>
    <s v="MLN_USD"/>
    <s v="A"/>
    <x v="21"/>
    <n v="328898.31868501898"/>
    <m/>
    <x v="2188"/>
  </r>
  <r>
    <x v="31"/>
    <s v="GDPLTFORECAST"/>
    <s v="TOT"/>
    <s v="MLN_USD"/>
    <s v="A"/>
    <x v="22"/>
    <n v="346622.75035643199"/>
    <m/>
    <x v="2189"/>
  </r>
  <r>
    <x v="31"/>
    <s v="GDPLTFORECAST"/>
    <s v="TOT"/>
    <s v="MLN_USD"/>
    <s v="A"/>
    <x v="23"/>
    <n v="360810.37857453403"/>
    <m/>
    <x v="2190"/>
  </r>
  <r>
    <x v="31"/>
    <s v="GDPLTFORECAST"/>
    <s v="TOT"/>
    <s v="MLN_USD"/>
    <s v="A"/>
    <x v="24"/>
    <n v="367129.79358984"/>
    <m/>
    <x v="2191"/>
  </r>
  <r>
    <x v="31"/>
    <s v="GDPLTFORECAST"/>
    <s v="TOT"/>
    <s v="MLN_USD"/>
    <s v="A"/>
    <x v="25"/>
    <n v="375521.44399714802"/>
    <m/>
    <x v="2192"/>
  </r>
  <r>
    <x v="31"/>
    <s v="GDPLTFORECAST"/>
    <s v="TOT"/>
    <s v="MLN_USD"/>
    <s v="A"/>
    <x v="26"/>
    <n v="379992.11053506797"/>
    <m/>
    <x v="2193"/>
  </r>
  <r>
    <x v="31"/>
    <s v="GDPLTFORECAST"/>
    <s v="TOT"/>
    <s v="MLN_USD"/>
    <s v="A"/>
    <x v="27"/>
    <n v="386238.348875948"/>
    <m/>
    <x v="2194"/>
  </r>
  <r>
    <x v="31"/>
    <s v="GDPLTFORECAST"/>
    <s v="TOT"/>
    <s v="MLN_USD"/>
    <s v="A"/>
    <x v="28"/>
    <n v="400047.279919967"/>
    <m/>
    <x v="2195"/>
  </r>
  <r>
    <x v="31"/>
    <s v="GDPLTFORECAST"/>
    <s v="TOT"/>
    <s v="MLN_USD"/>
    <s v="A"/>
    <x v="29"/>
    <n v="414494.044558428"/>
    <m/>
    <x v="2196"/>
  </r>
  <r>
    <x v="31"/>
    <s v="GDPLTFORECAST"/>
    <s v="TOT"/>
    <s v="MLN_USD"/>
    <s v="A"/>
    <x v="30"/>
    <n v="426878.3"/>
    <m/>
    <x v="2197"/>
  </r>
  <r>
    <x v="31"/>
    <s v="GDPLTFORECAST"/>
    <s v="TOT"/>
    <s v="MLN_USD"/>
    <s v="A"/>
    <x v="31"/>
    <n v="438277.7"/>
    <m/>
    <x v="2198"/>
  </r>
  <r>
    <x v="31"/>
    <s v="GDPLTFORECAST"/>
    <s v="TOT"/>
    <s v="MLN_USD"/>
    <s v="A"/>
    <x v="32"/>
    <n v="449363.4"/>
    <m/>
    <x v="2199"/>
  </r>
  <r>
    <x v="31"/>
    <s v="GDPLTFORECAST"/>
    <s v="TOT"/>
    <s v="MLN_USD"/>
    <s v="A"/>
    <x v="33"/>
    <n v="460301.5"/>
    <m/>
    <x v="2200"/>
  </r>
  <r>
    <x v="31"/>
    <s v="GDPLTFORECAST"/>
    <s v="TOT"/>
    <s v="MLN_USD"/>
    <s v="A"/>
    <x v="34"/>
    <n v="471220.7"/>
    <m/>
    <x v="2201"/>
  </r>
  <r>
    <x v="31"/>
    <s v="GDPLTFORECAST"/>
    <s v="TOT"/>
    <s v="MLN_USD"/>
    <s v="A"/>
    <x v="35"/>
    <n v="482235.6"/>
    <m/>
    <x v="2202"/>
  </r>
  <r>
    <x v="31"/>
    <s v="GDPLTFORECAST"/>
    <s v="TOT"/>
    <s v="MLN_USD"/>
    <s v="A"/>
    <x v="36"/>
    <n v="493329.1"/>
    <m/>
    <x v="2203"/>
  </r>
  <r>
    <x v="31"/>
    <s v="GDPLTFORECAST"/>
    <s v="TOT"/>
    <s v="MLN_USD"/>
    <s v="A"/>
    <x v="37"/>
    <n v="504529.5"/>
    <m/>
    <x v="2204"/>
  </r>
  <r>
    <x v="31"/>
    <s v="GDPLTFORECAST"/>
    <s v="TOT"/>
    <s v="MLN_USD"/>
    <s v="A"/>
    <x v="38"/>
    <n v="515831.3"/>
    <m/>
    <x v="2205"/>
  </r>
  <r>
    <x v="31"/>
    <s v="GDPLTFORECAST"/>
    <s v="TOT"/>
    <s v="MLN_USD"/>
    <s v="A"/>
    <x v="39"/>
    <n v="527232.30000000005"/>
    <m/>
    <x v="2206"/>
  </r>
  <r>
    <x v="31"/>
    <s v="GDPLTFORECAST"/>
    <s v="TOT"/>
    <s v="MLN_USD"/>
    <s v="A"/>
    <x v="40"/>
    <n v="538732"/>
    <m/>
    <x v="2207"/>
  </r>
  <r>
    <x v="31"/>
    <s v="GDPLTFORECAST"/>
    <s v="TOT"/>
    <s v="MLN_USD"/>
    <s v="A"/>
    <x v="41"/>
    <n v="550332.69999999995"/>
    <m/>
    <x v="2208"/>
  </r>
  <r>
    <x v="31"/>
    <s v="GDPLTFORECAST"/>
    <s v="TOT"/>
    <s v="MLN_USD"/>
    <s v="A"/>
    <x v="42"/>
    <n v="561996.9"/>
    <m/>
    <x v="2209"/>
  </r>
  <r>
    <x v="31"/>
    <s v="GDPLTFORECAST"/>
    <s v="TOT"/>
    <s v="MLN_USD"/>
    <s v="A"/>
    <x v="43"/>
    <n v="573733.1"/>
    <m/>
    <x v="2210"/>
  </r>
  <r>
    <x v="31"/>
    <s v="GDPLTFORECAST"/>
    <s v="TOT"/>
    <s v="MLN_USD"/>
    <s v="A"/>
    <x v="44"/>
    <n v="585548.5"/>
    <m/>
    <x v="2211"/>
  </r>
  <r>
    <x v="31"/>
    <s v="GDPLTFORECAST"/>
    <s v="TOT"/>
    <s v="MLN_USD"/>
    <s v="A"/>
    <x v="45"/>
    <n v="597448.9"/>
    <m/>
    <x v="2212"/>
  </r>
  <r>
    <x v="31"/>
    <s v="GDPLTFORECAST"/>
    <s v="TOT"/>
    <s v="MLN_USD"/>
    <s v="A"/>
    <x v="46"/>
    <n v="609439.6"/>
    <m/>
    <x v="2213"/>
  </r>
  <r>
    <x v="31"/>
    <s v="GDPLTFORECAST"/>
    <s v="TOT"/>
    <s v="MLN_USD"/>
    <s v="A"/>
    <x v="47"/>
    <n v="621528"/>
    <m/>
    <x v="2214"/>
  </r>
  <r>
    <x v="31"/>
    <s v="GDPLTFORECAST"/>
    <s v="TOT"/>
    <s v="MLN_USD"/>
    <s v="A"/>
    <x v="48"/>
    <n v="633719.5"/>
    <m/>
    <x v="2215"/>
  </r>
  <r>
    <x v="31"/>
    <s v="GDPLTFORECAST"/>
    <s v="TOT"/>
    <s v="MLN_USD"/>
    <s v="A"/>
    <x v="49"/>
    <n v="646015.6"/>
    <m/>
    <x v="2216"/>
  </r>
  <r>
    <x v="31"/>
    <s v="GDPLTFORECAST"/>
    <s v="TOT"/>
    <s v="MLN_USD"/>
    <s v="A"/>
    <x v="50"/>
    <n v="658412.69999999995"/>
    <m/>
    <x v="2217"/>
  </r>
  <r>
    <x v="31"/>
    <s v="GDPLTFORECAST"/>
    <s v="TOT"/>
    <s v="MLN_USD"/>
    <s v="A"/>
    <x v="51"/>
    <n v="670906.6"/>
    <m/>
    <x v="2218"/>
  </r>
  <r>
    <x v="31"/>
    <s v="GDPLTFORECAST"/>
    <s v="TOT"/>
    <s v="MLN_USD"/>
    <s v="A"/>
    <x v="52"/>
    <n v="683552.2"/>
    <m/>
    <x v="2219"/>
  </r>
  <r>
    <x v="31"/>
    <s v="GDPLTFORECAST"/>
    <s v="TOT"/>
    <s v="MLN_USD"/>
    <s v="A"/>
    <x v="53"/>
    <n v="696351.4"/>
    <m/>
    <x v="2220"/>
  </r>
  <r>
    <x v="31"/>
    <s v="GDPLTFORECAST"/>
    <s v="TOT"/>
    <s v="MLN_USD"/>
    <s v="A"/>
    <x v="54"/>
    <n v="709307.1"/>
    <m/>
    <x v="2221"/>
  </r>
  <r>
    <x v="31"/>
    <s v="GDPLTFORECAST"/>
    <s v="TOT"/>
    <s v="MLN_USD"/>
    <s v="A"/>
    <x v="55"/>
    <n v="722423.7"/>
    <m/>
    <x v="2222"/>
  </r>
  <r>
    <x v="31"/>
    <s v="GDPLTFORECAST"/>
    <s v="TOT"/>
    <s v="MLN_USD"/>
    <s v="A"/>
    <x v="56"/>
    <n v="735706.7"/>
    <m/>
    <x v="2223"/>
  </r>
  <r>
    <x v="31"/>
    <s v="GDPLTFORECAST"/>
    <s v="TOT"/>
    <s v="MLN_USD"/>
    <s v="A"/>
    <x v="57"/>
    <n v="749098.2"/>
    <m/>
    <x v="2224"/>
  </r>
  <r>
    <x v="31"/>
    <s v="GDPLTFORECAST"/>
    <s v="TOT"/>
    <s v="MLN_USD"/>
    <s v="A"/>
    <x v="58"/>
    <n v="762595.3"/>
    <m/>
    <x v="2225"/>
  </r>
  <r>
    <x v="31"/>
    <s v="GDPLTFORECAST"/>
    <s v="TOT"/>
    <s v="MLN_USD"/>
    <s v="A"/>
    <x v="59"/>
    <n v="776191.2"/>
    <m/>
    <x v="2226"/>
  </r>
  <r>
    <x v="31"/>
    <s v="GDPLTFORECAST"/>
    <s v="TOT"/>
    <s v="MLN_USD"/>
    <s v="A"/>
    <x v="60"/>
    <n v="789879"/>
    <m/>
    <x v="2227"/>
  </r>
  <r>
    <x v="31"/>
    <s v="GDPLTFORECAST"/>
    <s v="TOT"/>
    <s v="MLN_USD"/>
    <s v="A"/>
    <x v="61"/>
    <n v="803654.4"/>
    <m/>
    <x v="2228"/>
  </r>
  <r>
    <x v="31"/>
    <s v="GDPLTFORECAST"/>
    <s v="TOT"/>
    <s v="MLN_USD"/>
    <s v="A"/>
    <x v="62"/>
    <n v="817512.7"/>
    <m/>
    <x v="2229"/>
  </r>
  <r>
    <x v="31"/>
    <s v="GDPLTFORECAST"/>
    <s v="TOT"/>
    <s v="MLN_USD"/>
    <s v="A"/>
    <x v="63"/>
    <n v="831448.1"/>
    <m/>
    <x v="2230"/>
  </r>
  <r>
    <x v="31"/>
    <s v="GDPLTFORECAST"/>
    <s v="TOT"/>
    <s v="MLN_USD"/>
    <s v="A"/>
    <x v="64"/>
    <n v="845457.2"/>
    <m/>
    <x v="2231"/>
  </r>
  <r>
    <x v="31"/>
    <s v="GDPLTFORECAST"/>
    <s v="TOT"/>
    <s v="MLN_USD"/>
    <s v="A"/>
    <x v="65"/>
    <n v="859544.6"/>
    <m/>
    <x v="2232"/>
  </r>
  <r>
    <x v="31"/>
    <s v="GDPLTFORECAST"/>
    <s v="TOT"/>
    <s v="MLN_USD"/>
    <s v="A"/>
    <x v="66"/>
    <n v="873724.4"/>
    <m/>
    <x v="2233"/>
  </r>
  <r>
    <x v="31"/>
    <s v="GDPLTFORECAST"/>
    <s v="TOT"/>
    <s v="MLN_USD"/>
    <s v="A"/>
    <x v="67"/>
    <n v="888017.7"/>
    <m/>
    <x v="2234"/>
  </r>
  <r>
    <x v="31"/>
    <s v="GDPLTFORECAST"/>
    <s v="TOT"/>
    <s v="MLN_USD"/>
    <s v="A"/>
    <x v="68"/>
    <n v="902450.8"/>
    <m/>
    <x v="2235"/>
  </r>
  <r>
    <x v="31"/>
    <s v="GDPLTFORECAST"/>
    <s v="TOT"/>
    <s v="MLN_USD"/>
    <s v="A"/>
    <x v="69"/>
    <n v="917059.6"/>
    <m/>
    <x v="2236"/>
  </r>
  <r>
    <x v="31"/>
    <s v="GDPLTFORECAST"/>
    <s v="TOT"/>
    <s v="MLN_USD"/>
    <s v="A"/>
    <x v="70"/>
    <n v="931889.4"/>
    <m/>
    <x v="2237"/>
  </r>
  <r>
    <x v="32"/>
    <s v="GDPLTFORECAST"/>
    <s v="TOT"/>
    <s v="MLN_USD"/>
    <s v="A"/>
    <x v="0"/>
    <n v="1697872.8787509601"/>
    <m/>
    <x v="0"/>
  </r>
  <r>
    <x v="32"/>
    <s v="GDPLTFORECAST"/>
    <s v="TOT"/>
    <s v="MLN_USD"/>
    <s v="A"/>
    <x v="1"/>
    <n v="1853719.55553798"/>
    <m/>
    <x v="2238"/>
  </r>
  <r>
    <x v="32"/>
    <s v="GDPLTFORECAST"/>
    <s v="TOT"/>
    <s v="MLN_USD"/>
    <s v="A"/>
    <x v="2"/>
    <n v="2117702.31492153"/>
    <m/>
    <x v="2239"/>
  </r>
  <r>
    <x v="32"/>
    <s v="GDPLTFORECAST"/>
    <s v="TOT"/>
    <s v="MLN_USD"/>
    <s v="A"/>
    <x v="3"/>
    <n v="2411792.0582159599"/>
    <m/>
    <x v="2240"/>
  </r>
  <r>
    <x v="32"/>
    <s v="GDPLTFORECAST"/>
    <s v="TOT"/>
    <s v="MLN_USD"/>
    <s v="A"/>
    <x v="4"/>
    <n v="2726182.7060698899"/>
    <m/>
    <x v="2241"/>
  </r>
  <r>
    <x v="32"/>
    <s v="GDPLTFORECAST"/>
    <s v="TOT"/>
    <s v="MLN_USD"/>
    <s v="A"/>
    <x v="5"/>
    <n v="3024698.0180619899"/>
    <m/>
    <x v="2242"/>
  </r>
  <r>
    <x v="32"/>
    <s v="GDPLTFORECAST"/>
    <s v="TOT"/>
    <s v="MLN_USD"/>
    <s v="A"/>
    <x v="6"/>
    <n v="3324870.03603095"/>
    <m/>
    <x v="2243"/>
  </r>
  <r>
    <x v="32"/>
    <s v="GDPLTFORECAST"/>
    <s v="TOT"/>
    <s v="MLN_USD"/>
    <s v="A"/>
    <x v="7"/>
    <n v="3632066.8861740902"/>
    <m/>
    <x v="2244"/>
  </r>
  <r>
    <x v="32"/>
    <s v="GDPLTFORECAST"/>
    <s v="TOT"/>
    <s v="MLN_USD"/>
    <s v="A"/>
    <x v="8"/>
    <n v="3917114.2423332199"/>
    <m/>
    <x v="2245"/>
  </r>
  <r>
    <x v="32"/>
    <s v="GDPLTFORECAST"/>
    <s v="TOT"/>
    <s v="MLN_USD"/>
    <s v="A"/>
    <x v="9"/>
    <n v="4217263.3792898301"/>
    <m/>
    <x v="2246"/>
  </r>
  <r>
    <x v="32"/>
    <s v="GDPLTFORECAST"/>
    <s v="TOT"/>
    <s v="MLN_USD"/>
    <s v="A"/>
    <x v="10"/>
    <n v="4575349.3821112895"/>
    <m/>
    <x v="2247"/>
  </r>
  <r>
    <x v="32"/>
    <s v="GDPLTFORECAST"/>
    <s v="TOT"/>
    <s v="MLN_USD"/>
    <s v="A"/>
    <x v="11"/>
    <n v="4956695.7968638605"/>
    <m/>
    <x v="2248"/>
  </r>
  <r>
    <x v="32"/>
    <s v="GDPLTFORECAST"/>
    <s v="TOT"/>
    <s v="MLN_USD"/>
    <s v="A"/>
    <x v="12"/>
    <n v="5409480.6730247997"/>
    <m/>
    <x v="2249"/>
  </r>
  <r>
    <x v="32"/>
    <s v="GDPLTFORECAST"/>
    <s v="TOT"/>
    <s v="MLN_USD"/>
    <s v="A"/>
    <x v="13"/>
    <n v="5952702.8378578499"/>
    <m/>
    <x v="2250"/>
  </r>
  <r>
    <x v="32"/>
    <s v="GDPLTFORECAST"/>
    <s v="TOT"/>
    <s v="MLN_USD"/>
    <s v="A"/>
    <x v="14"/>
    <n v="6554949.5054310802"/>
    <m/>
    <x v="2251"/>
  </r>
  <r>
    <x v="32"/>
    <s v="GDPLTFORECAST"/>
    <s v="TOT"/>
    <s v="MLN_USD"/>
    <s v="A"/>
    <x v="15"/>
    <n v="7302079.0199290803"/>
    <m/>
    <x v="2252"/>
  </r>
  <r>
    <x v="32"/>
    <s v="GDPLTFORECAST"/>
    <s v="TOT"/>
    <s v="MLN_USD"/>
    <s v="A"/>
    <x v="16"/>
    <n v="8230608.7944047898"/>
    <m/>
    <x v="2253"/>
  </r>
  <r>
    <x v="32"/>
    <s v="GDPLTFORECAST"/>
    <s v="TOT"/>
    <s v="MLN_USD"/>
    <s v="A"/>
    <x v="17"/>
    <n v="9401776.6817330997"/>
    <m/>
    <x v="2254"/>
  </r>
  <r>
    <x v="32"/>
    <s v="GDPLTFORECAST"/>
    <s v="TOT"/>
    <s v="MLN_USD"/>
    <s v="A"/>
    <x v="18"/>
    <n v="10309140.732439401"/>
    <m/>
    <x v="2255"/>
  </r>
  <r>
    <x v="32"/>
    <s v="GDPLTFORECAST"/>
    <s v="TOT"/>
    <s v="MLN_USD"/>
    <s v="A"/>
    <x v="19"/>
    <n v="11277796.094515"/>
    <m/>
    <x v="2256"/>
  </r>
  <r>
    <x v="32"/>
    <s v="GDPLTFORECAST"/>
    <s v="TOT"/>
    <s v="MLN_USD"/>
    <s v="A"/>
    <x v="20"/>
    <n v="12477670.895509301"/>
    <m/>
    <x v="2257"/>
  </r>
  <r>
    <x v="32"/>
    <s v="GDPLTFORECAST"/>
    <s v="TOT"/>
    <s v="MLN_USD"/>
    <s v="A"/>
    <x v="21"/>
    <n v="13667692.489570299"/>
    <m/>
    <x v="2258"/>
  </r>
  <r>
    <x v="32"/>
    <s v="GDPLTFORECAST"/>
    <s v="TOT"/>
    <s v="MLN_USD"/>
    <s v="A"/>
    <x v="22"/>
    <n v="14741638.374226401"/>
    <m/>
    <x v="2259"/>
  </r>
  <r>
    <x v="32"/>
    <s v="GDPLTFORECAST"/>
    <s v="TOT"/>
    <s v="MLN_USD"/>
    <s v="A"/>
    <x v="23"/>
    <n v="15884901.973845899"/>
    <m/>
    <x v="2260"/>
  </r>
  <r>
    <x v="32"/>
    <s v="GDPLTFORECAST"/>
    <s v="TOT"/>
    <s v="MLN_USD"/>
    <s v="A"/>
    <x v="24"/>
    <n v="17046007.5794737"/>
    <m/>
    <x v="2261"/>
  </r>
  <r>
    <x v="32"/>
    <s v="GDPLTFORECAST"/>
    <s v="TOT"/>
    <s v="MLN_USD"/>
    <s v="A"/>
    <x v="25"/>
    <n v="18225591.303973299"/>
    <m/>
    <x v="2262"/>
  </r>
  <r>
    <x v="32"/>
    <s v="GDPLTFORECAST"/>
    <s v="TOT"/>
    <s v="MLN_USD"/>
    <s v="A"/>
    <x v="26"/>
    <n v="19446705.921339501"/>
    <m/>
    <x v="2263"/>
  </r>
  <r>
    <x v="32"/>
    <s v="GDPLTFORECAST"/>
    <s v="TOT"/>
    <s v="MLN_USD"/>
    <s v="A"/>
    <x v="27"/>
    <n v="20788528.6299119"/>
    <m/>
    <x v="2264"/>
  </r>
  <r>
    <x v="32"/>
    <s v="GDPLTFORECAST"/>
    <s v="TOT"/>
    <s v="MLN_USD"/>
    <s v="A"/>
    <x v="28"/>
    <n v="22173019.957116999"/>
    <m/>
    <x v="2265"/>
  </r>
  <r>
    <x v="32"/>
    <s v="GDPLTFORECAST"/>
    <s v="TOT"/>
    <s v="MLN_USD"/>
    <s v="A"/>
    <x v="29"/>
    <n v="23601365.668477301"/>
    <m/>
    <x v="2266"/>
  </r>
  <r>
    <x v="32"/>
    <s v="GDPLTFORECAST"/>
    <s v="TOT"/>
    <s v="MLN_USD"/>
    <s v="A"/>
    <x v="30"/>
    <n v="24896400"/>
    <m/>
    <x v="2267"/>
  </r>
  <r>
    <x v="32"/>
    <s v="GDPLTFORECAST"/>
    <s v="TOT"/>
    <s v="MLN_USD"/>
    <s v="A"/>
    <x v="31"/>
    <n v="26133560"/>
    <m/>
    <x v="2268"/>
  </r>
  <r>
    <x v="32"/>
    <s v="GDPLTFORECAST"/>
    <s v="TOT"/>
    <s v="MLN_USD"/>
    <s v="A"/>
    <x v="32"/>
    <n v="27347400"/>
    <m/>
    <x v="2269"/>
  </r>
  <r>
    <x v="32"/>
    <s v="GDPLTFORECAST"/>
    <s v="TOT"/>
    <s v="MLN_USD"/>
    <s v="A"/>
    <x v="33"/>
    <n v="28546210"/>
    <m/>
    <x v="2270"/>
  </r>
  <r>
    <x v="32"/>
    <s v="GDPLTFORECAST"/>
    <s v="TOT"/>
    <s v="MLN_USD"/>
    <s v="A"/>
    <x v="34"/>
    <n v="29737510"/>
    <m/>
    <x v="2271"/>
  </r>
  <r>
    <x v="32"/>
    <s v="GDPLTFORECAST"/>
    <s v="TOT"/>
    <s v="MLN_USD"/>
    <s v="A"/>
    <x v="35"/>
    <n v="30924390"/>
    <m/>
    <x v="2272"/>
  </r>
  <r>
    <x v="32"/>
    <s v="GDPLTFORECAST"/>
    <s v="TOT"/>
    <s v="MLN_USD"/>
    <s v="A"/>
    <x v="36"/>
    <n v="32102730"/>
    <m/>
    <x v="2273"/>
  </r>
  <r>
    <x v="32"/>
    <s v="GDPLTFORECAST"/>
    <s v="TOT"/>
    <s v="MLN_USD"/>
    <s v="A"/>
    <x v="37"/>
    <n v="33270140"/>
    <m/>
    <x v="2274"/>
  </r>
  <r>
    <x v="32"/>
    <s v="GDPLTFORECAST"/>
    <s v="TOT"/>
    <s v="MLN_USD"/>
    <s v="A"/>
    <x v="38"/>
    <n v="34425170"/>
    <m/>
    <x v="2275"/>
  </r>
  <r>
    <x v="32"/>
    <s v="GDPLTFORECAST"/>
    <s v="TOT"/>
    <s v="MLN_USD"/>
    <s v="A"/>
    <x v="39"/>
    <n v="35566660"/>
    <m/>
    <x v="2276"/>
  </r>
  <r>
    <x v="32"/>
    <s v="GDPLTFORECAST"/>
    <s v="TOT"/>
    <s v="MLN_USD"/>
    <s v="A"/>
    <x v="40"/>
    <n v="36693390"/>
    <m/>
    <x v="2277"/>
  </r>
  <r>
    <x v="32"/>
    <s v="GDPLTFORECAST"/>
    <s v="TOT"/>
    <s v="MLN_USD"/>
    <s v="A"/>
    <x v="41"/>
    <n v="37803900"/>
    <m/>
    <x v="2278"/>
  </r>
  <r>
    <x v="32"/>
    <s v="GDPLTFORECAST"/>
    <s v="TOT"/>
    <s v="MLN_USD"/>
    <s v="A"/>
    <x v="42"/>
    <n v="38894150"/>
    <m/>
    <x v="2279"/>
  </r>
  <r>
    <x v="32"/>
    <s v="GDPLTFORECAST"/>
    <s v="TOT"/>
    <s v="MLN_USD"/>
    <s v="A"/>
    <x v="43"/>
    <n v="39961290"/>
    <m/>
    <x v="2280"/>
  </r>
  <r>
    <x v="32"/>
    <s v="GDPLTFORECAST"/>
    <s v="TOT"/>
    <s v="MLN_USD"/>
    <s v="A"/>
    <x v="44"/>
    <n v="41001810"/>
    <m/>
    <x v="2281"/>
  </r>
  <r>
    <x v="32"/>
    <s v="GDPLTFORECAST"/>
    <s v="TOT"/>
    <s v="MLN_USD"/>
    <s v="A"/>
    <x v="45"/>
    <n v="42012500"/>
    <m/>
    <x v="2282"/>
  </r>
  <r>
    <x v="32"/>
    <s v="GDPLTFORECAST"/>
    <s v="TOT"/>
    <s v="MLN_USD"/>
    <s v="A"/>
    <x v="46"/>
    <n v="42991250"/>
    <m/>
    <x v="2283"/>
  </r>
  <r>
    <x v="32"/>
    <s v="GDPLTFORECAST"/>
    <s v="TOT"/>
    <s v="MLN_USD"/>
    <s v="A"/>
    <x v="47"/>
    <n v="43940020"/>
    <m/>
    <x v="2284"/>
  </r>
  <r>
    <x v="32"/>
    <s v="GDPLTFORECAST"/>
    <s v="TOT"/>
    <s v="MLN_USD"/>
    <s v="A"/>
    <x v="48"/>
    <n v="44859150"/>
    <m/>
    <x v="2285"/>
  </r>
  <r>
    <x v="32"/>
    <s v="GDPLTFORECAST"/>
    <s v="TOT"/>
    <s v="MLN_USD"/>
    <s v="A"/>
    <x v="49"/>
    <n v="45749680"/>
    <m/>
    <x v="2286"/>
  </r>
  <r>
    <x v="32"/>
    <s v="GDPLTFORECAST"/>
    <s v="TOT"/>
    <s v="MLN_USD"/>
    <s v="A"/>
    <x v="50"/>
    <n v="46613240"/>
    <m/>
    <x v="2287"/>
  </r>
  <r>
    <x v="32"/>
    <s v="GDPLTFORECAST"/>
    <s v="TOT"/>
    <s v="MLN_USD"/>
    <s v="A"/>
    <x v="51"/>
    <n v="47452010"/>
    <m/>
    <x v="2288"/>
  </r>
  <r>
    <x v="32"/>
    <s v="GDPLTFORECAST"/>
    <s v="TOT"/>
    <s v="MLN_USD"/>
    <s v="A"/>
    <x v="52"/>
    <n v="48266000"/>
    <m/>
    <x v="2289"/>
  </r>
  <r>
    <x v="32"/>
    <s v="GDPLTFORECAST"/>
    <s v="TOT"/>
    <s v="MLN_USD"/>
    <s v="A"/>
    <x v="53"/>
    <n v="49058320"/>
    <m/>
    <x v="2290"/>
  </r>
  <r>
    <x v="32"/>
    <s v="GDPLTFORECAST"/>
    <s v="TOT"/>
    <s v="MLN_USD"/>
    <s v="A"/>
    <x v="54"/>
    <n v="49832330"/>
    <m/>
    <x v="2291"/>
  </r>
  <r>
    <x v="32"/>
    <s v="GDPLTFORECAST"/>
    <s v="TOT"/>
    <s v="MLN_USD"/>
    <s v="A"/>
    <x v="55"/>
    <n v="50591680"/>
    <m/>
    <x v="2292"/>
  </r>
  <r>
    <x v="32"/>
    <s v="GDPLTFORECAST"/>
    <s v="TOT"/>
    <s v="MLN_USD"/>
    <s v="A"/>
    <x v="56"/>
    <n v="51340420"/>
    <m/>
    <x v="2293"/>
  </r>
  <r>
    <x v="32"/>
    <s v="GDPLTFORECAST"/>
    <s v="TOT"/>
    <s v="MLN_USD"/>
    <s v="A"/>
    <x v="57"/>
    <n v="52086680"/>
    <m/>
    <x v="2294"/>
  </r>
  <r>
    <x v="32"/>
    <s v="GDPLTFORECAST"/>
    <s v="TOT"/>
    <s v="MLN_USD"/>
    <s v="A"/>
    <x v="58"/>
    <n v="52835350"/>
    <m/>
    <x v="2295"/>
  </r>
  <r>
    <x v="32"/>
    <s v="GDPLTFORECAST"/>
    <s v="TOT"/>
    <s v="MLN_USD"/>
    <s v="A"/>
    <x v="59"/>
    <n v="53590860"/>
    <m/>
    <x v="2296"/>
  </r>
  <r>
    <x v="32"/>
    <s v="GDPLTFORECAST"/>
    <s v="TOT"/>
    <s v="MLN_USD"/>
    <s v="A"/>
    <x v="60"/>
    <n v="54356810"/>
    <m/>
    <x v="2297"/>
  </r>
  <r>
    <x v="32"/>
    <s v="GDPLTFORECAST"/>
    <s v="TOT"/>
    <s v="MLN_USD"/>
    <s v="A"/>
    <x v="61"/>
    <n v="55135830"/>
    <m/>
    <x v="2298"/>
  </r>
  <r>
    <x v="32"/>
    <s v="GDPLTFORECAST"/>
    <s v="TOT"/>
    <s v="MLN_USD"/>
    <s v="A"/>
    <x v="62"/>
    <n v="55925910"/>
    <m/>
    <x v="2299"/>
  </r>
  <r>
    <x v="32"/>
    <s v="GDPLTFORECAST"/>
    <s v="TOT"/>
    <s v="MLN_USD"/>
    <s v="A"/>
    <x v="63"/>
    <n v="56726750"/>
    <m/>
    <x v="2300"/>
  </r>
  <r>
    <x v="32"/>
    <s v="GDPLTFORECAST"/>
    <s v="TOT"/>
    <s v="MLN_USD"/>
    <s v="A"/>
    <x v="64"/>
    <n v="57536900"/>
    <m/>
    <x v="2301"/>
  </r>
  <r>
    <x v="32"/>
    <s v="GDPLTFORECAST"/>
    <s v="TOT"/>
    <s v="MLN_USD"/>
    <s v="A"/>
    <x v="65"/>
    <n v="58354920"/>
    <m/>
    <x v="2302"/>
  </r>
  <r>
    <x v="32"/>
    <s v="GDPLTFORECAST"/>
    <s v="TOT"/>
    <s v="MLN_USD"/>
    <s v="A"/>
    <x v="66"/>
    <n v="59180130"/>
    <m/>
    <x v="2303"/>
  </r>
  <r>
    <x v="32"/>
    <s v="GDPLTFORECAST"/>
    <s v="TOT"/>
    <s v="MLN_USD"/>
    <s v="A"/>
    <x v="67"/>
    <n v="60016730"/>
    <m/>
    <x v="2304"/>
  </r>
  <r>
    <x v="32"/>
    <s v="GDPLTFORECAST"/>
    <s v="TOT"/>
    <s v="MLN_USD"/>
    <s v="A"/>
    <x v="68"/>
    <n v="60864800"/>
    <m/>
    <x v="2305"/>
  </r>
  <r>
    <x v="32"/>
    <s v="GDPLTFORECAST"/>
    <s v="TOT"/>
    <s v="MLN_USD"/>
    <s v="A"/>
    <x v="69"/>
    <n v="61723510"/>
    <m/>
    <x v="2306"/>
  </r>
  <r>
    <x v="32"/>
    <s v="GDPLTFORECAST"/>
    <s v="TOT"/>
    <s v="MLN_USD"/>
    <s v="A"/>
    <x v="70"/>
    <n v="62591470"/>
    <m/>
    <x v="2307"/>
  </r>
  <r>
    <x v="33"/>
    <s v="GDPLTFORECAST"/>
    <s v="TOT"/>
    <s v="MLN_USD"/>
    <s v="A"/>
    <x v="5"/>
    <n v="15489.481459877499"/>
    <m/>
    <x v="0"/>
  </r>
  <r>
    <x v="33"/>
    <s v="GDPLTFORECAST"/>
    <s v="TOT"/>
    <s v="MLN_USD"/>
    <s v="A"/>
    <x v="6"/>
    <n v="16312.455917442499"/>
    <m/>
    <x v="2308"/>
  </r>
  <r>
    <x v="33"/>
    <s v="GDPLTFORECAST"/>
    <s v="TOT"/>
    <s v="MLN_USD"/>
    <s v="A"/>
    <x v="7"/>
    <n v="18222.691294697699"/>
    <m/>
    <x v="2309"/>
  </r>
  <r>
    <x v="33"/>
    <s v="GDPLTFORECAST"/>
    <s v="TOT"/>
    <s v="MLN_USD"/>
    <s v="A"/>
    <x v="8"/>
    <n v="19002.187131666"/>
    <m/>
    <x v="2310"/>
  </r>
  <r>
    <x v="33"/>
    <s v="GDPLTFORECAST"/>
    <s v="TOT"/>
    <s v="MLN_USD"/>
    <s v="A"/>
    <x v="9"/>
    <n v="18925.918776263999"/>
    <m/>
    <x v="2311"/>
  </r>
  <r>
    <x v="33"/>
    <s v="GDPLTFORECAST"/>
    <s v="TOT"/>
    <s v="MLN_USD"/>
    <s v="A"/>
    <x v="10"/>
    <n v="20779.133802855999"/>
    <m/>
    <x v="2312"/>
  </r>
  <r>
    <x v="33"/>
    <s v="GDPLTFORECAST"/>
    <s v="TOT"/>
    <s v="MLN_USD"/>
    <s v="A"/>
    <x v="11"/>
    <n v="22118.073730822402"/>
    <m/>
    <x v="2313"/>
  </r>
  <r>
    <x v="33"/>
    <s v="GDPLTFORECAST"/>
    <s v="TOT"/>
    <s v="MLN_USD"/>
    <s v="A"/>
    <x v="12"/>
    <n v="23475.037843739599"/>
    <m/>
    <x v="2314"/>
  </r>
  <r>
    <x v="33"/>
    <s v="GDPLTFORECAST"/>
    <s v="TOT"/>
    <s v="MLN_USD"/>
    <s v="A"/>
    <x v="13"/>
    <n v="25230.0079234798"/>
    <m/>
    <x v="2315"/>
  </r>
  <r>
    <x v="33"/>
    <s v="GDPLTFORECAST"/>
    <s v="TOT"/>
    <s v="MLN_USD"/>
    <s v="A"/>
    <x v="14"/>
    <n v="26845.8589602916"/>
    <m/>
    <x v="2316"/>
  </r>
  <r>
    <x v="33"/>
    <s v="GDPLTFORECAST"/>
    <s v="TOT"/>
    <s v="MLN_USD"/>
    <s v="A"/>
    <x v="15"/>
    <n v="29299.756740964101"/>
    <m/>
    <x v="2317"/>
  </r>
  <r>
    <x v="33"/>
    <s v="GDPLTFORECAST"/>
    <s v="TOT"/>
    <s v="MLN_USD"/>
    <s v="A"/>
    <x v="16"/>
    <n v="32364.328873382001"/>
    <m/>
    <x v="2318"/>
  </r>
  <r>
    <x v="33"/>
    <s v="GDPLTFORECAST"/>
    <s v="TOT"/>
    <s v="MLN_USD"/>
    <s v="A"/>
    <x v="17"/>
    <n v="34697.117143062103"/>
    <m/>
    <x v="2319"/>
  </r>
  <r>
    <x v="33"/>
    <s v="GDPLTFORECAST"/>
    <s v="TOT"/>
    <s v="MLN_USD"/>
    <s v="A"/>
    <x v="18"/>
    <n v="32959.283666328804"/>
    <m/>
    <x v="2320"/>
  </r>
  <r>
    <x v="33"/>
    <s v="GDPLTFORECAST"/>
    <s v="TOT"/>
    <s v="MLN_USD"/>
    <s v="A"/>
    <x v="19"/>
    <n v="28274.732254423801"/>
    <m/>
    <x v="2321"/>
  </r>
  <r>
    <x v="33"/>
    <s v="GDPLTFORECAST"/>
    <s v="TOT"/>
    <s v="MLN_USD"/>
    <s v="A"/>
    <x v="20"/>
    <n v="28741.240674230499"/>
    <m/>
    <x v="2322"/>
  </r>
  <r>
    <x v="33"/>
    <s v="GDPLTFORECAST"/>
    <s v="TOT"/>
    <s v="MLN_USD"/>
    <s v="A"/>
    <x v="21"/>
    <n v="30910.356528053901"/>
    <m/>
    <x v="2323"/>
  </r>
  <r>
    <x v="33"/>
    <s v="GDPLTFORECAST"/>
    <s v="TOT"/>
    <s v="MLN_USD"/>
    <s v="A"/>
    <x v="22"/>
    <n v="32247.349168053199"/>
    <m/>
    <x v="2324"/>
  </r>
  <r>
    <x v="33"/>
    <s v="GDPLTFORECAST"/>
    <s v="TOT"/>
    <s v="MLN_USD"/>
    <s v="A"/>
    <x v="23"/>
    <n v="32899.016793728202"/>
    <m/>
    <x v="2325"/>
  </r>
  <r>
    <x v="33"/>
    <s v="GDPLTFORECAST"/>
    <s v="TOT"/>
    <s v="MLN_USD"/>
    <s v="A"/>
    <x v="24"/>
    <n v="33806.065560686999"/>
    <m/>
    <x v="2326"/>
  </r>
  <r>
    <x v="33"/>
    <s v="GDPLTFORECAST"/>
    <s v="TOT"/>
    <s v="MLN_USD"/>
    <s v="A"/>
    <x v="25"/>
    <n v="34397.678098667202"/>
    <m/>
    <x v="2327"/>
  </r>
  <r>
    <x v="33"/>
    <s v="GDPLTFORECAST"/>
    <s v="TOT"/>
    <s v="MLN_USD"/>
    <s v="A"/>
    <x v="26"/>
    <n v="35155.125642100596"/>
    <m/>
    <x v="2328"/>
  </r>
  <r>
    <x v="33"/>
    <s v="GDPLTFORECAST"/>
    <s v="TOT"/>
    <s v="MLN_USD"/>
    <s v="A"/>
    <x v="27"/>
    <n v="36828.460846334398"/>
    <m/>
    <x v="2329"/>
  </r>
  <r>
    <x v="33"/>
    <s v="GDPLTFORECAST"/>
    <s v="TOT"/>
    <s v="MLN_USD"/>
    <s v="A"/>
    <x v="28"/>
    <n v="38191.853209906803"/>
    <m/>
    <x v="2330"/>
  </r>
  <r>
    <x v="33"/>
    <s v="GDPLTFORECAST"/>
    <s v="TOT"/>
    <s v="MLN_USD"/>
    <s v="A"/>
    <x v="29"/>
    <n v="39409.724666366099"/>
    <m/>
    <x v="2331"/>
  </r>
  <r>
    <x v="33"/>
    <s v="GDPLTFORECAST"/>
    <s v="TOT"/>
    <s v="MLN_USD"/>
    <s v="A"/>
    <x v="30"/>
    <n v="40532.080000000002"/>
    <m/>
    <x v="2332"/>
  </r>
  <r>
    <x v="33"/>
    <s v="GDPLTFORECAST"/>
    <s v="TOT"/>
    <s v="MLN_USD"/>
    <s v="A"/>
    <x v="31"/>
    <n v="41588.11"/>
    <m/>
    <x v="2333"/>
  </r>
  <r>
    <x v="33"/>
    <s v="GDPLTFORECAST"/>
    <s v="TOT"/>
    <s v="MLN_USD"/>
    <s v="A"/>
    <x v="32"/>
    <n v="42591.92"/>
    <m/>
    <x v="2334"/>
  </r>
  <r>
    <x v="33"/>
    <s v="GDPLTFORECAST"/>
    <s v="TOT"/>
    <s v="MLN_USD"/>
    <s v="A"/>
    <x v="33"/>
    <n v="43572.61"/>
    <m/>
    <x v="2335"/>
  </r>
  <r>
    <x v="33"/>
    <s v="GDPLTFORECAST"/>
    <s v="TOT"/>
    <s v="MLN_USD"/>
    <s v="A"/>
    <x v="34"/>
    <n v="44561.46"/>
    <m/>
    <x v="2336"/>
  </r>
  <r>
    <x v="33"/>
    <s v="GDPLTFORECAST"/>
    <s v="TOT"/>
    <s v="MLN_USD"/>
    <s v="A"/>
    <x v="35"/>
    <n v="45567.78"/>
    <m/>
    <x v="2337"/>
  </r>
  <r>
    <x v="33"/>
    <s v="GDPLTFORECAST"/>
    <s v="TOT"/>
    <s v="MLN_USD"/>
    <s v="A"/>
    <x v="36"/>
    <n v="46588.11"/>
    <m/>
    <x v="2338"/>
  </r>
  <r>
    <x v="33"/>
    <s v="GDPLTFORECAST"/>
    <s v="TOT"/>
    <s v="MLN_USD"/>
    <s v="A"/>
    <x v="37"/>
    <n v="47623.02"/>
    <m/>
    <x v="2339"/>
  </r>
  <r>
    <x v="33"/>
    <s v="GDPLTFORECAST"/>
    <s v="TOT"/>
    <s v="MLN_USD"/>
    <s v="A"/>
    <x v="38"/>
    <n v="48667.16"/>
    <m/>
    <x v="2340"/>
  </r>
  <r>
    <x v="33"/>
    <s v="GDPLTFORECAST"/>
    <s v="TOT"/>
    <s v="MLN_USD"/>
    <s v="A"/>
    <x v="39"/>
    <n v="49714.26"/>
    <m/>
    <x v="2341"/>
  </r>
  <r>
    <x v="33"/>
    <s v="GDPLTFORECAST"/>
    <s v="TOT"/>
    <s v="MLN_USD"/>
    <s v="A"/>
    <x v="40"/>
    <n v="50758.34"/>
    <m/>
    <x v="2342"/>
  </r>
  <r>
    <x v="33"/>
    <s v="GDPLTFORECAST"/>
    <s v="TOT"/>
    <s v="MLN_USD"/>
    <s v="A"/>
    <x v="41"/>
    <n v="51795.3"/>
    <m/>
    <x v="2343"/>
  </r>
  <r>
    <x v="33"/>
    <s v="GDPLTFORECAST"/>
    <s v="TOT"/>
    <s v="MLN_USD"/>
    <s v="A"/>
    <x v="42"/>
    <n v="52817.02"/>
    <m/>
    <x v="2344"/>
  </r>
  <r>
    <x v="33"/>
    <s v="GDPLTFORECAST"/>
    <s v="TOT"/>
    <s v="MLN_USD"/>
    <s v="A"/>
    <x v="43"/>
    <n v="53823.040000000001"/>
    <m/>
    <x v="2345"/>
  </r>
  <r>
    <x v="33"/>
    <s v="GDPLTFORECAST"/>
    <s v="TOT"/>
    <s v="MLN_USD"/>
    <s v="A"/>
    <x v="44"/>
    <n v="54814.01"/>
    <m/>
    <x v="2346"/>
  </r>
  <r>
    <x v="33"/>
    <s v="GDPLTFORECAST"/>
    <s v="TOT"/>
    <s v="MLN_USD"/>
    <s v="A"/>
    <x v="45"/>
    <n v="55791.33"/>
    <m/>
    <x v="2347"/>
  </r>
  <r>
    <x v="33"/>
    <s v="GDPLTFORECAST"/>
    <s v="TOT"/>
    <s v="MLN_USD"/>
    <s v="A"/>
    <x v="46"/>
    <n v="56756.67"/>
    <m/>
    <x v="2348"/>
  </r>
  <r>
    <x v="33"/>
    <s v="GDPLTFORECAST"/>
    <s v="TOT"/>
    <s v="MLN_USD"/>
    <s v="A"/>
    <x v="47"/>
    <n v="57711.040000000001"/>
    <m/>
    <x v="2349"/>
  </r>
  <r>
    <x v="33"/>
    <s v="GDPLTFORECAST"/>
    <s v="TOT"/>
    <s v="MLN_USD"/>
    <s v="A"/>
    <x v="48"/>
    <n v="58655.99"/>
    <m/>
    <x v="2350"/>
  </r>
  <r>
    <x v="33"/>
    <s v="GDPLTFORECAST"/>
    <s v="TOT"/>
    <s v="MLN_USD"/>
    <s v="A"/>
    <x v="49"/>
    <n v="59592.5"/>
    <m/>
    <x v="2351"/>
  </r>
  <r>
    <x v="33"/>
    <s v="GDPLTFORECAST"/>
    <s v="TOT"/>
    <s v="MLN_USD"/>
    <s v="A"/>
    <x v="50"/>
    <n v="60520.54"/>
    <m/>
    <x v="2352"/>
  </r>
  <r>
    <x v="33"/>
    <s v="GDPLTFORECAST"/>
    <s v="TOT"/>
    <s v="MLN_USD"/>
    <s v="A"/>
    <x v="51"/>
    <n v="61439.09"/>
    <m/>
    <x v="2353"/>
  </r>
  <r>
    <x v="33"/>
    <s v="GDPLTFORECAST"/>
    <s v="TOT"/>
    <s v="MLN_USD"/>
    <s v="A"/>
    <x v="52"/>
    <n v="62345.599999999999"/>
    <m/>
    <x v="2354"/>
  </r>
  <r>
    <x v="33"/>
    <s v="GDPLTFORECAST"/>
    <s v="TOT"/>
    <s v="MLN_USD"/>
    <s v="A"/>
    <x v="53"/>
    <n v="63236.81"/>
    <m/>
    <x v="2355"/>
  </r>
  <r>
    <x v="33"/>
    <s v="GDPLTFORECAST"/>
    <s v="TOT"/>
    <s v="MLN_USD"/>
    <s v="A"/>
    <x v="54"/>
    <n v="64109.38"/>
    <m/>
    <x v="2356"/>
  </r>
  <r>
    <x v="33"/>
    <s v="GDPLTFORECAST"/>
    <s v="TOT"/>
    <s v="MLN_USD"/>
    <s v="A"/>
    <x v="55"/>
    <n v="64961.09"/>
    <m/>
    <x v="2357"/>
  </r>
  <r>
    <x v="33"/>
    <s v="GDPLTFORECAST"/>
    <s v="TOT"/>
    <s v="MLN_USD"/>
    <s v="A"/>
    <x v="56"/>
    <n v="65791.42"/>
    <m/>
    <x v="2358"/>
  </r>
  <r>
    <x v="33"/>
    <s v="GDPLTFORECAST"/>
    <s v="TOT"/>
    <s v="MLN_USD"/>
    <s v="A"/>
    <x v="57"/>
    <n v="66601.440000000002"/>
    <m/>
    <x v="2359"/>
  </r>
  <r>
    <x v="33"/>
    <s v="GDPLTFORECAST"/>
    <s v="TOT"/>
    <s v="MLN_USD"/>
    <s v="A"/>
    <x v="58"/>
    <n v="67394.179999999993"/>
    <m/>
    <x v="2360"/>
  </r>
  <r>
    <x v="33"/>
    <s v="GDPLTFORECAST"/>
    <s v="TOT"/>
    <s v="MLN_USD"/>
    <s v="A"/>
    <x v="59"/>
    <n v="68174.38"/>
    <m/>
    <x v="2361"/>
  </r>
  <r>
    <x v="33"/>
    <s v="GDPLTFORECAST"/>
    <s v="TOT"/>
    <s v="MLN_USD"/>
    <s v="A"/>
    <x v="60"/>
    <n v="68947.929999999993"/>
    <m/>
    <x v="2362"/>
  </r>
  <r>
    <x v="33"/>
    <s v="GDPLTFORECAST"/>
    <s v="TOT"/>
    <s v="MLN_USD"/>
    <s v="A"/>
    <x v="61"/>
    <n v="69721.36"/>
    <m/>
    <x v="2363"/>
  </r>
  <r>
    <x v="33"/>
    <s v="GDPLTFORECAST"/>
    <s v="TOT"/>
    <s v="MLN_USD"/>
    <s v="A"/>
    <x v="62"/>
    <n v="70500.87"/>
    <m/>
    <x v="2364"/>
  </r>
  <r>
    <x v="33"/>
    <s v="GDPLTFORECAST"/>
    <s v="TOT"/>
    <s v="MLN_USD"/>
    <s v="A"/>
    <x v="63"/>
    <n v="71291.92"/>
    <m/>
    <x v="2365"/>
  </r>
  <r>
    <x v="33"/>
    <s v="GDPLTFORECAST"/>
    <s v="TOT"/>
    <s v="MLN_USD"/>
    <s v="A"/>
    <x v="64"/>
    <n v="72099.7"/>
    <m/>
    <x v="2366"/>
  </r>
  <r>
    <x v="33"/>
    <s v="GDPLTFORECAST"/>
    <s v="TOT"/>
    <s v="MLN_USD"/>
    <s v="A"/>
    <x v="65"/>
    <n v="72927.83"/>
    <m/>
    <x v="2367"/>
  </r>
  <r>
    <x v="33"/>
    <s v="GDPLTFORECAST"/>
    <s v="TOT"/>
    <s v="MLN_USD"/>
    <s v="A"/>
    <x v="66"/>
    <n v="73778.429999999993"/>
    <m/>
    <x v="2368"/>
  </r>
  <r>
    <x v="33"/>
    <s v="GDPLTFORECAST"/>
    <s v="TOT"/>
    <s v="MLN_USD"/>
    <s v="A"/>
    <x v="67"/>
    <n v="74643.66"/>
    <m/>
    <x v="2369"/>
  </r>
  <r>
    <x v="33"/>
    <s v="GDPLTFORECAST"/>
    <s v="TOT"/>
    <s v="MLN_USD"/>
    <s v="A"/>
    <x v="68"/>
    <n v="75521.59"/>
    <m/>
    <x v="2370"/>
  </r>
  <r>
    <x v="33"/>
    <s v="GDPLTFORECAST"/>
    <s v="TOT"/>
    <s v="MLN_USD"/>
    <s v="A"/>
    <x v="69"/>
    <n v="76409.38"/>
    <m/>
    <x v="2371"/>
  </r>
  <r>
    <x v="33"/>
    <s v="GDPLTFORECAST"/>
    <s v="TOT"/>
    <s v="MLN_USD"/>
    <s v="A"/>
    <x v="70"/>
    <n v="77303.490000000005"/>
    <m/>
    <x v="2372"/>
  </r>
  <r>
    <x v="34"/>
    <s v="GDPLTFORECAST"/>
    <s v="TOT"/>
    <s v="MLN_USD"/>
    <s v="A"/>
    <x v="0"/>
    <n v="1297455.0864621"/>
    <m/>
    <x v="0"/>
  </r>
  <r>
    <x v="34"/>
    <s v="GDPLTFORECAST"/>
    <s v="TOT"/>
    <s v="MLN_USD"/>
    <s v="A"/>
    <x v="1"/>
    <n v="1366028.0368876101"/>
    <m/>
    <x v="2373"/>
  </r>
  <r>
    <x v="34"/>
    <s v="GDPLTFORECAST"/>
    <s v="TOT"/>
    <s v="MLN_USD"/>
    <s v="A"/>
    <x v="2"/>
    <n v="1385568.4408217799"/>
    <m/>
    <x v="2374"/>
  </r>
  <r>
    <x v="34"/>
    <s v="GDPLTFORECAST"/>
    <s v="TOT"/>
    <s v="MLN_USD"/>
    <s v="A"/>
    <x v="3"/>
    <n v="1459888.79134637"/>
    <m/>
    <x v="2375"/>
  </r>
  <r>
    <x v="34"/>
    <s v="GDPLTFORECAST"/>
    <s v="TOT"/>
    <s v="MLN_USD"/>
    <s v="A"/>
    <x v="4"/>
    <n v="1542829.6116839901"/>
    <m/>
    <x v="2376"/>
  </r>
  <r>
    <x v="34"/>
    <s v="GDPLTFORECAST"/>
    <s v="TOT"/>
    <s v="MLN_USD"/>
    <s v="A"/>
    <x v="5"/>
    <n v="1641489.7414832299"/>
    <m/>
    <x v="2377"/>
  </r>
  <r>
    <x v="34"/>
    <s v="GDPLTFORECAST"/>
    <s v="TOT"/>
    <s v="MLN_USD"/>
    <s v="A"/>
    <x v="6"/>
    <n v="1900779.33589633"/>
    <m/>
    <x v="2378"/>
  </r>
  <r>
    <x v="34"/>
    <s v="GDPLTFORECAST"/>
    <s v="TOT"/>
    <s v="MLN_USD"/>
    <s v="A"/>
    <x v="7"/>
    <n v="2073784.8909215699"/>
    <m/>
    <x v="2379"/>
  </r>
  <r>
    <x v="34"/>
    <s v="GDPLTFORECAST"/>
    <s v="TOT"/>
    <s v="MLN_USD"/>
    <s v="A"/>
    <x v="8"/>
    <n v="2196414.0127776"/>
    <m/>
    <x v="2380"/>
  </r>
  <r>
    <x v="34"/>
    <s v="GDPLTFORECAST"/>
    <s v="TOT"/>
    <s v="MLN_USD"/>
    <s v="A"/>
    <x v="9"/>
    <n v="2348745.87597303"/>
    <m/>
    <x v="2381"/>
  </r>
  <r>
    <x v="34"/>
    <s v="GDPLTFORECAST"/>
    <s v="TOT"/>
    <s v="MLN_USD"/>
    <s v="A"/>
    <x v="10"/>
    <n v="2478611.3014422199"/>
    <m/>
    <x v="2382"/>
  </r>
  <r>
    <x v="34"/>
    <s v="GDPLTFORECAST"/>
    <s v="TOT"/>
    <s v="MLN_USD"/>
    <s v="A"/>
    <x v="11"/>
    <n v="2578383.8829852198"/>
    <m/>
    <x v="2383"/>
  </r>
  <r>
    <x v="34"/>
    <s v="GDPLTFORECAST"/>
    <s v="TOT"/>
    <s v="MLN_USD"/>
    <s v="A"/>
    <x v="12"/>
    <n v="2695603.7494090898"/>
    <m/>
    <x v="2384"/>
  </r>
  <r>
    <x v="34"/>
    <s v="GDPLTFORECAST"/>
    <s v="TOT"/>
    <s v="MLN_USD"/>
    <s v="A"/>
    <x v="13"/>
    <n v="2883977.0281541301"/>
    <m/>
    <x v="2385"/>
  </r>
  <r>
    <x v="34"/>
    <s v="GDPLTFORECAST"/>
    <s v="TOT"/>
    <s v="MLN_USD"/>
    <s v="A"/>
    <x v="14"/>
    <n v="3120261.9689771198"/>
    <m/>
    <x v="2386"/>
  </r>
  <r>
    <x v="34"/>
    <s v="GDPLTFORECAST"/>
    <s v="TOT"/>
    <s v="MLN_USD"/>
    <s v="A"/>
    <x v="15"/>
    <n v="3407940.51403919"/>
    <m/>
    <x v="2387"/>
  </r>
  <r>
    <x v="34"/>
    <s v="GDPLTFORECAST"/>
    <s v="TOT"/>
    <s v="MLN_USD"/>
    <s v="A"/>
    <x v="16"/>
    <n v="3723706.8026835402"/>
    <m/>
    <x v="2388"/>
  </r>
  <r>
    <x v="34"/>
    <s v="GDPLTFORECAST"/>
    <s v="TOT"/>
    <s v="MLN_USD"/>
    <s v="A"/>
    <x v="17"/>
    <n v="4093851.16605847"/>
    <m/>
    <x v="2389"/>
  </r>
  <r>
    <x v="34"/>
    <s v="GDPLTFORECAST"/>
    <s v="TOT"/>
    <s v="MLN_USD"/>
    <s v="A"/>
    <x v="18"/>
    <n v="4339082.2586688204"/>
    <m/>
    <x v="2390"/>
  </r>
  <r>
    <x v="34"/>
    <s v="GDPLTFORECAST"/>
    <s v="TOT"/>
    <s v="MLN_USD"/>
    <s v="A"/>
    <x v="19"/>
    <n v="4574522.4912396902"/>
    <m/>
    <x v="2391"/>
  </r>
  <r>
    <x v="34"/>
    <s v="GDPLTFORECAST"/>
    <s v="TOT"/>
    <s v="MLN_USD"/>
    <s v="A"/>
    <x v="20"/>
    <n v="5080534.18151893"/>
    <m/>
    <x v="2392"/>
  </r>
  <r>
    <x v="34"/>
    <s v="GDPLTFORECAST"/>
    <s v="TOT"/>
    <s v="MLN_USD"/>
    <s v="A"/>
    <x v="21"/>
    <n v="5467670.4455820899"/>
    <m/>
    <x v="2393"/>
  </r>
  <r>
    <x v="34"/>
    <s v="GDPLTFORECAST"/>
    <s v="TOT"/>
    <s v="MLN_USD"/>
    <s v="A"/>
    <x v="22"/>
    <n v="5773816.5707423398"/>
    <m/>
    <x v="2394"/>
  </r>
  <r>
    <x v="34"/>
    <s v="GDPLTFORECAST"/>
    <s v="TOT"/>
    <s v="MLN_USD"/>
    <s v="A"/>
    <x v="23"/>
    <n v="6125805.4525573198"/>
    <m/>
    <x v="2395"/>
  </r>
  <r>
    <x v="34"/>
    <s v="GDPLTFORECAST"/>
    <s v="TOT"/>
    <s v="MLN_USD"/>
    <s v="A"/>
    <x v="24"/>
    <n v="6561038.1361180795"/>
    <m/>
    <x v="2396"/>
  </r>
  <r>
    <x v="34"/>
    <s v="GDPLTFORECAST"/>
    <s v="TOT"/>
    <s v="MLN_USD"/>
    <s v="A"/>
    <x v="25"/>
    <n v="7068982.5221440597"/>
    <m/>
    <x v="2397"/>
  </r>
  <r>
    <x v="34"/>
    <s v="GDPLTFORECAST"/>
    <s v="TOT"/>
    <s v="MLN_USD"/>
    <s v="A"/>
    <x v="26"/>
    <n v="7626477.7678518398"/>
    <m/>
    <x v="2398"/>
  </r>
  <r>
    <x v="34"/>
    <s v="GDPLTFORECAST"/>
    <s v="TOT"/>
    <s v="MLN_USD"/>
    <s v="A"/>
    <x v="27"/>
    <n v="8110254.5011760397"/>
    <m/>
    <x v="2399"/>
  </r>
  <r>
    <x v="34"/>
    <s v="GDPLTFORECAST"/>
    <s v="TOT"/>
    <s v="MLN_USD"/>
    <s v="A"/>
    <x v="28"/>
    <n v="8692351.28365013"/>
    <m/>
    <x v="2400"/>
  </r>
  <r>
    <x v="34"/>
    <s v="GDPLTFORECAST"/>
    <s v="TOT"/>
    <s v="MLN_USD"/>
    <s v="A"/>
    <x v="29"/>
    <n v="9352168.7779072691"/>
    <m/>
    <x v="2401"/>
  </r>
  <r>
    <x v="34"/>
    <s v="GDPLTFORECAST"/>
    <s v="TOT"/>
    <s v="MLN_USD"/>
    <s v="A"/>
    <x v="30"/>
    <n v="10074210"/>
    <m/>
    <x v="2402"/>
  </r>
  <r>
    <x v="34"/>
    <s v="GDPLTFORECAST"/>
    <s v="TOT"/>
    <s v="MLN_USD"/>
    <s v="A"/>
    <x v="31"/>
    <n v="10810090"/>
    <m/>
    <x v="2403"/>
  </r>
  <r>
    <x v="34"/>
    <s v="GDPLTFORECAST"/>
    <s v="TOT"/>
    <s v="MLN_USD"/>
    <s v="A"/>
    <x v="32"/>
    <n v="11558350"/>
    <m/>
    <x v="2404"/>
  </r>
  <r>
    <x v="34"/>
    <s v="GDPLTFORECAST"/>
    <s v="TOT"/>
    <s v="MLN_USD"/>
    <s v="A"/>
    <x v="33"/>
    <n v="12319860"/>
    <m/>
    <x v="2405"/>
  </r>
  <r>
    <x v="34"/>
    <s v="GDPLTFORECAST"/>
    <s v="TOT"/>
    <s v="MLN_USD"/>
    <s v="A"/>
    <x v="34"/>
    <n v="13098490"/>
    <m/>
    <x v="2406"/>
  </r>
  <r>
    <x v="34"/>
    <s v="GDPLTFORECAST"/>
    <s v="TOT"/>
    <s v="MLN_USD"/>
    <s v="A"/>
    <x v="35"/>
    <n v="13897900"/>
    <m/>
    <x v="2407"/>
  </r>
  <r>
    <x v="34"/>
    <s v="GDPLTFORECAST"/>
    <s v="TOT"/>
    <s v="MLN_USD"/>
    <s v="A"/>
    <x v="36"/>
    <n v="14719120"/>
    <m/>
    <x v="2408"/>
  </r>
  <r>
    <x v="34"/>
    <s v="GDPLTFORECAST"/>
    <s v="TOT"/>
    <s v="MLN_USD"/>
    <s v="A"/>
    <x v="37"/>
    <n v="15563830"/>
    <m/>
    <x v="2409"/>
  </r>
  <r>
    <x v="34"/>
    <s v="GDPLTFORECAST"/>
    <s v="TOT"/>
    <s v="MLN_USD"/>
    <s v="A"/>
    <x v="38"/>
    <n v="16432660"/>
    <m/>
    <x v="2410"/>
  </r>
  <r>
    <x v="34"/>
    <s v="GDPLTFORECAST"/>
    <s v="TOT"/>
    <s v="MLN_USD"/>
    <s v="A"/>
    <x v="39"/>
    <n v="17325930"/>
    <m/>
    <x v="2411"/>
  </r>
  <r>
    <x v="34"/>
    <s v="GDPLTFORECAST"/>
    <s v="TOT"/>
    <s v="MLN_USD"/>
    <s v="A"/>
    <x v="40"/>
    <n v="18243690"/>
    <m/>
    <x v="2412"/>
  </r>
  <r>
    <x v="34"/>
    <s v="GDPLTFORECAST"/>
    <s v="TOT"/>
    <s v="MLN_USD"/>
    <s v="A"/>
    <x v="41"/>
    <n v="19185900"/>
    <m/>
    <x v="2413"/>
  </r>
  <r>
    <x v="34"/>
    <s v="GDPLTFORECAST"/>
    <s v="TOT"/>
    <s v="MLN_USD"/>
    <s v="A"/>
    <x v="42"/>
    <n v="20151790"/>
    <m/>
    <x v="2414"/>
  </r>
  <r>
    <x v="34"/>
    <s v="GDPLTFORECAST"/>
    <s v="TOT"/>
    <s v="MLN_USD"/>
    <s v="A"/>
    <x v="43"/>
    <n v="21141450"/>
    <m/>
    <x v="2415"/>
  </r>
  <r>
    <x v="34"/>
    <s v="GDPLTFORECAST"/>
    <s v="TOT"/>
    <s v="MLN_USD"/>
    <s v="A"/>
    <x v="44"/>
    <n v="22154570"/>
    <m/>
    <x v="2416"/>
  </r>
  <r>
    <x v="34"/>
    <s v="GDPLTFORECAST"/>
    <s v="TOT"/>
    <s v="MLN_USD"/>
    <s v="A"/>
    <x v="45"/>
    <n v="23190540"/>
    <m/>
    <x v="2417"/>
  </r>
  <r>
    <x v="34"/>
    <s v="GDPLTFORECAST"/>
    <s v="TOT"/>
    <s v="MLN_USD"/>
    <s v="A"/>
    <x v="46"/>
    <n v="24248800"/>
    <m/>
    <x v="2418"/>
  </r>
  <r>
    <x v="34"/>
    <s v="GDPLTFORECAST"/>
    <s v="TOT"/>
    <s v="MLN_USD"/>
    <s v="A"/>
    <x v="47"/>
    <n v="25329450"/>
    <m/>
    <x v="2419"/>
  </r>
  <r>
    <x v="34"/>
    <s v="GDPLTFORECAST"/>
    <s v="TOT"/>
    <s v="MLN_USD"/>
    <s v="A"/>
    <x v="48"/>
    <n v="26432740"/>
    <m/>
    <x v="2420"/>
  </r>
  <r>
    <x v="34"/>
    <s v="GDPLTFORECAST"/>
    <s v="TOT"/>
    <s v="MLN_USD"/>
    <s v="A"/>
    <x v="49"/>
    <n v="27558680"/>
    <m/>
    <x v="2421"/>
  </r>
  <r>
    <x v="34"/>
    <s v="GDPLTFORECAST"/>
    <s v="TOT"/>
    <s v="MLN_USD"/>
    <s v="A"/>
    <x v="50"/>
    <n v="28707070"/>
    <m/>
    <x v="2422"/>
  </r>
  <r>
    <x v="34"/>
    <s v="GDPLTFORECAST"/>
    <s v="TOT"/>
    <s v="MLN_USD"/>
    <s v="A"/>
    <x v="51"/>
    <n v="29877730"/>
    <m/>
    <x v="2423"/>
  </r>
  <r>
    <x v="34"/>
    <s v="GDPLTFORECAST"/>
    <s v="TOT"/>
    <s v="MLN_USD"/>
    <s v="A"/>
    <x v="52"/>
    <n v="31071270"/>
    <m/>
    <x v="2424"/>
  </r>
  <r>
    <x v="34"/>
    <s v="GDPLTFORECAST"/>
    <s v="TOT"/>
    <s v="MLN_USD"/>
    <s v="A"/>
    <x v="53"/>
    <n v="32288260"/>
    <m/>
    <x v="2425"/>
  </r>
  <r>
    <x v="34"/>
    <s v="GDPLTFORECAST"/>
    <s v="TOT"/>
    <s v="MLN_USD"/>
    <s v="A"/>
    <x v="54"/>
    <n v="33528770"/>
    <m/>
    <x v="2426"/>
  </r>
  <r>
    <x v="34"/>
    <s v="GDPLTFORECAST"/>
    <s v="TOT"/>
    <s v="MLN_USD"/>
    <s v="A"/>
    <x v="55"/>
    <n v="34792330"/>
    <m/>
    <x v="2427"/>
  </r>
  <r>
    <x v="34"/>
    <s v="GDPLTFORECAST"/>
    <s v="TOT"/>
    <s v="MLN_USD"/>
    <s v="A"/>
    <x v="56"/>
    <n v="36078400"/>
    <m/>
    <x v="2428"/>
  </r>
  <r>
    <x v="34"/>
    <s v="GDPLTFORECAST"/>
    <s v="TOT"/>
    <s v="MLN_USD"/>
    <s v="A"/>
    <x v="57"/>
    <n v="37387350"/>
    <m/>
    <x v="2429"/>
  </r>
  <r>
    <x v="34"/>
    <s v="GDPLTFORECAST"/>
    <s v="TOT"/>
    <s v="MLN_USD"/>
    <s v="A"/>
    <x v="58"/>
    <n v="38719370"/>
    <m/>
    <x v="2430"/>
  </r>
  <r>
    <x v="34"/>
    <s v="GDPLTFORECAST"/>
    <s v="TOT"/>
    <s v="MLN_USD"/>
    <s v="A"/>
    <x v="59"/>
    <n v="40074020"/>
    <m/>
    <x v="2431"/>
  </r>
  <r>
    <x v="34"/>
    <s v="GDPLTFORECAST"/>
    <s v="TOT"/>
    <s v="MLN_USD"/>
    <s v="A"/>
    <x v="60"/>
    <n v="41450380"/>
    <m/>
    <x v="2432"/>
  </r>
  <r>
    <x v="34"/>
    <s v="GDPLTFORECAST"/>
    <s v="TOT"/>
    <s v="MLN_USD"/>
    <s v="A"/>
    <x v="61"/>
    <n v="42847680"/>
    <m/>
    <x v="2433"/>
  </r>
  <r>
    <x v="34"/>
    <s v="GDPLTFORECAST"/>
    <s v="TOT"/>
    <s v="MLN_USD"/>
    <s v="A"/>
    <x v="62"/>
    <n v="44263780"/>
    <m/>
    <x v="2434"/>
  </r>
  <r>
    <x v="34"/>
    <s v="GDPLTFORECAST"/>
    <s v="TOT"/>
    <s v="MLN_USD"/>
    <s v="A"/>
    <x v="63"/>
    <n v="45699030"/>
    <m/>
    <x v="2435"/>
  </r>
  <r>
    <x v="34"/>
    <s v="GDPLTFORECAST"/>
    <s v="TOT"/>
    <s v="MLN_USD"/>
    <s v="A"/>
    <x v="64"/>
    <n v="47153260"/>
    <m/>
    <x v="2436"/>
  </r>
  <r>
    <x v="34"/>
    <s v="GDPLTFORECAST"/>
    <s v="TOT"/>
    <s v="MLN_USD"/>
    <s v="A"/>
    <x v="65"/>
    <n v="48625880"/>
    <m/>
    <x v="2437"/>
  </r>
  <r>
    <x v="34"/>
    <s v="GDPLTFORECAST"/>
    <s v="TOT"/>
    <s v="MLN_USD"/>
    <s v="A"/>
    <x v="66"/>
    <n v="50116830"/>
    <m/>
    <x v="2438"/>
  </r>
  <r>
    <x v="34"/>
    <s v="GDPLTFORECAST"/>
    <s v="TOT"/>
    <s v="MLN_USD"/>
    <s v="A"/>
    <x v="67"/>
    <n v="51631240"/>
    <m/>
    <x v="2439"/>
  </r>
  <r>
    <x v="34"/>
    <s v="GDPLTFORECAST"/>
    <s v="TOT"/>
    <s v="MLN_USD"/>
    <s v="A"/>
    <x v="68"/>
    <n v="53172280"/>
    <m/>
    <x v="2440"/>
  </r>
  <r>
    <x v="34"/>
    <s v="GDPLTFORECAST"/>
    <s v="TOT"/>
    <s v="MLN_USD"/>
    <s v="A"/>
    <x v="69"/>
    <n v="54743510"/>
    <m/>
    <x v="2441"/>
  </r>
  <r>
    <x v="34"/>
    <s v="GDPLTFORECAST"/>
    <s v="TOT"/>
    <s v="MLN_USD"/>
    <s v="A"/>
    <x v="70"/>
    <n v="56348490"/>
    <m/>
    <x v="2442"/>
  </r>
  <r>
    <x v="35"/>
    <s v="GDPLTFORECAST"/>
    <s v="TOT"/>
    <s v="MLN_USD"/>
    <s v="A"/>
    <x v="0"/>
    <n v="794026.95899242302"/>
    <m/>
    <x v="0"/>
  </r>
  <r>
    <x v="35"/>
    <s v="GDPLTFORECAST"/>
    <s v="TOT"/>
    <s v="MLN_USD"/>
    <s v="A"/>
    <x v="1"/>
    <n v="864915.50695658603"/>
    <m/>
    <x v="2443"/>
  </r>
  <r>
    <x v="35"/>
    <s v="GDPLTFORECAST"/>
    <s v="TOT"/>
    <s v="MLN_USD"/>
    <s v="A"/>
    <x v="2"/>
    <n v="921343.61513742502"/>
    <m/>
    <x v="2444"/>
  </r>
  <r>
    <x v="35"/>
    <s v="GDPLTFORECAST"/>
    <s v="TOT"/>
    <s v="MLN_USD"/>
    <s v="A"/>
    <x v="3"/>
    <n v="994640.52726957202"/>
    <m/>
    <x v="2445"/>
  </r>
  <r>
    <x v="35"/>
    <s v="GDPLTFORECAST"/>
    <s v="TOT"/>
    <s v="MLN_USD"/>
    <s v="A"/>
    <x v="4"/>
    <n v="1069636.1127885799"/>
    <m/>
    <x v="2446"/>
  </r>
  <r>
    <x v="35"/>
    <s v="GDPLTFORECAST"/>
    <s v="TOT"/>
    <s v="MLN_USD"/>
    <s v="A"/>
    <x v="5"/>
    <n v="1157561.7636653199"/>
    <m/>
    <x v="2447"/>
  </r>
  <r>
    <x v="35"/>
    <s v="GDPLTFORECAST"/>
    <s v="TOT"/>
    <s v="MLN_USD"/>
    <s v="A"/>
    <x v="6"/>
    <n v="1248059.8551167301"/>
    <m/>
    <x v="2448"/>
  </r>
  <r>
    <x v="35"/>
    <s v="GDPLTFORECAST"/>
    <s v="TOT"/>
    <s v="MLN_USD"/>
    <s v="A"/>
    <x v="7"/>
    <n v="1306717.4721178201"/>
    <m/>
    <x v="2449"/>
  </r>
  <r>
    <x v="35"/>
    <s v="GDPLTFORECAST"/>
    <s v="TOT"/>
    <s v="MLN_USD"/>
    <s v="A"/>
    <x v="8"/>
    <n v="1135187.95498088"/>
    <m/>
    <x v="2450"/>
  </r>
  <r>
    <x v="35"/>
    <s v="GDPLTFORECAST"/>
    <s v="TOT"/>
    <s v="MLN_USD"/>
    <s v="A"/>
    <x v="9"/>
    <n v="1144169.02696962"/>
    <m/>
    <x v="2451"/>
  </r>
  <r>
    <x v="35"/>
    <s v="GDPLTFORECAST"/>
    <s v="TOT"/>
    <s v="MLN_USD"/>
    <s v="A"/>
    <x v="10"/>
    <n v="1200462.6166258601"/>
    <m/>
    <x v="2452"/>
  </r>
  <r>
    <x v="35"/>
    <s v="GDPLTFORECAST"/>
    <s v="TOT"/>
    <s v="MLN_USD"/>
    <s v="A"/>
    <x v="11"/>
    <n v="1244201.0692771401"/>
    <m/>
    <x v="2453"/>
  </r>
  <r>
    <x v="35"/>
    <s v="GDPLTFORECAST"/>
    <s v="TOT"/>
    <s v="MLN_USD"/>
    <s v="A"/>
    <x v="12"/>
    <n v="1300183.5902923001"/>
    <m/>
    <x v="2454"/>
  </r>
  <r>
    <x v="35"/>
    <s v="GDPLTFORECAST"/>
    <s v="TOT"/>
    <s v="MLN_USD"/>
    <s v="A"/>
    <x v="13"/>
    <n v="1362337.1651677301"/>
    <m/>
    <x v="2455"/>
  </r>
  <r>
    <x v="35"/>
    <s v="GDPLTFORECAST"/>
    <s v="TOT"/>
    <s v="MLN_USD"/>
    <s v="A"/>
    <x v="14"/>
    <n v="1430874.63073983"/>
    <m/>
    <x v="2456"/>
  </r>
  <r>
    <x v="35"/>
    <s v="GDPLTFORECAST"/>
    <s v="TOT"/>
    <s v="MLN_USD"/>
    <s v="A"/>
    <x v="15"/>
    <n v="1512328.1891854999"/>
    <m/>
    <x v="2457"/>
  </r>
  <r>
    <x v="35"/>
    <s v="GDPLTFORECAST"/>
    <s v="TOT"/>
    <s v="MLN_USD"/>
    <s v="A"/>
    <x v="16"/>
    <n v="1595520.6337113699"/>
    <m/>
    <x v="2458"/>
  </r>
  <r>
    <x v="35"/>
    <s v="GDPLTFORECAST"/>
    <s v="TOT"/>
    <s v="MLN_USD"/>
    <s v="A"/>
    <x v="17"/>
    <n v="1696756.77292859"/>
    <m/>
    <x v="2459"/>
  </r>
  <r>
    <x v="35"/>
    <s v="GDPLTFORECAST"/>
    <s v="TOT"/>
    <s v="MLN_USD"/>
    <s v="A"/>
    <x v="18"/>
    <n v="1798794.67744578"/>
    <m/>
    <x v="2460"/>
  </r>
  <r>
    <x v="35"/>
    <s v="GDPLTFORECAST"/>
    <s v="TOT"/>
    <s v="MLN_USD"/>
    <s v="A"/>
    <x v="19"/>
    <n v="1883369.8392763201"/>
    <m/>
    <x v="2461"/>
  </r>
  <r>
    <x v="35"/>
    <s v="GDPLTFORECAST"/>
    <s v="TOT"/>
    <s v="MLN_USD"/>
    <s v="A"/>
    <x v="20"/>
    <n v="2003484.1179019101"/>
    <m/>
    <x v="2462"/>
  </r>
  <r>
    <x v="35"/>
    <s v="GDPLTFORECAST"/>
    <s v="TOT"/>
    <s v="MLN_USD"/>
    <s v="A"/>
    <x v="21"/>
    <n v="2127094.76461221"/>
    <m/>
    <x v="2463"/>
  </r>
  <r>
    <x v="35"/>
    <s v="GDPLTFORECAST"/>
    <s v="TOT"/>
    <s v="MLN_USD"/>
    <s v="A"/>
    <x v="22"/>
    <n v="2255359.6563568199"/>
    <m/>
    <x v="2464"/>
  </r>
  <r>
    <x v="35"/>
    <s v="GDPLTFORECAST"/>
    <s v="TOT"/>
    <s v="MLN_USD"/>
    <s v="A"/>
    <x v="23"/>
    <n v="2380695.9395938702"/>
    <m/>
    <x v="2465"/>
  </r>
  <r>
    <x v="35"/>
    <s v="GDPLTFORECAST"/>
    <s v="TOT"/>
    <s v="MLN_USD"/>
    <s v="A"/>
    <x v="24"/>
    <n v="2499889.49151474"/>
    <m/>
    <x v="2466"/>
  </r>
  <r>
    <x v="35"/>
    <s v="GDPLTFORECAST"/>
    <s v="TOT"/>
    <s v="MLN_USD"/>
    <s v="A"/>
    <x v="25"/>
    <n v="2621792.1602703701"/>
    <m/>
    <x v="2467"/>
  </r>
  <r>
    <x v="35"/>
    <s v="GDPLTFORECAST"/>
    <s v="TOT"/>
    <s v="MLN_USD"/>
    <s v="A"/>
    <x v="26"/>
    <n v="2753754.2900055898"/>
    <m/>
    <x v="2468"/>
  </r>
  <r>
    <x v="35"/>
    <s v="GDPLTFORECAST"/>
    <s v="TOT"/>
    <s v="MLN_USD"/>
    <s v="A"/>
    <x v="27"/>
    <n v="2893305.7529571098"/>
    <m/>
    <x v="2469"/>
  </r>
  <r>
    <x v="35"/>
    <s v="GDPLTFORECAST"/>
    <s v="TOT"/>
    <s v="MLN_USD"/>
    <s v="A"/>
    <x v="28"/>
    <n v="3046621.0799341402"/>
    <m/>
    <x v="2470"/>
  </r>
  <r>
    <x v="35"/>
    <s v="GDPLTFORECAST"/>
    <s v="TOT"/>
    <s v="MLN_USD"/>
    <s v="A"/>
    <x v="29"/>
    <n v="3209713.0138112698"/>
    <m/>
    <x v="2471"/>
  </r>
  <r>
    <x v="35"/>
    <s v="GDPLTFORECAST"/>
    <s v="TOT"/>
    <s v="MLN_USD"/>
    <s v="A"/>
    <x v="30"/>
    <n v="3369484"/>
    <m/>
    <x v="2472"/>
  </r>
  <r>
    <x v="35"/>
    <s v="GDPLTFORECAST"/>
    <s v="TOT"/>
    <s v="MLN_USD"/>
    <s v="A"/>
    <x v="31"/>
    <n v="3529872"/>
    <m/>
    <x v="2473"/>
  </r>
  <r>
    <x v="35"/>
    <s v="GDPLTFORECAST"/>
    <s v="TOT"/>
    <s v="MLN_USD"/>
    <s v="A"/>
    <x v="32"/>
    <n v="3692687"/>
    <m/>
    <x v="2474"/>
  </r>
  <r>
    <x v="35"/>
    <s v="GDPLTFORECAST"/>
    <s v="TOT"/>
    <s v="MLN_USD"/>
    <s v="A"/>
    <x v="33"/>
    <n v="3858863"/>
    <m/>
    <x v="2475"/>
  </r>
  <r>
    <x v="35"/>
    <s v="GDPLTFORECAST"/>
    <s v="TOT"/>
    <s v="MLN_USD"/>
    <s v="A"/>
    <x v="34"/>
    <n v="4029423"/>
    <m/>
    <x v="2476"/>
  </r>
  <r>
    <x v="35"/>
    <s v="GDPLTFORECAST"/>
    <s v="TOT"/>
    <s v="MLN_USD"/>
    <s v="A"/>
    <x v="35"/>
    <n v="4205102"/>
    <m/>
    <x v="2477"/>
  </r>
  <r>
    <x v="35"/>
    <s v="GDPLTFORECAST"/>
    <s v="TOT"/>
    <s v="MLN_USD"/>
    <s v="A"/>
    <x v="36"/>
    <n v="4386041"/>
    <m/>
    <x v="2478"/>
  </r>
  <r>
    <x v="35"/>
    <s v="GDPLTFORECAST"/>
    <s v="TOT"/>
    <s v="MLN_USD"/>
    <s v="A"/>
    <x v="37"/>
    <n v="4572193"/>
    <m/>
    <x v="2479"/>
  </r>
  <r>
    <x v="35"/>
    <s v="GDPLTFORECAST"/>
    <s v="TOT"/>
    <s v="MLN_USD"/>
    <s v="A"/>
    <x v="38"/>
    <n v="4763718"/>
    <m/>
    <x v="2480"/>
  </r>
  <r>
    <x v="35"/>
    <s v="GDPLTFORECAST"/>
    <s v="TOT"/>
    <s v="MLN_USD"/>
    <s v="A"/>
    <x v="39"/>
    <n v="4960712"/>
    <m/>
    <x v="2481"/>
  </r>
  <r>
    <x v="35"/>
    <s v="GDPLTFORECAST"/>
    <s v="TOT"/>
    <s v="MLN_USD"/>
    <s v="A"/>
    <x v="40"/>
    <n v="5163064"/>
    <m/>
    <x v="2482"/>
  </r>
  <r>
    <x v="35"/>
    <s v="GDPLTFORECAST"/>
    <s v="TOT"/>
    <s v="MLN_USD"/>
    <s v="A"/>
    <x v="41"/>
    <n v="5370735"/>
    <m/>
    <x v="2483"/>
  </r>
  <r>
    <x v="35"/>
    <s v="GDPLTFORECAST"/>
    <s v="TOT"/>
    <s v="MLN_USD"/>
    <s v="A"/>
    <x v="42"/>
    <n v="5584181"/>
    <m/>
    <x v="2484"/>
  </r>
  <r>
    <x v="35"/>
    <s v="GDPLTFORECAST"/>
    <s v="TOT"/>
    <s v="MLN_USD"/>
    <s v="A"/>
    <x v="43"/>
    <n v="5803479"/>
    <m/>
    <x v="2485"/>
  </r>
  <r>
    <x v="35"/>
    <s v="GDPLTFORECAST"/>
    <s v="TOT"/>
    <s v="MLN_USD"/>
    <s v="A"/>
    <x v="44"/>
    <n v="6028728"/>
    <m/>
    <x v="2486"/>
  </r>
  <r>
    <x v="35"/>
    <s v="GDPLTFORECAST"/>
    <s v="TOT"/>
    <s v="MLN_USD"/>
    <s v="A"/>
    <x v="45"/>
    <n v="6260036"/>
    <m/>
    <x v="2487"/>
  </r>
  <r>
    <x v="35"/>
    <s v="GDPLTFORECAST"/>
    <s v="TOT"/>
    <s v="MLN_USD"/>
    <s v="A"/>
    <x v="46"/>
    <n v="6497364"/>
    <m/>
    <x v="2488"/>
  </r>
  <r>
    <x v="35"/>
    <s v="GDPLTFORECAST"/>
    <s v="TOT"/>
    <s v="MLN_USD"/>
    <s v="A"/>
    <x v="47"/>
    <n v="6740571"/>
    <m/>
    <x v="2489"/>
  </r>
  <r>
    <x v="35"/>
    <s v="GDPLTFORECAST"/>
    <s v="TOT"/>
    <s v="MLN_USD"/>
    <s v="A"/>
    <x v="48"/>
    <n v="6989865"/>
    <m/>
    <x v="2490"/>
  </r>
  <r>
    <x v="35"/>
    <s v="GDPLTFORECAST"/>
    <s v="TOT"/>
    <s v="MLN_USD"/>
    <s v="A"/>
    <x v="49"/>
    <n v="7245123"/>
    <m/>
    <x v="2491"/>
  </r>
  <r>
    <x v="35"/>
    <s v="GDPLTFORECAST"/>
    <s v="TOT"/>
    <s v="MLN_USD"/>
    <s v="A"/>
    <x v="50"/>
    <n v="7506188"/>
    <m/>
    <x v="2492"/>
  </r>
  <r>
    <x v="35"/>
    <s v="GDPLTFORECAST"/>
    <s v="TOT"/>
    <s v="MLN_USD"/>
    <s v="A"/>
    <x v="51"/>
    <n v="7772993"/>
    <m/>
    <x v="2493"/>
  </r>
  <r>
    <x v="35"/>
    <s v="GDPLTFORECAST"/>
    <s v="TOT"/>
    <s v="MLN_USD"/>
    <s v="A"/>
    <x v="52"/>
    <n v="8045444"/>
    <m/>
    <x v="2494"/>
  </r>
  <r>
    <x v="35"/>
    <s v="GDPLTFORECAST"/>
    <s v="TOT"/>
    <s v="MLN_USD"/>
    <s v="A"/>
    <x v="53"/>
    <n v="8323461"/>
    <m/>
    <x v="2495"/>
  </r>
  <r>
    <x v="35"/>
    <s v="GDPLTFORECAST"/>
    <s v="TOT"/>
    <s v="MLN_USD"/>
    <s v="A"/>
    <x v="54"/>
    <n v="8606789"/>
    <m/>
    <x v="2496"/>
  </r>
  <r>
    <x v="35"/>
    <s v="GDPLTFORECAST"/>
    <s v="TOT"/>
    <s v="MLN_USD"/>
    <s v="A"/>
    <x v="55"/>
    <n v="8894611"/>
    <m/>
    <x v="2497"/>
  </r>
  <r>
    <x v="35"/>
    <s v="GDPLTFORECAST"/>
    <s v="TOT"/>
    <s v="MLN_USD"/>
    <s v="A"/>
    <x v="56"/>
    <n v="9186111"/>
    <m/>
    <x v="2498"/>
  </r>
  <r>
    <x v="35"/>
    <s v="GDPLTFORECAST"/>
    <s v="TOT"/>
    <s v="MLN_USD"/>
    <s v="A"/>
    <x v="57"/>
    <n v="9480952"/>
    <m/>
    <x v="2499"/>
  </r>
  <r>
    <x v="35"/>
    <s v="GDPLTFORECAST"/>
    <s v="TOT"/>
    <s v="MLN_USD"/>
    <s v="A"/>
    <x v="58"/>
    <n v="9779022"/>
    <m/>
    <x v="2500"/>
  </r>
  <r>
    <x v="35"/>
    <s v="GDPLTFORECAST"/>
    <s v="TOT"/>
    <s v="MLN_USD"/>
    <s v="A"/>
    <x v="59"/>
    <n v="10080230"/>
    <m/>
    <x v="2501"/>
  </r>
  <r>
    <x v="35"/>
    <s v="GDPLTFORECAST"/>
    <s v="TOT"/>
    <s v="MLN_USD"/>
    <s v="A"/>
    <x v="60"/>
    <n v="10384460"/>
    <m/>
    <x v="2502"/>
  </r>
  <r>
    <x v="35"/>
    <s v="GDPLTFORECAST"/>
    <s v="TOT"/>
    <s v="MLN_USD"/>
    <s v="A"/>
    <x v="61"/>
    <n v="10691690"/>
    <m/>
    <x v="2503"/>
  </r>
  <r>
    <x v="35"/>
    <s v="GDPLTFORECAST"/>
    <s v="TOT"/>
    <s v="MLN_USD"/>
    <s v="A"/>
    <x v="62"/>
    <n v="11001750"/>
    <m/>
    <x v="2504"/>
  </r>
  <r>
    <x v="35"/>
    <s v="GDPLTFORECAST"/>
    <s v="TOT"/>
    <s v="MLN_USD"/>
    <s v="A"/>
    <x v="63"/>
    <n v="11314990"/>
    <m/>
    <x v="2505"/>
  </r>
  <r>
    <x v="35"/>
    <s v="GDPLTFORECAST"/>
    <s v="TOT"/>
    <s v="MLN_USD"/>
    <s v="A"/>
    <x v="64"/>
    <n v="11631550"/>
    <m/>
    <x v="2506"/>
  </r>
  <r>
    <x v="35"/>
    <s v="GDPLTFORECAST"/>
    <s v="TOT"/>
    <s v="MLN_USD"/>
    <s v="A"/>
    <x v="65"/>
    <n v="11951390"/>
    <m/>
    <x v="2507"/>
  </r>
  <r>
    <x v="35"/>
    <s v="GDPLTFORECAST"/>
    <s v="TOT"/>
    <s v="MLN_USD"/>
    <s v="A"/>
    <x v="66"/>
    <n v="12274610"/>
    <m/>
    <x v="2508"/>
  </r>
  <r>
    <x v="35"/>
    <s v="GDPLTFORECAST"/>
    <s v="TOT"/>
    <s v="MLN_USD"/>
    <s v="A"/>
    <x v="67"/>
    <n v="12602610"/>
    <m/>
    <x v="2509"/>
  </r>
  <r>
    <x v="35"/>
    <s v="GDPLTFORECAST"/>
    <s v="TOT"/>
    <s v="MLN_USD"/>
    <s v="A"/>
    <x v="68"/>
    <n v="12936330"/>
    <m/>
    <x v="2510"/>
  </r>
  <r>
    <x v="35"/>
    <s v="GDPLTFORECAST"/>
    <s v="TOT"/>
    <s v="MLN_USD"/>
    <s v="A"/>
    <x v="69"/>
    <n v="13276620"/>
    <m/>
    <x v="2511"/>
  </r>
  <r>
    <x v="35"/>
    <s v="GDPLTFORECAST"/>
    <s v="TOT"/>
    <s v="MLN_USD"/>
    <s v="A"/>
    <x v="70"/>
    <n v="13624130"/>
    <m/>
    <x v="2512"/>
  </r>
  <r>
    <x v="36"/>
    <s v="GDPLTFORECAST"/>
    <s v="TOT"/>
    <s v="MLN_USD"/>
    <s v="A"/>
    <x v="0"/>
    <n v="90050.3225224411"/>
    <m/>
    <x v="0"/>
  </r>
  <r>
    <x v="36"/>
    <s v="GDPLTFORECAST"/>
    <s v="TOT"/>
    <s v="MLN_USD"/>
    <s v="A"/>
    <x v="1"/>
    <n v="97007.714135900096"/>
    <m/>
    <x v="2513"/>
  </r>
  <r>
    <x v="36"/>
    <s v="GDPLTFORECAST"/>
    <s v="TOT"/>
    <s v="MLN_USD"/>
    <s v="A"/>
    <x v="2"/>
    <n v="104534.800829802"/>
    <m/>
    <x v="2514"/>
  </r>
  <r>
    <x v="36"/>
    <s v="GDPLTFORECAST"/>
    <s v="TOT"/>
    <s v="MLN_USD"/>
    <s v="A"/>
    <x v="3"/>
    <n v="108838.243923844"/>
    <m/>
    <x v="2515"/>
  </r>
  <r>
    <x v="36"/>
    <s v="GDPLTFORECAST"/>
    <s v="TOT"/>
    <s v="MLN_USD"/>
    <s v="A"/>
    <x v="4"/>
    <n v="116922.580262563"/>
    <m/>
    <x v="2516"/>
  </r>
  <r>
    <x v="36"/>
    <s v="GDPLTFORECAST"/>
    <s v="TOT"/>
    <s v="MLN_USD"/>
    <s v="A"/>
    <x v="5"/>
    <n v="124642.890356024"/>
    <m/>
    <x v="2517"/>
  </r>
  <r>
    <x v="36"/>
    <s v="GDPLTFORECAST"/>
    <s v="TOT"/>
    <s v="MLN_USD"/>
    <s v="A"/>
    <x v="6"/>
    <n v="132138.26838576901"/>
    <m/>
    <x v="2518"/>
  </r>
  <r>
    <x v="36"/>
    <s v="GDPLTFORECAST"/>
    <s v="TOT"/>
    <s v="MLN_USD"/>
    <s v="A"/>
    <x v="7"/>
    <n v="137485.37279676599"/>
    <m/>
    <x v="2519"/>
  </r>
  <r>
    <x v="36"/>
    <s v="GDPLTFORECAST"/>
    <s v="TOT"/>
    <s v="MLN_USD"/>
    <s v="A"/>
    <x v="8"/>
    <n v="143165.678430022"/>
    <m/>
    <x v="2520"/>
  </r>
  <r>
    <x v="36"/>
    <s v="GDPLTFORECAST"/>
    <s v="TOT"/>
    <s v="MLN_USD"/>
    <s v="A"/>
    <x v="9"/>
    <n v="148245.31485394199"/>
    <m/>
    <x v="2521"/>
  </r>
  <r>
    <x v="36"/>
    <s v="GDPLTFORECAST"/>
    <s v="TOT"/>
    <s v="MLN_USD"/>
    <s v="A"/>
    <x v="10"/>
    <n v="161496.84041279199"/>
    <m/>
    <x v="2522"/>
  </r>
  <r>
    <x v="36"/>
    <s v="GDPLTFORECAST"/>
    <s v="TOT"/>
    <s v="MLN_USD"/>
    <s v="A"/>
    <x v="11"/>
    <n v="161229.954158874"/>
    <m/>
    <x v="2523"/>
  </r>
  <r>
    <x v="36"/>
    <s v="GDPLTFORECAST"/>
    <s v="TOT"/>
    <s v="MLN_USD"/>
    <s v="A"/>
    <x v="12"/>
    <n v="160977.05242247001"/>
    <m/>
    <x v="2524"/>
  </r>
  <r>
    <x v="36"/>
    <s v="GDPLTFORECAST"/>
    <s v="TOT"/>
    <s v="MLN_USD"/>
    <s v="A"/>
    <x v="13"/>
    <n v="162749.040201166"/>
    <m/>
    <x v="2525"/>
  </r>
  <r>
    <x v="36"/>
    <s v="GDPLTFORECAST"/>
    <s v="TOT"/>
    <s v="MLN_USD"/>
    <s v="A"/>
    <x v="14"/>
    <n v="170829.29442971401"/>
    <m/>
    <x v="2526"/>
  </r>
  <r>
    <x v="36"/>
    <s v="GDPLTFORECAST"/>
    <s v="TOT"/>
    <s v="MLN_USD"/>
    <s v="A"/>
    <x v="15"/>
    <n v="177813.572548956"/>
    <m/>
    <x v="2527"/>
  </r>
  <r>
    <x v="36"/>
    <s v="GDPLTFORECAST"/>
    <s v="TOT"/>
    <s v="MLN_USD"/>
    <s v="A"/>
    <x v="16"/>
    <n v="187675.23297727699"/>
    <m/>
    <x v="2528"/>
  </r>
  <r>
    <x v="36"/>
    <s v="GDPLTFORECAST"/>
    <s v="TOT"/>
    <s v="MLN_USD"/>
    <s v="A"/>
    <x v="17"/>
    <n v="199334.57280019901"/>
    <m/>
    <x v="2529"/>
  </r>
  <r>
    <x v="36"/>
    <s v="GDPLTFORECAST"/>
    <s v="TOT"/>
    <s v="MLN_USD"/>
    <s v="A"/>
    <x v="18"/>
    <n v="205538.87678394601"/>
    <m/>
    <x v="2530"/>
  </r>
  <r>
    <x v="36"/>
    <s v="GDPLTFORECAST"/>
    <s v="TOT"/>
    <s v="MLN_USD"/>
    <s v="A"/>
    <x v="19"/>
    <n v="208460.23481902099"/>
    <m/>
    <x v="2531"/>
  </r>
  <r>
    <x v="36"/>
    <s v="GDPLTFORECAST"/>
    <s v="TOT"/>
    <s v="MLN_USD"/>
    <s v="A"/>
    <x v="20"/>
    <n v="219761.241853666"/>
    <m/>
    <x v="2532"/>
  </r>
  <r>
    <x v="36"/>
    <s v="GDPLTFORECAST"/>
    <s v="TOT"/>
    <s v="MLN_USD"/>
    <s v="A"/>
    <x v="21"/>
    <n v="231546.257812489"/>
    <m/>
    <x v="2533"/>
  </r>
  <r>
    <x v="36"/>
    <s v="GDPLTFORECAST"/>
    <s v="TOT"/>
    <s v="MLN_USD"/>
    <s v="A"/>
    <x v="22"/>
    <n v="236614.83198458701"/>
    <m/>
    <x v="2534"/>
  </r>
  <r>
    <x v="36"/>
    <s v="GDPLTFORECAST"/>
    <s v="TOT"/>
    <s v="MLN_USD"/>
    <s v="A"/>
    <x v="23"/>
    <n v="246556.707214664"/>
    <m/>
    <x v="2535"/>
  </r>
  <r>
    <x v="36"/>
    <s v="GDPLTFORECAST"/>
    <s v="TOT"/>
    <s v="MLN_USD"/>
    <s v="A"/>
    <x v="24"/>
    <n v="255147.236150952"/>
    <m/>
    <x v="2536"/>
  </r>
  <r>
    <x v="36"/>
    <s v="GDPLTFORECAST"/>
    <s v="TOT"/>
    <s v="MLN_USD"/>
    <s v="A"/>
    <x v="25"/>
    <n v="261760.23749129599"/>
    <m/>
    <x v="2537"/>
  </r>
  <r>
    <x v="36"/>
    <s v="GDPLTFORECAST"/>
    <s v="TOT"/>
    <s v="MLN_USD"/>
    <s v="A"/>
    <x v="26"/>
    <n v="272129.62600241002"/>
    <m/>
    <x v="2538"/>
  </r>
  <r>
    <x v="36"/>
    <s v="GDPLTFORECAST"/>
    <s v="TOT"/>
    <s v="MLN_USD"/>
    <s v="A"/>
    <x v="27"/>
    <n v="280998.91583537997"/>
    <m/>
    <x v="2539"/>
  </r>
  <r>
    <x v="36"/>
    <s v="GDPLTFORECAST"/>
    <s v="TOT"/>
    <s v="MLN_USD"/>
    <s v="A"/>
    <x v="28"/>
    <n v="291525.20348824601"/>
    <m/>
    <x v="2540"/>
  </r>
  <r>
    <x v="36"/>
    <s v="GDPLTFORECAST"/>
    <s v="TOT"/>
    <s v="MLN_USD"/>
    <s v="A"/>
    <x v="29"/>
    <n v="301885.60897930601"/>
    <m/>
    <x v="2541"/>
  </r>
  <r>
    <x v="36"/>
    <s v="GDPLTFORECAST"/>
    <s v="TOT"/>
    <s v="MLN_USD"/>
    <s v="A"/>
    <x v="30"/>
    <n v="313113.5"/>
    <m/>
    <x v="2542"/>
  </r>
  <r>
    <x v="36"/>
    <s v="GDPLTFORECAST"/>
    <s v="TOT"/>
    <s v="MLN_USD"/>
    <s v="A"/>
    <x v="31"/>
    <n v="325006.8"/>
    <m/>
    <x v="2543"/>
  </r>
  <r>
    <x v="36"/>
    <s v="GDPLTFORECAST"/>
    <s v="TOT"/>
    <s v="MLN_USD"/>
    <s v="A"/>
    <x v="32"/>
    <n v="337319.9"/>
    <m/>
    <x v="2544"/>
  </r>
  <r>
    <x v="36"/>
    <s v="GDPLTFORECAST"/>
    <s v="TOT"/>
    <s v="MLN_USD"/>
    <s v="A"/>
    <x v="33"/>
    <n v="349909.2"/>
    <m/>
    <x v="2545"/>
  </r>
  <r>
    <x v="36"/>
    <s v="GDPLTFORECAST"/>
    <s v="TOT"/>
    <s v="MLN_USD"/>
    <s v="A"/>
    <x v="34"/>
    <n v="362764.1"/>
    <m/>
    <x v="2546"/>
  </r>
  <r>
    <x v="36"/>
    <s v="GDPLTFORECAST"/>
    <s v="TOT"/>
    <s v="MLN_USD"/>
    <s v="A"/>
    <x v="35"/>
    <n v="375947.9"/>
    <m/>
    <x v="2547"/>
  </r>
  <r>
    <x v="36"/>
    <s v="GDPLTFORECAST"/>
    <s v="TOT"/>
    <s v="MLN_USD"/>
    <s v="A"/>
    <x v="36"/>
    <n v="389481"/>
    <m/>
    <x v="2548"/>
  </r>
  <r>
    <x v="36"/>
    <s v="GDPLTFORECAST"/>
    <s v="TOT"/>
    <s v="MLN_USD"/>
    <s v="A"/>
    <x v="37"/>
    <n v="403387.4"/>
    <m/>
    <x v="2549"/>
  </r>
  <r>
    <x v="36"/>
    <s v="GDPLTFORECAST"/>
    <s v="TOT"/>
    <s v="MLN_USD"/>
    <s v="A"/>
    <x v="38"/>
    <n v="417682.7"/>
    <m/>
    <x v="2550"/>
  </r>
  <r>
    <x v="36"/>
    <s v="GDPLTFORECAST"/>
    <s v="TOT"/>
    <s v="MLN_USD"/>
    <s v="A"/>
    <x v="39"/>
    <n v="432371.7"/>
    <m/>
    <x v="2551"/>
  </r>
  <r>
    <x v="36"/>
    <s v="GDPLTFORECAST"/>
    <s v="TOT"/>
    <s v="MLN_USD"/>
    <s v="A"/>
    <x v="40"/>
    <n v="447453.2"/>
    <m/>
    <x v="2552"/>
  </r>
  <r>
    <x v="36"/>
    <s v="GDPLTFORECAST"/>
    <s v="TOT"/>
    <s v="MLN_USD"/>
    <s v="A"/>
    <x v="41"/>
    <n v="462922.7"/>
    <m/>
    <x v="2553"/>
  </r>
  <r>
    <x v="36"/>
    <s v="GDPLTFORECAST"/>
    <s v="TOT"/>
    <s v="MLN_USD"/>
    <s v="A"/>
    <x v="42"/>
    <n v="478771.1"/>
    <m/>
    <x v="2554"/>
  </r>
  <r>
    <x v="36"/>
    <s v="GDPLTFORECAST"/>
    <s v="TOT"/>
    <s v="MLN_USD"/>
    <s v="A"/>
    <x v="43"/>
    <n v="494983.8"/>
    <m/>
    <x v="2555"/>
  </r>
  <r>
    <x v="36"/>
    <s v="GDPLTFORECAST"/>
    <s v="TOT"/>
    <s v="MLN_USD"/>
    <s v="A"/>
    <x v="44"/>
    <n v="511545"/>
    <m/>
    <x v="2556"/>
  </r>
  <r>
    <x v="36"/>
    <s v="GDPLTFORECAST"/>
    <s v="TOT"/>
    <s v="MLN_USD"/>
    <s v="A"/>
    <x v="45"/>
    <n v="528441.69999999995"/>
    <m/>
    <x v="2557"/>
  </r>
  <r>
    <x v="36"/>
    <s v="GDPLTFORECAST"/>
    <s v="TOT"/>
    <s v="MLN_USD"/>
    <s v="A"/>
    <x v="46"/>
    <n v="545666.9"/>
    <m/>
    <x v="2558"/>
  </r>
  <r>
    <x v="36"/>
    <s v="GDPLTFORECAST"/>
    <s v="TOT"/>
    <s v="MLN_USD"/>
    <s v="A"/>
    <x v="47"/>
    <n v="563218.69999999995"/>
    <m/>
    <x v="2559"/>
  </r>
  <r>
    <x v="36"/>
    <s v="GDPLTFORECAST"/>
    <s v="TOT"/>
    <s v="MLN_USD"/>
    <s v="A"/>
    <x v="48"/>
    <n v="581100.4"/>
    <m/>
    <x v="2560"/>
  </r>
  <r>
    <x v="36"/>
    <s v="GDPLTFORECAST"/>
    <s v="TOT"/>
    <s v="MLN_USD"/>
    <s v="A"/>
    <x v="49"/>
    <n v="599320.1"/>
    <m/>
    <x v="2561"/>
  </r>
  <r>
    <x v="36"/>
    <s v="GDPLTFORECAST"/>
    <s v="TOT"/>
    <s v="MLN_USD"/>
    <s v="A"/>
    <x v="50"/>
    <n v="617890.4"/>
    <m/>
    <x v="2562"/>
  </r>
  <r>
    <x v="36"/>
    <s v="GDPLTFORECAST"/>
    <s v="TOT"/>
    <s v="MLN_USD"/>
    <s v="A"/>
    <x v="51"/>
    <n v="636826"/>
    <m/>
    <x v="2563"/>
  </r>
  <r>
    <x v="36"/>
    <s v="GDPLTFORECAST"/>
    <s v="TOT"/>
    <s v="MLN_USD"/>
    <s v="A"/>
    <x v="52"/>
    <n v="656140.80000000005"/>
    <m/>
    <x v="2564"/>
  </r>
  <r>
    <x v="36"/>
    <s v="GDPLTFORECAST"/>
    <s v="TOT"/>
    <s v="MLN_USD"/>
    <s v="A"/>
    <x v="53"/>
    <n v="675847.5"/>
    <m/>
    <x v="2565"/>
  </r>
  <r>
    <x v="36"/>
    <s v="GDPLTFORECAST"/>
    <s v="TOT"/>
    <s v="MLN_USD"/>
    <s v="A"/>
    <x v="54"/>
    <n v="695958.8"/>
    <m/>
    <x v="2566"/>
  </r>
  <r>
    <x v="36"/>
    <s v="GDPLTFORECAST"/>
    <s v="TOT"/>
    <s v="MLN_USD"/>
    <s v="A"/>
    <x v="55"/>
    <n v="716491.2"/>
    <m/>
    <x v="2567"/>
  </r>
  <r>
    <x v="36"/>
    <s v="GDPLTFORECAST"/>
    <s v="TOT"/>
    <s v="MLN_USD"/>
    <s v="A"/>
    <x v="56"/>
    <n v="737467.9"/>
    <m/>
    <x v="2568"/>
  </r>
  <r>
    <x v="36"/>
    <s v="GDPLTFORECAST"/>
    <s v="TOT"/>
    <s v="MLN_USD"/>
    <s v="A"/>
    <x v="57"/>
    <n v="758916.9"/>
    <m/>
    <x v="2569"/>
  </r>
  <r>
    <x v="36"/>
    <s v="GDPLTFORECAST"/>
    <s v="TOT"/>
    <s v="MLN_USD"/>
    <s v="A"/>
    <x v="58"/>
    <n v="780868.9"/>
    <m/>
    <x v="2570"/>
  </r>
  <r>
    <x v="36"/>
    <s v="GDPLTFORECAST"/>
    <s v="TOT"/>
    <s v="MLN_USD"/>
    <s v="A"/>
    <x v="59"/>
    <n v="803358.1"/>
    <m/>
    <x v="2571"/>
  </r>
  <r>
    <x v="36"/>
    <s v="GDPLTFORECAST"/>
    <s v="TOT"/>
    <s v="MLN_USD"/>
    <s v="A"/>
    <x v="60"/>
    <n v="826423.4"/>
    <m/>
    <x v="2572"/>
  </r>
  <r>
    <x v="36"/>
    <s v="GDPLTFORECAST"/>
    <s v="TOT"/>
    <s v="MLN_USD"/>
    <s v="A"/>
    <x v="61"/>
    <n v="850106"/>
    <m/>
    <x v="2573"/>
  </r>
  <r>
    <x v="36"/>
    <s v="GDPLTFORECAST"/>
    <s v="TOT"/>
    <s v="MLN_USD"/>
    <s v="A"/>
    <x v="62"/>
    <n v="874438.8"/>
    <m/>
    <x v="2574"/>
  </r>
  <r>
    <x v="36"/>
    <s v="GDPLTFORECAST"/>
    <s v="TOT"/>
    <s v="MLN_USD"/>
    <s v="A"/>
    <x v="63"/>
    <n v="899452.1"/>
    <m/>
    <x v="2575"/>
  </r>
  <r>
    <x v="36"/>
    <s v="GDPLTFORECAST"/>
    <s v="TOT"/>
    <s v="MLN_USD"/>
    <s v="A"/>
    <x v="64"/>
    <n v="925179.7"/>
    <m/>
    <x v="2576"/>
  </r>
  <r>
    <x v="36"/>
    <s v="GDPLTFORECAST"/>
    <s v="TOT"/>
    <s v="MLN_USD"/>
    <s v="A"/>
    <x v="65"/>
    <n v="951660.4"/>
    <m/>
    <x v="2577"/>
  </r>
  <r>
    <x v="36"/>
    <s v="GDPLTFORECAST"/>
    <s v="TOT"/>
    <s v="MLN_USD"/>
    <s v="A"/>
    <x v="66"/>
    <n v="978932.1"/>
    <m/>
    <x v="2578"/>
  </r>
  <r>
    <x v="36"/>
    <s v="GDPLTFORECAST"/>
    <s v="TOT"/>
    <s v="MLN_USD"/>
    <s v="A"/>
    <x v="67"/>
    <n v="1007015"/>
    <m/>
    <x v="2579"/>
  </r>
  <r>
    <x v="36"/>
    <s v="GDPLTFORECAST"/>
    <s v="TOT"/>
    <s v="MLN_USD"/>
    <s v="A"/>
    <x v="68"/>
    <n v="1035919"/>
    <m/>
    <x v="2580"/>
  </r>
  <r>
    <x v="36"/>
    <s v="GDPLTFORECAST"/>
    <s v="TOT"/>
    <s v="MLN_USD"/>
    <s v="A"/>
    <x v="69"/>
    <n v="1065656"/>
    <m/>
    <x v="2581"/>
  </r>
  <r>
    <x v="36"/>
    <s v="GDPLTFORECAST"/>
    <s v="TOT"/>
    <s v="MLN_USD"/>
    <s v="A"/>
    <x v="70"/>
    <n v="1096248"/>
    <m/>
    <x v="2582"/>
  </r>
  <r>
    <x v="37"/>
    <s v="GDPLTFORECAST"/>
    <s v="TOT"/>
    <s v="MLN_USD"/>
    <s v="A"/>
    <x v="5"/>
    <n v="1817875.9632880399"/>
    <m/>
    <x v="0"/>
  </r>
  <r>
    <x v="37"/>
    <s v="GDPLTFORECAST"/>
    <s v="TOT"/>
    <s v="MLN_USD"/>
    <s v="A"/>
    <x v="6"/>
    <n v="1752291.2398999501"/>
    <m/>
    <x v="2583"/>
  </r>
  <r>
    <x v="37"/>
    <s v="GDPLTFORECAST"/>
    <s v="TOT"/>
    <s v="MLN_USD"/>
    <s v="A"/>
    <x v="7"/>
    <n v="1776492.92778894"/>
    <m/>
    <x v="2584"/>
  </r>
  <r>
    <x v="37"/>
    <s v="GDPLTFORECAST"/>
    <s v="TOT"/>
    <s v="MLN_USD"/>
    <s v="A"/>
    <x v="8"/>
    <n v="1681541.79471278"/>
    <m/>
    <x v="2585"/>
  </r>
  <r>
    <x v="37"/>
    <s v="GDPLTFORECAST"/>
    <s v="TOT"/>
    <s v="MLN_USD"/>
    <s v="A"/>
    <x v="9"/>
    <n v="1788338.1956078"/>
    <m/>
    <x v="2586"/>
  </r>
  <r>
    <x v="37"/>
    <s v="GDPLTFORECAST"/>
    <s v="TOT"/>
    <s v="MLN_USD"/>
    <s v="A"/>
    <x v="10"/>
    <n v="1967988.52064063"/>
    <m/>
    <x v="2587"/>
  </r>
  <r>
    <x v="37"/>
    <s v="GDPLTFORECAST"/>
    <s v="TOT"/>
    <s v="MLN_USD"/>
    <s v="A"/>
    <x v="11"/>
    <n v="2068181.1617080299"/>
    <m/>
    <x v="2588"/>
  </r>
  <r>
    <x v="37"/>
    <s v="GDPLTFORECAST"/>
    <s v="TOT"/>
    <s v="MLN_USD"/>
    <s v="A"/>
    <x v="12"/>
    <n v="2166291.1735219699"/>
    <m/>
    <x v="2589"/>
  </r>
  <r>
    <x v="37"/>
    <s v="GDPLTFORECAST"/>
    <s v="TOT"/>
    <s v="MLN_USD"/>
    <s v="A"/>
    <x v="13"/>
    <n v="2323414.5080248802"/>
    <m/>
    <x v="2590"/>
  </r>
  <r>
    <x v="37"/>
    <s v="GDPLTFORECAST"/>
    <s v="TOT"/>
    <s v="MLN_USD"/>
    <s v="A"/>
    <x v="14"/>
    <n v="2490141.5638314602"/>
    <m/>
    <x v="2591"/>
  </r>
  <r>
    <x v="37"/>
    <s v="GDPLTFORECAST"/>
    <s v="TOT"/>
    <s v="MLN_USD"/>
    <s v="A"/>
    <x v="15"/>
    <n v="2648917.6390319299"/>
    <m/>
    <x v="2592"/>
  </r>
  <r>
    <x v="37"/>
    <s v="GDPLTFORECAST"/>
    <s v="TOT"/>
    <s v="MLN_USD"/>
    <s v="A"/>
    <x v="16"/>
    <n v="2864895.3416447202"/>
    <m/>
    <x v="2593"/>
  </r>
  <r>
    <x v="37"/>
    <s v="GDPLTFORECAST"/>
    <s v="TOT"/>
    <s v="MLN_USD"/>
    <s v="A"/>
    <x v="17"/>
    <n v="3109416.4642150602"/>
    <m/>
    <x v="2594"/>
  </r>
  <r>
    <x v="37"/>
    <s v="GDPLTFORECAST"/>
    <s v="TOT"/>
    <s v="MLN_USD"/>
    <s v="A"/>
    <x v="18"/>
    <n v="3272597.1905025602"/>
    <m/>
    <x v="2595"/>
  </r>
  <r>
    <x v="37"/>
    <s v="GDPLTFORECAST"/>
    <s v="TOT"/>
    <s v="MLN_USD"/>
    <s v="A"/>
    <x v="19"/>
    <n v="3016651.1283191401"/>
    <m/>
    <x v="2596"/>
  </r>
  <r>
    <x v="37"/>
    <s v="GDPLTFORECAST"/>
    <s v="TOT"/>
    <s v="MLN_USD"/>
    <s v="A"/>
    <x v="20"/>
    <n v="3152512.8187625101"/>
    <m/>
    <x v="2597"/>
  </r>
  <r>
    <x v="37"/>
    <s v="GDPLTFORECAST"/>
    <s v="TOT"/>
    <s v="MLN_USD"/>
    <s v="A"/>
    <x v="21"/>
    <n v="3282938.5055269301"/>
    <m/>
    <x v="2598"/>
  </r>
  <r>
    <x v="37"/>
    <s v="GDPLTFORECAST"/>
    <s v="TOT"/>
    <s v="MLN_USD"/>
    <s v="A"/>
    <x v="22"/>
    <n v="3402959.4975110502"/>
    <m/>
    <x v="2599"/>
  </r>
  <r>
    <x v="37"/>
    <s v="GDPLTFORECAST"/>
    <s v="TOT"/>
    <s v="MLN_USD"/>
    <s v="A"/>
    <x v="23"/>
    <n v="3463714.39083387"/>
    <m/>
    <x v="2600"/>
  </r>
  <r>
    <x v="37"/>
    <s v="GDPLTFORECAST"/>
    <s v="TOT"/>
    <s v="MLN_USD"/>
    <s v="A"/>
    <x v="24"/>
    <n v="3489297.4082314102"/>
    <m/>
    <x v="2601"/>
  </r>
  <r>
    <x v="37"/>
    <s v="GDPLTFORECAST"/>
    <s v="TOT"/>
    <s v="MLN_USD"/>
    <s v="A"/>
    <x v="25"/>
    <n v="3390611.6766597801"/>
    <m/>
    <x v="2602"/>
  </r>
  <r>
    <x v="37"/>
    <s v="GDPLTFORECAST"/>
    <s v="TOT"/>
    <s v="MLN_USD"/>
    <s v="A"/>
    <x v="26"/>
    <n v="3387110.8441113899"/>
    <m/>
    <x v="2603"/>
  </r>
  <r>
    <x v="37"/>
    <s v="GDPLTFORECAST"/>
    <s v="TOT"/>
    <s v="MLN_USD"/>
    <s v="A"/>
    <x v="27"/>
    <n v="3439464.8849207"/>
    <m/>
    <x v="2604"/>
  </r>
  <r>
    <x v="37"/>
    <s v="GDPLTFORECAST"/>
    <s v="TOT"/>
    <s v="MLN_USD"/>
    <s v="A"/>
    <x v="28"/>
    <n v="3500000.1914917198"/>
    <m/>
    <x v="2605"/>
  </r>
  <r>
    <x v="37"/>
    <s v="GDPLTFORECAST"/>
    <s v="TOT"/>
    <s v="MLN_USD"/>
    <s v="A"/>
    <x v="29"/>
    <n v="3554137.3710422898"/>
    <m/>
    <x v="2606"/>
  </r>
  <r>
    <x v="37"/>
    <s v="GDPLTFORECAST"/>
    <s v="TOT"/>
    <s v="MLN_USD"/>
    <s v="A"/>
    <x v="30"/>
    <n v="3582791"/>
    <m/>
    <x v="2607"/>
  </r>
  <r>
    <x v="37"/>
    <s v="GDPLTFORECAST"/>
    <s v="TOT"/>
    <s v="MLN_USD"/>
    <s v="A"/>
    <x v="31"/>
    <n v="3595881"/>
    <m/>
    <x v="2608"/>
  </r>
  <r>
    <x v="37"/>
    <s v="GDPLTFORECAST"/>
    <s v="TOT"/>
    <s v="MLN_USD"/>
    <s v="A"/>
    <x v="32"/>
    <n v="3600247"/>
    <m/>
    <x v="2609"/>
  </r>
  <r>
    <x v="37"/>
    <s v="GDPLTFORECAST"/>
    <s v="TOT"/>
    <s v="MLN_USD"/>
    <s v="A"/>
    <x v="33"/>
    <n v="3601444"/>
    <m/>
    <x v="2610"/>
  </r>
  <r>
    <x v="37"/>
    <s v="GDPLTFORECAST"/>
    <s v="TOT"/>
    <s v="MLN_USD"/>
    <s v="A"/>
    <x v="34"/>
    <n v="3603991"/>
    <m/>
    <x v="2611"/>
  </r>
  <r>
    <x v="37"/>
    <s v="GDPLTFORECAST"/>
    <s v="TOT"/>
    <s v="MLN_USD"/>
    <s v="A"/>
    <x v="35"/>
    <n v="3609290"/>
    <m/>
    <x v="2612"/>
  </r>
  <r>
    <x v="37"/>
    <s v="GDPLTFORECAST"/>
    <s v="TOT"/>
    <s v="MLN_USD"/>
    <s v="A"/>
    <x v="36"/>
    <n v="3617527"/>
    <m/>
    <x v="2613"/>
  </r>
  <r>
    <x v="37"/>
    <s v="GDPLTFORECAST"/>
    <s v="TOT"/>
    <s v="MLN_USD"/>
    <s v="A"/>
    <x v="37"/>
    <n v="3629144"/>
    <m/>
    <x v="2614"/>
  </r>
  <r>
    <x v="37"/>
    <s v="GDPLTFORECAST"/>
    <s v="TOT"/>
    <s v="MLN_USD"/>
    <s v="A"/>
    <x v="38"/>
    <n v="3644320"/>
    <m/>
    <x v="2615"/>
  </r>
  <r>
    <x v="37"/>
    <s v="GDPLTFORECAST"/>
    <s v="TOT"/>
    <s v="MLN_USD"/>
    <s v="A"/>
    <x v="39"/>
    <n v="3663035"/>
    <m/>
    <x v="2616"/>
  </r>
  <r>
    <x v="37"/>
    <s v="GDPLTFORECAST"/>
    <s v="TOT"/>
    <s v="MLN_USD"/>
    <s v="A"/>
    <x v="40"/>
    <n v="3685111"/>
    <m/>
    <x v="2617"/>
  </r>
  <r>
    <x v="37"/>
    <s v="GDPLTFORECAST"/>
    <s v="TOT"/>
    <s v="MLN_USD"/>
    <s v="A"/>
    <x v="41"/>
    <n v="3710269"/>
    <m/>
    <x v="2618"/>
  </r>
  <r>
    <x v="37"/>
    <s v="GDPLTFORECAST"/>
    <s v="TOT"/>
    <s v="MLN_USD"/>
    <s v="A"/>
    <x v="42"/>
    <n v="3738044"/>
    <m/>
    <x v="2619"/>
  </r>
  <r>
    <x v="37"/>
    <s v="GDPLTFORECAST"/>
    <s v="TOT"/>
    <s v="MLN_USD"/>
    <s v="A"/>
    <x v="43"/>
    <n v="3768002"/>
    <m/>
    <x v="2620"/>
  </r>
  <r>
    <x v="37"/>
    <s v="GDPLTFORECAST"/>
    <s v="TOT"/>
    <s v="MLN_USD"/>
    <s v="A"/>
    <x v="44"/>
    <n v="3799572"/>
    <m/>
    <x v="2621"/>
  </r>
  <r>
    <x v="37"/>
    <s v="GDPLTFORECAST"/>
    <s v="TOT"/>
    <s v="MLN_USD"/>
    <s v="A"/>
    <x v="45"/>
    <n v="3832127"/>
    <m/>
    <x v="2622"/>
  </r>
  <r>
    <x v="37"/>
    <s v="GDPLTFORECAST"/>
    <s v="TOT"/>
    <s v="MLN_USD"/>
    <s v="A"/>
    <x v="46"/>
    <n v="3865112"/>
    <m/>
    <x v="2623"/>
  </r>
  <r>
    <x v="37"/>
    <s v="GDPLTFORECAST"/>
    <s v="TOT"/>
    <s v="MLN_USD"/>
    <s v="A"/>
    <x v="47"/>
    <n v="3898184"/>
    <m/>
    <x v="2624"/>
  </r>
  <r>
    <x v="37"/>
    <s v="GDPLTFORECAST"/>
    <s v="TOT"/>
    <s v="MLN_USD"/>
    <s v="A"/>
    <x v="48"/>
    <n v="3931061"/>
    <m/>
    <x v="2625"/>
  </r>
  <r>
    <x v="37"/>
    <s v="GDPLTFORECAST"/>
    <s v="TOT"/>
    <s v="MLN_USD"/>
    <s v="A"/>
    <x v="49"/>
    <n v="3963457"/>
    <m/>
    <x v="2626"/>
  </r>
  <r>
    <x v="37"/>
    <s v="GDPLTFORECAST"/>
    <s v="TOT"/>
    <s v="MLN_USD"/>
    <s v="A"/>
    <x v="50"/>
    <n v="3995085"/>
    <m/>
    <x v="2627"/>
  </r>
  <r>
    <x v="37"/>
    <s v="GDPLTFORECAST"/>
    <s v="TOT"/>
    <s v="MLN_USD"/>
    <s v="A"/>
    <x v="51"/>
    <n v="4025743"/>
    <m/>
    <x v="2628"/>
  </r>
  <r>
    <x v="37"/>
    <s v="GDPLTFORECAST"/>
    <s v="TOT"/>
    <s v="MLN_USD"/>
    <s v="A"/>
    <x v="52"/>
    <n v="4055664"/>
    <m/>
    <x v="2629"/>
  </r>
  <r>
    <x v="37"/>
    <s v="GDPLTFORECAST"/>
    <s v="TOT"/>
    <s v="MLN_USD"/>
    <s v="A"/>
    <x v="53"/>
    <n v="4084980"/>
    <m/>
    <x v="2630"/>
  </r>
  <r>
    <x v="37"/>
    <s v="GDPLTFORECAST"/>
    <s v="TOT"/>
    <s v="MLN_USD"/>
    <s v="A"/>
    <x v="54"/>
    <n v="4113820"/>
    <m/>
    <x v="2631"/>
  </r>
  <r>
    <x v="37"/>
    <s v="GDPLTFORECAST"/>
    <s v="TOT"/>
    <s v="MLN_USD"/>
    <s v="A"/>
    <x v="55"/>
    <n v="4142324"/>
    <m/>
    <x v="2632"/>
  </r>
  <r>
    <x v="37"/>
    <s v="GDPLTFORECAST"/>
    <s v="TOT"/>
    <s v="MLN_USD"/>
    <s v="A"/>
    <x v="56"/>
    <n v="4170743"/>
    <m/>
    <x v="2633"/>
  </r>
  <r>
    <x v="37"/>
    <s v="GDPLTFORECAST"/>
    <s v="TOT"/>
    <s v="MLN_USD"/>
    <s v="A"/>
    <x v="57"/>
    <n v="4199438"/>
    <m/>
    <x v="2634"/>
  </r>
  <r>
    <x v="37"/>
    <s v="GDPLTFORECAST"/>
    <s v="TOT"/>
    <s v="MLN_USD"/>
    <s v="A"/>
    <x v="58"/>
    <n v="4229062"/>
    <m/>
    <x v="2635"/>
  </r>
  <r>
    <x v="37"/>
    <s v="GDPLTFORECAST"/>
    <s v="TOT"/>
    <s v="MLN_USD"/>
    <s v="A"/>
    <x v="59"/>
    <n v="4260266"/>
    <m/>
    <x v="2636"/>
  </r>
  <r>
    <x v="37"/>
    <s v="GDPLTFORECAST"/>
    <s v="TOT"/>
    <s v="MLN_USD"/>
    <s v="A"/>
    <x v="60"/>
    <n v="4293654"/>
    <m/>
    <x v="2637"/>
  </r>
  <r>
    <x v="37"/>
    <s v="GDPLTFORECAST"/>
    <s v="TOT"/>
    <s v="MLN_USD"/>
    <s v="A"/>
    <x v="61"/>
    <n v="4329848"/>
    <m/>
    <x v="2638"/>
  </r>
  <r>
    <x v="37"/>
    <s v="GDPLTFORECAST"/>
    <s v="TOT"/>
    <s v="MLN_USD"/>
    <s v="A"/>
    <x v="62"/>
    <n v="4369648"/>
    <m/>
    <x v="2639"/>
  </r>
  <r>
    <x v="37"/>
    <s v="GDPLTFORECAST"/>
    <s v="TOT"/>
    <s v="MLN_USD"/>
    <s v="A"/>
    <x v="63"/>
    <n v="4413875"/>
    <m/>
    <x v="2640"/>
  </r>
  <r>
    <x v="37"/>
    <s v="GDPLTFORECAST"/>
    <s v="TOT"/>
    <s v="MLN_USD"/>
    <s v="A"/>
    <x v="64"/>
    <n v="4463226"/>
    <m/>
    <x v="2641"/>
  </r>
  <r>
    <x v="37"/>
    <s v="GDPLTFORECAST"/>
    <s v="TOT"/>
    <s v="MLN_USD"/>
    <s v="A"/>
    <x v="65"/>
    <n v="4518146"/>
    <m/>
    <x v="2642"/>
  </r>
  <r>
    <x v="37"/>
    <s v="GDPLTFORECAST"/>
    <s v="TOT"/>
    <s v="MLN_USD"/>
    <s v="A"/>
    <x v="66"/>
    <n v="4578781"/>
    <m/>
    <x v="2643"/>
  </r>
  <r>
    <x v="37"/>
    <s v="GDPLTFORECAST"/>
    <s v="TOT"/>
    <s v="MLN_USD"/>
    <s v="A"/>
    <x v="67"/>
    <n v="4645030"/>
    <m/>
    <x v="2644"/>
  </r>
  <r>
    <x v="37"/>
    <s v="GDPLTFORECAST"/>
    <s v="TOT"/>
    <s v="MLN_USD"/>
    <s v="A"/>
    <x v="68"/>
    <n v="4716432"/>
    <m/>
    <x v="2645"/>
  </r>
  <r>
    <x v="37"/>
    <s v="GDPLTFORECAST"/>
    <s v="TOT"/>
    <s v="MLN_USD"/>
    <s v="A"/>
    <x v="69"/>
    <n v="4792187"/>
    <m/>
    <x v="2646"/>
  </r>
  <r>
    <x v="37"/>
    <s v="GDPLTFORECAST"/>
    <s v="TOT"/>
    <s v="MLN_USD"/>
    <s v="A"/>
    <x v="70"/>
    <n v="4871356"/>
    <m/>
    <x v="2647"/>
  </r>
  <r>
    <x v="38"/>
    <s v="GDPLTFORECAST"/>
    <s v="TOT"/>
    <s v="MLN_USD"/>
    <s v="A"/>
    <x v="0"/>
    <n v="36562.3508985109"/>
    <m/>
    <x v="0"/>
  </r>
  <r>
    <x v="38"/>
    <s v="GDPLTFORECAST"/>
    <s v="TOT"/>
    <s v="MLN_USD"/>
    <s v="A"/>
    <x v="1"/>
    <n v="33308.262471813898"/>
    <m/>
    <x v="2648"/>
  </r>
  <r>
    <x v="38"/>
    <s v="GDPLTFORECAST"/>
    <s v="TOT"/>
    <s v="MLN_USD"/>
    <s v="A"/>
    <x v="2"/>
    <n v="31488.399318543401"/>
    <m/>
    <x v="2649"/>
  </r>
  <r>
    <x v="38"/>
    <s v="GDPLTFORECAST"/>
    <s v="TOT"/>
    <s v="MLN_USD"/>
    <s v="A"/>
    <x v="3"/>
    <n v="32383.746132320801"/>
    <m/>
    <x v="2650"/>
  </r>
  <r>
    <x v="38"/>
    <s v="GDPLTFORECAST"/>
    <s v="TOT"/>
    <s v="MLN_USD"/>
    <s v="A"/>
    <x v="4"/>
    <n v="34108.986175673999"/>
    <m/>
    <x v="2651"/>
  </r>
  <r>
    <x v="38"/>
    <s v="GDPLTFORECAST"/>
    <s v="TOT"/>
    <s v="MLN_USD"/>
    <s v="A"/>
    <x v="5"/>
    <n v="35509.896947175803"/>
    <m/>
    <x v="2652"/>
  </r>
  <r>
    <x v="38"/>
    <s v="GDPLTFORECAST"/>
    <s v="TOT"/>
    <s v="MLN_USD"/>
    <s v="A"/>
    <x v="6"/>
    <n v="36758.524757454798"/>
    <m/>
    <x v="2653"/>
  </r>
  <r>
    <x v="38"/>
    <s v="GDPLTFORECAST"/>
    <s v="TOT"/>
    <s v="MLN_USD"/>
    <s v="A"/>
    <x v="7"/>
    <n v="38638.495422562002"/>
    <m/>
    <x v="2654"/>
  </r>
  <r>
    <x v="38"/>
    <s v="GDPLTFORECAST"/>
    <s v="TOT"/>
    <s v="MLN_USD"/>
    <s v="A"/>
    <x v="8"/>
    <n v="39908.014030785002"/>
    <m/>
    <x v="2655"/>
  </r>
  <r>
    <x v="38"/>
    <s v="GDPLTFORECAST"/>
    <s v="TOT"/>
    <s v="MLN_USD"/>
    <s v="A"/>
    <x v="9"/>
    <n v="42012.903970146399"/>
    <m/>
    <x v="2656"/>
  </r>
  <r>
    <x v="38"/>
    <s v="GDPLTFORECAST"/>
    <s v="TOT"/>
    <s v="MLN_USD"/>
    <s v="A"/>
    <x v="10"/>
    <n v="43758.722386688998"/>
    <m/>
    <x v="2657"/>
  </r>
  <r>
    <x v="38"/>
    <s v="GDPLTFORECAST"/>
    <s v="TOT"/>
    <s v="MLN_USD"/>
    <s v="A"/>
    <x v="11"/>
    <n v="45049.327020994999"/>
    <m/>
    <x v="2658"/>
  </r>
  <r>
    <x v="38"/>
    <s v="GDPLTFORECAST"/>
    <s v="TOT"/>
    <s v="MLN_USD"/>
    <s v="A"/>
    <x v="12"/>
    <n v="46777.556772729702"/>
    <m/>
    <x v="2659"/>
  </r>
  <r>
    <x v="38"/>
    <s v="GDPLTFORECAST"/>
    <s v="TOT"/>
    <s v="MLN_USD"/>
    <s v="A"/>
    <x v="13"/>
    <n v="48107.013840232103"/>
    <m/>
    <x v="2660"/>
  </r>
  <r>
    <x v="38"/>
    <s v="GDPLTFORECAST"/>
    <s v="TOT"/>
    <s v="MLN_USD"/>
    <s v="A"/>
    <x v="14"/>
    <n v="50200.532674882103"/>
    <m/>
    <x v="2661"/>
  </r>
  <r>
    <x v="38"/>
    <s v="GDPLTFORECAST"/>
    <s v="TOT"/>
    <s v="MLN_USD"/>
    <s v="A"/>
    <x v="15"/>
    <n v="52210.063729269299"/>
    <m/>
    <x v="2662"/>
  </r>
  <r>
    <x v="38"/>
    <s v="GDPLTFORECAST"/>
    <s v="TOT"/>
    <s v="MLN_USD"/>
    <s v="A"/>
    <x v="16"/>
    <n v="55163.064469807498"/>
    <m/>
    <x v="2663"/>
  </r>
  <r>
    <x v="38"/>
    <s v="GDPLTFORECAST"/>
    <s v="TOT"/>
    <s v="MLN_USD"/>
    <s v="A"/>
    <x v="17"/>
    <n v="58992.288959257399"/>
    <m/>
    <x v="2664"/>
  </r>
  <r>
    <x v="38"/>
    <s v="GDPLTFORECAST"/>
    <s v="TOT"/>
    <s v="MLN_USD"/>
    <s v="A"/>
    <x v="18"/>
    <n v="60939.111295598203"/>
    <m/>
    <x v="2665"/>
  </r>
  <r>
    <x v="38"/>
    <s v="GDPLTFORECAST"/>
    <s v="TOT"/>
    <s v="MLN_USD"/>
    <s v="A"/>
    <x v="19"/>
    <n v="56187.520253765397"/>
    <m/>
    <x v="2666"/>
  </r>
  <r>
    <x v="38"/>
    <s v="GDPLTFORECAST"/>
    <s v="TOT"/>
    <s v="MLN_USD"/>
    <s v="A"/>
    <x v="20"/>
    <n v="56882.984637742302"/>
    <m/>
    <x v="2667"/>
  </r>
  <r>
    <x v="38"/>
    <s v="GDPLTFORECAST"/>
    <s v="TOT"/>
    <s v="MLN_USD"/>
    <s v="A"/>
    <x v="21"/>
    <n v="57252.363948031598"/>
    <m/>
    <x v="2668"/>
  </r>
  <r>
    <x v="38"/>
    <s v="GDPLTFORECAST"/>
    <s v="TOT"/>
    <s v="MLN_USD"/>
    <s v="A"/>
    <x v="22"/>
    <n v="55723.965052653897"/>
    <m/>
    <x v="2669"/>
  </r>
  <r>
    <x v="38"/>
    <s v="GDPLTFORECAST"/>
    <s v="TOT"/>
    <s v="MLN_USD"/>
    <s v="A"/>
    <x v="23"/>
    <n v="55093.139183189604"/>
    <m/>
    <x v="2670"/>
  </r>
  <r>
    <x v="38"/>
    <s v="GDPLTFORECAST"/>
    <s v="TOT"/>
    <s v="MLN_USD"/>
    <s v="A"/>
    <x v="24"/>
    <n v="56734.471892618298"/>
    <m/>
    <x v="2671"/>
  </r>
  <r>
    <x v="38"/>
    <s v="GDPLTFORECAST"/>
    <s v="TOT"/>
    <s v="MLN_USD"/>
    <s v="A"/>
    <x v="25"/>
    <n v="58016.048141052503"/>
    <m/>
    <x v="2672"/>
  </r>
  <r>
    <x v="38"/>
    <s v="GDPLTFORECAST"/>
    <s v="TOT"/>
    <s v="MLN_USD"/>
    <s v="A"/>
    <x v="26"/>
    <n v="59842.599581539696"/>
    <m/>
    <x v="2673"/>
  </r>
  <r>
    <x v="38"/>
    <s v="GDPLTFORECAST"/>
    <s v="TOT"/>
    <s v="MLN_USD"/>
    <s v="A"/>
    <x v="27"/>
    <n v="62835.213265076098"/>
    <m/>
    <x v="2674"/>
  </r>
  <r>
    <x v="38"/>
    <s v="GDPLTFORECAST"/>
    <s v="TOT"/>
    <s v="MLN_USD"/>
    <s v="A"/>
    <x v="28"/>
    <n v="65947.5278020853"/>
    <m/>
    <x v="2675"/>
  </r>
  <r>
    <x v="38"/>
    <s v="GDPLTFORECAST"/>
    <s v="TOT"/>
    <s v="MLN_USD"/>
    <s v="A"/>
    <x v="29"/>
    <n v="68548.737024905393"/>
    <m/>
    <x v="2676"/>
  </r>
  <r>
    <x v="38"/>
    <s v="GDPLTFORECAST"/>
    <s v="TOT"/>
    <s v="MLN_USD"/>
    <s v="A"/>
    <x v="30"/>
    <n v="69257.929999999993"/>
    <m/>
    <x v="2677"/>
  </r>
  <r>
    <x v="38"/>
    <s v="GDPLTFORECAST"/>
    <s v="TOT"/>
    <s v="MLN_USD"/>
    <s v="A"/>
    <x v="31"/>
    <n v="69639"/>
    <m/>
    <x v="2678"/>
  </r>
  <r>
    <x v="38"/>
    <s v="GDPLTFORECAST"/>
    <s v="TOT"/>
    <s v="MLN_USD"/>
    <s v="A"/>
    <x v="32"/>
    <n v="70070.240000000005"/>
    <m/>
    <x v="2679"/>
  </r>
  <r>
    <x v="38"/>
    <s v="GDPLTFORECAST"/>
    <s v="TOT"/>
    <s v="MLN_USD"/>
    <s v="A"/>
    <x v="33"/>
    <n v="70632.55"/>
    <m/>
    <x v="2680"/>
  </r>
  <r>
    <x v="38"/>
    <s v="GDPLTFORECAST"/>
    <s v="TOT"/>
    <s v="MLN_USD"/>
    <s v="A"/>
    <x v="34"/>
    <n v="71324.679999999993"/>
    <m/>
    <x v="2681"/>
  </r>
  <r>
    <x v="38"/>
    <s v="GDPLTFORECAST"/>
    <s v="TOT"/>
    <s v="MLN_USD"/>
    <s v="A"/>
    <x v="35"/>
    <n v="72113.83"/>
    <m/>
    <x v="2682"/>
  </r>
  <r>
    <x v="38"/>
    <s v="GDPLTFORECAST"/>
    <s v="TOT"/>
    <s v="MLN_USD"/>
    <s v="A"/>
    <x v="36"/>
    <n v="72964.37"/>
    <m/>
    <x v="2683"/>
  </r>
  <r>
    <x v="38"/>
    <s v="GDPLTFORECAST"/>
    <s v="TOT"/>
    <s v="MLN_USD"/>
    <s v="A"/>
    <x v="37"/>
    <n v="73850.11"/>
    <m/>
    <x v="2684"/>
  </r>
  <r>
    <x v="38"/>
    <s v="GDPLTFORECAST"/>
    <s v="TOT"/>
    <s v="MLN_USD"/>
    <s v="A"/>
    <x v="38"/>
    <n v="74763.62"/>
    <m/>
    <x v="2685"/>
  </r>
  <r>
    <x v="38"/>
    <s v="GDPLTFORECAST"/>
    <s v="TOT"/>
    <s v="MLN_USD"/>
    <s v="A"/>
    <x v="39"/>
    <n v="75701.38"/>
    <m/>
    <x v="2686"/>
  </r>
  <r>
    <x v="38"/>
    <s v="GDPLTFORECAST"/>
    <s v="TOT"/>
    <s v="MLN_USD"/>
    <s v="A"/>
    <x v="40"/>
    <n v="76659.5"/>
    <m/>
    <x v="2687"/>
  </r>
  <r>
    <x v="38"/>
    <s v="GDPLTFORECAST"/>
    <s v="TOT"/>
    <s v="MLN_USD"/>
    <s v="A"/>
    <x v="41"/>
    <n v="77633.16"/>
    <m/>
    <x v="2688"/>
  </r>
  <r>
    <x v="38"/>
    <s v="GDPLTFORECAST"/>
    <s v="TOT"/>
    <s v="MLN_USD"/>
    <s v="A"/>
    <x v="42"/>
    <n v="78625.789999999994"/>
    <m/>
    <x v="2689"/>
  </r>
  <r>
    <x v="38"/>
    <s v="GDPLTFORECAST"/>
    <s v="TOT"/>
    <s v="MLN_USD"/>
    <s v="A"/>
    <x v="43"/>
    <n v="79635.289999999994"/>
    <m/>
    <x v="2690"/>
  </r>
  <r>
    <x v="38"/>
    <s v="GDPLTFORECAST"/>
    <s v="TOT"/>
    <s v="MLN_USD"/>
    <s v="A"/>
    <x v="44"/>
    <n v="80660.009999999995"/>
    <m/>
    <x v="2691"/>
  </r>
  <r>
    <x v="38"/>
    <s v="GDPLTFORECAST"/>
    <s v="TOT"/>
    <s v="MLN_USD"/>
    <s v="A"/>
    <x v="45"/>
    <n v="81698.240000000005"/>
    <m/>
    <x v="2692"/>
  </r>
  <r>
    <x v="38"/>
    <s v="GDPLTFORECAST"/>
    <s v="TOT"/>
    <s v="MLN_USD"/>
    <s v="A"/>
    <x v="46"/>
    <n v="82748.06"/>
    <m/>
    <x v="2693"/>
  </r>
  <r>
    <x v="38"/>
    <s v="GDPLTFORECAST"/>
    <s v="TOT"/>
    <s v="MLN_USD"/>
    <s v="A"/>
    <x v="47"/>
    <n v="83808.91"/>
    <m/>
    <x v="2694"/>
  </r>
  <r>
    <x v="38"/>
    <s v="GDPLTFORECAST"/>
    <s v="TOT"/>
    <s v="MLN_USD"/>
    <s v="A"/>
    <x v="48"/>
    <n v="84882.28"/>
    <m/>
    <x v="2695"/>
  </r>
  <r>
    <x v="38"/>
    <s v="GDPLTFORECAST"/>
    <s v="TOT"/>
    <s v="MLN_USD"/>
    <s v="A"/>
    <x v="49"/>
    <n v="85969.74"/>
    <m/>
    <x v="2696"/>
  </r>
  <r>
    <x v="38"/>
    <s v="GDPLTFORECAST"/>
    <s v="TOT"/>
    <s v="MLN_USD"/>
    <s v="A"/>
    <x v="50"/>
    <n v="87074.03"/>
    <m/>
    <x v="2697"/>
  </r>
  <r>
    <x v="38"/>
    <s v="GDPLTFORECAST"/>
    <s v="TOT"/>
    <s v="MLN_USD"/>
    <s v="A"/>
    <x v="51"/>
    <n v="88199.09"/>
    <m/>
    <x v="2698"/>
  </r>
  <r>
    <x v="38"/>
    <s v="GDPLTFORECAST"/>
    <s v="TOT"/>
    <s v="MLN_USD"/>
    <s v="A"/>
    <x v="52"/>
    <n v="89349.75"/>
    <m/>
    <x v="2699"/>
  </r>
  <r>
    <x v="38"/>
    <s v="GDPLTFORECAST"/>
    <s v="TOT"/>
    <s v="MLN_USD"/>
    <s v="A"/>
    <x v="53"/>
    <n v="90531.46"/>
    <m/>
    <x v="2700"/>
  </r>
  <r>
    <x v="38"/>
    <s v="GDPLTFORECAST"/>
    <s v="TOT"/>
    <s v="MLN_USD"/>
    <s v="A"/>
    <x v="54"/>
    <n v="91749.440000000002"/>
    <m/>
    <x v="2701"/>
  </r>
  <r>
    <x v="38"/>
    <s v="GDPLTFORECAST"/>
    <s v="TOT"/>
    <s v="MLN_USD"/>
    <s v="A"/>
    <x v="55"/>
    <n v="93008.54"/>
    <m/>
    <x v="2702"/>
  </r>
  <r>
    <x v="38"/>
    <s v="GDPLTFORECAST"/>
    <s v="TOT"/>
    <s v="MLN_USD"/>
    <s v="A"/>
    <x v="56"/>
    <n v="94312.7"/>
    <m/>
    <x v="2703"/>
  </r>
  <r>
    <x v="38"/>
    <s v="GDPLTFORECAST"/>
    <s v="TOT"/>
    <s v="MLN_USD"/>
    <s v="A"/>
    <x v="57"/>
    <n v="95666"/>
    <m/>
    <x v="2704"/>
  </r>
  <r>
    <x v="38"/>
    <s v="GDPLTFORECAST"/>
    <s v="TOT"/>
    <s v="MLN_USD"/>
    <s v="A"/>
    <x v="58"/>
    <n v="97073.15"/>
    <m/>
    <x v="2705"/>
  </r>
  <r>
    <x v="38"/>
    <s v="GDPLTFORECAST"/>
    <s v="TOT"/>
    <s v="MLN_USD"/>
    <s v="A"/>
    <x v="59"/>
    <n v="98540.4"/>
    <m/>
    <x v="2706"/>
  </r>
  <r>
    <x v="38"/>
    <s v="GDPLTFORECAST"/>
    <s v="TOT"/>
    <s v="MLN_USD"/>
    <s v="A"/>
    <x v="60"/>
    <n v="100075"/>
    <m/>
    <x v="2707"/>
  </r>
  <r>
    <x v="38"/>
    <s v="GDPLTFORECAST"/>
    <s v="TOT"/>
    <s v="MLN_USD"/>
    <s v="A"/>
    <x v="61"/>
    <n v="101682.4"/>
    <m/>
    <x v="2708"/>
  </r>
  <r>
    <x v="38"/>
    <s v="GDPLTFORECAST"/>
    <s v="TOT"/>
    <s v="MLN_USD"/>
    <s v="A"/>
    <x v="62"/>
    <n v="103367.1"/>
    <m/>
    <x v="2709"/>
  </r>
  <r>
    <x v="38"/>
    <s v="GDPLTFORECAST"/>
    <s v="TOT"/>
    <s v="MLN_USD"/>
    <s v="A"/>
    <x v="63"/>
    <n v="105131.9"/>
    <m/>
    <x v="2710"/>
  </r>
  <r>
    <x v="38"/>
    <s v="GDPLTFORECAST"/>
    <s v="TOT"/>
    <s v="MLN_USD"/>
    <s v="A"/>
    <x v="64"/>
    <n v="106977.9"/>
    <m/>
    <x v="2711"/>
  </r>
  <r>
    <x v="38"/>
    <s v="GDPLTFORECAST"/>
    <s v="TOT"/>
    <s v="MLN_USD"/>
    <s v="A"/>
    <x v="65"/>
    <n v="108905.60000000001"/>
    <m/>
    <x v="2712"/>
  </r>
  <r>
    <x v="38"/>
    <s v="GDPLTFORECAST"/>
    <s v="TOT"/>
    <s v="MLN_USD"/>
    <s v="A"/>
    <x v="66"/>
    <n v="110914.6"/>
    <m/>
    <x v="2713"/>
  </r>
  <r>
    <x v="38"/>
    <s v="GDPLTFORECAST"/>
    <s v="TOT"/>
    <s v="MLN_USD"/>
    <s v="A"/>
    <x v="67"/>
    <n v="112992.7"/>
    <m/>
    <x v="2714"/>
  </r>
  <r>
    <x v="38"/>
    <s v="GDPLTFORECAST"/>
    <s v="TOT"/>
    <s v="MLN_USD"/>
    <s v="A"/>
    <x v="68"/>
    <n v="115137.4"/>
    <m/>
    <x v="2715"/>
  </r>
  <r>
    <x v="38"/>
    <s v="GDPLTFORECAST"/>
    <s v="TOT"/>
    <s v="MLN_USD"/>
    <s v="A"/>
    <x v="69"/>
    <n v="117343.4"/>
    <m/>
    <x v="2716"/>
  </r>
  <r>
    <x v="38"/>
    <s v="GDPLTFORECAST"/>
    <s v="TOT"/>
    <s v="MLN_USD"/>
    <s v="A"/>
    <x v="70"/>
    <n v="119604.1"/>
    <m/>
    <x v="2717"/>
  </r>
  <r>
    <x v="39"/>
    <s v="GDPLTFORECAST"/>
    <s v="TOT"/>
    <s v="MLN_USD"/>
    <s v="A"/>
    <x v="0"/>
    <n v="356773.457155757"/>
    <m/>
    <x v="0"/>
  </r>
  <r>
    <x v="39"/>
    <s v="GDPLTFORECAST"/>
    <s v="TOT"/>
    <s v="MLN_USD"/>
    <s v="A"/>
    <x v="1"/>
    <n v="353140.58786053001"/>
    <m/>
    <x v="2718"/>
  </r>
  <r>
    <x v="39"/>
    <s v="GDPLTFORECAST"/>
    <s v="TOT"/>
    <s v="MLN_USD"/>
    <s v="A"/>
    <x v="2"/>
    <n v="345593.85201315797"/>
    <m/>
    <x v="2719"/>
  </r>
  <r>
    <x v="39"/>
    <s v="GDPLTFORECAST"/>
    <s v="TOT"/>
    <s v="MLN_USD"/>
    <s v="A"/>
    <x v="3"/>
    <n v="349856.91983580298"/>
    <m/>
    <x v="2720"/>
  </r>
  <r>
    <x v="39"/>
    <s v="GDPLTFORECAST"/>
    <s v="TOT"/>
    <s v="MLN_USD"/>
    <s v="A"/>
    <x v="4"/>
    <n v="361171.66511043999"/>
    <m/>
    <x v="2721"/>
  </r>
  <r>
    <x v="39"/>
    <s v="GDPLTFORECAST"/>
    <s v="TOT"/>
    <s v="MLN_USD"/>
    <s v="A"/>
    <x v="5"/>
    <n v="372424.58410257398"/>
    <m/>
    <x v="2722"/>
  </r>
  <r>
    <x v="39"/>
    <s v="GDPLTFORECAST"/>
    <s v="TOT"/>
    <s v="MLN_USD"/>
    <s v="A"/>
    <x v="6"/>
    <n v="388463.77986352902"/>
    <m/>
    <x v="2723"/>
  </r>
  <r>
    <x v="39"/>
    <s v="GDPLTFORECAST"/>
    <s v="TOT"/>
    <s v="MLN_USD"/>
    <s v="A"/>
    <x v="7"/>
    <n v="398745.72072320501"/>
    <m/>
    <x v="2724"/>
  </r>
  <r>
    <x v="39"/>
    <s v="GDPLTFORECAST"/>
    <s v="TOT"/>
    <s v="MLN_USD"/>
    <s v="A"/>
    <x v="8"/>
    <n v="400808.70632183802"/>
    <m/>
    <x v="2725"/>
  </r>
  <r>
    <x v="39"/>
    <s v="GDPLTFORECAST"/>
    <s v="TOT"/>
    <s v="MLN_USD"/>
    <s v="A"/>
    <x v="9"/>
    <n v="410260.263316155"/>
    <m/>
    <x v="2726"/>
  </r>
  <r>
    <x v="39"/>
    <s v="GDPLTFORECAST"/>
    <s v="TOT"/>
    <s v="MLN_USD"/>
    <s v="A"/>
    <x v="10"/>
    <n v="427304.768749098"/>
    <m/>
    <x v="2727"/>
  </r>
  <r>
    <x v="39"/>
    <s v="GDPLTFORECAST"/>
    <s v="TOT"/>
    <s v="MLN_USD"/>
    <s v="A"/>
    <x v="11"/>
    <n v="438993.521225137"/>
    <m/>
    <x v="2728"/>
  </r>
  <r>
    <x v="39"/>
    <s v="GDPLTFORECAST"/>
    <s v="TOT"/>
    <s v="MLN_USD"/>
    <s v="A"/>
    <x v="12"/>
    <n v="455095.051519659"/>
    <m/>
    <x v="2729"/>
  </r>
  <r>
    <x v="39"/>
    <s v="GDPLTFORECAST"/>
    <s v="TOT"/>
    <s v="MLN_USD"/>
    <s v="A"/>
    <x v="13"/>
    <n v="468516.142220154"/>
    <m/>
    <x v="2730"/>
  </r>
  <r>
    <x v="39"/>
    <s v="GDPLTFORECAST"/>
    <s v="TOT"/>
    <s v="MLN_USD"/>
    <s v="A"/>
    <x v="14"/>
    <n v="489854.91006785101"/>
    <m/>
    <x v="2731"/>
  </r>
  <r>
    <x v="39"/>
    <s v="GDPLTFORECAST"/>
    <s v="TOT"/>
    <s v="MLN_USD"/>
    <s v="A"/>
    <x v="15"/>
    <n v="515705.127486051"/>
    <m/>
    <x v="2732"/>
  </r>
  <r>
    <x v="39"/>
    <s v="GDPLTFORECAST"/>
    <s v="TOT"/>
    <s v="MLN_USD"/>
    <s v="A"/>
    <x v="16"/>
    <n v="544603.58338562201"/>
    <m/>
    <x v="2733"/>
  </r>
  <r>
    <x v="39"/>
    <s v="GDPLTFORECAST"/>
    <s v="TOT"/>
    <s v="MLN_USD"/>
    <s v="A"/>
    <x v="17"/>
    <n v="573796.86862210801"/>
    <m/>
    <x v="2734"/>
  </r>
  <r>
    <x v="39"/>
    <s v="GDPLTFORECAST"/>
    <s v="TOT"/>
    <s v="MLN_USD"/>
    <s v="A"/>
    <x v="18"/>
    <n v="592107.02303753397"/>
    <m/>
    <x v="2735"/>
  </r>
  <r>
    <x v="39"/>
    <s v="GDPLTFORECAST"/>
    <s v="TOT"/>
    <s v="MLN_USD"/>
    <s v="A"/>
    <x v="19"/>
    <n v="582999.81980089296"/>
    <m/>
    <x v="2736"/>
  </r>
  <r>
    <x v="39"/>
    <s v="GDPLTFORECAST"/>
    <s v="TOT"/>
    <s v="MLN_USD"/>
    <s v="A"/>
    <x v="20"/>
    <n v="600721.71459917596"/>
    <m/>
    <x v="2737"/>
  </r>
  <r>
    <x v="39"/>
    <s v="GDPLTFORECAST"/>
    <s v="TOT"/>
    <s v="MLN_USD"/>
    <s v="A"/>
    <x v="21"/>
    <n v="620451.54894862999"/>
    <m/>
    <x v="2738"/>
  </r>
  <r>
    <x v="39"/>
    <s v="GDPLTFORECAST"/>
    <s v="TOT"/>
    <s v="MLN_USD"/>
    <s v="A"/>
    <x v="22"/>
    <n v="634183.41697775002"/>
    <m/>
    <x v="2739"/>
  </r>
  <r>
    <x v="39"/>
    <s v="GDPLTFORECAST"/>
    <s v="TOT"/>
    <s v="MLN_USD"/>
    <s v="A"/>
    <x v="23"/>
    <n v="649944.15685985901"/>
    <m/>
    <x v="2740"/>
  </r>
  <r>
    <x v="39"/>
    <s v="GDPLTFORECAST"/>
    <s v="TOT"/>
    <s v="MLN_USD"/>
    <s v="A"/>
    <x v="24"/>
    <n v="661948.50902574905"/>
    <m/>
    <x v="2741"/>
  </r>
  <r>
    <x v="39"/>
    <s v="GDPLTFORECAST"/>
    <s v="TOT"/>
    <s v="MLN_USD"/>
    <s v="A"/>
    <x v="25"/>
    <n v="670418.44271385099"/>
    <m/>
    <x v="2742"/>
  </r>
  <r>
    <x v="39"/>
    <s v="GDPLTFORECAST"/>
    <s v="TOT"/>
    <s v="MLN_USD"/>
    <s v="A"/>
    <x v="26"/>
    <n v="674208.62064708699"/>
    <m/>
    <x v="2743"/>
  </r>
  <r>
    <x v="39"/>
    <s v="GDPLTFORECAST"/>
    <s v="TOT"/>
    <s v="MLN_USD"/>
    <s v="A"/>
    <x v="27"/>
    <n v="683108.640073027"/>
    <m/>
    <x v="2744"/>
  </r>
  <r>
    <x v="39"/>
    <s v="GDPLTFORECAST"/>
    <s v="TOT"/>
    <s v="MLN_USD"/>
    <s v="A"/>
    <x v="28"/>
    <n v="696355.90316284203"/>
    <m/>
    <x v="2745"/>
  </r>
  <r>
    <x v="39"/>
    <s v="GDPLTFORECAST"/>
    <s v="TOT"/>
    <s v="MLN_USD"/>
    <s v="A"/>
    <x v="29"/>
    <n v="711930.08756800601"/>
    <m/>
    <x v="2746"/>
  </r>
  <r>
    <x v="39"/>
    <s v="GDPLTFORECAST"/>
    <s v="TOT"/>
    <s v="MLN_USD"/>
    <s v="A"/>
    <x v="30"/>
    <n v="739611.8"/>
    <m/>
    <x v="2747"/>
  </r>
  <r>
    <x v="39"/>
    <s v="GDPLTFORECAST"/>
    <s v="TOT"/>
    <s v="MLN_USD"/>
    <s v="A"/>
    <x v="31"/>
    <n v="767194"/>
    <m/>
    <x v="2748"/>
  </r>
  <r>
    <x v="39"/>
    <s v="GDPLTFORECAST"/>
    <s v="TOT"/>
    <s v="MLN_USD"/>
    <s v="A"/>
    <x v="32"/>
    <n v="792142"/>
    <m/>
    <x v="2749"/>
  </r>
  <r>
    <x v="39"/>
    <s v="GDPLTFORECAST"/>
    <s v="TOT"/>
    <s v="MLN_USD"/>
    <s v="A"/>
    <x v="33"/>
    <n v="815009.3"/>
    <m/>
    <x v="2750"/>
  </r>
  <r>
    <x v="39"/>
    <s v="GDPLTFORECAST"/>
    <s v="TOT"/>
    <s v="MLN_USD"/>
    <s v="A"/>
    <x v="34"/>
    <n v="836963.3"/>
    <m/>
    <x v="2751"/>
  </r>
  <r>
    <x v="39"/>
    <s v="GDPLTFORECAST"/>
    <s v="TOT"/>
    <s v="MLN_USD"/>
    <s v="A"/>
    <x v="35"/>
    <n v="858864.9"/>
    <m/>
    <x v="2752"/>
  </r>
  <r>
    <x v="39"/>
    <s v="GDPLTFORECAST"/>
    <s v="TOT"/>
    <s v="MLN_USD"/>
    <s v="A"/>
    <x v="36"/>
    <n v="881062.6"/>
    <m/>
    <x v="2753"/>
  </r>
  <r>
    <x v="39"/>
    <s v="GDPLTFORECAST"/>
    <s v="TOT"/>
    <s v="MLN_USD"/>
    <s v="A"/>
    <x v="37"/>
    <n v="903868.2"/>
    <m/>
    <x v="2754"/>
  </r>
  <r>
    <x v="39"/>
    <s v="GDPLTFORECAST"/>
    <s v="TOT"/>
    <s v="MLN_USD"/>
    <s v="A"/>
    <x v="38"/>
    <n v="927461.7"/>
    <m/>
    <x v="2755"/>
  </r>
  <r>
    <x v="39"/>
    <s v="GDPLTFORECAST"/>
    <s v="TOT"/>
    <s v="MLN_USD"/>
    <s v="A"/>
    <x v="39"/>
    <n v="951947.3"/>
    <m/>
    <x v="2756"/>
  </r>
  <r>
    <x v="39"/>
    <s v="GDPLTFORECAST"/>
    <s v="TOT"/>
    <s v="MLN_USD"/>
    <s v="A"/>
    <x v="40"/>
    <n v="977380.1"/>
    <m/>
    <x v="2757"/>
  </r>
  <r>
    <x v="39"/>
    <s v="GDPLTFORECAST"/>
    <s v="TOT"/>
    <s v="MLN_USD"/>
    <s v="A"/>
    <x v="41"/>
    <n v="1003794"/>
    <m/>
    <x v="2758"/>
  </r>
  <r>
    <x v="39"/>
    <s v="GDPLTFORECAST"/>
    <s v="TOT"/>
    <s v="MLN_USD"/>
    <s v="A"/>
    <x v="42"/>
    <n v="1031170"/>
    <m/>
    <x v="2759"/>
  </r>
  <r>
    <x v="39"/>
    <s v="GDPLTFORECAST"/>
    <s v="TOT"/>
    <s v="MLN_USD"/>
    <s v="A"/>
    <x v="43"/>
    <n v="1059538"/>
    <m/>
    <x v="2760"/>
  </r>
  <r>
    <x v="39"/>
    <s v="GDPLTFORECAST"/>
    <s v="TOT"/>
    <s v="MLN_USD"/>
    <s v="A"/>
    <x v="44"/>
    <n v="1088897"/>
    <m/>
    <x v="2761"/>
  </r>
  <r>
    <x v="39"/>
    <s v="GDPLTFORECAST"/>
    <s v="TOT"/>
    <s v="MLN_USD"/>
    <s v="A"/>
    <x v="45"/>
    <n v="1119225"/>
    <m/>
    <x v="2762"/>
  </r>
  <r>
    <x v="39"/>
    <s v="GDPLTFORECAST"/>
    <s v="TOT"/>
    <s v="MLN_USD"/>
    <s v="A"/>
    <x v="46"/>
    <n v="1150491"/>
    <m/>
    <x v="2763"/>
  </r>
  <r>
    <x v="39"/>
    <s v="GDPLTFORECAST"/>
    <s v="TOT"/>
    <s v="MLN_USD"/>
    <s v="A"/>
    <x v="47"/>
    <n v="1182687"/>
    <m/>
    <x v="2764"/>
  </r>
  <r>
    <x v="39"/>
    <s v="GDPLTFORECAST"/>
    <s v="TOT"/>
    <s v="MLN_USD"/>
    <s v="A"/>
    <x v="48"/>
    <n v="1215795"/>
    <m/>
    <x v="2765"/>
  </r>
  <r>
    <x v="39"/>
    <s v="GDPLTFORECAST"/>
    <s v="TOT"/>
    <s v="MLN_USD"/>
    <s v="A"/>
    <x v="49"/>
    <n v="1249775"/>
    <m/>
    <x v="2766"/>
  </r>
  <r>
    <x v="39"/>
    <s v="GDPLTFORECAST"/>
    <s v="TOT"/>
    <s v="MLN_USD"/>
    <s v="A"/>
    <x v="50"/>
    <n v="1284570"/>
    <m/>
    <x v="2767"/>
  </r>
  <r>
    <x v="39"/>
    <s v="GDPLTFORECAST"/>
    <s v="TOT"/>
    <s v="MLN_USD"/>
    <s v="A"/>
    <x v="51"/>
    <n v="1320127"/>
    <m/>
    <x v="2768"/>
  </r>
  <r>
    <x v="39"/>
    <s v="GDPLTFORECAST"/>
    <s v="TOT"/>
    <s v="MLN_USD"/>
    <s v="A"/>
    <x v="52"/>
    <n v="1356438"/>
    <m/>
    <x v="2769"/>
  </r>
  <r>
    <x v="39"/>
    <s v="GDPLTFORECAST"/>
    <s v="TOT"/>
    <s v="MLN_USD"/>
    <s v="A"/>
    <x v="53"/>
    <n v="1393502"/>
    <m/>
    <x v="2770"/>
  </r>
  <r>
    <x v="39"/>
    <s v="GDPLTFORECAST"/>
    <s v="TOT"/>
    <s v="MLN_USD"/>
    <s v="A"/>
    <x v="54"/>
    <n v="1431300"/>
    <m/>
    <x v="2771"/>
  </r>
  <r>
    <x v="39"/>
    <s v="GDPLTFORECAST"/>
    <s v="TOT"/>
    <s v="MLN_USD"/>
    <s v="A"/>
    <x v="55"/>
    <n v="1469802"/>
    <m/>
    <x v="2772"/>
  </r>
  <r>
    <x v="39"/>
    <s v="GDPLTFORECAST"/>
    <s v="TOT"/>
    <s v="MLN_USD"/>
    <s v="A"/>
    <x v="56"/>
    <n v="1508986"/>
    <m/>
    <x v="2773"/>
  </r>
  <r>
    <x v="39"/>
    <s v="GDPLTFORECAST"/>
    <s v="TOT"/>
    <s v="MLN_USD"/>
    <s v="A"/>
    <x v="57"/>
    <n v="1548880"/>
    <m/>
    <x v="2774"/>
  </r>
  <r>
    <x v="39"/>
    <s v="GDPLTFORECAST"/>
    <s v="TOT"/>
    <s v="MLN_USD"/>
    <s v="A"/>
    <x v="58"/>
    <n v="1589519"/>
    <m/>
    <x v="2775"/>
  </r>
  <r>
    <x v="39"/>
    <s v="GDPLTFORECAST"/>
    <s v="TOT"/>
    <s v="MLN_USD"/>
    <s v="A"/>
    <x v="59"/>
    <n v="1630924"/>
    <m/>
    <x v="2776"/>
  </r>
  <r>
    <x v="39"/>
    <s v="GDPLTFORECAST"/>
    <s v="TOT"/>
    <s v="MLN_USD"/>
    <s v="A"/>
    <x v="60"/>
    <n v="1673097"/>
    <m/>
    <x v="2777"/>
  </r>
  <r>
    <x v="39"/>
    <s v="GDPLTFORECAST"/>
    <s v="TOT"/>
    <s v="MLN_USD"/>
    <s v="A"/>
    <x v="61"/>
    <n v="1716044"/>
    <m/>
    <x v="2778"/>
  </r>
  <r>
    <x v="39"/>
    <s v="GDPLTFORECAST"/>
    <s v="TOT"/>
    <s v="MLN_USD"/>
    <s v="A"/>
    <x v="62"/>
    <n v="1759819"/>
    <m/>
    <x v="2779"/>
  </r>
  <r>
    <x v="39"/>
    <s v="GDPLTFORECAST"/>
    <s v="TOT"/>
    <s v="MLN_USD"/>
    <s v="A"/>
    <x v="63"/>
    <n v="1804483"/>
    <m/>
    <x v="2780"/>
  </r>
  <r>
    <x v="39"/>
    <s v="GDPLTFORECAST"/>
    <s v="TOT"/>
    <s v="MLN_USD"/>
    <s v="A"/>
    <x v="64"/>
    <n v="1850077"/>
    <m/>
    <x v="2781"/>
  </r>
  <r>
    <x v="39"/>
    <s v="GDPLTFORECAST"/>
    <s v="TOT"/>
    <s v="MLN_USD"/>
    <s v="A"/>
    <x v="65"/>
    <n v="1896620"/>
    <m/>
    <x v="2782"/>
  </r>
  <r>
    <x v="39"/>
    <s v="GDPLTFORECAST"/>
    <s v="TOT"/>
    <s v="MLN_USD"/>
    <s v="A"/>
    <x v="66"/>
    <n v="1944136"/>
    <m/>
    <x v="2783"/>
  </r>
  <r>
    <x v="39"/>
    <s v="GDPLTFORECAST"/>
    <s v="TOT"/>
    <s v="MLN_USD"/>
    <s v="A"/>
    <x v="67"/>
    <n v="1992581"/>
    <m/>
    <x v="2784"/>
  </r>
  <r>
    <x v="39"/>
    <s v="GDPLTFORECAST"/>
    <s v="TOT"/>
    <s v="MLN_USD"/>
    <s v="A"/>
    <x v="68"/>
    <n v="2042032"/>
    <m/>
    <x v="2785"/>
  </r>
  <r>
    <x v="39"/>
    <s v="GDPLTFORECAST"/>
    <s v="TOT"/>
    <s v="MLN_USD"/>
    <s v="A"/>
    <x v="69"/>
    <n v="2092555"/>
    <m/>
    <x v="2786"/>
  </r>
  <r>
    <x v="39"/>
    <s v="GDPLTFORECAST"/>
    <s v="TOT"/>
    <s v="MLN_USD"/>
    <s v="A"/>
    <x v="70"/>
    <n v="2144193"/>
    <m/>
    <x v="2787"/>
  </r>
  <r>
    <x v="40"/>
    <s v="GDPLTFORECAST"/>
    <s v="TOT"/>
    <s v="MLN_USD"/>
    <s v="A"/>
    <x v="5"/>
    <n v="42618016.972549699"/>
    <m/>
    <x v="0"/>
  </r>
  <r>
    <x v="40"/>
    <s v="GDPLTFORECAST"/>
    <s v="TOT"/>
    <s v="MLN_USD"/>
    <s v="A"/>
    <x v="6"/>
    <n v="44320779.701064199"/>
    <m/>
    <x v="2788"/>
  </r>
  <r>
    <x v="40"/>
    <s v="GDPLTFORECAST"/>
    <s v="TOT"/>
    <s v="MLN_USD"/>
    <s v="A"/>
    <x v="7"/>
    <n v="46226330.265560098"/>
    <m/>
    <x v="2789"/>
  </r>
  <r>
    <x v="40"/>
    <s v="GDPLTFORECAST"/>
    <s v="TOT"/>
    <s v="MLN_USD"/>
    <s v="A"/>
    <x v="8"/>
    <n v="47394623.193419501"/>
    <m/>
    <x v="2790"/>
  </r>
  <r>
    <x v="40"/>
    <s v="GDPLTFORECAST"/>
    <s v="TOT"/>
    <s v="MLN_USD"/>
    <s v="A"/>
    <x v="9"/>
    <n v="49067967.037866399"/>
    <m/>
    <x v="2791"/>
  </r>
  <r>
    <x v="40"/>
    <s v="GDPLTFORECAST"/>
    <s v="TOT"/>
    <s v="MLN_USD"/>
    <s v="A"/>
    <x v="10"/>
    <n v="51413225.857026502"/>
    <m/>
    <x v="2792"/>
  </r>
  <r>
    <x v="40"/>
    <s v="GDPLTFORECAST"/>
    <s v="TOT"/>
    <s v="MLN_USD"/>
    <s v="A"/>
    <x v="11"/>
    <n v="52562035.929870501"/>
    <m/>
    <x v="2793"/>
  </r>
  <r>
    <x v="40"/>
    <s v="GDPLTFORECAST"/>
    <s v="TOT"/>
    <s v="MLN_USD"/>
    <s v="A"/>
    <x v="12"/>
    <n v="53947784.851231001"/>
    <m/>
    <x v="2794"/>
  </r>
  <r>
    <x v="40"/>
    <s v="GDPLTFORECAST"/>
    <s v="TOT"/>
    <s v="MLN_USD"/>
    <s v="A"/>
    <x v="13"/>
    <n v="55844316.807612203"/>
    <m/>
    <x v="2795"/>
  </r>
  <r>
    <x v="40"/>
    <s v="GDPLTFORECAST"/>
    <s v="TOT"/>
    <s v="MLN_USD"/>
    <s v="A"/>
    <x v="14"/>
    <n v="58466169.465352699"/>
    <m/>
    <x v="2796"/>
  </r>
  <r>
    <x v="40"/>
    <s v="GDPLTFORECAST"/>
    <s v="TOT"/>
    <s v="MLN_USD"/>
    <s v="A"/>
    <x v="15"/>
    <n v="61123503.423494801"/>
    <m/>
    <x v="2797"/>
  </r>
  <r>
    <x v="40"/>
    <s v="GDPLTFORECAST"/>
    <s v="TOT"/>
    <s v="MLN_USD"/>
    <s v="A"/>
    <x v="16"/>
    <n v="64222776.107347801"/>
    <m/>
    <x v="2798"/>
  </r>
  <r>
    <x v="40"/>
    <s v="GDPLTFORECAST"/>
    <s v="TOT"/>
    <s v="MLN_USD"/>
    <s v="A"/>
    <x v="17"/>
    <n v="67555185.953129396"/>
    <m/>
    <x v="2799"/>
  </r>
  <r>
    <x v="40"/>
    <s v="GDPLTFORECAST"/>
    <s v="TOT"/>
    <s v="MLN_USD"/>
    <s v="A"/>
    <x v="18"/>
    <n v="69348869.9658968"/>
    <m/>
    <x v="2800"/>
  </r>
  <r>
    <x v="40"/>
    <s v="GDPLTFORECAST"/>
    <s v="TOT"/>
    <s v="MLN_USD"/>
    <s v="A"/>
    <x v="19"/>
    <n v="68811977.431713194"/>
    <m/>
    <x v="2801"/>
  </r>
  <r>
    <x v="40"/>
    <s v="GDPLTFORECAST"/>
    <s v="TOT"/>
    <s v="MLN_USD"/>
    <s v="A"/>
    <x v="20"/>
    <n v="72432063.3759197"/>
    <m/>
    <x v="2802"/>
  </r>
  <r>
    <x v="40"/>
    <s v="GDPLTFORECAST"/>
    <s v="TOT"/>
    <s v="MLN_USD"/>
    <s v="A"/>
    <x v="21"/>
    <n v="75484720.015086994"/>
    <m/>
    <x v="2803"/>
  </r>
  <r>
    <x v="40"/>
    <s v="GDPLTFORECAST"/>
    <s v="TOT"/>
    <s v="MLN_USD"/>
    <s v="A"/>
    <x v="22"/>
    <n v="77873093.871856302"/>
    <m/>
    <x v="2804"/>
  </r>
  <r>
    <x v="40"/>
    <s v="GDPLTFORECAST"/>
    <s v="TOT"/>
    <s v="MLN_USD"/>
    <s v="A"/>
    <x v="23"/>
    <n v="80438567.503373593"/>
    <m/>
    <x v="2805"/>
  </r>
  <r>
    <x v="40"/>
    <s v="GDPLTFORECAST"/>
    <s v="TOT"/>
    <s v="MLN_USD"/>
    <s v="A"/>
    <x v="24"/>
    <n v="83280724.931020394"/>
    <m/>
    <x v="2806"/>
  </r>
  <r>
    <x v="40"/>
    <s v="GDPLTFORECAST"/>
    <s v="TOT"/>
    <s v="MLN_USD"/>
    <s v="A"/>
    <x v="25"/>
    <n v="86183559.893518806"/>
    <m/>
    <x v="2807"/>
  </r>
  <r>
    <x v="40"/>
    <s v="GDPLTFORECAST"/>
    <s v="TOT"/>
    <s v="MLN_USD"/>
    <s v="A"/>
    <x v="26"/>
    <n v="88882790.996330604"/>
    <m/>
    <x v="2808"/>
  </r>
  <r>
    <x v="40"/>
    <s v="GDPLTFORECAST"/>
    <s v="TOT"/>
    <s v="MLN_USD"/>
    <s v="A"/>
    <x v="27"/>
    <n v="92222857.316033393"/>
    <m/>
    <x v="2809"/>
  </r>
  <r>
    <x v="40"/>
    <s v="GDPLTFORECAST"/>
    <s v="TOT"/>
    <s v="MLN_USD"/>
    <s v="A"/>
    <x v="28"/>
    <n v="95823188.959732994"/>
    <m/>
    <x v="2810"/>
  </r>
  <r>
    <x v="40"/>
    <s v="GDPLTFORECAST"/>
    <s v="TOT"/>
    <s v="MLN_USD"/>
    <s v="A"/>
    <x v="29"/>
    <n v="99585286.499813899"/>
    <m/>
    <x v="2811"/>
  </r>
  <r>
    <x v="40"/>
    <s v="GDPLTFORECAST"/>
    <s v="TOT"/>
    <s v="MLN_USD"/>
    <s v="A"/>
    <x v="30"/>
    <n v="103037100"/>
    <m/>
    <x v="2812"/>
  </r>
  <r>
    <x v="40"/>
    <s v="GDPLTFORECAST"/>
    <s v="TOT"/>
    <s v="MLN_USD"/>
    <s v="A"/>
    <x v="31"/>
    <n v="106369400"/>
    <m/>
    <x v="2813"/>
  </r>
  <r>
    <x v="40"/>
    <s v="GDPLTFORECAST"/>
    <s v="TOT"/>
    <s v="MLN_USD"/>
    <s v="A"/>
    <x v="32"/>
    <n v="109667900"/>
    <m/>
    <x v="2814"/>
  </r>
  <r>
    <x v="40"/>
    <s v="GDPLTFORECAST"/>
    <s v="TOT"/>
    <s v="MLN_USD"/>
    <s v="A"/>
    <x v="33"/>
    <n v="112969800"/>
    <m/>
    <x v="2815"/>
  </r>
  <r>
    <x v="40"/>
    <s v="GDPLTFORECAST"/>
    <s v="TOT"/>
    <s v="MLN_USD"/>
    <s v="A"/>
    <x v="34"/>
    <n v="116310100"/>
    <m/>
    <x v="2816"/>
  </r>
  <r>
    <x v="40"/>
    <s v="GDPLTFORECAST"/>
    <s v="TOT"/>
    <s v="MLN_USD"/>
    <s v="A"/>
    <x v="35"/>
    <n v="119707700"/>
    <m/>
    <x v="2817"/>
  </r>
  <r>
    <x v="40"/>
    <s v="GDPLTFORECAST"/>
    <s v="TOT"/>
    <s v="MLN_USD"/>
    <s v="A"/>
    <x v="36"/>
    <n v="123158600"/>
    <m/>
    <x v="2818"/>
  </r>
  <r>
    <x v="40"/>
    <s v="GDPLTFORECAST"/>
    <s v="TOT"/>
    <s v="MLN_USD"/>
    <s v="A"/>
    <x v="37"/>
    <n v="126660500"/>
    <m/>
    <x v="2819"/>
  </r>
  <r>
    <x v="40"/>
    <s v="GDPLTFORECAST"/>
    <s v="TOT"/>
    <s v="MLN_USD"/>
    <s v="A"/>
    <x v="38"/>
    <n v="130211500"/>
    <m/>
    <x v="2820"/>
  </r>
  <r>
    <x v="40"/>
    <s v="GDPLTFORECAST"/>
    <s v="TOT"/>
    <s v="MLN_USD"/>
    <s v="A"/>
    <x v="39"/>
    <n v="133809400"/>
    <m/>
    <x v="2821"/>
  </r>
  <r>
    <x v="40"/>
    <s v="GDPLTFORECAST"/>
    <s v="TOT"/>
    <s v="MLN_USD"/>
    <s v="A"/>
    <x v="40"/>
    <n v="137451300"/>
    <m/>
    <x v="2822"/>
  </r>
  <r>
    <x v="40"/>
    <s v="GDPLTFORECAST"/>
    <s v="TOT"/>
    <s v="MLN_USD"/>
    <s v="A"/>
    <x v="41"/>
    <n v="141134700"/>
    <m/>
    <x v="2823"/>
  </r>
  <r>
    <x v="40"/>
    <s v="GDPLTFORECAST"/>
    <s v="TOT"/>
    <s v="MLN_USD"/>
    <s v="A"/>
    <x v="42"/>
    <n v="144854900"/>
    <m/>
    <x v="2824"/>
  </r>
  <r>
    <x v="40"/>
    <s v="GDPLTFORECAST"/>
    <s v="TOT"/>
    <s v="MLN_USD"/>
    <s v="A"/>
    <x v="43"/>
    <n v="148609900"/>
    <m/>
    <x v="2825"/>
  </r>
  <r>
    <x v="40"/>
    <s v="GDPLTFORECAST"/>
    <s v="TOT"/>
    <s v="MLN_USD"/>
    <s v="A"/>
    <x v="44"/>
    <n v="152396600"/>
    <m/>
    <x v="2826"/>
  </r>
  <r>
    <x v="40"/>
    <s v="GDPLTFORECAST"/>
    <s v="TOT"/>
    <s v="MLN_USD"/>
    <s v="A"/>
    <x v="45"/>
    <n v="156212100"/>
    <m/>
    <x v="2827"/>
  </r>
  <r>
    <x v="40"/>
    <s v="GDPLTFORECAST"/>
    <s v="TOT"/>
    <s v="MLN_USD"/>
    <s v="A"/>
    <x v="46"/>
    <n v="160055300"/>
    <m/>
    <x v="2828"/>
  </r>
  <r>
    <x v="40"/>
    <s v="GDPLTFORECAST"/>
    <s v="TOT"/>
    <s v="MLN_USD"/>
    <s v="A"/>
    <x v="47"/>
    <n v="163927700"/>
    <m/>
    <x v="2829"/>
  </r>
  <r>
    <x v="40"/>
    <s v="GDPLTFORECAST"/>
    <s v="TOT"/>
    <s v="MLN_USD"/>
    <s v="A"/>
    <x v="48"/>
    <n v="167831600"/>
    <m/>
    <x v="2830"/>
  </r>
  <r>
    <x v="40"/>
    <s v="GDPLTFORECAST"/>
    <s v="TOT"/>
    <s v="MLN_USD"/>
    <s v="A"/>
    <x v="49"/>
    <n v="171768800"/>
    <m/>
    <x v="2831"/>
  </r>
  <r>
    <x v="40"/>
    <s v="GDPLTFORECAST"/>
    <s v="TOT"/>
    <s v="MLN_USD"/>
    <s v="A"/>
    <x v="50"/>
    <n v="175741200"/>
    <m/>
    <x v="2832"/>
  </r>
  <r>
    <x v="40"/>
    <s v="GDPLTFORECAST"/>
    <s v="TOT"/>
    <s v="MLN_USD"/>
    <s v="A"/>
    <x v="51"/>
    <n v="179751800"/>
    <m/>
    <x v="2833"/>
  </r>
  <r>
    <x v="40"/>
    <s v="GDPLTFORECAST"/>
    <s v="TOT"/>
    <s v="MLN_USD"/>
    <s v="A"/>
    <x v="52"/>
    <n v="183803500"/>
    <m/>
    <x v="2834"/>
  </r>
  <r>
    <x v="40"/>
    <s v="GDPLTFORECAST"/>
    <s v="TOT"/>
    <s v="MLN_USD"/>
    <s v="A"/>
    <x v="53"/>
    <n v="187900500"/>
    <m/>
    <x v="2835"/>
  </r>
  <r>
    <x v="40"/>
    <s v="GDPLTFORECAST"/>
    <s v="TOT"/>
    <s v="MLN_USD"/>
    <s v="A"/>
    <x v="54"/>
    <n v="192046000"/>
    <m/>
    <x v="2836"/>
  </r>
  <r>
    <x v="40"/>
    <s v="GDPLTFORECAST"/>
    <s v="TOT"/>
    <s v="MLN_USD"/>
    <s v="A"/>
    <x v="55"/>
    <n v="196242100"/>
    <m/>
    <x v="2837"/>
  </r>
  <r>
    <x v="40"/>
    <s v="GDPLTFORECAST"/>
    <s v="TOT"/>
    <s v="MLN_USD"/>
    <s v="A"/>
    <x v="56"/>
    <n v="200491500"/>
    <m/>
    <x v="2838"/>
  </r>
  <r>
    <x v="40"/>
    <s v="GDPLTFORECAST"/>
    <s v="TOT"/>
    <s v="MLN_USD"/>
    <s v="A"/>
    <x v="57"/>
    <n v="204800800"/>
    <m/>
    <x v="2839"/>
  </r>
  <r>
    <x v="40"/>
    <s v="GDPLTFORECAST"/>
    <s v="TOT"/>
    <s v="MLN_USD"/>
    <s v="A"/>
    <x v="58"/>
    <n v="209175500"/>
    <m/>
    <x v="2840"/>
  </r>
  <r>
    <x v="40"/>
    <s v="GDPLTFORECAST"/>
    <s v="TOT"/>
    <s v="MLN_USD"/>
    <s v="A"/>
    <x v="59"/>
    <n v="213620100"/>
    <m/>
    <x v="2841"/>
  </r>
  <r>
    <x v="40"/>
    <s v="GDPLTFORECAST"/>
    <s v="TOT"/>
    <s v="MLN_USD"/>
    <s v="A"/>
    <x v="60"/>
    <n v="218138100"/>
    <m/>
    <x v="2842"/>
  </r>
  <r>
    <x v="40"/>
    <s v="GDPLTFORECAST"/>
    <s v="TOT"/>
    <s v="MLN_USD"/>
    <s v="A"/>
    <x v="61"/>
    <n v="222732700"/>
    <m/>
    <x v="2843"/>
  </r>
  <r>
    <x v="40"/>
    <s v="GDPLTFORECAST"/>
    <s v="TOT"/>
    <s v="MLN_USD"/>
    <s v="A"/>
    <x v="62"/>
    <n v="227400500"/>
    <m/>
    <x v="2844"/>
  </r>
  <r>
    <x v="40"/>
    <s v="GDPLTFORECAST"/>
    <s v="TOT"/>
    <s v="MLN_USD"/>
    <s v="A"/>
    <x v="63"/>
    <n v="232143700"/>
    <m/>
    <x v="2845"/>
  </r>
  <r>
    <x v="40"/>
    <s v="GDPLTFORECAST"/>
    <s v="TOT"/>
    <s v="MLN_USD"/>
    <s v="A"/>
    <x v="64"/>
    <n v="236962300"/>
    <m/>
    <x v="2846"/>
  </r>
  <r>
    <x v="40"/>
    <s v="GDPLTFORECAST"/>
    <s v="TOT"/>
    <s v="MLN_USD"/>
    <s v="A"/>
    <x v="65"/>
    <n v="241856500"/>
    <m/>
    <x v="2847"/>
  </r>
  <r>
    <x v="40"/>
    <s v="GDPLTFORECAST"/>
    <s v="TOT"/>
    <s v="MLN_USD"/>
    <s v="A"/>
    <x v="66"/>
    <n v="246828200"/>
    <m/>
    <x v="2848"/>
  </r>
  <r>
    <x v="40"/>
    <s v="GDPLTFORECAST"/>
    <s v="TOT"/>
    <s v="MLN_USD"/>
    <s v="A"/>
    <x v="67"/>
    <n v="251890500"/>
    <m/>
    <x v="2849"/>
  </r>
  <r>
    <x v="40"/>
    <s v="GDPLTFORECAST"/>
    <s v="TOT"/>
    <s v="MLN_USD"/>
    <s v="A"/>
    <x v="68"/>
    <n v="257049600"/>
    <m/>
    <x v="2850"/>
  </r>
  <r>
    <x v="40"/>
    <s v="GDPLTFORECAST"/>
    <s v="TOT"/>
    <s v="MLN_USD"/>
    <s v="A"/>
    <x v="69"/>
    <n v="262310300"/>
    <m/>
    <x v="2851"/>
  </r>
  <r>
    <x v="40"/>
    <s v="GDPLTFORECAST"/>
    <s v="TOT"/>
    <s v="MLN_USD"/>
    <s v="A"/>
    <x v="70"/>
    <n v="267676800"/>
    <m/>
    <x v="2852"/>
  </r>
  <r>
    <x v="41"/>
    <s v="GDPLTFORECAST"/>
    <s v="TOT"/>
    <s v="MLN_USD"/>
    <s v="A"/>
    <x v="5"/>
    <n v="31351213.114414498"/>
    <m/>
    <x v="0"/>
  </r>
  <r>
    <x v="41"/>
    <s v="GDPLTFORECAST"/>
    <s v="TOT"/>
    <s v="MLN_USD"/>
    <s v="A"/>
    <x v="6"/>
    <n v="32359930.166765001"/>
    <m/>
    <x v="2853"/>
  </r>
  <r>
    <x v="41"/>
    <s v="GDPLTFORECAST"/>
    <s v="TOT"/>
    <s v="MLN_USD"/>
    <s v="A"/>
    <x v="7"/>
    <n v="33558382.067540802"/>
    <m/>
    <x v="2854"/>
  </r>
  <r>
    <x v="41"/>
    <s v="GDPLTFORECAST"/>
    <s v="TOT"/>
    <s v="MLN_USD"/>
    <s v="A"/>
    <x v="8"/>
    <n v="34529915.679338001"/>
    <m/>
    <x v="2855"/>
  </r>
  <r>
    <x v="41"/>
    <s v="GDPLTFORECAST"/>
    <s v="TOT"/>
    <s v="MLN_USD"/>
    <s v="A"/>
    <x v="9"/>
    <n v="35657768.956803702"/>
    <m/>
    <x v="2856"/>
  </r>
  <r>
    <x v="41"/>
    <s v="GDPLTFORECAST"/>
    <s v="TOT"/>
    <s v="MLN_USD"/>
    <s v="A"/>
    <x v="10"/>
    <n v="37139648.912019499"/>
    <m/>
    <x v="2857"/>
  </r>
  <r>
    <x v="41"/>
    <s v="GDPLTFORECAST"/>
    <s v="TOT"/>
    <s v="MLN_USD"/>
    <s v="A"/>
    <x v="11"/>
    <n v="37635081.385365598"/>
    <m/>
    <x v="2858"/>
  </r>
  <r>
    <x v="41"/>
    <s v="GDPLTFORECAST"/>
    <s v="TOT"/>
    <s v="MLN_USD"/>
    <s v="A"/>
    <x v="12"/>
    <n v="38262923.003518596"/>
    <m/>
    <x v="2859"/>
  </r>
  <r>
    <x v="41"/>
    <s v="GDPLTFORECAST"/>
    <s v="TOT"/>
    <s v="MLN_USD"/>
    <s v="A"/>
    <x v="13"/>
    <n v="39054860.3024951"/>
    <m/>
    <x v="2860"/>
  </r>
  <r>
    <x v="41"/>
    <s v="GDPLTFORECAST"/>
    <s v="TOT"/>
    <s v="MLN_USD"/>
    <s v="A"/>
    <x v="14"/>
    <n v="40321207.871959202"/>
    <m/>
    <x v="2861"/>
  </r>
  <r>
    <x v="41"/>
    <s v="GDPLTFORECAST"/>
    <s v="TOT"/>
    <s v="MLN_USD"/>
    <s v="A"/>
    <x v="15"/>
    <n v="41473807.539545298"/>
    <m/>
    <x v="2862"/>
  </r>
  <r>
    <x v="41"/>
    <s v="GDPLTFORECAST"/>
    <s v="TOT"/>
    <s v="MLN_USD"/>
    <s v="A"/>
    <x v="16"/>
    <n v="42778207.533349402"/>
    <m/>
    <x v="2863"/>
  </r>
  <r>
    <x v="41"/>
    <s v="GDPLTFORECAST"/>
    <s v="TOT"/>
    <s v="MLN_USD"/>
    <s v="A"/>
    <x v="17"/>
    <n v="43896745.740153603"/>
    <m/>
    <x v="2864"/>
  </r>
  <r>
    <x v="41"/>
    <s v="GDPLTFORECAST"/>
    <s v="TOT"/>
    <s v="MLN_USD"/>
    <s v="A"/>
    <x v="18"/>
    <n v="43993933.8883802"/>
    <m/>
    <x v="2865"/>
  </r>
  <r>
    <x v="41"/>
    <s v="GDPLTFORECAST"/>
    <s v="TOT"/>
    <s v="MLN_USD"/>
    <s v="A"/>
    <x v="19"/>
    <n v="42465053.176019803"/>
    <m/>
    <x v="2866"/>
  </r>
  <r>
    <x v="41"/>
    <s v="GDPLTFORECAST"/>
    <s v="TOT"/>
    <s v="MLN_USD"/>
    <s v="A"/>
    <x v="20"/>
    <n v="43731107.591446497"/>
    <m/>
    <x v="2867"/>
  </r>
  <r>
    <x v="41"/>
    <s v="GDPLTFORECAST"/>
    <s v="TOT"/>
    <s v="MLN_USD"/>
    <s v="A"/>
    <x v="21"/>
    <n v="44611644.848407201"/>
    <m/>
    <x v="2868"/>
  </r>
  <r>
    <x v="41"/>
    <s v="GDPLTFORECAST"/>
    <s v="TOT"/>
    <s v="MLN_USD"/>
    <s v="A"/>
    <x v="22"/>
    <n v="45211277.862727404"/>
    <m/>
    <x v="2869"/>
  </r>
  <r>
    <x v="41"/>
    <s v="GDPLTFORECAST"/>
    <s v="TOT"/>
    <s v="MLN_USD"/>
    <s v="A"/>
    <x v="23"/>
    <n v="45904263.880895503"/>
    <m/>
    <x v="2870"/>
  </r>
  <r>
    <x v="41"/>
    <s v="GDPLTFORECAST"/>
    <s v="TOT"/>
    <s v="MLN_USD"/>
    <s v="A"/>
    <x v="24"/>
    <n v="46913330.135109998"/>
    <m/>
    <x v="2871"/>
  </r>
  <r>
    <x v="41"/>
    <s v="GDPLTFORECAST"/>
    <s v="TOT"/>
    <s v="MLN_USD"/>
    <s v="A"/>
    <x v="25"/>
    <n v="48101115.218742304"/>
    <m/>
    <x v="2872"/>
  </r>
  <r>
    <x v="41"/>
    <s v="GDPLTFORECAST"/>
    <s v="TOT"/>
    <s v="MLN_USD"/>
    <s v="A"/>
    <x v="26"/>
    <n v="48964263.596568704"/>
    <m/>
    <x v="2873"/>
  </r>
  <r>
    <x v="41"/>
    <s v="GDPLTFORECAST"/>
    <s v="TOT"/>
    <s v="MLN_USD"/>
    <s v="A"/>
    <x v="27"/>
    <n v="50222396.352374896"/>
    <m/>
    <x v="2874"/>
  </r>
  <r>
    <x v="41"/>
    <s v="GDPLTFORECAST"/>
    <s v="TOT"/>
    <s v="MLN_USD"/>
    <s v="A"/>
    <x v="28"/>
    <n v="51507660.663560003"/>
    <m/>
    <x v="2875"/>
  </r>
  <r>
    <x v="41"/>
    <s v="GDPLTFORECAST"/>
    <s v="TOT"/>
    <s v="MLN_USD"/>
    <s v="A"/>
    <x v="29"/>
    <n v="52784186.496867403"/>
    <m/>
    <x v="2876"/>
  </r>
  <r>
    <x v="41"/>
    <s v="GDPLTFORECAST"/>
    <s v="TOT"/>
    <s v="MLN_USD"/>
    <s v="A"/>
    <x v="30"/>
    <n v="53747620"/>
    <m/>
    <x v="2877"/>
  </r>
  <r>
    <x v="41"/>
    <s v="GDPLTFORECAST"/>
    <s v="TOT"/>
    <s v="MLN_USD"/>
    <s v="A"/>
    <x v="31"/>
    <n v="54661280"/>
    <m/>
    <x v="2878"/>
  </r>
  <r>
    <x v="41"/>
    <s v="GDPLTFORECAST"/>
    <s v="TOT"/>
    <s v="MLN_USD"/>
    <s v="A"/>
    <x v="32"/>
    <n v="55588500"/>
    <m/>
    <x v="2879"/>
  </r>
  <r>
    <x v="41"/>
    <s v="GDPLTFORECAST"/>
    <s v="TOT"/>
    <s v="MLN_USD"/>
    <s v="A"/>
    <x v="33"/>
    <n v="56546590"/>
    <m/>
    <x v="2880"/>
  </r>
  <r>
    <x v="41"/>
    <s v="GDPLTFORECAST"/>
    <s v="TOT"/>
    <s v="MLN_USD"/>
    <s v="A"/>
    <x v="34"/>
    <n v="57543220"/>
    <m/>
    <x v="2881"/>
  </r>
  <r>
    <x v="41"/>
    <s v="GDPLTFORECAST"/>
    <s v="TOT"/>
    <s v="MLN_USD"/>
    <s v="A"/>
    <x v="35"/>
    <n v="58579050"/>
    <m/>
    <x v="2882"/>
  </r>
  <r>
    <x v="41"/>
    <s v="GDPLTFORECAST"/>
    <s v="TOT"/>
    <s v="MLN_USD"/>
    <s v="A"/>
    <x v="36"/>
    <n v="59648860"/>
    <m/>
    <x v="2883"/>
  </r>
  <r>
    <x v="41"/>
    <s v="GDPLTFORECAST"/>
    <s v="TOT"/>
    <s v="MLN_USD"/>
    <s v="A"/>
    <x v="37"/>
    <n v="60747840"/>
    <m/>
    <x v="2884"/>
  </r>
  <r>
    <x v="41"/>
    <s v="GDPLTFORECAST"/>
    <s v="TOT"/>
    <s v="MLN_USD"/>
    <s v="A"/>
    <x v="38"/>
    <n v="61873140"/>
    <m/>
    <x v="2885"/>
  </r>
  <r>
    <x v="41"/>
    <s v="GDPLTFORECAST"/>
    <s v="TOT"/>
    <s v="MLN_USD"/>
    <s v="A"/>
    <x v="39"/>
    <n v="63022310"/>
    <m/>
    <x v="2886"/>
  </r>
  <r>
    <x v="41"/>
    <s v="GDPLTFORECAST"/>
    <s v="TOT"/>
    <s v="MLN_USD"/>
    <s v="A"/>
    <x v="40"/>
    <n v="64193530"/>
    <m/>
    <x v="2887"/>
  </r>
  <r>
    <x v="41"/>
    <s v="GDPLTFORECAST"/>
    <s v="TOT"/>
    <s v="MLN_USD"/>
    <s v="A"/>
    <x v="41"/>
    <n v="65385930"/>
    <m/>
    <x v="2888"/>
  </r>
  <r>
    <x v="41"/>
    <s v="GDPLTFORECAST"/>
    <s v="TOT"/>
    <s v="MLN_USD"/>
    <s v="A"/>
    <x v="42"/>
    <n v="66599900"/>
    <m/>
    <x v="2889"/>
  </r>
  <r>
    <x v="41"/>
    <s v="GDPLTFORECAST"/>
    <s v="TOT"/>
    <s v="MLN_USD"/>
    <s v="A"/>
    <x v="43"/>
    <n v="67836250"/>
    <m/>
    <x v="2890"/>
  </r>
  <r>
    <x v="41"/>
    <s v="GDPLTFORECAST"/>
    <s v="TOT"/>
    <s v="MLN_USD"/>
    <s v="A"/>
    <x v="44"/>
    <n v="69096350"/>
    <m/>
    <x v="2891"/>
  </r>
  <r>
    <x v="41"/>
    <s v="GDPLTFORECAST"/>
    <s v="TOT"/>
    <s v="MLN_USD"/>
    <s v="A"/>
    <x v="45"/>
    <n v="70382000"/>
    <m/>
    <x v="2892"/>
  </r>
  <r>
    <x v="41"/>
    <s v="GDPLTFORECAST"/>
    <s v="TOT"/>
    <s v="MLN_USD"/>
    <s v="A"/>
    <x v="46"/>
    <n v="71695460"/>
    <m/>
    <x v="2893"/>
  </r>
  <r>
    <x v="41"/>
    <s v="GDPLTFORECAST"/>
    <s v="TOT"/>
    <s v="MLN_USD"/>
    <s v="A"/>
    <x v="47"/>
    <n v="73036720"/>
    <m/>
    <x v="2894"/>
  </r>
  <r>
    <x v="41"/>
    <s v="GDPLTFORECAST"/>
    <s v="TOT"/>
    <s v="MLN_USD"/>
    <s v="A"/>
    <x v="48"/>
    <n v="74407390"/>
    <m/>
    <x v="2895"/>
  </r>
  <r>
    <x v="41"/>
    <s v="GDPLTFORECAST"/>
    <s v="TOT"/>
    <s v="MLN_USD"/>
    <s v="A"/>
    <x v="49"/>
    <n v="75808720"/>
    <m/>
    <x v="2896"/>
  </r>
  <r>
    <x v="41"/>
    <s v="GDPLTFORECAST"/>
    <s v="TOT"/>
    <s v="MLN_USD"/>
    <s v="A"/>
    <x v="50"/>
    <n v="77241640"/>
    <m/>
    <x v="2897"/>
  </r>
  <r>
    <x v="41"/>
    <s v="GDPLTFORECAST"/>
    <s v="TOT"/>
    <s v="MLN_USD"/>
    <s v="A"/>
    <x v="51"/>
    <n v="78707240"/>
    <m/>
    <x v="2898"/>
  </r>
  <r>
    <x v="41"/>
    <s v="GDPLTFORECAST"/>
    <s v="TOT"/>
    <s v="MLN_USD"/>
    <s v="A"/>
    <x v="52"/>
    <n v="80207970"/>
    <m/>
    <x v="2899"/>
  </r>
  <r>
    <x v="41"/>
    <s v="GDPLTFORECAST"/>
    <s v="TOT"/>
    <s v="MLN_USD"/>
    <s v="A"/>
    <x v="53"/>
    <n v="81744230"/>
    <m/>
    <x v="2900"/>
  </r>
  <r>
    <x v="41"/>
    <s v="GDPLTFORECAST"/>
    <s v="TOT"/>
    <s v="MLN_USD"/>
    <s v="A"/>
    <x v="54"/>
    <n v="83315770"/>
    <m/>
    <x v="2901"/>
  </r>
  <r>
    <x v="41"/>
    <s v="GDPLTFORECAST"/>
    <s v="TOT"/>
    <s v="MLN_USD"/>
    <s v="A"/>
    <x v="55"/>
    <n v="84922270"/>
    <m/>
    <x v="2902"/>
  </r>
  <r>
    <x v="41"/>
    <s v="GDPLTFORECAST"/>
    <s v="TOT"/>
    <s v="MLN_USD"/>
    <s v="A"/>
    <x v="56"/>
    <n v="86563660"/>
    <m/>
    <x v="2903"/>
  </r>
  <r>
    <x v="41"/>
    <s v="GDPLTFORECAST"/>
    <s v="TOT"/>
    <s v="MLN_USD"/>
    <s v="A"/>
    <x v="57"/>
    <n v="88238300"/>
    <m/>
    <x v="2904"/>
  </r>
  <r>
    <x v="41"/>
    <s v="GDPLTFORECAST"/>
    <s v="TOT"/>
    <s v="MLN_USD"/>
    <s v="A"/>
    <x v="58"/>
    <n v="89946430"/>
    <m/>
    <x v="2905"/>
  </r>
  <r>
    <x v="41"/>
    <s v="GDPLTFORECAST"/>
    <s v="TOT"/>
    <s v="MLN_USD"/>
    <s v="A"/>
    <x v="59"/>
    <n v="91688490"/>
    <m/>
    <x v="2906"/>
  </r>
  <r>
    <x v="41"/>
    <s v="GDPLTFORECAST"/>
    <s v="TOT"/>
    <s v="MLN_USD"/>
    <s v="A"/>
    <x v="60"/>
    <n v="93465100"/>
    <m/>
    <x v="2907"/>
  </r>
  <r>
    <x v="41"/>
    <s v="GDPLTFORECAST"/>
    <s v="TOT"/>
    <s v="MLN_USD"/>
    <s v="A"/>
    <x v="61"/>
    <n v="95277360"/>
    <m/>
    <x v="2908"/>
  </r>
  <r>
    <x v="41"/>
    <s v="GDPLTFORECAST"/>
    <s v="TOT"/>
    <s v="MLN_USD"/>
    <s v="A"/>
    <x v="62"/>
    <n v="97125140"/>
    <m/>
    <x v="2909"/>
  </r>
  <r>
    <x v="41"/>
    <s v="GDPLTFORECAST"/>
    <s v="TOT"/>
    <s v="MLN_USD"/>
    <s v="A"/>
    <x v="63"/>
    <n v="99009150"/>
    <m/>
    <x v="2910"/>
  </r>
  <r>
    <x v="41"/>
    <s v="GDPLTFORECAST"/>
    <s v="TOT"/>
    <s v="MLN_USD"/>
    <s v="A"/>
    <x v="64"/>
    <n v="100930100"/>
    <m/>
    <x v="2911"/>
  </r>
  <r>
    <x v="41"/>
    <s v="GDPLTFORECAST"/>
    <s v="TOT"/>
    <s v="MLN_USD"/>
    <s v="A"/>
    <x v="65"/>
    <n v="102889400"/>
    <m/>
    <x v="2912"/>
  </r>
  <r>
    <x v="41"/>
    <s v="GDPLTFORECAST"/>
    <s v="TOT"/>
    <s v="MLN_USD"/>
    <s v="A"/>
    <x v="66"/>
    <n v="104889100"/>
    <m/>
    <x v="2913"/>
  </r>
  <r>
    <x v="41"/>
    <s v="GDPLTFORECAST"/>
    <s v="TOT"/>
    <s v="MLN_USD"/>
    <s v="A"/>
    <x v="67"/>
    <n v="106931900"/>
    <m/>
    <x v="2914"/>
  </r>
  <r>
    <x v="41"/>
    <s v="GDPLTFORECAST"/>
    <s v="TOT"/>
    <s v="MLN_USD"/>
    <s v="A"/>
    <x v="68"/>
    <n v="109019700"/>
    <m/>
    <x v="2915"/>
  </r>
  <r>
    <x v="41"/>
    <s v="GDPLTFORECAST"/>
    <s v="TOT"/>
    <s v="MLN_USD"/>
    <s v="A"/>
    <x v="69"/>
    <n v="111154100"/>
    <m/>
    <x v="2916"/>
  </r>
  <r>
    <x v="41"/>
    <s v="GDPLTFORECAST"/>
    <s v="TOT"/>
    <s v="MLN_USD"/>
    <s v="A"/>
    <x v="70"/>
    <n v="113337100"/>
    <m/>
    <x v="2917"/>
  </r>
  <r>
    <x v="42"/>
    <s v="GDPLTFORECAST"/>
    <s v="TOT"/>
    <s v="MLN_USD"/>
    <s v="A"/>
    <x v="3"/>
    <n v="462760.52222589997"/>
    <m/>
    <x v="0"/>
  </r>
  <r>
    <x v="42"/>
    <s v="GDPLTFORECAST"/>
    <s v="TOT"/>
    <s v="MLN_USD"/>
    <s v="A"/>
    <x v="4"/>
    <n v="489736.98460892099"/>
    <m/>
    <x v="2918"/>
  </r>
  <r>
    <x v="42"/>
    <s v="GDPLTFORECAST"/>
    <s v="TOT"/>
    <s v="MLN_USD"/>
    <s v="A"/>
    <x v="5"/>
    <n v="475802.94042291201"/>
    <m/>
    <x v="2919"/>
  </r>
  <r>
    <x v="42"/>
    <s v="GDPLTFORECAST"/>
    <s v="TOT"/>
    <s v="MLN_USD"/>
    <s v="A"/>
    <x v="6"/>
    <n v="502099.094505049"/>
    <m/>
    <x v="2920"/>
  </r>
  <r>
    <x v="42"/>
    <s v="GDPLTFORECAST"/>
    <s v="TOT"/>
    <s v="MLN_USD"/>
    <s v="A"/>
    <x v="7"/>
    <n v="542824.58410416194"/>
    <m/>
    <x v="2921"/>
  </r>
  <r>
    <x v="42"/>
    <s v="GDPLTFORECAST"/>
    <s v="TOT"/>
    <s v="MLN_USD"/>
    <s v="A"/>
    <x v="8"/>
    <n v="563724.30643696396"/>
    <m/>
    <x v="2922"/>
  </r>
  <r>
    <x v="42"/>
    <s v="GDPLTFORECAST"/>
    <s v="TOT"/>
    <s v="MLN_USD"/>
    <s v="A"/>
    <x v="9"/>
    <n v="544639.65790707897"/>
    <m/>
    <x v="2923"/>
  </r>
  <r>
    <x v="42"/>
    <s v="GDPLTFORECAST"/>
    <s v="TOT"/>
    <s v="MLN_USD"/>
    <s v="A"/>
    <x v="10"/>
    <n v="540342.45886851696"/>
    <m/>
    <x v="2924"/>
  </r>
  <r>
    <x v="42"/>
    <s v="GDPLTFORECAST"/>
    <s v="TOT"/>
    <s v="MLN_USD"/>
    <s v="A"/>
    <x v="11"/>
    <n v="516519.62462106702"/>
    <m/>
    <x v="2925"/>
  </r>
  <r>
    <x v="42"/>
    <s v="GDPLTFORECAST"/>
    <s v="TOT"/>
    <s v="MLN_USD"/>
    <s v="A"/>
    <x v="12"/>
    <n v="460247.47380340699"/>
    <m/>
    <x v="2926"/>
  </r>
  <r>
    <x v="42"/>
    <s v="GDPLTFORECAST"/>
    <s v="TOT"/>
    <s v="MLN_USD"/>
    <s v="A"/>
    <x v="13"/>
    <n v="501464.30888471799"/>
    <m/>
    <x v="2927"/>
  </r>
  <r>
    <x v="42"/>
    <s v="GDPLTFORECAST"/>
    <s v="TOT"/>
    <s v="MLN_USD"/>
    <s v="A"/>
    <x v="14"/>
    <n v="546150.64211349003"/>
    <m/>
    <x v="2928"/>
  </r>
  <r>
    <x v="42"/>
    <s v="GDPLTFORECAST"/>
    <s v="TOT"/>
    <s v="MLN_USD"/>
    <s v="A"/>
    <x v="15"/>
    <n v="594494.03963564301"/>
    <m/>
    <x v="2929"/>
  </r>
  <r>
    <x v="42"/>
    <s v="GDPLTFORECAST"/>
    <s v="TOT"/>
    <s v="MLN_USD"/>
    <s v="A"/>
    <x v="16"/>
    <n v="642333.87569429702"/>
    <m/>
    <x v="2930"/>
  </r>
  <r>
    <x v="42"/>
    <s v="GDPLTFORECAST"/>
    <s v="TOT"/>
    <s v="MLN_USD"/>
    <s v="A"/>
    <x v="17"/>
    <n v="700193.06866646605"/>
    <m/>
    <x v="2931"/>
  </r>
  <r>
    <x v="42"/>
    <s v="GDPLTFORECAST"/>
    <s v="TOT"/>
    <s v="MLN_USD"/>
    <s v="A"/>
    <x v="18"/>
    <n v="728601.53366356599"/>
    <m/>
    <x v="2932"/>
  </r>
  <r>
    <x v="42"/>
    <s v="GDPLTFORECAST"/>
    <s v="TOT"/>
    <s v="MLN_USD"/>
    <s v="A"/>
    <x v="19"/>
    <n v="685479.06913406204"/>
    <m/>
    <x v="2933"/>
  </r>
  <r>
    <x v="42"/>
    <s v="GDPLTFORECAST"/>
    <s v="TOT"/>
    <s v="MLN_USD"/>
    <s v="A"/>
    <x v="20"/>
    <n v="754886.55421690596"/>
    <m/>
    <x v="2934"/>
  </r>
  <r>
    <x v="42"/>
    <s v="GDPLTFORECAST"/>
    <s v="TOT"/>
    <s v="MLN_USD"/>
    <s v="A"/>
    <x v="21"/>
    <n v="800209.57826419605"/>
    <m/>
    <x v="2935"/>
  </r>
  <r>
    <x v="42"/>
    <s v="GDPLTFORECAST"/>
    <s v="TOT"/>
    <s v="MLN_USD"/>
    <s v="A"/>
    <x v="22"/>
    <n v="791996.06336256396"/>
    <m/>
    <x v="2936"/>
  </r>
  <r>
    <x v="42"/>
    <s v="GDPLTFORECAST"/>
    <s v="TOT"/>
    <s v="MLN_USD"/>
    <s v="A"/>
    <x v="23"/>
    <n v="811046.133075224"/>
    <m/>
    <x v="2937"/>
  </r>
  <r>
    <x v="42"/>
    <s v="GDPLTFORECAST"/>
    <s v="TOT"/>
    <s v="MLN_USD"/>
    <s v="A"/>
    <x v="24"/>
    <n v="790667.66362041596"/>
    <m/>
    <x v="2938"/>
  </r>
  <r>
    <x v="42"/>
    <s v="GDPLTFORECAST"/>
    <s v="TOT"/>
    <s v="MLN_USD"/>
    <s v="A"/>
    <x v="25"/>
    <n v="812262.06133861002"/>
    <m/>
    <x v="2939"/>
  </r>
  <r>
    <x v="42"/>
    <s v="GDPLTFORECAST"/>
    <s v="TOT"/>
    <s v="MLN_USD"/>
    <s v="A"/>
    <x v="26"/>
    <n v="797458.24273848103"/>
    <m/>
    <x v="2940"/>
  </r>
  <r>
    <x v="42"/>
    <s v="GDPLTFORECAST"/>
    <s v="TOT"/>
    <s v="MLN_USD"/>
    <s v="A"/>
    <x v="27"/>
    <n v="820296.83234075794"/>
    <m/>
    <x v="2941"/>
  </r>
  <r>
    <x v="42"/>
    <s v="GDPLTFORECAST"/>
    <s v="TOT"/>
    <s v="MLN_USD"/>
    <s v="A"/>
    <x v="28"/>
    <n v="836759.99122582097"/>
    <m/>
    <x v="2942"/>
  </r>
  <r>
    <x v="42"/>
    <s v="GDPLTFORECAST"/>
    <s v="TOT"/>
    <s v="MLN_USD"/>
    <s v="A"/>
    <x v="29"/>
    <n v="858402.90110450995"/>
    <m/>
    <x v="2943"/>
  </r>
  <r>
    <x v="42"/>
    <s v="GDPLTFORECAST"/>
    <s v="TOT"/>
    <s v="MLN_USD"/>
    <s v="A"/>
    <x v="30"/>
    <n v="902409.5"/>
    <m/>
    <x v="2944"/>
  </r>
  <r>
    <x v="42"/>
    <s v="GDPLTFORECAST"/>
    <s v="TOT"/>
    <s v="MLN_USD"/>
    <s v="A"/>
    <x v="31"/>
    <n v="946524"/>
    <m/>
    <x v="2945"/>
  </r>
  <r>
    <x v="42"/>
    <s v="GDPLTFORECAST"/>
    <s v="TOT"/>
    <s v="MLN_USD"/>
    <s v="A"/>
    <x v="32"/>
    <n v="987153"/>
    <m/>
    <x v="2946"/>
  </r>
  <r>
    <x v="42"/>
    <s v="GDPLTFORECAST"/>
    <s v="TOT"/>
    <s v="MLN_USD"/>
    <s v="A"/>
    <x v="33"/>
    <n v="1024183"/>
    <m/>
    <x v="2947"/>
  </r>
  <r>
    <x v="42"/>
    <s v="GDPLTFORECAST"/>
    <s v="TOT"/>
    <s v="MLN_USD"/>
    <s v="A"/>
    <x v="34"/>
    <n v="1058515"/>
    <m/>
    <x v="2948"/>
  </r>
  <r>
    <x v="42"/>
    <s v="GDPLTFORECAST"/>
    <s v="TOT"/>
    <s v="MLN_USD"/>
    <s v="A"/>
    <x v="35"/>
    <n v="1091179"/>
    <m/>
    <x v="2949"/>
  </r>
  <r>
    <x v="42"/>
    <s v="GDPLTFORECAST"/>
    <s v="TOT"/>
    <s v="MLN_USD"/>
    <s v="A"/>
    <x v="36"/>
    <n v="1122919"/>
    <m/>
    <x v="2950"/>
  </r>
  <r>
    <x v="42"/>
    <s v="GDPLTFORECAST"/>
    <s v="TOT"/>
    <s v="MLN_USD"/>
    <s v="A"/>
    <x v="37"/>
    <n v="1154323"/>
    <m/>
    <x v="2951"/>
  </r>
  <r>
    <x v="42"/>
    <s v="GDPLTFORECAST"/>
    <s v="TOT"/>
    <s v="MLN_USD"/>
    <s v="A"/>
    <x v="38"/>
    <n v="1185764"/>
    <m/>
    <x v="2952"/>
  </r>
  <r>
    <x v="42"/>
    <s v="GDPLTFORECAST"/>
    <s v="TOT"/>
    <s v="MLN_USD"/>
    <s v="A"/>
    <x v="39"/>
    <n v="1217496"/>
    <m/>
    <x v="2953"/>
  </r>
  <r>
    <x v="42"/>
    <s v="GDPLTFORECAST"/>
    <s v="TOT"/>
    <s v="MLN_USD"/>
    <s v="A"/>
    <x v="40"/>
    <n v="1249683"/>
    <m/>
    <x v="2954"/>
  </r>
  <r>
    <x v="42"/>
    <s v="GDPLTFORECAST"/>
    <s v="TOT"/>
    <s v="MLN_USD"/>
    <s v="A"/>
    <x v="41"/>
    <n v="1282416"/>
    <m/>
    <x v="2955"/>
  </r>
  <r>
    <x v="42"/>
    <s v="GDPLTFORECAST"/>
    <s v="TOT"/>
    <s v="MLN_USD"/>
    <s v="A"/>
    <x v="42"/>
    <n v="1315642"/>
    <m/>
    <x v="2956"/>
  </r>
  <r>
    <x v="42"/>
    <s v="GDPLTFORECAST"/>
    <s v="TOT"/>
    <s v="MLN_USD"/>
    <s v="A"/>
    <x v="43"/>
    <n v="1349303"/>
    <m/>
    <x v="2957"/>
  </r>
  <r>
    <x v="42"/>
    <s v="GDPLTFORECAST"/>
    <s v="TOT"/>
    <s v="MLN_USD"/>
    <s v="A"/>
    <x v="44"/>
    <n v="1383300"/>
    <m/>
    <x v="2958"/>
  </r>
  <r>
    <x v="42"/>
    <s v="GDPLTFORECAST"/>
    <s v="TOT"/>
    <s v="MLN_USD"/>
    <s v="A"/>
    <x v="45"/>
    <n v="1417535"/>
    <m/>
    <x v="2959"/>
  </r>
  <r>
    <x v="42"/>
    <s v="GDPLTFORECAST"/>
    <s v="TOT"/>
    <s v="MLN_USD"/>
    <s v="A"/>
    <x v="46"/>
    <n v="1451941"/>
    <m/>
    <x v="2960"/>
  </r>
  <r>
    <x v="42"/>
    <s v="GDPLTFORECAST"/>
    <s v="TOT"/>
    <s v="MLN_USD"/>
    <s v="A"/>
    <x v="47"/>
    <n v="1486562"/>
    <m/>
    <x v="2961"/>
  </r>
  <r>
    <x v="42"/>
    <s v="GDPLTFORECAST"/>
    <s v="TOT"/>
    <s v="MLN_USD"/>
    <s v="A"/>
    <x v="48"/>
    <n v="1521394"/>
    <m/>
    <x v="2962"/>
  </r>
  <r>
    <x v="42"/>
    <s v="GDPLTFORECAST"/>
    <s v="TOT"/>
    <s v="MLN_USD"/>
    <s v="A"/>
    <x v="49"/>
    <n v="1556448"/>
    <m/>
    <x v="2963"/>
  </r>
  <r>
    <x v="42"/>
    <s v="GDPLTFORECAST"/>
    <s v="TOT"/>
    <s v="MLN_USD"/>
    <s v="A"/>
    <x v="50"/>
    <n v="1591765"/>
    <m/>
    <x v="2964"/>
  </r>
  <r>
    <x v="42"/>
    <s v="GDPLTFORECAST"/>
    <s v="TOT"/>
    <s v="MLN_USD"/>
    <s v="A"/>
    <x v="51"/>
    <n v="1627421"/>
    <m/>
    <x v="2965"/>
  </r>
  <r>
    <x v="42"/>
    <s v="GDPLTFORECAST"/>
    <s v="TOT"/>
    <s v="MLN_USD"/>
    <s v="A"/>
    <x v="52"/>
    <n v="1663452"/>
    <m/>
    <x v="2966"/>
  </r>
  <r>
    <x v="42"/>
    <s v="GDPLTFORECAST"/>
    <s v="TOT"/>
    <s v="MLN_USD"/>
    <s v="A"/>
    <x v="53"/>
    <n v="1700009"/>
    <m/>
    <x v="2967"/>
  </r>
  <r>
    <x v="42"/>
    <s v="GDPLTFORECAST"/>
    <s v="TOT"/>
    <s v="MLN_USD"/>
    <s v="A"/>
    <x v="54"/>
    <n v="1737252"/>
    <m/>
    <x v="2968"/>
  </r>
  <r>
    <x v="42"/>
    <s v="GDPLTFORECAST"/>
    <s v="TOT"/>
    <s v="MLN_USD"/>
    <s v="A"/>
    <x v="55"/>
    <n v="1775313"/>
    <m/>
    <x v="2969"/>
  </r>
  <r>
    <x v="42"/>
    <s v="GDPLTFORECAST"/>
    <s v="TOT"/>
    <s v="MLN_USD"/>
    <s v="A"/>
    <x v="56"/>
    <n v="1814275"/>
    <m/>
    <x v="2970"/>
  </r>
  <r>
    <x v="42"/>
    <s v="GDPLTFORECAST"/>
    <s v="TOT"/>
    <s v="MLN_USD"/>
    <s v="A"/>
    <x v="57"/>
    <n v="1854153"/>
    <m/>
    <x v="2971"/>
  </r>
  <r>
    <x v="42"/>
    <s v="GDPLTFORECAST"/>
    <s v="TOT"/>
    <s v="MLN_USD"/>
    <s v="A"/>
    <x v="58"/>
    <n v="1894902"/>
    <m/>
    <x v="2972"/>
  </r>
  <r>
    <x v="42"/>
    <s v="GDPLTFORECAST"/>
    <s v="TOT"/>
    <s v="MLN_USD"/>
    <s v="A"/>
    <x v="59"/>
    <n v="1936439"/>
    <m/>
    <x v="2973"/>
  </r>
  <r>
    <x v="42"/>
    <s v="GDPLTFORECAST"/>
    <s v="TOT"/>
    <s v="MLN_USD"/>
    <s v="A"/>
    <x v="60"/>
    <n v="1978687"/>
    <m/>
    <x v="2974"/>
  </r>
  <r>
    <x v="42"/>
    <s v="GDPLTFORECAST"/>
    <s v="TOT"/>
    <s v="MLN_USD"/>
    <s v="A"/>
    <x v="61"/>
    <n v="2021602"/>
    <m/>
    <x v="2975"/>
  </r>
  <r>
    <x v="42"/>
    <s v="GDPLTFORECAST"/>
    <s v="TOT"/>
    <s v="MLN_USD"/>
    <s v="A"/>
    <x v="62"/>
    <n v="2065161"/>
    <m/>
    <x v="2976"/>
  </r>
  <r>
    <x v="42"/>
    <s v="GDPLTFORECAST"/>
    <s v="TOT"/>
    <s v="MLN_USD"/>
    <s v="A"/>
    <x v="63"/>
    <n v="2109365"/>
    <m/>
    <x v="2977"/>
  </r>
  <r>
    <x v="42"/>
    <s v="GDPLTFORECAST"/>
    <s v="TOT"/>
    <s v="MLN_USD"/>
    <s v="A"/>
    <x v="64"/>
    <n v="2154236"/>
    <m/>
    <x v="2978"/>
  </r>
  <r>
    <x v="42"/>
    <s v="GDPLTFORECAST"/>
    <s v="TOT"/>
    <s v="MLN_USD"/>
    <s v="A"/>
    <x v="65"/>
    <n v="2199823"/>
    <m/>
    <x v="2979"/>
  </r>
  <r>
    <x v="42"/>
    <s v="GDPLTFORECAST"/>
    <s v="TOT"/>
    <s v="MLN_USD"/>
    <s v="A"/>
    <x v="66"/>
    <n v="2246188"/>
    <m/>
    <x v="2980"/>
  </r>
  <r>
    <x v="42"/>
    <s v="GDPLTFORECAST"/>
    <s v="TOT"/>
    <s v="MLN_USD"/>
    <s v="A"/>
    <x v="67"/>
    <n v="2293391"/>
    <m/>
    <x v="2981"/>
  </r>
  <r>
    <x v="42"/>
    <s v="GDPLTFORECAST"/>
    <s v="TOT"/>
    <s v="MLN_USD"/>
    <s v="A"/>
    <x v="68"/>
    <n v="2341499"/>
    <m/>
    <x v="2982"/>
  </r>
  <r>
    <x v="42"/>
    <s v="GDPLTFORECAST"/>
    <s v="TOT"/>
    <s v="MLN_USD"/>
    <s v="A"/>
    <x v="69"/>
    <n v="2390600"/>
    <m/>
    <x v="2983"/>
  </r>
  <r>
    <x v="42"/>
    <s v="GDPLTFORECAST"/>
    <s v="TOT"/>
    <s v="MLN_USD"/>
    <s v="A"/>
    <x v="70"/>
    <n v="2440798"/>
    <m/>
    <x v="2984"/>
  </r>
  <r>
    <x v="43"/>
    <s v="GDPLTFORECAST"/>
    <s v="TOT"/>
    <s v="MLN_USD"/>
    <s v="A"/>
    <x v="0"/>
    <n v="254311.03088876401"/>
    <m/>
    <x v="0"/>
  </r>
  <r>
    <x v="43"/>
    <s v="GDPLTFORECAST"/>
    <s v="TOT"/>
    <s v="MLN_USD"/>
    <s v="A"/>
    <x v="1"/>
    <n v="261404.32798145199"/>
    <m/>
    <x v="2985"/>
  </r>
  <r>
    <x v="43"/>
    <s v="GDPLTFORECAST"/>
    <s v="TOT"/>
    <s v="MLN_USD"/>
    <s v="A"/>
    <x v="2"/>
    <n v="272706.44354507001"/>
    <m/>
    <x v="2986"/>
  </r>
  <r>
    <x v="43"/>
    <s v="GDPLTFORECAST"/>
    <s v="TOT"/>
    <s v="MLN_USD"/>
    <s v="A"/>
    <x v="3"/>
    <n v="288323.76868600602"/>
    <m/>
    <x v="2987"/>
  </r>
  <r>
    <x v="43"/>
    <s v="GDPLTFORECAST"/>
    <s v="TOT"/>
    <s v="MLN_USD"/>
    <s v="A"/>
    <x v="4"/>
    <n v="304492.42341660202"/>
    <m/>
    <x v="2988"/>
  </r>
  <r>
    <x v="43"/>
    <s v="GDPLTFORECAST"/>
    <s v="TOT"/>
    <s v="MLN_USD"/>
    <s v="A"/>
    <x v="5"/>
    <n v="320707.98569407401"/>
    <m/>
    <x v="2989"/>
  </r>
  <r>
    <x v="43"/>
    <s v="GDPLTFORECAST"/>
    <s v="TOT"/>
    <s v="MLN_USD"/>
    <s v="A"/>
    <x v="6"/>
    <n v="325800.99467757298"/>
    <m/>
    <x v="2990"/>
  </r>
  <r>
    <x v="43"/>
    <s v="GDPLTFORECAST"/>
    <s v="TOT"/>
    <s v="MLN_USD"/>
    <s v="A"/>
    <x v="7"/>
    <n v="336208.76324735302"/>
    <m/>
    <x v="2991"/>
  </r>
  <r>
    <x v="43"/>
    <s v="GDPLTFORECAST"/>
    <s v="TOT"/>
    <s v="MLN_USD"/>
    <s v="A"/>
    <x v="8"/>
    <n v="338240.32685783599"/>
    <m/>
    <x v="2992"/>
  </r>
  <r>
    <x v="43"/>
    <s v="GDPLTFORECAST"/>
    <s v="TOT"/>
    <s v="MLN_USD"/>
    <s v="A"/>
    <x v="9"/>
    <n v="320682.30095136602"/>
    <m/>
    <x v="2993"/>
  </r>
  <r>
    <x v="43"/>
    <s v="GDPLTFORECAST"/>
    <s v="TOT"/>
    <s v="MLN_USD"/>
    <s v="A"/>
    <x v="10"/>
    <n v="328921.26343134599"/>
    <m/>
    <x v="2994"/>
  </r>
  <r>
    <x v="43"/>
    <s v="GDPLTFORECAST"/>
    <s v="TOT"/>
    <s v="MLN_USD"/>
    <s v="A"/>
    <x v="11"/>
    <n v="334440.22774413798"/>
    <m/>
    <x v="2995"/>
  </r>
  <r>
    <x v="43"/>
    <s v="GDPLTFORECAST"/>
    <s v="TOT"/>
    <s v="MLN_USD"/>
    <s v="A"/>
    <x v="12"/>
    <n v="342814.54571561998"/>
    <m/>
    <x v="2996"/>
  </r>
  <r>
    <x v="43"/>
    <s v="GDPLTFORECAST"/>
    <s v="TOT"/>
    <s v="MLN_USD"/>
    <s v="A"/>
    <x v="13"/>
    <n v="356246.951741878"/>
    <m/>
    <x v="2997"/>
  </r>
  <r>
    <x v="43"/>
    <s v="GDPLTFORECAST"/>
    <s v="TOT"/>
    <s v="MLN_USD"/>
    <s v="A"/>
    <x v="14"/>
    <n v="375245.68029290403"/>
    <m/>
    <x v="2998"/>
  </r>
  <r>
    <x v="43"/>
    <s v="GDPLTFORECAST"/>
    <s v="TOT"/>
    <s v="MLN_USD"/>
    <s v="A"/>
    <x v="15"/>
    <n v="392906.82812517497"/>
    <m/>
    <x v="2999"/>
  </r>
  <r>
    <x v="43"/>
    <s v="GDPLTFORECAST"/>
    <s v="TOT"/>
    <s v="MLN_USD"/>
    <s v="A"/>
    <x v="16"/>
    <n v="419543.57432906999"/>
    <m/>
    <x v="3000"/>
  </r>
  <r>
    <x v="43"/>
    <s v="GDPLTFORECAST"/>
    <s v="TOT"/>
    <s v="MLN_USD"/>
    <s v="A"/>
    <x v="17"/>
    <n v="448276.66540616401"/>
    <m/>
    <x v="3001"/>
  </r>
  <r>
    <x v="43"/>
    <s v="GDPLTFORECAST"/>
    <s v="TOT"/>
    <s v="MLN_USD"/>
    <s v="A"/>
    <x v="18"/>
    <n v="462877.25362607202"/>
    <m/>
    <x v="3002"/>
  </r>
  <r>
    <x v="43"/>
    <s v="GDPLTFORECAST"/>
    <s v="TOT"/>
    <s v="MLN_USD"/>
    <s v="A"/>
    <x v="19"/>
    <n v="468456.87841902702"/>
    <m/>
    <x v="3003"/>
  </r>
  <r>
    <x v="43"/>
    <s v="GDPLTFORECAST"/>
    <s v="TOT"/>
    <s v="MLN_USD"/>
    <s v="A"/>
    <x v="20"/>
    <n v="488823.29058543599"/>
    <m/>
    <x v="3004"/>
  </r>
  <r>
    <x v="43"/>
    <s v="GDPLTFORECAST"/>
    <s v="TOT"/>
    <s v="MLN_USD"/>
    <s v="A"/>
    <x v="21"/>
    <n v="524813.05659080297"/>
    <m/>
    <x v="3005"/>
  </r>
  <r>
    <x v="43"/>
    <s v="GDPLTFORECAST"/>
    <s v="TOT"/>
    <s v="MLN_USD"/>
    <s v="A"/>
    <x v="22"/>
    <n v="545296.79471840395"/>
    <m/>
    <x v="3006"/>
  </r>
  <r>
    <x v="43"/>
    <s v="GDPLTFORECAST"/>
    <s v="TOT"/>
    <s v="MLN_USD"/>
    <s v="A"/>
    <x v="23"/>
    <n v="570199.78919726599"/>
    <m/>
    <x v="3007"/>
  </r>
  <r>
    <x v="43"/>
    <s v="GDPLTFORECAST"/>
    <s v="TOT"/>
    <s v="MLN_USD"/>
    <s v="A"/>
    <x v="24"/>
    <n v="597160.61571508006"/>
    <m/>
    <x v="3008"/>
  </r>
  <r>
    <x v="43"/>
    <s v="GDPLTFORECAST"/>
    <s v="TOT"/>
    <s v="MLN_USD"/>
    <s v="A"/>
    <x v="25"/>
    <n v="614812.36052105797"/>
    <m/>
    <x v="3009"/>
  </r>
  <r>
    <x v="43"/>
    <s v="GDPLTFORECAST"/>
    <s v="TOT"/>
    <s v="MLN_USD"/>
    <s v="A"/>
    <x v="26"/>
    <n v="626878.75554800197"/>
    <m/>
    <x v="3010"/>
  </r>
  <r>
    <x v="43"/>
    <s v="GDPLTFORECAST"/>
    <s v="TOT"/>
    <s v="MLN_USD"/>
    <s v="A"/>
    <x v="27"/>
    <n v="638094.82354448398"/>
    <m/>
    <x v="3011"/>
  </r>
  <r>
    <x v="43"/>
    <s v="GDPLTFORECAST"/>
    <s v="TOT"/>
    <s v="MLN_USD"/>
    <s v="A"/>
    <x v="28"/>
    <n v="655555.60093040904"/>
    <m/>
    <x v="3012"/>
  </r>
  <r>
    <x v="43"/>
    <s v="GDPLTFORECAST"/>
    <s v="TOT"/>
    <s v="MLN_USD"/>
    <s v="A"/>
    <x v="29"/>
    <n v="676395.027207384"/>
    <m/>
    <x v="3013"/>
  </r>
  <r>
    <x v="43"/>
    <s v="GDPLTFORECAST"/>
    <s v="TOT"/>
    <s v="MLN_USD"/>
    <s v="A"/>
    <x v="30"/>
    <n v="695907.3"/>
    <m/>
    <x v="3014"/>
  </r>
  <r>
    <x v="43"/>
    <s v="GDPLTFORECAST"/>
    <s v="TOT"/>
    <s v="MLN_USD"/>
    <s v="A"/>
    <x v="31"/>
    <n v="715276.80000000005"/>
    <m/>
    <x v="3015"/>
  </r>
  <r>
    <x v="43"/>
    <s v="GDPLTFORECAST"/>
    <s v="TOT"/>
    <s v="MLN_USD"/>
    <s v="A"/>
    <x v="32"/>
    <n v="734767"/>
    <m/>
    <x v="3016"/>
  </r>
  <r>
    <x v="43"/>
    <s v="GDPLTFORECAST"/>
    <s v="TOT"/>
    <s v="MLN_USD"/>
    <s v="A"/>
    <x v="33"/>
    <n v="754254.5"/>
    <m/>
    <x v="3017"/>
  </r>
  <r>
    <x v="43"/>
    <s v="GDPLTFORECAST"/>
    <s v="TOT"/>
    <s v="MLN_USD"/>
    <s v="A"/>
    <x v="34"/>
    <n v="773662.4"/>
    <m/>
    <x v="3018"/>
  </r>
  <r>
    <x v="43"/>
    <s v="GDPLTFORECAST"/>
    <s v="TOT"/>
    <s v="MLN_USD"/>
    <s v="A"/>
    <x v="35"/>
    <n v="793144.9"/>
    <m/>
    <x v="3019"/>
  </r>
  <r>
    <x v="43"/>
    <s v="GDPLTFORECAST"/>
    <s v="TOT"/>
    <s v="MLN_USD"/>
    <s v="A"/>
    <x v="36"/>
    <n v="812736"/>
    <m/>
    <x v="3020"/>
  </r>
  <r>
    <x v="43"/>
    <s v="GDPLTFORECAST"/>
    <s v="TOT"/>
    <s v="MLN_USD"/>
    <s v="A"/>
    <x v="37"/>
    <n v="832414.6"/>
    <m/>
    <x v="3021"/>
  </r>
  <r>
    <x v="43"/>
    <s v="GDPLTFORECAST"/>
    <s v="TOT"/>
    <s v="MLN_USD"/>
    <s v="A"/>
    <x v="38"/>
    <n v="852190.3"/>
    <m/>
    <x v="3022"/>
  </r>
  <r>
    <x v="43"/>
    <s v="GDPLTFORECAST"/>
    <s v="TOT"/>
    <s v="MLN_USD"/>
    <s v="A"/>
    <x v="39"/>
    <n v="872068.9"/>
    <m/>
    <x v="3023"/>
  </r>
  <r>
    <x v="43"/>
    <s v="GDPLTFORECAST"/>
    <s v="TOT"/>
    <s v="MLN_USD"/>
    <s v="A"/>
    <x v="40"/>
    <n v="892049.9"/>
    <m/>
    <x v="3024"/>
  </r>
  <r>
    <x v="43"/>
    <s v="GDPLTFORECAST"/>
    <s v="TOT"/>
    <s v="MLN_USD"/>
    <s v="A"/>
    <x v="41"/>
    <n v="912127.7"/>
    <m/>
    <x v="3025"/>
  </r>
  <r>
    <x v="43"/>
    <s v="GDPLTFORECAST"/>
    <s v="TOT"/>
    <s v="MLN_USD"/>
    <s v="A"/>
    <x v="42"/>
    <n v="932338.6"/>
    <m/>
    <x v="3026"/>
  </r>
  <r>
    <x v="43"/>
    <s v="GDPLTFORECAST"/>
    <s v="TOT"/>
    <s v="MLN_USD"/>
    <s v="A"/>
    <x v="43"/>
    <n v="952673.6"/>
    <m/>
    <x v="3027"/>
  </r>
  <r>
    <x v="43"/>
    <s v="GDPLTFORECAST"/>
    <s v="TOT"/>
    <s v="MLN_USD"/>
    <s v="A"/>
    <x v="44"/>
    <n v="973119.4"/>
    <m/>
    <x v="3028"/>
  </r>
  <r>
    <x v="43"/>
    <s v="GDPLTFORECAST"/>
    <s v="TOT"/>
    <s v="MLN_USD"/>
    <s v="A"/>
    <x v="45"/>
    <n v="993661.6"/>
    <m/>
    <x v="3029"/>
  </r>
  <r>
    <x v="43"/>
    <s v="GDPLTFORECAST"/>
    <s v="TOT"/>
    <s v="MLN_USD"/>
    <s v="A"/>
    <x v="46"/>
    <n v="1014287"/>
    <m/>
    <x v="3030"/>
  </r>
  <r>
    <x v="43"/>
    <s v="GDPLTFORECAST"/>
    <s v="TOT"/>
    <s v="MLN_USD"/>
    <s v="A"/>
    <x v="47"/>
    <n v="1034938"/>
    <m/>
    <x v="3031"/>
  </r>
  <r>
    <x v="43"/>
    <s v="GDPLTFORECAST"/>
    <s v="TOT"/>
    <s v="MLN_USD"/>
    <s v="A"/>
    <x v="48"/>
    <n v="1055599"/>
    <m/>
    <x v="3032"/>
  </r>
  <r>
    <x v="43"/>
    <s v="GDPLTFORECAST"/>
    <s v="TOT"/>
    <s v="MLN_USD"/>
    <s v="A"/>
    <x v="49"/>
    <n v="1076260"/>
    <m/>
    <x v="3033"/>
  </r>
  <r>
    <x v="43"/>
    <s v="GDPLTFORECAST"/>
    <s v="TOT"/>
    <s v="MLN_USD"/>
    <s v="A"/>
    <x v="50"/>
    <n v="1096913"/>
    <m/>
    <x v="3034"/>
  </r>
  <r>
    <x v="43"/>
    <s v="GDPLTFORECAST"/>
    <s v="TOT"/>
    <s v="MLN_USD"/>
    <s v="A"/>
    <x v="51"/>
    <n v="1117560"/>
    <m/>
    <x v="3035"/>
  </r>
  <r>
    <x v="43"/>
    <s v="GDPLTFORECAST"/>
    <s v="TOT"/>
    <s v="MLN_USD"/>
    <s v="A"/>
    <x v="52"/>
    <n v="1138214"/>
    <m/>
    <x v="3036"/>
  </r>
  <r>
    <x v="43"/>
    <s v="GDPLTFORECAST"/>
    <s v="TOT"/>
    <s v="MLN_USD"/>
    <s v="A"/>
    <x v="53"/>
    <n v="1158897"/>
    <m/>
    <x v="3037"/>
  </r>
  <r>
    <x v="43"/>
    <s v="GDPLTFORECAST"/>
    <s v="TOT"/>
    <s v="MLN_USD"/>
    <s v="A"/>
    <x v="54"/>
    <n v="1179631"/>
    <m/>
    <x v="3038"/>
  </r>
  <r>
    <x v="43"/>
    <s v="GDPLTFORECAST"/>
    <s v="TOT"/>
    <s v="MLN_USD"/>
    <s v="A"/>
    <x v="55"/>
    <n v="1200434"/>
    <m/>
    <x v="3039"/>
  </r>
  <r>
    <x v="43"/>
    <s v="GDPLTFORECAST"/>
    <s v="TOT"/>
    <s v="MLN_USD"/>
    <s v="A"/>
    <x v="56"/>
    <n v="1221315"/>
    <m/>
    <x v="3040"/>
  </r>
  <r>
    <x v="43"/>
    <s v="GDPLTFORECAST"/>
    <s v="TOT"/>
    <s v="MLN_USD"/>
    <s v="A"/>
    <x v="57"/>
    <n v="1242270"/>
    <m/>
    <x v="3041"/>
  </r>
  <r>
    <x v="43"/>
    <s v="GDPLTFORECAST"/>
    <s v="TOT"/>
    <s v="MLN_USD"/>
    <s v="A"/>
    <x v="58"/>
    <n v="1263277"/>
    <m/>
    <x v="3042"/>
  </r>
  <r>
    <x v="43"/>
    <s v="GDPLTFORECAST"/>
    <s v="TOT"/>
    <s v="MLN_USD"/>
    <s v="A"/>
    <x v="59"/>
    <n v="1284305"/>
    <m/>
    <x v="3043"/>
  </r>
  <r>
    <x v="43"/>
    <s v="GDPLTFORECAST"/>
    <s v="TOT"/>
    <s v="MLN_USD"/>
    <s v="A"/>
    <x v="60"/>
    <n v="1305320"/>
    <m/>
    <x v="3044"/>
  </r>
  <r>
    <x v="43"/>
    <s v="GDPLTFORECAST"/>
    <s v="TOT"/>
    <s v="MLN_USD"/>
    <s v="A"/>
    <x v="61"/>
    <n v="1326301"/>
    <m/>
    <x v="3045"/>
  </r>
  <r>
    <x v="43"/>
    <s v="GDPLTFORECAST"/>
    <s v="TOT"/>
    <s v="MLN_USD"/>
    <s v="A"/>
    <x v="62"/>
    <n v="1347240"/>
    <m/>
    <x v="3046"/>
  </r>
  <r>
    <x v="43"/>
    <s v="GDPLTFORECAST"/>
    <s v="TOT"/>
    <s v="MLN_USD"/>
    <s v="A"/>
    <x v="63"/>
    <n v="1368135"/>
    <m/>
    <x v="3047"/>
  </r>
  <r>
    <x v="43"/>
    <s v="GDPLTFORECAST"/>
    <s v="TOT"/>
    <s v="MLN_USD"/>
    <s v="A"/>
    <x v="64"/>
    <n v="1388986"/>
    <m/>
    <x v="3048"/>
  </r>
  <r>
    <x v="43"/>
    <s v="GDPLTFORECAST"/>
    <s v="TOT"/>
    <s v="MLN_USD"/>
    <s v="A"/>
    <x v="65"/>
    <n v="1409804"/>
    <m/>
    <x v="3049"/>
  </r>
  <r>
    <x v="43"/>
    <s v="GDPLTFORECAST"/>
    <s v="TOT"/>
    <s v="MLN_USD"/>
    <s v="A"/>
    <x v="66"/>
    <n v="1430616"/>
    <m/>
    <x v="3050"/>
  </r>
  <r>
    <x v="43"/>
    <s v="GDPLTFORECAST"/>
    <s v="TOT"/>
    <s v="MLN_USD"/>
    <s v="A"/>
    <x v="67"/>
    <n v="1451394"/>
    <m/>
    <x v="3051"/>
  </r>
  <r>
    <x v="43"/>
    <s v="GDPLTFORECAST"/>
    <s v="TOT"/>
    <s v="MLN_USD"/>
    <s v="A"/>
    <x v="68"/>
    <n v="1472191"/>
    <m/>
    <x v="3052"/>
  </r>
  <r>
    <x v="43"/>
    <s v="GDPLTFORECAST"/>
    <s v="TOT"/>
    <s v="MLN_USD"/>
    <s v="A"/>
    <x v="69"/>
    <n v="1493069"/>
    <m/>
    <x v="3053"/>
  </r>
  <r>
    <x v="43"/>
    <s v="GDPLTFORECAST"/>
    <s v="TOT"/>
    <s v="MLN_USD"/>
    <s v="A"/>
    <x v="70"/>
    <n v="1514093"/>
    <m/>
    <x v="3054"/>
  </r>
  <r>
    <x v="44"/>
    <s v="GDPLTFORECAST"/>
    <s v="TOT"/>
    <s v="MLN_USD"/>
    <s v="A"/>
    <x v="1"/>
    <n v="24214.522841333601"/>
    <m/>
    <x v="0"/>
  </r>
  <r>
    <x v="44"/>
    <s v="GDPLTFORECAST"/>
    <s v="TOT"/>
    <s v="MLN_USD"/>
    <s v="A"/>
    <x v="2"/>
    <n v="26440.843585966501"/>
    <m/>
    <x v="3055"/>
  </r>
  <r>
    <x v="44"/>
    <s v="GDPLTFORECAST"/>
    <s v="TOT"/>
    <s v="MLN_USD"/>
    <s v="A"/>
    <x v="3"/>
    <n v="28313.148937692498"/>
    <m/>
    <x v="3056"/>
  </r>
  <r>
    <x v="44"/>
    <s v="GDPLTFORECAST"/>
    <s v="TOT"/>
    <s v="MLN_USD"/>
    <s v="A"/>
    <x v="4"/>
    <n v="29583.420278078302"/>
    <m/>
    <x v="3057"/>
  </r>
  <r>
    <x v="44"/>
    <s v="GDPLTFORECAST"/>
    <s v="TOT"/>
    <s v="MLN_USD"/>
    <s v="A"/>
    <x v="5"/>
    <n v="30798.314836626501"/>
    <m/>
    <x v="3058"/>
  </r>
  <r>
    <x v="44"/>
    <s v="GDPLTFORECAST"/>
    <s v="TOT"/>
    <s v="MLN_USD"/>
    <s v="A"/>
    <x v="6"/>
    <n v="31179.691274954701"/>
    <m/>
    <x v="3059"/>
  </r>
  <r>
    <x v="44"/>
    <s v="GDPLTFORECAST"/>
    <s v="TOT"/>
    <s v="MLN_USD"/>
    <s v="A"/>
    <x v="7"/>
    <n v="32919.077100331102"/>
    <m/>
    <x v="3060"/>
  </r>
  <r>
    <x v="44"/>
    <s v="GDPLTFORECAST"/>
    <s v="TOT"/>
    <s v="MLN_USD"/>
    <s v="A"/>
    <x v="8"/>
    <n v="35213.137912313898"/>
    <m/>
    <x v="3061"/>
  </r>
  <r>
    <x v="44"/>
    <s v="GDPLTFORECAST"/>
    <s v="TOT"/>
    <s v="MLN_USD"/>
    <s v="A"/>
    <x v="9"/>
    <n v="36603.6465720735"/>
    <m/>
    <x v="3062"/>
  </r>
  <r>
    <x v="44"/>
    <s v="GDPLTFORECAST"/>
    <s v="TOT"/>
    <s v="MLN_USD"/>
    <s v="A"/>
    <x v="10"/>
    <n v="38006.991563416297"/>
    <m/>
    <x v="3063"/>
  </r>
  <r>
    <x v="44"/>
    <s v="GDPLTFORECAST"/>
    <s v="TOT"/>
    <s v="MLN_USD"/>
    <s v="A"/>
    <x v="11"/>
    <n v="39333.470929216703"/>
    <m/>
    <x v="3064"/>
  </r>
  <r>
    <x v="44"/>
    <s v="GDPLTFORECAST"/>
    <s v="TOT"/>
    <s v="MLN_USD"/>
    <s v="A"/>
    <x v="12"/>
    <n v="40629.224132464202"/>
    <m/>
    <x v="3065"/>
  </r>
  <r>
    <x v="44"/>
    <s v="GDPLTFORECAST"/>
    <s v="TOT"/>
    <s v="MLN_USD"/>
    <s v="A"/>
    <x v="13"/>
    <n v="42358.838132687102"/>
    <m/>
    <x v="3066"/>
  </r>
  <r>
    <x v="44"/>
    <s v="GDPLTFORECAST"/>
    <s v="TOT"/>
    <s v="MLN_USD"/>
    <s v="A"/>
    <x v="14"/>
    <n v="44196.858533209699"/>
    <m/>
    <x v="3067"/>
  </r>
  <r>
    <x v="44"/>
    <s v="GDPLTFORECAST"/>
    <s v="TOT"/>
    <s v="MLN_USD"/>
    <s v="A"/>
    <x v="15"/>
    <n v="45909.620077544801"/>
    <m/>
    <x v="3068"/>
  </r>
  <r>
    <x v="44"/>
    <s v="GDPLTFORECAST"/>
    <s v="TOT"/>
    <s v="MLN_USD"/>
    <s v="A"/>
    <x v="16"/>
    <n v="49235.075096784902"/>
    <m/>
    <x v="3069"/>
  </r>
  <r>
    <x v="44"/>
    <s v="GDPLTFORECAST"/>
    <s v="TOT"/>
    <s v="MLN_USD"/>
    <s v="A"/>
    <x v="17"/>
    <n v="53257.367473561899"/>
    <m/>
    <x v="3070"/>
  </r>
  <r>
    <x v="44"/>
    <s v="GDPLTFORECAST"/>
    <s v="TOT"/>
    <s v="MLN_USD"/>
    <s v="A"/>
    <x v="18"/>
    <n v="55727.753120600399"/>
    <m/>
    <x v="3071"/>
  </r>
  <r>
    <x v="44"/>
    <s v="GDPLTFORECAST"/>
    <s v="TOT"/>
    <s v="MLN_USD"/>
    <s v="A"/>
    <x v="19"/>
    <n v="55183.564105944599"/>
    <m/>
    <x v="3072"/>
  </r>
  <r>
    <x v="44"/>
    <s v="GDPLTFORECAST"/>
    <s v="TOT"/>
    <s v="MLN_USD"/>
    <s v="A"/>
    <x v="20"/>
    <n v="57917.1248065365"/>
    <m/>
    <x v="3073"/>
  </r>
  <r>
    <x v="44"/>
    <s v="GDPLTFORECAST"/>
    <s v="TOT"/>
    <s v="MLN_USD"/>
    <s v="A"/>
    <x v="21"/>
    <n v="60412.426524732"/>
    <m/>
    <x v="3074"/>
  </r>
  <r>
    <x v="44"/>
    <s v="GDPLTFORECAST"/>
    <s v="TOT"/>
    <s v="MLN_USD"/>
    <s v="A"/>
    <x v="22"/>
    <n v="63306.795883798899"/>
    <m/>
    <x v="3075"/>
  </r>
  <r>
    <x v="44"/>
    <s v="GDPLTFORECAST"/>
    <s v="TOT"/>
    <s v="MLN_USD"/>
    <s v="A"/>
    <x v="23"/>
    <n v="64745.567675699298"/>
    <m/>
    <x v="3076"/>
  </r>
  <r>
    <x v="44"/>
    <s v="GDPLTFORECAST"/>
    <s v="TOT"/>
    <s v="MLN_USD"/>
    <s v="A"/>
    <x v="24"/>
    <n v="67021.142852694204"/>
    <m/>
    <x v="3077"/>
  </r>
  <r>
    <x v="44"/>
    <s v="GDPLTFORECAST"/>
    <s v="TOT"/>
    <s v="MLN_USD"/>
    <s v="A"/>
    <x v="25"/>
    <n v="69454.265747348807"/>
    <m/>
    <x v="3078"/>
  </r>
  <r>
    <x v="44"/>
    <s v="GDPLTFORECAST"/>
    <s v="TOT"/>
    <s v="MLN_USD"/>
    <s v="A"/>
    <x v="26"/>
    <n v="72338.660048058402"/>
    <m/>
    <x v="3079"/>
  </r>
  <r>
    <x v="44"/>
    <s v="GDPLTFORECAST"/>
    <s v="TOT"/>
    <s v="MLN_USD"/>
    <s v="A"/>
    <x v="27"/>
    <n v="74647.784414092894"/>
    <m/>
    <x v="3080"/>
  </r>
  <r>
    <x v="44"/>
    <s v="GDPLTFORECAST"/>
    <s v="TOT"/>
    <s v="MLN_USD"/>
    <s v="A"/>
    <x v="28"/>
    <n v="77373.181215994497"/>
    <m/>
    <x v="3081"/>
  </r>
  <r>
    <x v="44"/>
    <s v="GDPLTFORECAST"/>
    <s v="TOT"/>
    <s v="MLN_USD"/>
    <s v="A"/>
    <x v="29"/>
    <n v="80261.767370453905"/>
    <m/>
    <x v="3082"/>
  </r>
  <r>
    <x v="44"/>
    <s v="GDPLTFORECAST"/>
    <s v="TOT"/>
    <s v="MLN_USD"/>
    <s v="A"/>
    <x v="30"/>
    <n v="82940.850000000006"/>
    <m/>
    <x v="3083"/>
  </r>
  <r>
    <x v="44"/>
    <s v="GDPLTFORECAST"/>
    <s v="TOT"/>
    <s v="MLN_USD"/>
    <s v="A"/>
    <x v="31"/>
    <n v="85721.2"/>
    <m/>
    <x v="3084"/>
  </r>
  <r>
    <x v="44"/>
    <s v="GDPLTFORECAST"/>
    <s v="TOT"/>
    <s v="MLN_USD"/>
    <s v="A"/>
    <x v="32"/>
    <n v="88658.03"/>
    <m/>
    <x v="3085"/>
  </r>
  <r>
    <x v="44"/>
    <s v="GDPLTFORECAST"/>
    <s v="TOT"/>
    <s v="MLN_USD"/>
    <s v="A"/>
    <x v="33"/>
    <n v="91710.48"/>
    <m/>
    <x v="3086"/>
  </r>
  <r>
    <x v="44"/>
    <s v="GDPLTFORECAST"/>
    <s v="TOT"/>
    <s v="MLN_USD"/>
    <s v="A"/>
    <x v="34"/>
    <n v="94835.76"/>
    <m/>
    <x v="3087"/>
  </r>
  <r>
    <x v="44"/>
    <s v="GDPLTFORECAST"/>
    <s v="TOT"/>
    <s v="MLN_USD"/>
    <s v="A"/>
    <x v="35"/>
    <n v="98029.26"/>
    <m/>
    <x v="3088"/>
  </r>
  <r>
    <x v="44"/>
    <s v="GDPLTFORECAST"/>
    <s v="TOT"/>
    <s v="MLN_USD"/>
    <s v="A"/>
    <x v="36"/>
    <n v="101283"/>
    <m/>
    <x v="3089"/>
  </r>
  <r>
    <x v="44"/>
    <s v="GDPLTFORECAST"/>
    <s v="TOT"/>
    <s v="MLN_USD"/>
    <s v="A"/>
    <x v="37"/>
    <n v="104584.9"/>
    <m/>
    <x v="3090"/>
  </r>
  <r>
    <x v="44"/>
    <s v="GDPLTFORECAST"/>
    <s v="TOT"/>
    <s v="MLN_USD"/>
    <s v="A"/>
    <x v="38"/>
    <n v="107930.5"/>
    <m/>
    <x v="3091"/>
  </r>
  <r>
    <x v="44"/>
    <s v="GDPLTFORECAST"/>
    <s v="TOT"/>
    <s v="MLN_USD"/>
    <s v="A"/>
    <x v="39"/>
    <n v="111317"/>
    <m/>
    <x v="3092"/>
  </r>
  <r>
    <x v="44"/>
    <s v="GDPLTFORECAST"/>
    <s v="TOT"/>
    <s v="MLN_USD"/>
    <s v="A"/>
    <x v="40"/>
    <n v="114741.8"/>
    <m/>
    <x v="3093"/>
  </r>
  <r>
    <x v="44"/>
    <s v="GDPLTFORECAST"/>
    <s v="TOT"/>
    <s v="MLN_USD"/>
    <s v="A"/>
    <x v="41"/>
    <n v="118202.9"/>
    <m/>
    <x v="3094"/>
  </r>
  <r>
    <x v="44"/>
    <s v="GDPLTFORECAST"/>
    <s v="TOT"/>
    <s v="MLN_USD"/>
    <s v="A"/>
    <x v="42"/>
    <n v="121705.7"/>
    <m/>
    <x v="3095"/>
  </r>
  <r>
    <x v="44"/>
    <s v="GDPLTFORECAST"/>
    <s v="TOT"/>
    <s v="MLN_USD"/>
    <s v="A"/>
    <x v="43"/>
    <n v="125248.3"/>
    <m/>
    <x v="3096"/>
  </r>
  <r>
    <x v="44"/>
    <s v="GDPLTFORECAST"/>
    <s v="TOT"/>
    <s v="MLN_USD"/>
    <s v="A"/>
    <x v="44"/>
    <n v="128828.4"/>
    <m/>
    <x v="3097"/>
  </r>
  <r>
    <x v="44"/>
    <s v="GDPLTFORECAST"/>
    <s v="TOT"/>
    <s v="MLN_USD"/>
    <s v="A"/>
    <x v="45"/>
    <n v="132443.6"/>
    <m/>
    <x v="3098"/>
  </r>
  <r>
    <x v="44"/>
    <s v="GDPLTFORECAST"/>
    <s v="TOT"/>
    <s v="MLN_USD"/>
    <s v="A"/>
    <x v="46"/>
    <n v="136091.5"/>
    <m/>
    <x v="3099"/>
  </r>
  <r>
    <x v="44"/>
    <s v="GDPLTFORECAST"/>
    <s v="TOT"/>
    <s v="MLN_USD"/>
    <s v="A"/>
    <x v="47"/>
    <n v="139758.29999999999"/>
    <m/>
    <x v="3100"/>
  </r>
  <r>
    <x v="44"/>
    <s v="GDPLTFORECAST"/>
    <s v="TOT"/>
    <s v="MLN_USD"/>
    <s v="A"/>
    <x v="48"/>
    <n v="143437.79999999999"/>
    <m/>
    <x v="3101"/>
  </r>
  <r>
    <x v="44"/>
    <s v="GDPLTFORECAST"/>
    <s v="TOT"/>
    <s v="MLN_USD"/>
    <s v="A"/>
    <x v="49"/>
    <n v="147123.29999999999"/>
    <m/>
    <x v="3102"/>
  </r>
  <r>
    <x v="44"/>
    <s v="GDPLTFORECAST"/>
    <s v="TOT"/>
    <s v="MLN_USD"/>
    <s v="A"/>
    <x v="50"/>
    <n v="150809.20000000001"/>
    <m/>
    <x v="3103"/>
  </r>
  <r>
    <x v="44"/>
    <s v="GDPLTFORECAST"/>
    <s v="TOT"/>
    <s v="MLN_USD"/>
    <s v="A"/>
    <x v="51"/>
    <n v="154490.5"/>
    <m/>
    <x v="3104"/>
  </r>
  <r>
    <x v="44"/>
    <s v="GDPLTFORECAST"/>
    <s v="TOT"/>
    <s v="MLN_USD"/>
    <s v="A"/>
    <x v="52"/>
    <n v="158161.1"/>
    <m/>
    <x v="3105"/>
  </r>
  <r>
    <x v="44"/>
    <s v="GDPLTFORECAST"/>
    <s v="TOT"/>
    <s v="MLN_USD"/>
    <s v="A"/>
    <x v="53"/>
    <n v="161815.29999999999"/>
    <m/>
    <x v="3106"/>
  </r>
  <r>
    <x v="44"/>
    <s v="GDPLTFORECAST"/>
    <s v="TOT"/>
    <s v="MLN_USD"/>
    <s v="A"/>
    <x v="54"/>
    <n v="165448.5"/>
    <m/>
    <x v="3107"/>
  </r>
  <r>
    <x v="44"/>
    <s v="GDPLTFORECAST"/>
    <s v="TOT"/>
    <s v="MLN_USD"/>
    <s v="A"/>
    <x v="55"/>
    <n v="169057.6"/>
    <m/>
    <x v="3108"/>
  </r>
  <r>
    <x v="44"/>
    <s v="GDPLTFORECAST"/>
    <s v="TOT"/>
    <s v="MLN_USD"/>
    <s v="A"/>
    <x v="56"/>
    <n v="172640.7"/>
    <m/>
    <x v="3109"/>
  </r>
  <r>
    <x v="44"/>
    <s v="GDPLTFORECAST"/>
    <s v="TOT"/>
    <s v="MLN_USD"/>
    <s v="A"/>
    <x v="57"/>
    <n v="176193.5"/>
    <m/>
    <x v="3110"/>
  </r>
  <r>
    <x v="44"/>
    <s v="GDPLTFORECAST"/>
    <s v="TOT"/>
    <s v="MLN_USD"/>
    <s v="A"/>
    <x v="58"/>
    <n v="179711.5"/>
    <m/>
    <x v="3111"/>
  </r>
  <r>
    <x v="44"/>
    <s v="GDPLTFORECAST"/>
    <s v="TOT"/>
    <s v="MLN_USD"/>
    <s v="A"/>
    <x v="59"/>
    <n v="183191.6"/>
    <m/>
    <x v="3112"/>
  </r>
  <r>
    <x v="44"/>
    <s v="GDPLTFORECAST"/>
    <s v="TOT"/>
    <s v="MLN_USD"/>
    <s v="A"/>
    <x v="60"/>
    <n v="186634"/>
    <m/>
    <x v="3113"/>
  </r>
  <r>
    <x v="44"/>
    <s v="GDPLTFORECAST"/>
    <s v="TOT"/>
    <s v="MLN_USD"/>
    <s v="A"/>
    <x v="61"/>
    <n v="190041.2"/>
    <m/>
    <x v="3114"/>
  </r>
  <r>
    <x v="44"/>
    <s v="GDPLTFORECAST"/>
    <s v="TOT"/>
    <s v="MLN_USD"/>
    <s v="A"/>
    <x v="62"/>
    <n v="193426.8"/>
    <m/>
    <x v="3115"/>
  </r>
  <r>
    <x v="44"/>
    <s v="GDPLTFORECAST"/>
    <s v="TOT"/>
    <s v="MLN_USD"/>
    <s v="A"/>
    <x v="63"/>
    <n v="196792.6"/>
    <m/>
    <x v="3116"/>
  </r>
  <r>
    <x v="44"/>
    <s v="GDPLTFORECAST"/>
    <s v="TOT"/>
    <s v="MLN_USD"/>
    <s v="A"/>
    <x v="64"/>
    <n v="200142.9"/>
    <m/>
    <x v="3117"/>
  </r>
  <r>
    <x v="44"/>
    <s v="GDPLTFORECAST"/>
    <s v="TOT"/>
    <s v="MLN_USD"/>
    <s v="A"/>
    <x v="65"/>
    <n v="203484.6"/>
    <m/>
    <x v="3118"/>
  </r>
  <r>
    <x v="44"/>
    <s v="GDPLTFORECAST"/>
    <s v="TOT"/>
    <s v="MLN_USD"/>
    <s v="A"/>
    <x v="66"/>
    <n v="206826.3"/>
    <m/>
    <x v="3119"/>
  </r>
  <r>
    <x v="44"/>
    <s v="GDPLTFORECAST"/>
    <s v="TOT"/>
    <s v="MLN_USD"/>
    <s v="A"/>
    <x v="67"/>
    <n v="210159.5"/>
    <m/>
    <x v="3120"/>
  </r>
  <r>
    <x v="44"/>
    <s v="GDPLTFORECAST"/>
    <s v="TOT"/>
    <s v="MLN_USD"/>
    <s v="A"/>
    <x v="68"/>
    <n v="213487.1"/>
    <m/>
    <x v="3121"/>
  </r>
  <r>
    <x v="44"/>
    <s v="GDPLTFORECAST"/>
    <s v="TOT"/>
    <s v="MLN_USD"/>
    <s v="A"/>
    <x v="69"/>
    <n v="216812"/>
    <m/>
    <x v="3122"/>
  </r>
  <r>
    <x v="44"/>
    <s v="GDPLTFORECAST"/>
    <s v="TOT"/>
    <s v="MLN_USD"/>
    <s v="A"/>
    <x v="70"/>
    <n v="220139.3"/>
    <m/>
    <x v="3123"/>
  </r>
  <r>
    <x v="45"/>
    <s v="GDPLTFORECAST"/>
    <s v="TOT"/>
    <s v="MLN_USD"/>
    <s v="A"/>
    <x v="5"/>
    <n v="19821.741344098598"/>
    <m/>
    <x v="0"/>
  </r>
  <r>
    <x v="45"/>
    <s v="GDPLTFORECAST"/>
    <s v="TOT"/>
    <s v="MLN_USD"/>
    <s v="A"/>
    <x v="6"/>
    <n v="20289.333818866398"/>
    <m/>
    <x v="3124"/>
  </r>
  <r>
    <x v="45"/>
    <s v="GDPLTFORECAST"/>
    <s v="TOT"/>
    <s v="MLN_USD"/>
    <s v="A"/>
    <x v="7"/>
    <n v="22110.127390822101"/>
    <m/>
    <x v="3125"/>
  </r>
  <r>
    <x v="45"/>
    <s v="GDPLTFORECAST"/>
    <s v="TOT"/>
    <s v="MLN_USD"/>
    <s v="A"/>
    <x v="8"/>
    <n v="23552.101021686802"/>
    <m/>
    <x v="3126"/>
  </r>
  <r>
    <x v="45"/>
    <s v="GDPLTFORECAST"/>
    <s v="TOT"/>
    <s v="MLN_USD"/>
    <s v="A"/>
    <x v="9"/>
    <n v="24168.9198029205"/>
    <m/>
    <x v="3127"/>
  </r>
  <r>
    <x v="45"/>
    <s v="GDPLTFORECAST"/>
    <s v="TOT"/>
    <s v="MLN_USD"/>
    <s v="A"/>
    <x v="10"/>
    <n v="25475.701148952299"/>
    <m/>
    <x v="3128"/>
  </r>
  <r>
    <x v="45"/>
    <s v="GDPLTFORECAST"/>
    <s v="TOT"/>
    <s v="MLN_USD"/>
    <s v="A"/>
    <x v="11"/>
    <n v="27121.758923956"/>
    <m/>
    <x v="3129"/>
  </r>
  <r>
    <x v="45"/>
    <s v="GDPLTFORECAST"/>
    <s v="TOT"/>
    <s v="MLN_USD"/>
    <s v="A"/>
    <x v="12"/>
    <n v="29048.221753247301"/>
    <m/>
    <x v="3130"/>
  </r>
  <r>
    <x v="45"/>
    <s v="GDPLTFORECAST"/>
    <s v="TOT"/>
    <s v="MLN_USD"/>
    <s v="A"/>
    <x v="13"/>
    <n v="31497.188326603999"/>
    <m/>
    <x v="3131"/>
  </r>
  <r>
    <x v="45"/>
    <s v="GDPLTFORECAST"/>
    <s v="TOT"/>
    <s v="MLN_USD"/>
    <s v="A"/>
    <x v="14"/>
    <n v="34122.6539405152"/>
    <m/>
    <x v="3132"/>
  </r>
  <r>
    <x v="45"/>
    <s v="GDPLTFORECAST"/>
    <s v="TOT"/>
    <s v="MLN_USD"/>
    <s v="A"/>
    <x v="15"/>
    <n v="37772.769593692501"/>
    <m/>
    <x v="3133"/>
  </r>
  <r>
    <x v="45"/>
    <s v="GDPLTFORECAST"/>
    <s v="TOT"/>
    <s v="MLN_USD"/>
    <s v="A"/>
    <x v="16"/>
    <n v="42263.718168112697"/>
    <m/>
    <x v="3134"/>
  </r>
  <r>
    <x v="45"/>
    <s v="GDPLTFORECAST"/>
    <s v="TOT"/>
    <s v="MLN_USD"/>
    <s v="A"/>
    <x v="17"/>
    <n v="46481.335213279701"/>
    <m/>
    <x v="3135"/>
  </r>
  <r>
    <x v="45"/>
    <s v="GDPLTFORECAST"/>
    <s v="TOT"/>
    <s v="MLN_USD"/>
    <s v="A"/>
    <x v="18"/>
    <n v="44832.340754001103"/>
    <m/>
    <x v="3136"/>
  </r>
  <r>
    <x v="45"/>
    <s v="GDPLTFORECAST"/>
    <s v="TOT"/>
    <s v="MLN_USD"/>
    <s v="A"/>
    <x v="19"/>
    <n v="38375.726978541097"/>
    <m/>
    <x v="3137"/>
  </r>
  <r>
    <x v="45"/>
    <s v="GDPLTFORECAST"/>
    <s v="TOT"/>
    <s v="MLN_USD"/>
    <s v="A"/>
    <x v="20"/>
    <n v="36863.468156013201"/>
    <m/>
    <x v="3138"/>
  </r>
  <r>
    <x v="45"/>
    <s v="GDPLTFORECAST"/>
    <s v="TOT"/>
    <s v="MLN_USD"/>
    <s v="A"/>
    <x v="21"/>
    <n v="39215.731709607098"/>
    <m/>
    <x v="3139"/>
  </r>
  <r>
    <x v="45"/>
    <s v="GDPLTFORECAST"/>
    <s v="TOT"/>
    <s v="MLN_USD"/>
    <s v="A"/>
    <x v="22"/>
    <n v="40797.9366384901"/>
    <m/>
    <x v="3140"/>
  </r>
  <r>
    <x v="45"/>
    <s v="GDPLTFORECAST"/>
    <s v="TOT"/>
    <s v="MLN_USD"/>
    <s v="A"/>
    <x v="23"/>
    <n v="41789.265894807599"/>
    <m/>
    <x v="3141"/>
  </r>
  <r>
    <x v="45"/>
    <s v="GDPLTFORECAST"/>
    <s v="TOT"/>
    <s v="MLN_USD"/>
    <s v="A"/>
    <x v="24"/>
    <n v="42565.812351747802"/>
    <m/>
    <x v="3142"/>
  </r>
  <r>
    <x v="45"/>
    <s v="GDPLTFORECAST"/>
    <s v="TOT"/>
    <s v="MLN_USD"/>
    <s v="A"/>
    <x v="25"/>
    <n v="43830.744405564998"/>
    <m/>
    <x v="3143"/>
  </r>
  <r>
    <x v="45"/>
    <s v="GDPLTFORECAST"/>
    <s v="TOT"/>
    <s v="MLN_USD"/>
    <s v="A"/>
    <x v="26"/>
    <n v="44798.888447054102"/>
    <m/>
    <x v="3144"/>
  </r>
  <r>
    <x v="45"/>
    <s v="GDPLTFORECAST"/>
    <s v="TOT"/>
    <s v="MLN_USD"/>
    <s v="A"/>
    <x v="27"/>
    <n v="46836.9411686678"/>
    <m/>
    <x v="3145"/>
  </r>
  <r>
    <x v="45"/>
    <s v="GDPLTFORECAST"/>
    <s v="TOT"/>
    <s v="MLN_USD"/>
    <s v="A"/>
    <x v="28"/>
    <n v="48766.619430039304"/>
    <m/>
    <x v="3146"/>
  </r>
  <r>
    <x v="45"/>
    <s v="GDPLTFORECAST"/>
    <s v="TOT"/>
    <s v="MLN_USD"/>
    <s v="A"/>
    <x v="29"/>
    <n v="50499.646732031302"/>
    <m/>
    <x v="3147"/>
  </r>
  <r>
    <x v="45"/>
    <s v="GDPLTFORECAST"/>
    <s v="TOT"/>
    <s v="MLN_USD"/>
    <s v="A"/>
    <x v="30"/>
    <n v="51911.12"/>
    <m/>
    <x v="3148"/>
  </r>
  <r>
    <x v="45"/>
    <s v="GDPLTFORECAST"/>
    <s v="TOT"/>
    <s v="MLN_USD"/>
    <s v="A"/>
    <x v="31"/>
    <n v="53184.02"/>
    <m/>
    <x v="3149"/>
  </r>
  <r>
    <x v="45"/>
    <s v="GDPLTFORECAST"/>
    <s v="TOT"/>
    <s v="MLN_USD"/>
    <s v="A"/>
    <x v="32"/>
    <n v="54354.95"/>
    <m/>
    <x v="3150"/>
  </r>
  <r>
    <x v="45"/>
    <s v="GDPLTFORECAST"/>
    <s v="TOT"/>
    <s v="MLN_USD"/>
    <s v="A"/>
    <x v="33"/>
    <n v="55457.1"/>
    <m/>
    <x v="3151"/>
  </r>
  <r>
    <x v="45"/>
    <s v="GDPLTFORECAST"/>
    <s v="TOT"/>
    <s v="MLN_USD"/>
    <s v="A"/>
    <x v="34"/>
    <n v="56521.18"/>
    <m/>
    <x v="3152"/>
  </r>
  <r>
    <x v="45"/>
    <s v="GDPLTFORECAST"/>
    <s v="TOT"/>
    <s v="MLN_USD"/>
    <s v="A"/>
    <x v="35"/>
    <n v="57554.879999999997"/>
    <m/>
    <x v="3153"/>
  </r>
  <r>
    <x v="45"/>
    <s v="GDPLTFORECAST"/>
    <s v="TOT"/>
    <s v="MLN_USD"/>
    <s v="A"/>
    <x v="36"/>
    <n v="58553.24"/>
    <m/>
    <x v="3154"/>
  </r>
  <r>
    <x v="45"/>
    <s v="GDPLTFORECAST"/>
    <s v="TOT"/>
    <s v="MLN_USD"/>
    <s v="A"/>
    <x v="37"/>
    <n v="59514.12"/>
    <m/>
    <x v="3155"/>
  </r>
  <r>
    <x v="45"/>
    <s v="GDPLTFORECAST"/>
    <s v="TOT"/>
    <s v="MLN_USD"/>
    <s v="A"/>
    <x v="38"/>
    <n v="60431.02"/>
    <m/>
    <x v="3156"/>
  </r>
  <r>
    <x v="45"/>
    <s v="GDPLTFORECAST"/>
    <s v="TOT"/>
    <s v="MLN_USD"/>
    <s v="A"/>
    <x v="39"/>
    <n v="61298.2"/>
    <m/>
    <x v="3157"/>
  </r>
  <r>
    <x v="45"/>
    <s v="GDPLTFORECAST"/>
    <s v="TOT"/>
    <s v="MLN_USD"/>
    <s v="A"/>
    <x v="40"/>
    <n v="62112.29"/>
    <m/>
    <x v="3158"/>
  </r>
  <r>
    <x v="45"/>
    <s v="GDPLTFORECAST"/>
    <s v="TOT"/>
    <s v="MLN_USD"/>
    <s v="A"/>
    <x v="41"/>
    <n v="62877.61"/>
    <m/>
    <x v="3159"/>
  </r>
  <r>
    <x v="45"/>
    <s v="GDPLTFORECAST"/>
    <s v="TOT"/>
    <s v="MLN_USD"/>
    <s v="A"/>
    <x v="42"/>
    <n v="63600.23"/>
    <m/>
    <x v="3160"/>
  </r>
  <r>
    <x v="45"/>
    <s v="GDPLTFORECAST"/>
    <s v="TOT"/>
    <s v="MLN_USD"/>
    <s v="A"/>
    <x v="43"/>
    <n v="64295.67"/>
    <m/>
    <x v="3161"/>
  </r>
  <r>
    <x v="45"/>
    <s v="GDPLTFORECAST"/>
    <s v="TOT"/>
    <s v="MLN_USD"/>
    <s v="A"/>
    <x v="44"/>
    <n v="64977.08"/>
    <m/>
    <x v="3162"/>
  </r>
  <r>
    <x v="45"/>
    <s v="GDPLTFORECAST"/>
    <s v="TOT"/>
    <s v="MLN_USD"/>
    <s v="A"/>
    <x v="45"/>
    <n v="65653.34"/>
    <m/>
    <x v="3163"/>
  </r>
  <r>
    <x v="45"/>
    <s v="GDPLTFORECAST"/>
    <s v="TOT"/>
    <s v="MLN_USD"/>
    <s v="A"/>
    <x v="46"/>
    <n v="66330.2"/>
    <m/>
    <x v="3164"/>
  </r>
  <r>
    <x v="45"/>
    <s v="GDPLTFORECAST"/>
    <s v="TOT"/>
    <s v="MLN_USD"/>
    <s v="A"/>
    <x v="47"/>
    <n v="67018.17"/>
    <m/>
    <x v="3165"/>
  </r>
  <r>
    <x v="45"/>
    <s v="GDPLTFORECAST"/>
    <s v="TOT"/>
    <s v="MLN_USD"/>
    <s v="A"/>
    <x v="48"/>
    <n v="67720.800000000003"/>
    <m/>
    <x v="3166"/>
  </r>
  <r>
    <x v="45"/>
    <s v="GDPLTFORECAST"/>
    <s v="TOT"/>
    <s v="MLN_USD"/>
    <s v="A"/>
    <x v="49"/>
    <n v="68437.5"/>
    <m/>
    <x v="3167"/>
  </r>
  <r>
    <x v="45"/>
    <s v="GDPLTFORECAST"/>
    <s v="TOT"/>
    <s v="MLN_USD"/>
    <s v="A"/>
    <x v="50"/>
    <n v="69163.509999999995"/>
    <m/>
    <x v="3168"/>
  </r>
  <r>
    <x v="45"/>
    <s v="GDPLTFORECAST"/>
    <s v="TOT"/>
    <s v="MLN_USD"/>
    <s v="A"/>
    <x v="51"/>
    <n v="69891.53"/>
    <m/>
    <x v="3169"/>
  </r>
  <r>
    <x v="45"/>
    <s v="GDPLTFORECAST"/>
    <s v="TOT"/>
    <s v="MLN_USD"/>
    <s v="A"/>
    <x v="52"/>
    <n v="70607.23"/>
    <m/>
    <x v="3170"/>
  </r>
  <r>
    <x v="45"/>
    <s v="GDPLTFORECAST"/>
    <s v="TOT"/>
    <s v="MLN_USD"/>
    <s v="A"/>
    <x v="53"/>
    <n v="71302.95"/>
    <m/>
    <x v="3171"/>
  </r>
  <r>
    <x v="45"/>
    <s v="GDPLTFORECAST"/>
    <s v="TOT"/>
    <s v="MLN_USD"/>
    <s v="A"/>
    <x v="54"/>
    <n v="71971.399999999994"/>
    <m/>
    <x v="3172"/>
  </r>
  <r>
    <x v="45"/>
    <s v="GDPLTFORECAST"/>
    <s v="TOT"/>
    <s v="MLN_USD"/>
    <s v="A"/>
    <x v="55"/>
    <n v="72607.02"/>
    <m/>
    <x v="3173"/>
  </r>
  <r>
    <x v="45"/>
    <s v="GDPLTFORECAST"/>
    <s v="TOT"/>
    <s v="MLN_USD"/>
    <s v="A"/>
    <x v="56"/>
    <n v="73206.2"/>
    <m/>
    <x v="3174"/>
  </r>
  <r>
    <x v="45"/>
    <s v="GDPLTFORECAST"/>
    <s v="TOT"/>
    <s v="MLN_USD"/>
    <s v="A"/>
    <x v="57"/>
    <n v="73768.31"/>
    <m/>
    <x v="3175"/>
  </r>
  <r>
    <x v="45"/>
    <s v="GDPLTFORECAST"/>
    <s v="TOT"/>
    <s v="MLN_USD"/>
    <s v="A"/>
    <x v="58"/>
    <n v="74296.66"/>
    <m/>
    <x v="3176"/>
  </r>
  <r>
    <x v="45"/>
    <s v="GDPLTFORECAST"/>
    <s v="TOT"/>
    <s v="MLN_USD"/>
    <s v="A"/>
    <x v="59"/>
    <n v="74797.38"/>
    <m/>
    <x v="3177"/>
  </r>
  <r>
    <x v="45"/>
    <s v="GDPLTFORECAST"/>
    <s v="TOT"/>
    <s v="MLN_USD"/>
    <s v="A"/>
    <x v="60"/>
    <n v="75278.94"/>
    <m/>
    <x v="3178"/>
  </r>
  <r>
    <x v="45"/>
    <s v="GDPLTFORECAST"/>
    <s v="TOT"/>
    <s v="MLN_USD"/>
    <s v="A"/>
    <x v="61"/>
    <n v="75751.17"/>
    <m/>
    <x v="3179"/>
  </r>
  <r>
    <x v="45"/>
    <s v="GDPLTFORECAST"/>
    <s v="TOT"/>
    <s v="MLN_USD"/>
    <s v="A"/>
    <x v="62"/>
    <n v="76225.7"/>
    <m/>
    <x v="3180"/>
  </r>
  <r>
    <x v="45"/>
    <s v="GDPLTFORECAST"/>
    <s v="TOT"/>
    <s v="MLN_USD"/>
    <s v="A"/>
    <x v="63"/>
    <n v="76715.649999999994"/>
    <m/>
    <x v="3181"/>
  </r>
  <r>
    <x v="45"/>
    <s v="GDPLTFORECAST"/>
    <s v="TOT"/>
    <s v="MLN_USD"/>
    <s v="A"/>
    <x v="64"/>
    <n v="77234.100000000006"/>
    <m/>
    <x v="3182"/>
  </r>
  <r>
    <x v="45"/>
    <s v="GDPLTFORECAST"/>
    <s v="TOT"/>
    <s v="MLN_USD"/>
    <s v="A"/>
    <x v="65"/>
    <n v="77790.58"/>
    <m/>
    <x v="3183"/>
  </r>
  <r>
    <x v="45"/>
    <s v="GDPLTFORECAST"/>
    <s v="TOT"/>
    <s v="MLN_USD"/>
    <s v="A"/>
    <x v="66"/>
    <n v="78389.83"/>
    <m/>
    <x v="3184"/>
  </r>
  <r>
    <x v="45"/>
    <s v="GDPLTFORECAST"/>
    <s v="TOT"/>
    <s v="MLN_USD"/>
    <s v="A"/>
    <x v="67"/>
    <n v="79032.28"/>
    <m/>
    <x v="3185"/>
  </r>
  <r>
    <x v="45"/>
    <s v="GDPLTFORECAST"/>
    <s v="TOT"/>
    <s v="MLN_USD"/>
    <s v="A"/>
    <x v="68"/>
    <n v="79714.09"/>
    <m/>
    <x v="3186"/>
  </r>
  <r>
    <x v="45"/>
    <s v="GDPLTFORECAST"/>
    <s v="TOT"/>
    <s v="MLN_USD"/>
    <s v="A"/>
    <x v="69"/>
    <n v="80427.92"/>
    <m/>
    <x v="3187"/>
  </r>
  <r>
    <x v="45"/>
    <s v="GDPLTFORECAST"/>
    <s v="TOT"/>
    <s v="MLN_USD"/>
    <s v="A"/>
    <x v="70"/>
    <n v="81162.91"/>
    <m/>
    <x v="3188"/>
  </r>
  <r>
    <x v="46"/>
    <s v="GDPLTFORECAST"/>
    <s v="TOT"/>
    <s v="MLN_USD"/>
    <s v="A"/>
    <x v="5"/>
    <n v="32406.965865181999"/>
    <m/>
    <x v="0"/>
  </r>
  <r>
    <x v="46"/>
    <s v="GDPLTFORECAST"/>
    <s v="TOT"/>
    <s v="MLN_USD"/>
    <s v="A"/>
    <x v="6"/>
    <n v="34075.911277249201"/>
    <m/>
    <x v="3189"/>
  </r>
  <r>
    <x v="46"/>
    <s v="GDPLTFORECAST"/>
    <s v="TOT"/>
    <s v="MLN_USD"/>
    <s v="A"/>
    <x v="7"/>
    <n v="36901.904546265701"/>
    <m/>
    <x v="3190"/>
  </r>
  <r>
    <x v="46"/>
    <s v="GDPLTFORECAST"/>
    <s v="TOT"/>
    <s v="MLN_USD"/>
    <s v="A"/>
    <x v="8"/>
    <n v="39657.434542083203"/>
    <m/>
    <x v="3191"/>
  </r>
  <r>
    <x v="46"/>
    <s v="GDPLTFORECAST"/>
    <s v="TOT"/>
    <s v="MLN_USD"/>
    <s v="A"/>
    <x v="9"/>
    <n v="39207.464402651101"/>
    <m/>
    <x v="3192"/>
  </r>
  <r>
    <x v="46"/>
    <s v="GDPLTFORECAST"/>
    <s v="TOT"/>
    <s v="MLN_USD"/>
    <s v="A"/>
    <x v="10"/>
    <n v="40709.7638746679"/>
    <m/>
    <x v="3193"/>
  </r>
  <r>
    <x v="46"/>
    <s v="GDPLTFORECAST"/>
    <s v="TOT"/>
    <s v="MLN_USD"/>
    <s v="A"/>
    <x v="11"/>
    <n v="43365.844259711703"/>
    <m/>
    <x v="3194"/>
  </r>
  <r>
    <x v="46"/>
    <s v="GDPLTFORECAST"/>
    <s v="TOT"/>
    <s v="MLN_USD"/>
    <s v="A"/>
    <x v="12"/>
    <n v="46297.700386847297"/>
    <m/>
    <x v="3195"/>
  </r>
  <r>
    <x v="46"/>
    <s v="GDPLTFORECAST"/>
    <s v="TOT"/>
    <s v="MLN_USD"/>
    <s v="A"/>
    <x v="13"/>
    <n v="51176.813629564698"/>
    <m/>
    <x v="3196"/>
  </r>
  <r>
    <x v="46"/>
    <s v="GDPLTFORECAST"/>
    <s v="TOT"/>
    <s v="MLN_USD"/>
    <s v="A"/>
    <x v="14"/>
    <n v="54528.937346142098"/>
    <m/>
    <x v="3197"/>
  </r>
  <r>
    <x v="46"/>
    <s v="GDPLTFORECAST"/>
    <s v="TOT"/>
    <s v="MLN_USD"/>
    <s v="A"/>
    <x v="15"/>
    <n v="58742.610764662197"/>
    <m/>
    <x v="3198"/>
  </r>
  <r>
    <x v="46"/>
    <s v="GDPLTFORECAST"/>
    <s v="TOT"/>
    <s v="MLN_USD"/>
    <s v="A"/>
    <x v="16"/>
    <n v="63093.349511429202"/>
    <m/>
    <x v="3199"/>
  </r>
  <r>
    <x v="46"/>
    <s v="GDPLTFORECAST"/>
    <s v="TOT"/>
    <s v="MLN_USD"/>
    <s v="A"/>
    <x v="17"/>
    <n v="70088.480378283901"/>
    <m/>
    <x v="3200"/>
  </r>
  <r>
    <x v="46"/>
    <s v="GDPLTFORECAST"/>
    <s v="TOT"/>
    <s v="MLN_USD"/>
    <s v="A"/>
    <x v="18"/>
    <n v="71930.460170583101"/>
    <m/>
    <x v="3201"/>
  </r>
  <r>
    <x v="46"/>
    <s v="GDPLTFORECAST"/>
    <s v="TOT"/>
    <s v="MLN_USD"/>
    <s v="A"/>
    <x v="19"/>
    <n v="61274.564510569799"/>
    <m/>
    <x v="3202"/>
  </r>
  <r>
    <x v="46"/>
    <s v="GDPLTFORECAST"/>
    <s v="TOT"/>
    <s v="MLN_USD"/>
    <s v="A"/>
    <x v="20"/>
    <n v="62279.356686745901"/>
    <m/>
    <x v="3203"/>
  </r>
  <r>
    <x v="46"/>
    <s v="GDPLTFORECAST"/>
    <s v="TOT"/>
    <s v="MLN_USD"/>
    <s v="A"/>
    <x v="21"/>
    <n v="66042.979658085198"/>
    <m/>
    <x v="3204"/>
  </r>
  <r>
    <x v="46"/>
    <s v="GDPLTFORECAST"/>
    <s v="TOT"/>
    <s v="MLN_USD"/>
    <s v="A"/>
    <x v="22"/>
    <n v="68570.414227152796"/>
    <m/>
    <x v="3205"/>
  </r>
  <r>
    <x v="46"/>
    <s v="GDPLTFORECAST"/>
    <s v="TOT"/>
    <s v="MLN_USD"/>
    <s v="A"/>
    <x v="23"/>
    <n v="70969.405532824996"/>
    <m/>
    <x v="3206"/>
  </r>
  <r>
    <x v="46"/>
    <s v="GDPLTFORECAST"/>
    <s v="TOT"/>
    <s v="MLN_USD"/>
    <s v="A"/>
    <x v="24"/>
    <n v="73480.009156789194"/>
    <m/>
    <x v="3207"/>
  </r>
  <r>
    <x v="46"/>
    <s v="GDPLTFORECAST"/>
    <s v="TOT"/>
    <s v="MLN_USD"/>
    <s v="A"/>
    <x v="25"/>
    <n v="74975.0694144554"/>
    <m/>
    <x v="3208"/>
  </r>
  <r>
    <x v="46"/>
    <s v="GDPLTFORECAST"/>
    <s v="TOT"/>
    <s v="MLN_USD"/>
    <s v="A"/>
    <x v="26"/>
    <n v="76733.1454726722"/>
    <m/>
    <x v="3209"/>
  </r>
  <r>
    <x v="46"/>
    <s v="GDPLTFORECAST"/>
    <s v="TOT"/>
    <s v="MLN_USD"/>
    <s v="A"/>
    <x v="27"/>
    <n v="79671.208668157895"/>
    <m/>
    <x v="3210"/>
  </r>
  <r>
    <x v="46"/>
    <s v="GDPLTFORECAST"/>
    <s v="TOT"/>
    <s v="MLN_USD"/>
    <s v="A"/>
    <x v="28"/>
    <n v="82306.860540719295"/>
    <m/>
    <x v="3211"/>
  </r>
  <r>
    <x v="46"/>
    <s v="GDPLTFORECAST"/>
    <s v="TOT"/>
    <s v="MLN_USD"/>
    <s v="A"/>
    <x v="29"/>
    <n v="84658.866741485806"/>
    <m/>
    <x v="3212"/>
  </r>
  <r>
    <x v="46"/>
    <s v="GDPLTFORECAST"/>
    <s v="TOT"/>
    <s v="MLN_USD"/>
    <s v="A"/>
    <x v="30"/>
    <n v="86373.02"/>
    <m/>
    <x v="3213"/>
  </r>
  <r>
    <x v="46"/>
    <s v="GDPLTFORECAST"/>
    <s v="TOT"/>
    <s v="MLN_USD"/>
    <s v="A"/>
    <x v="31"/>
    <n v="87920.58"/>
    <m/>
    <x v="3214"/>
  </r>
  <r>
    <x v="46"/>
    <s v="GDPLTFORECAST"/>
    <s v="TOT"/>
    <s v="MLN_USD"/>
    <s v="A"/>
    <x v="32"/>
    <n v="89336.89"/>
    <m/>
    <x v="3215"/>
  </r>
  <r>
    <x v="46"/>
    <s v="GDPLTFORECAST"/>
    <s v="TOT"/>
    <s v="MLN_USD"/>
    <s v="A"/>
    <x v="33"/>
    <n v="90624.43"/>
    <m/>
    <x v="3216"/>
  </r>
  <r>
    <x v="46"/>
    <s v="GDPLTFORECAST"/>
    <s v="TOT"/>
    <s v="MLN_USD"/>
    <s v="A"/>
    <x v="34"/>
    <n v="91804.7"/>
    <m/>
    <x v="3217"/>
  </r>
  <r>
    <x v="46"/>
    <s v="GDPLTFORECAST"/>
    <s v="TOT"/>
    <s v="MLN_USD"/>
    <s v="A"/>
    <x v="35"/>
    <n v="92896.85"/>
    <m/>
    <x v="3218"/>
  </r>
  <r>
    <x v="46"/>
    <s v="GDPLTFORECAST"/>
    <s v="TOT"/>
    <s v="MLN_USD"/>
    <s v="A"/>
    <x v="36"/>
    <n v="93887.58"/>
    <m/>
    <x v="3219"/>
  </r>
  <r>
    <x v="46"/>
    <s v="GDPLTFORECAST"/>
    <s v="TOT"/>
    <s v="MLN_USD"/>
    <s v="A"/>
    <x v="37"/>
    <n v="94762.92"/>
    <m/>
    <x v="3220"/>
  </r>
  <r>
    <x v="46"/>
    <s v="GDPLTFORECAST"/>
    <s v="TOT"/>
    <s v="MLN_USD"/>
    <s v="A"/>
    <x v="38"/>
    <n v="95527.14"/>
    <m/>
    <x v="3221"/>
  </r>
  <r>
    <x v="46"/>
    <s v="GDPLTFORECAST"/>
    <s v="TOT"/>
    <s v="MLN_USD"/>
    <s v="A"/>
    <x v="39"/>
    <n v="96190.96"/>
    <m/>
    <x v="3222"/>
  </r>
  <r>
    <x v="46"/>
    <s v="GDPLTFORECAST"/>
    <s v="TOT"/>
    <s v="MLN_USD"/>
    <s v="A"/>
    <x v="40"/>
    <n v="96767.17"/>
    <m/>
    <x v="3223"/>
  </r>
  <r>
    <x v="46"/>
    <s v="GDPLTFORECAST"/>
    <s v="TOT"/>
    <s v="MLN_USD"/>
    <s v="A"/>
    <x v="41"/>
    <n v="97271.31"/>
    <m/>
    <x v="3224"/>
  </r>
  <r>
    <x v="46"/>
    <s v="GDPLTFORECAST"/>
    <s v="TOT"/>
    <s v="MLN_USD"/>
    <s v="A"/>
    <x v="42"/>
    <n v="97734.88"/>
    <m/>
    <x v="3225"/>
  </r>
  <r>
    <x v="46"/>
    <s v="GDPLTFORECAST"/>
    <s v="TOT"/>
    <s v="MLN_USD"/>
    <s v="A"/>
    <x v="43"/>
    <n v="98183.6"/>
    <m/>
    <x v="3226"/>
  </r>
  <r>
    <x v="46"/>
    <s v="GDPLTFORECAST"/>
    <s v="TOT"/>
    <s v="MLN_USD"/>
    <s v="A"/>
    <x v="44"/>
    <n v="98641.46"/>
    <m/>
    <x v="3227"/>
  </r>
  <r>
    <x v="46"/>
    <s v="GDPLTFORECAST"/>
    <s v="TOT"/>
    <s v="MLN_USD"/>
    <s v="A"/>
    <x v="45"/>
    <n v="99125.97"/>
    <m/>
    <x v="3228"/>
  </r>
  <r>
    <x v="46"/>
    <s v="GDPLTFORECAST"/>
    <s v="TOT"/>
    <s v="MLN_USD"/>
    <s v="A"/>
    <x v="46"/>
    <n v="99646.87"/>
    <m/>
    <x v="3229"/>
  </r>
  <r>
    <x v="46"/>
    <s v="GDPLTFORECAST"/>
    <s v="TOT"/>
    <s v="MLN_USD"/>
    <s v="A"/>
    <x v="47"/>
    <n v="100198.8"/>
    <m/>
    <x v="3230"/>
  </r>
  <r>
    <x v="46"/>
    <s v="GDPLTFORECAST"/>
    <s v="TOT"/>
    <s v="MLN_USD"/>
    <s v="A"/>
    <x v="48"/>
    <n v="100787.7"/>
    <m/>
    <x v="3231"/>
  </r>
  <r>
    <x v="46"/>
    <s v="GDPLTFORECAST"/>
    <s v="TOT"/>
    <s v="MLN_USD"/>
    <s v="A"/>
    <x v="49"/>
    <n v="101417.7"/>
    <m/>
    <x v="3232"/>
  </r>
  <r>
    <x v="46"/>
    <s v="GDPLTFORECAST"/>
    <s v="TOT"/>
    <s v="MLN_USD"/>
    <s v="A"/>
    <x v="50"/>
    <n v="102089.5"/>
    <m/>
    <x v="3233"/>
  </r>
  <r>
    <x v="46"/>
    <s v="GDPLTFORECAST"/>
    <s v="TOT"/>
    <s v="MLN_USD"/>
    <s v="A"/>
    <x v="51"/>
    <n v="102799.9"/>
    <m/>
    <x v="3234"/>
  </r>
  <r>
    <x v="46"/>
    <s v="GDPLTFORECAST"/>
    <s v="TOT"/>
    <s v="MLN_USD"/>
    <s v="A"/>
    <x v="52"/>
    <n v="103542.39999999999"/>
    <m/>
    <x v="3235"/>
  </r>
  <r>
    <x v="46"/>
    <s v="GDPLTFORECAST"/>
    <s v="TOT"/>
    <s v="MLN_USD"/>
    <s v="A"/>
    <x v="53"/>
    <n v="104311.6"/>
    <m/>
    <x v="3236"/>
  </r>
  <r>
    <x v="46"/>
    <s v="GDPLTFORECAST"/>
    <s v="TOT"/>
    <s v="MLN_USD"/>
    <s v="A"/>
    <x v="54"/>
    <n v="105100.6"/>
    <m/>
    <x v="3237"/>
  </r>
  <r>
    <x v="46"/>
    <s v="GDPLTFORECAST"/>
    <s v="TOT"/>
    <s v="MLN_USD"/>
    <s v="A"/>
    <x v="55"/>
    <n v="105902.39999999999"/>
    <m/>
    <x v="3238"/>
  </r>
  <r>
    <x v="46"/>
    <s v="GDPLTFORECAST"/>
    <s v="TOT"/>
    <s v="MLN_USD"/>
    <s v="A"/>
    <x v="56"/>
    <n v="106709"/>
    <m/>
    <x v="3239"/>
  </r>
  <r>
    <x v="46"/>
    <s v="GDPLTFORECAST"/>
    <s v="TOT"/>
    <s v="MLN_USD"/>
    <s v="A"/>
    <x v="57"/>
    <n v="107512.1"/>
    <m/>
    <x v="3240"/>
  </r>
  <r>
    <x v="46"/>
    <s v="GDPLTFORECAST"/>
    <s v="TOT"/>
    <s v="MLN_USD"/>
    <s v="A"/>
    <x v="58"/>
    <n v="108305.2"/>
    <m/>
    <x v="3241"/>
  </r>
  <r>
    <x v="46"/>
    <s v="GDPLTFORECAST"/>
    <s v="TOT"/>
    <s v="MLN_USD"/>
    <s v="A"/>
    <x v="59"/>
    <n v="109081.60000000001"/>
    <m/>
    <x v="3242"/>
  </r>
  <r>
    <x v="46"/>
    <s v="GDPLTFORECAST"/>
    <s v="TOT"/>
    <s v="MLN_USD"/>
    <s v="A"/>
    <x v="60"/>
    <n v="109835"/>
    <m/>
    <x v="3243"/>
  </r>
  <r>
    <x v="46"/>
    <s v="GDPLTFORECAST"/>
    <s v="TOT"/>
    <s v="MLN_USD"/>
    <s v="A"/>
    <x v="61"/>
    <n v="110560.2"/>
    <m/>
    <x v="3244"/>
  </r>
  <r>
    <x v="46"/>
    <s v="GDPLTFORECAST"/>
    <s v="TOT"/>
    <s v="MLN_USD"/>
    <s v="A"/>
    <x v="62"/>
    <n v="111257.4"/>
    <m/>
    <x v="3245"/>
  </r>
  <r>
    <x v="46"/>
    <s v="GDPLTFORECAST"/>
    <s v="TOT"/>
    <s v="MLN_USD"/>
    <s v="A"/>
    <x v="63"/>
    <n v="111935.8"/>
    <m/>
    <x v="3246"/>
  </r>
  <r>
    <x v="46"/>
    <s v="GDPLTFORECAST"/>
    <s v="TOT"/>
    <s v="MLN_USD"/>
    <s v="A"/>
    <x v="64"/>
    <n v="112609.4"/>
    <m/>
    <x v="3247"/>
  </r>
  <r>
    <x v="46"/>
    <s v="GDPLTFORECAST"/>
    <s v="TOT"/>
    <s v="MLN_USD"/>
    <s v="A"/>
    <x v="65"/>
    <n v="113290.1"/>
    <m/>
    <x v="3248"/>
  </r>
  <r>
    <x v="46"/>
    <s v="GDPLTFORECAST"/>
    <s v="TOT"/>
    <s v="MLN_USD"/>
    <s v="A"/>
    <x v="66"/>
    <n v="113986.1"/>
    <m/>
    <x v="3249"/>
  </r>
  <r>
    <x v="46"/>
    <s v="GDPLTFORECAST"/>
    <s v="TOT"/>
    <s v="MLN_USD"/>
    <s v="A"/>
    <x v="67"/>
    <n v="114706.9"/>
    <m/>
    <x v="3250"/>
  </r>
  <r>
    <x v="46"/>
    <s v="GDPLTFORECAST"/>
    <s v="TOT"/>
    <s v="MLN_USD"/>
    <s v="A"/>
    <x v="68"/>
    <n v="115462.6"/>
    <m/>
    <x v="3251"/>
  </r>
  <r>
    <x v="46"/>
    <s v="GDPLTFORECAST"/>
    <s v="TOT"/>
    <s v="MLN_USD"/>
    <s v="A"/>
    <x v="69"/>
    <n v="116259.6"/>
    <m/>
    <x v="3252"/>
  </r>
  <r>
    <x v="46"/>
    <s v="GDPLTFORECAST"/>
    <s v="TOT"/>
    <s v="MLN_USD"/>
    <s v="A"/>
    <x v="70"/>
    <n v="117093.1"/>
    <m/>
    <x v="3253"/>
  </r>
  <r>
    <x v="47"/>
    <s v="GDPLTFORECAST"/>
    <s v="TOT"/>
    <s v="MLN_USD"/>
    <s v="A"/>
    <x v="0"/>
    <n v="553389.03840465297"/>
    <m/>
    <x v="0"/>
  </r>
  <r>
    <x v="47"/>
    <s v="GDPLTFORECAST"/>
    <s v="TOT"/>
    <s v="MLN_USD"/>
    <s v="A"/>
    <x v="1"/>
    <n v="603768.42164008203"/>
    <m/>
    <x v="3254"/>
  </r>
  <r>
    <x v="47"/>
    <s v="GDPLTFORECAST"/>
    <s v="TOT"/>
    <s v="MLN_USD"/>
    <s v="A"/>
    <x v="2"/>
    <n v="631714.16455977003"/>
    <m/>
    <x v="3255"/>
  </r>
  <r>
    <x v="47"/>
    <s v="GDPLTFORECAST"/>
    <s v="TOT"/>
    <s v="MLN_USD"/>
    <s v="A"/>
    <x v="3"/>
    <n v="631878.77318170504"/>
    <m/>
    <x v="3256"/>
  </r>
  <r>
    <x v="47"/>
    <s v="GDPLTFORECAST"/>
    <s v="TOT"/>
    <s v="MLN_USD"/>
    <s v="A"/>
    <x v="4"/>
    <n v="636084.29484904802"/>
    <m/>
    <x v="3257"/>
  </r>
  <r>
    <x v="47"/>
    <s v="GDPLTFORECAST"/>
    <s v="TOT"/>
    <s v="MLN_USD"/>
    <s v="A"/>
    <x v="5"/>
    <n v="637362.29789990105"/>
    <m/>
    <x v="3258"/>
  </r>
  <r>
    <x v="47"/>
    <s v="GDPLTFORECAST"/>
    <s v="TOT"/>
    <s v="MLN_USD"/>
    <s v="A"/>
    <x v="6"/>
    <n v="658929.456719624"/>
    <m/>
    <x v="3259"/>
  </r>
  <r>
    <x v="47"/>
    <s v="GDPLTFORECAST"/>
    <s v="TOT"/>
    <s v="MLN_USD"/>
    <s v="A"/>
    <x v="7"/>
    <n v="676013.31682248798"/>
    <m/>
    <x v="3260"/>
  </r>
  <r>
    <x v="47"/>
    <s v="GDPLTFORECAST"/>
    <s v="TOT"/>
    <s v="MLN_USD"/>
    <s v="A"/>
    <x v="8"/>
    <n v="695175.36077727797"/>
    <m/>
    <x v="3261"/>
  </r>
  <r>
    <x v="47"/>
    <s v="GDPLTFORECAST"/>
    <s v="TOT"/>
    <s v="MLN_USD"/>
    <s v="A"/>
    <x v="9"/>
    <n v="689971.89933945599"/>
    <m/>
    <x v="3262"/>
  </r>
  <r>
    <x v="47"/>
    <s v="GDPLTFORECAST"/>
    <s v="TOT"/>
    <s v="MLN_USD"/>
    <s v="A"/>
    <x v="10"/>
    <n v="723536.05459809303"/>
    <m/>
    <x v="3263"/>
  </r>
  <r>
    <x v="47"/>
    <s v="GDPLTFORECAST"/>
    <s v="TOT"/>
    <s v="MLN_USD"/>
    <s v="A"/>
    <x v="11"/>
    <n v="727498.09267882397"/>
    <m/>
    <x v="3264"/>
  </r>
  <r>
    <x v="47"/>
    <s v="GDPLTFORECAST"/>
    <s v="TOT"/>
    <s v="MLN_USD"/>
    <s v="A"/>
    <x v="12"/>
    <n v="728427.44552349602"/>
    <m/>
    <x v="3265"/>
  </r>
  <r>
    <x v="47"/>
    <s v="GDPLTFORECAST"/>
    <s v="TOT"/>
    <s v="MLN_USD"/>
    <s v="A"/>
    <x v="13"/>
    <n v="784219.48032045399"/>
    <m/>
    <x v="3266"/>
  </r>
  <r>
    <x v="47"/>
    <s v="GDPLTFORECAST"/>
    <s v="TOT"/>
    <s v="MLN_USD"/>
    <s v="A"/>
    <x v="14"/>
    <n v="856792.44963129901"/>
    <m/>
    <x v="3267"/>
  </r>
  <r>
    <x v="47"/>
    <s v="GDPLTFORECAST"/>
    <s v="TOT"/>
    <s v="MLN_USD"/>
    <s v="A"/>
    <x v="15"/>
    <n v="918961.92541279201"/>
    <m/>
    <x v="3268"/>
  </r>
  <r>
    <x v="47"/>
    <s v="GDPLTFORECAST"/>
    <s v="TOT"/>
    <s v="MLN_USD"/>
    <s v="A"/>
    <x v="16"/>
    <n v="970210.07637509797"/>
    <m/>
    <x v="3269"/>
  </r>
  <r>
    <x v="47"/>
    <s v="GDPLTFORECAST"/>
    <s v="TOT"/>
    <s v="MLN_USD"/>
    <s v="A"/>
    <x v="17"/>
    <n v="1028347.78403462"/>
    <m/>
    <x v="3270"/>
  </r>
  <r>
    <x v="47"/>
    <s v="GDPLTFORECAST"/>
    <s v="TOT"/>
    <s v="MLN_USD"/>
    <s v="A"/>
    <x v="18"/>
    <n v="1115008.5079060399"/>
    <m/>
    <x v="3271"/>
  </r>
  <r>
    <x v="47"/>
    <s v="GDPLTFORECAST"/>
    <s v="TOT"/>
    <s v="MLN_USD"/>
    <s v="A"/>
    <x v="19"/>
    <n v="1135403.97340991"/>
    <m/>
    <x v="3272"/>
  </r>
  <r>
    <x v="47"/>
    <s v="GDPLTFORECAST"/>
    <s v="TOT"/>
    <s v="MLN_USD"/>
    <s v="A"/>
    <x v="20"/>
    <n v="1219815.0461148799"/>
    <m/>
    <x v="3273"/>
  </r>
  <r>
    <x v="47"/>
    <s v="GDPLTFORECAST"/>
    <s v="TOT"/>
    <s v="MLN_USD"/>
    <s v="A"/>
    <x v="21"/>
    <n v="1341758.9299824401"/>
    <m/>
    <x v="3274"/>
  </r>
  <r>
    <x v="47"/>
    <s v="GDPLTFORECAST"/>
    <s v="TOT"/>
    <s v="MLN_USD"/>
    <s v="A"/>
    <x v="22"/>
    <n v="1414367.65431761"/>
    <m/>
    <x v="3275"/>
  </r>
  <r>
    <x v="47"/>
    <s v="GDPLTFORECAST"/>
    <s v="TOT"/>
    <s v="MLN_USD"/>
    <s v="A"/>
    <x v="23"/>
    <n v="1452544.3782267999"/>
    <m/>
    <x v="3276"/>
  </r>
  <r>
    <x v="47"/>
    <s v="GDPLTFORECAST"/>
    <s v="TOT"/>
    <s v="MLN_USD"/>
    <s v="A"/>
    <x v="24"/>
    <n v="1505598.0980414799"/>
    <m/>
    <x v="3277"/>
  </r>
  <r>
    <x v="47"/>
    <s v="GDPLTFORECAST"/>
    <s v="TOT"/>
    <s v="MLN_USD"/>
    <s v="A"/>
    <x v="25"/>
    <n v="1567423.88931778"/>
    <m/>
    <x v="3278"/>
  </r>
  <r>
    <x v="47"/>
    <s v="GDPLTFORECAST"/>
    <s v="TOT"/>
    <s v="MLN_USD"/>
    <s v="A"/>
    <x v="26"/>
    <n v="1593610.2765305601"/>
    <m/>
    <x v="3279"/>
  </r>
  <r>
    <x v="47"/>
    <s v="GDPLTFORECAST"/>
    <s v="TOT"/>
    <s v="MLN_USD"/>
    <s v="A"/>
    <x v="27"/>
    <n v="1581889.42911109"/>
    <m/>
    <x v="3280"/>
  </r>
  <r>
    <x v="47"/>
    <s v="GDPLTFORECAST"/>
    <s v="TOT"/>
    <s v="MLN_USD"/>
    <s v="A"/>
    <x v="28"/>
    <n v="1607575.7400211501"/>
    <m/>
    <x v="3281"/>
  </r>
  <r>
    <x v="47"/>
    <s v="GDPLTFORECAST"/>
    <s v="TOT"/>
    <s v="MLN_USD"/>
    <s v="A"/>
    <x v="29"/>
    <n v="1640774.2021061101"/>
    <m/>
    <x v="3282"/>
  </r>
  <r>
    <x v="47"/>
    <s v="GDPLTFORECAST"/>
    <s v="TOT"/>
    <s v="MLN_USD"/>
    <s v="A"/>
    <x v="30"/>
    <n v="1686648"/>
    <m/>
    <x v="3283"/>
  </r>
  <r>
    <x v="47"/>
    <s v="GDPLTFORECAST"/>
    <s v="TOT"/>
    <s v="MLN_USD"/>
    <s v="A"/>
    <x v="31"/>
    <n v="1730028"/>
    <m/>
    <x v="3284"/>
  </r>
  <r>
    <x v="47"/>
    <s v="GDPLTFORECAST"/>
    <s v="TOT"/>
    <s v="MLN_USD"/>
    <s v="A"/>
    <x v="32"/>
    <n v="1767250"/>
    <m/>
    <x v="3285"/>
  </r>
  <r>
    <x v="47"/>
    <s v="GDPLTFORECAST"/>
    <s v="TOT"/>
    <s v="MLN_USD"/>
    <s v="A"/>
    <x v="33"/>
    <n v="1799192"/>
    <m/>
    <x v="3286"/>
  </r>
  <r>
    <x v="47"/>
    <s v="GDPLTFORECAST"/>
    <s v="TOT"/>
    <s v="MLN_USD"/>
    <s v="A"/>
    <x v="34"/>
    <n v="1829051"/>
    <m/>
    <x v="3287"/>
  </r>
  <r>
    <x v="47"/>
    <s v="GDPLTFORECAST"/>
    <s v="TOT"/>
    <s v="MLN_USD"/>
    <s v="A"/>
    <x v="35"/>
    <n v="1859603"/>
    <m/>
    <x v="3288"/>
  </r>
  <r>
    <x v="47"/>
    <s v="GDPLTFORECAST"/>
    <s v="TOT"/>
    <s v="MLN_USD"/>
    <s v="A"/>
    <x v="36"/>
    <n v="1891361"/>
    <m/>
    <x v="3289"/>
  </r>
  <r>
    <x v="47"/>
    <s v="GDPLTFORECAST"/>
    <s v="TOT"/>
    <s v="MLN_USD"/>
    <s v="A"/>
    <x v="37"/>
    <n v="1924746"/>
    <m/>
    <x v="3290"/>
  </r>
  <r>
    <x v="47"/>
    <s v="GDPLTFORECAST"/>
    <s v="TOT"/>
    <s v="MLN_USD"/>
    <s v="A"/>
    <x v="38"/>
    <n v="1960026"/>
    <m/>
    <x v="3291"/>
  </r>
  <r>
    <x v="47"/>
    <s v="GDPLTFORECAST"/>
    <s v="TOT"/>
    <s v="MLN_USD"/>
    <s v="A"/>
    <x v="39"/>
    <n v="1997268"/>
    <m/>
    <x v="3292"/>
  </r>
  <r>
    <x v="47"/>
    <s v="GDPLTFORECAST"/>
    <s v="TOT"/>
    <s v="MLN_USD"/>
    <s v="A"/>
    <x v="40"/>
    <n v="2036354"/>
    <m/>
    <x v="3293"/>
  </r>
  <r>
    <x v="47"/>
    <s v="GDPLTFORECAST"/>
    <s v="TOT"/>
    <s v="MLN_USD"/>
    <s v="A"/>
    <x v="41"/>
    <n v="2077103"/>
    <m/>
    <x v="3294"/>
  </r>
  <r>
    <x v="47"/>
    <s v="GDPLTFORECAST"/>
    <s v="TOT"/>
    <s v="MLN_USD"/>
    <s v="A"/>
    <x v="42"/>
    <n v="2119355"/>
    <m/>
    <x v="3295"/>
  </r>
  <r>
    <x v="47"/>
    <s v="GDPLTFORECAST"/>
    <s v="TOT"/>
    <s v="MLN_USD"/>
    <s v="A"/>
    <x v="43"/>
    <n v="2163117"/>
    <m/>
    <x v="3296"/>
  </r>
  <r>
    <x v="47"/>
    <s v="GDPLTFORECAST"/>
    <s v="TOT"/>
    <s v="MLN_USD"/>
    <s v="A"/>
    <x v="44"/>
    <n v="2208326"/>
    <m/>
    <x v="3297"/>
  </r>
  <r>
    <x v="47"/>
    <s v="GDPLTFORECAST"/>
    <s v="TOT"/>
    <s v="MLN_USD"/>
    <s v="A"/>
    <x v="45"/>
    <n v="2254859"/>
    <m/>
    <x v="3298"/>
  </r>
  <r>
    <x v="47"/>
    <s v="GDPLTFORECAST"/>
    <s v="TOT"/>
    <s v="MLN_USD"/>
    <s v="A"/>
    <x v="46"/>
    <n v="2302633"/>
    <m/>
    <x v="3299"/>
  </r>
  <r>
    <x v="47"/>
    <s v="GDPLTFORECAST"/>
    <s v="TOT"/>
    <s v="MLN_USD"/>
    <s v="A"/>
    <x v="47"/>
    <n v="2351784"/>
    <m/>
    <x v="3300"/>
  </r>
  <r>
    <x v="47"/>
    <s v="GDPLTFORECAST"/>
    <s v="TOT"/>
    <s v="MLN_USD"/>
    <s v="A"/>
    <x v="48"/>
    <n v="2402527"/>
    <m/>
    <x v="3301"/>
  </r>
  <r>
    <x v="47"/>
    <s v="GDPLTFORECAST"/>
    <s v="TOT"/>
    <s v="MLN_USD"/>
    <s v="A"/>
    <x v="49"/>
    <n v="2455060"/>
    <m/>
    <x v="3302"/>
  </r>
  <r>
    <x v="47"/>
    <s v="GDPLTFORECAST"/>
    <s v="TOT"/>
    <s v="MLN_USD"/>
    <s v="A"/>
    <x v="50"/>
    <n v="2509517"/>
    <m/>
    <x v="3303"/>
  </r>
  <r>
    <x v="47"/>
    <s v="GDPLTFORECAST"/>
    <s v="TOT"/>
    <s v="MLN_USD"/>
    <s v="A"/>
    <x v="51"/>
    <n v="2565983"/>
    <m/>
    <x v="3304"/>
  </r>
  <r>
    <x v="47"/>
    <s v="GDPLTFORECAST"/>
    <s v="TOT"/>
    <s v="MLN_USD"/>
    <s v="A"/>
    <x v="52"/>
    <n v="2624379"/>
    <m/>
    <x v="3305"/>
  </r>
  <r>
    <x v="47"/>
    <s v="GDPLTFORECAST"/>
    <s v="TOT"/>
    <s v="MLN_USD"/>
    <s v="A"/>
    <x v="53"/>
    <n v="2684782"/>
    <m/>
    <x v="3306"/>
  </r>
  <r>
    <x v="47"/>
    <s v="GDPLTFORECAST"/>
    <s v="TOT"/>
    <s v="MLN_USD"/>
    <s v="A"/>
    <x v="54"/>
    <n v="2747194"/>
    <m/>
    <x v="3307"/>
  </r>
  <r>
    <x v="47"/>
    <s v="GDPLTFORECAST"/>
    <s v="TOT"/>
    <s v="MLN_USD"/>
    <s v="A"/>
    <x v="55"/>
    <n v="2811527"/>
    <m/>
    <x v="3308"/>
  </r>
  <r>
    <x v="47"/>
    <s v="GDPLTFORECAST"/>
    <s v="TOT"/>
    <s v="MLN_USD"/>
    <s v="A"/>
    <x v="56"/>
    <n v="2877633"/>
    <m/>
    <x v="3309"/>
  </r>
  <r>
    <x v="47"/>
    <s v="GDPLTFORECAST"/>
    <s v="TOT"/>
    <s v="MLN_USD"/>
    <s v="A"/>
    <x v="57"/>
    <n v="2945394"/>
    <m/>
    <x v="3310"/>
  </r>
  <r>
    <x v="47"/>
    <s v="GDPLTFORECAST"/>
    <s v="TOT"/>
    <s v="MLN_USD"/>
    <s v="A"/>
    <x v="58"/>
    <n v="3014584"/>
    <m/>
    <x v="3311"/>
  </r>
  <r>
    <x v="47"/>
    <s v="GDPLTFORECAST"/>
    <s v="TOT"/>
    <s v="MLN_USD"/>
    <s v="A"/>
    <x v="59"/>
    <n v="3084855"/>
    <m/>
    <x v="3312"/>
  </r>
  <r>
    <x v="47"/>
    <s v="GDPLTFORECAST"/>
    <s v="TOT"/>
    <s v="MLN_USD"/>
    <s v="A"/>
    <x v="60"/>
    <n v="3155821"/>
    <m/>
    <x v="3313"/>
  </r>
  <r>
    <x v="47"/>
    <s v="GDPLTFORECAST"/>
    <s v="TOT"/>
    <s v="MLN_USD"/>
    <s v="A"/>
    <x v="61"/>
    <n v="3227174"/>
    <m/>
    <x v="3314"/>
  </r>
  <r>
    <x v="47"/>
    <s v="GDPLTFORECAST"/>
    <s v="TOT"/>
    <s v="MLN_USD"/>
    <s v="A"/>
    <x v="62"/>
    <n v="3298831"/>
    <m/>
    <x v="3315"/>
  </r>
  <r>
    <x v="47"/>
    <s v="GDPLTFORECAST"/>
    <s v="TOT"/>
    <s v="MLN_USD"/>
    <s v="A"/>
    <x v="63"/>
    <n v="3370791"/>
    <m/>
    <x v="3316"/>
  </r>
  <r>
    <x v="47"/>
    <s v="GDPLTFORECAST"/>
    <s v="TOT"/>
    <s v="MLN_USD"/>
    <s v="A"/>
    <x v="64"/>
    <n v="3443062"/>
    <m/>
    <x v="3317"/>
  </r>
  <r>
    <x v="47"/>
    <s v="GDPLTFORECAST"/>
    <s v="TOT"/>
    <s v="MLN_USD"/>
    <s v="A"/>
    <x v="65"/>
    <n v="3515665"/>
    <m/>
    <x v="3318"/>
  </r>
  <r>
    <x v="47"/>
    <s v="GDPLTFORECAST"/>
    <s v="TOT"/>
    <s v="MLN_USD"/>
    <s v="A"/>
    <x v="66"/>
    <n v="3588702"/>
    <m/>
    <x v="3319"/>
  </r>
  <r>
    <x v="47"/>
    <s v="GDPLTFORECAST"/>
    <s v="TOT"/>
    <s v="MLN_USD"/>
    <s v="A"/>
    <x v="67"/>
    <n v="3662195"/>
    <m/>
    <x v="3320"/>
  </r>
  <r>
    <x v="47"/>
    <s v="GDPLTFORECAST"/>
    <s v="TOT"/>
    <s v="MLN_USD"/>
    <s v="A"/>
    <x v="68"/>
    <n v="3736503"/>
    <m/>
    <x v="3321"/>
  </r>
  <r>
    <x v="47"/>
    <s v="GDPLTFORECAST"/>
    <s v="TOT"/>
    <s v="MLN_USD"/>
    <s v="A"/>
    <x v="69"/>
    <n v="3811932"/>
    <m/>
    <x v="3322"/>
  </r>
  <r>
    <x v="47"/>
    <s v="GDPLTFORECAST"/>
    <s v="TOT"/>
    <s v="MLN_USD"/>
    <s v="A"/>
    <x v="70"/>
    <n v="3888646"/>
    <m/>
    <x v="3323"/>
  </r>
  <r>
    <x v="48"/>
    <s v="GDPLTFORECAST"/>
    <s v="TOT"/>
    <s v="MLN_USD"/>
    <s v="A"/>
    <x v="5"/>
    <n v="9222481.7671597991"/>
    <m/>
    <x v="0"/>
  </r>
  <r>
    <x v="48"/>
    <s v="GDPLTFORECAST"/>
    <s v="TOT"/>
    <s v="MLN_USD"/>
    <s v="A"/>
    <x v="6"/>
    <n v="9377082.9516310301"/>
    <m/>
    <x v="3324"/>
  </r>
  <r>
    <x v="48"/>
    <s v="GDPLTFORECAST"/>
    <s v="TOT"/>
    <s v="MLN_USD"/>
    <s v="A"/>
    <x v="7"/>
    <n v="9638363.1469241995"/>
    <m/>
    <x v="3325"/>
  </r>
  <r>
    <x v="48"/>
    <s v="GDPLTFORECAST"/>
    <s v="TOT"/>
    <s v="MLN_USD"/>
    <s v="A"/>
    <x v="8"/>
    <n v="9913481.1149381809"/>
    <m/>
    <x v="3326"/>
  </r>
  <r>
    <x v="48"/>
    <s v="GDPLTFORECAST"/>
    <s v="TOT"/>
    <s v="MLN_USD"/>
    <s v="A"/>
    <x v="9"/>
    <n v="10199378.868638599"/>
    <m/>
    <x v="3327"/>
  </r>
  <r>
    <x v="48"/>
    <s v="GDPLTFORECAST"/>
    <s v="TOT"/>
    <s v="MLN_USD"/>
    <s v="A"/>
    <x v="10"/>
    <n v="10609794.7596776"/>
    <m/>
    <x v="3328"/>
  </r>
  <r>
    <x v="48"/>
    <s v="GDPLTFORECAST"/>
    <s v="TOT"/>
    <s v="MLN_USD"/>
    <s v="A"/>
    <x v="11"/>
    <n v="10841022.542278901"/>
    <m/>
    <x v="3329"/>
  </r>
  <r>
    <x v="48"/>
    <s v="GDPLTFORECAST"/>
    <s v="TOT"/>
    <s v="MLN_USD"/>
    <s v="A"/>
    <x v="12"/>
    <n v="10953572.241577599"/>
    <m/>
    <x v="3330"/>
  </r>
  <r>
    <x v="48"/>
    <s v="GDPLTFORECAST"/>
    <s v="TOT"/>
    <s v="MLN_USD"/>
    <s v="A"/>
    <x v="13"/>
    <n v="11038352.8668341"/>
    <m/>
    <x v="3331"/>
  </r>
  <r>
    <x v="48"/>
    <s v="GDPLTFORECAST"/>
    <s v="TOT"/>
    <s v="MLN_USD"/>
    <s v="A"/>
    <x v="14"/>
    <n v="11269849.8468554"/>
    <m/>
    <x v="3332"/>
  </r>
  <r>
    <x v="48"/>
    <s v="GDPLTFORECAST"/>
    <s v="TOT"/>
    <s v="MLN_USD"/>
    <s v="A"/>
    <x v="15"/>
    <n v="11474930.833548499"/>
    <m/>
    <x v="3333"/>
  </r>
  <r>
    <x v="48"/>
    <s v="GDPLTFORECAST"/>
    <s v="TOT"/>
    <s v="MLN_USD"/>
    <s v="A"/>
    <x v="16"/>
    <n v="11862517.108699599"/>
    <m/>
    <x v="3334"/>
  </r>
  <r>
    <x v="48"/>
    <s v="GDPLTFORECAST"/>
    <s v="TOT"/>
    <s v="MLN_USD"/>
    <s v="A"/>
    <x v="17"/>
    <n v="12225171.159466"/>
    <m/>
    <x v="3335"/>
  </r>
  <r>
    <x v="48"/>
    <s v="GDPLTFORECAST"/>
    <s v="TOT"/>
    <s v="MLN_USD"/>
    <s v="A"/>
    <x v="18"/>
    <n v="12265251.841354501"/>
    <m/>
    <x v="3336"/>
  </r>
  <r>
    <x v="48"/>
    <s v="GDPLTFORECAST"/>
    <s v="TOT"/>
    <s v="MLN_USD"/>
    <s v="A"/>
    <x v="19"/>
    <n v="11713556.4454525"/>
    <m/>
    <x v="3337"/>
  </r>
  <r>
    <x v="48"/>
    <s v="GDPLTFORECAST"/>
    <s v="TOT"/>
    <s v="MLN_USD"/>
    <s v="A"/>
    <x v="20"/>
    <n v="11945021.594866"/>
    <m/>
    <x v="3338"/>
  </r>
  <r>
    <x v="48"/>
    <s v="GDPLTFORECAST"/>
    <s v="TOT"/>
    <s v="MLN_USD"/>
    <s v="A"/>
    <x v="21"/>
    <n v="12131214.101402801"/>
    <m/>
    <x v="3339"/>
  </r>
  <r>
    <x v="48"/>
    <s v="GDPLTFORECAST"/>
    <s v="TOT"/>
    <s v="MLN_USD"/>
    <s v="A"/>
    <x v="22"/>
    <n v="12020122.9470392"/>
    <m/>
    <x v="3340"/>
  </r>
  <r>
    <x v="48"/>
    <s v="GDPLTFORECAST"/>
    <s v="TOT"/>
    <s v="MLN_USD"/>
    <s v="A"/>
    <x v="23"/>
    <n v="11989739.560725801"/>
    <m/>
    <x v="3341"/>
  </r>
  <r>
    <x v="48"/>
    <s v="GDPLTFORECAST"/>
    <s v="TOT"/>
    <s v="MLN_USD"/>
    <s v="A"/>
    <x v="24"/>
    <n v="12151232.1207087"/>
    <m/>
    <x v="3342"/>
  </r>
  <r>
    <x v="48"/>
    <s v="GDPLTFORECAST"/>
    <s v="TOT"/>
    <s v="MLN_USD"/>
    <s v="A"/>
    <x v="25"/>
    <n v="12391117.2107927"/>
    <m/>
    <x v="3343"/>
  </r>
  <r>
    <x v="48"/>
    <s v="GDPLTFORECAST"/>
    <s v="TOT"/>
    <s v="MLN_USD"/>
    <s v="A"/>
    <x v="26"/>
    <n v="12612189.0064712"/>
    <m/>
    <x v="3344"/>
  </r>
  <r>
    <x v="48"/>
    <s v="GDPLTFORECAST"/>
    <s v="TOT"/>
    <s v="MLN_USD"/>
    <s v="A"/>
    <x v="27"/>
    <n v="12935804.2699086"/>
    <m/>
    <x v="3345"/>
  </r>
  <r>
    <x v="48"/>
    <s v="GDPLTFORECAST"/>
    <s v="TOT"/>
    <s v="MLN_USD"/>
    <s v="A"/>
    <x v="28"/>
    <n v="13226112.599174"/>
    <m/>
    <x v="3346"/>
  </r>
  <r>
    <x v="48"/>
    <s v="GDPLTFORECAST"/>
    <s v="TOT"/>
    <s v="MLN_USD"/>
    <s v="A"/>
    <x v="29"/>
    <n v="13501272.0034281"/>
    <m/>
    <x v="3347"/>
  </r>
  <r>
    <x v="48"/>
    <s v="GDPLTFORECAST"/>
    <s v="TOT"/>
    <s v="MLN_USD"/>
    <s v="A"/>
    <x v="30"/>
    <n v="13679000"/>
    <m/>
    <x v="3348"/>
  </r>
  <r>
    <x v="48"/>
    <s v="GDPLTFORECAST"/>
    <s v="TOT"/>
    <s v="MLN_USD"/>
    <s v="A"/>
    <x v="31"/>
    <n v="13838960"/>
    <m/>
    <x v="3349"/>
  </r>
  <r>
    <x v="48"/>
    <s v="GDPLTFORECAST"/>
    <s v="TOT"/>
    <s v="MLN_USD"/>
    <s v="A"/>
    <x v="32"/>
    <n v="13999500"/>
    <m/>
    <x v="3350"/>
  </r>
  <r>
    <x v="48"/>
    <s v="GDPLTFORECAST"/>
    <s v="TOT"/>
    <s v="MLN_USD"/>
    <s v="A"/>
    <x v="33"/>
    <n v="14167290"/>
    <m/>
    <x v="3351"/>
  </r>
  <r>
    <x v="48"/>
    <s v="GDPLTFORECAST"/>
    <s v="TOT"/>
    <s v="MLN_USD"/>
    <s v="A"/>
    <x v="34"/>
    <n v="14345570"/>
    <m/>
    <x v="3352"/>
  </r>
  <r>
    <x v="48"/>
    <s v="GDPLTFORECAST"/>
    <s v="TOT"/>
    <s v="MLN_USD"/>
    <s v="A"/>
    <x v="35"/>
    <n v="14534690"/>
    <m/>
    <x v="3353"/>
  </r>
  <r>
    <x v="48"/>
    <s v="GDPLTFORECAST"/>
    <s v="TOT"/>
    <s v="MLN_USD"/>
    <s v="A"/>
    <x v="36"/>
    <n v="14732540"/>
    <m/>
    <x v="3354"/>
  </r>
  <r>
    <x v="48"/>
    <s v="GDPLTFORECAST"/>
    <s v="TOT"/>
    <s v="MLN_USD"/>
    <s v="A"/>
    <x v="37"/>
    <n v="14937250"/>
    <m/>
    <x v="3355"/>
  </r>
  <r>
    <x v="48"/>
    <s v="GDPLTFORECAST"/>
    <s v="TOT"/>
    <s v="MLN_USD"/>
    <s v="A"/>
    <x v="38"/>
    <n v="15147960"/>
    <m/>
    <x v="3356"/>
  </r>
  <r>
    <x v="48"/>
    <s v="GDPLTFORECAST"/>
    <s v="TOT"/>
    <s v="MLN_USD"/>
    <s v="A"/>
    <x v="39"/>
    <n v="15364170"/>
    <m/>
    <x v="3357"/>
  </r>
  <r>
    <x v="48"/>
    <s v="GDPLTFORECAST"/>
    <s v="TOT"/>
    <s v="MLN_USD"/>
    <s v="A"/>
    <x v="40"/>
    <n v="15585610"/>
    <m/>
    <x v="3358"/>
  </r>
  <r>
    <x v="48"/>
    <s v="GDPLTFORECAST"/>
    <s v="TOT"/>
    <s v="MLN_USD"/>
    <s v="A"/>
    <x v="41"/>
    <n v="15812260"/>
    <m/>
    <x v="3359"/>
  </r>
  <r>
    <x v="48"/>
    <s v="GDPLTFORECAST"/>
    <s v="TOT"/>
    <s v="MLN_USD"/>
    <s v="A"/>
    <x v="42"/>
    <n v="16044360"/>
    <m/>
    <x v="3360"/>
  </r>
  <r>
    <x v="48"/>
    <s v="GDPLTFORECAST"/>
    <s v="TOT"/>
    <s v="MLN_USD"/>
    <s v="A"/>
    <x v="43"/>
    <n v="16282220"/>
    <m/>
    <x v="3361"/>
  </r>
  <r>
    <x v="48"/>
    <s v="GDPLTFORECAST"/>
    <s v="TOT"/>
    <s v="MLN_USD"/>
    <s v="A"/>
    <x v="44"/>
    <n v="16526260"/>
    <m/>
    <x v="3362"/>
  </r>
  <r>
    <x v="48"/>
    <s v="GDPLTFORECAST"/>
    <s v="TOT"/>
    <s v="MLN_USD"/>
    <s v="A"/>
    <x v="45"/>
    <n v="16776930"/>
    <m/>
    <x v="3363"/>
  </r>
  <r>
    <x v="48"/>
    <s v="GDPLTFORECAST"/>
    <s v="TOT"/>
    <s v="MLN_USD"/>
    <s v="A"/>
    <x v="46"/>
    <n v="17034730"/>
    <m/>
    <x v="3364"/>
  </r>
  <r>
    <x v="48"/>
    <s v="GDPLTFORECAST"/>
    <s v="TOT"/>
    <s v="MLN_USD"/>
    <s v="A"/>
    <x v="47"/>
    <n v="17299220"/>
    <m/>
    <x v="3365"/>
  </r>
  <r>
    <x v="48"/>
    <s v="GDPLTFORECAST"/>
    <s v="TOT"/>
    <s v="MLN_USD"/>
    <s v="A"/>
    <x v="48"/>
    <n v="17570710"/>
    <m/>
    <x v="3366"/>
  </r>
  <r>
    <x v="48"/>
    <s v="GDPLTFORECAST"/>
    <s v="TOT"/>
    <s v="MLN_USD"/>
    <s v="A"/>
    <x v="49"/>
    <n v="17849490"/>
    <m/>
    <x v="3367"/>
  </r>
  <r>
    <x v="48"/>
    <s v="GDPLTFORECAST"/>
    <s v="TOT"/>
    <s v="MLN_USD"/>
    <s v="A"/>
    <x v="50"/>
    <n v="18135910"/>
    <m/>
    <x v="3368"/>
  </r>
  <r>
    <x v="48"/>
    <s v="GDPLTFORECAST"/>
    <s v="TOT"/>
    <s v="MLN_USD"/>
    <s v="A"/>
    <x v="51"/>
    <n v="18430390"/>
    <m/>
    <x v="3369"/>
  </r>
  <r>
    <x v="48"/>
    <s v="GDPLTFORECAST"/>
    <s v="TOT"/>
    <s v="MLN_USD"/>
    <s v="A"/>
    <x v="52"/>
    <n v="18734310"/>
    <m/>
    <x v="3370"/>
  </r>
  <r>
    <x v="48"/>
    <s v="GDPLTFORECAST"/>
    <s v="TOT"/>
    <s v="MLN_USD"/>
    <s v="A"/>
    <x v="53"/>
    <n v="19048190"/>
    <m/>
    <x v="3371"/>
  </r>
  <r>
    <x v="48"/>
    <s v="GDPLTFORECAST"/>
    <s v="TOT"/>
    <s v="MLN_USD"/>
    <s v="A"/>
    <x v="54"/>
    <n v="19372550"/>
    <m/>
    <x v="3372"/>
  </r>
  <r>
    <x v="48"/>
    <s v="GDPLTFORECAST"/>
    <s v="TOT"/>
    <s v="MLN_USD"/>
    <s v="A"/>
    <x v="55"/>
    <n v="19707730"/>
    <m/>
    <x v="3373"/>
  </r>
  <r>
    <x v="48"/>
    <s v="GDPLTFORECAST"/>
    <s v="TOT"/>
    <s v="MLN_USD"/>
    <s v="A"/>
    <x v="56"/>
    <n v="20054140"/>
    <m/>
    <x v="3374"/>
  </r>
  <r>
    <x v="48"/>
    <s v="GDPLTFORECAST"/>
    <s v="TOT"/>
    <s v="MLN_USD"/>
    <s v="A"/>
    <x v="57"/>
    <n v="20411010"/>
    <m/>
    <x v="3375"/>
  </r>
  <r>
    <x v="48"/>
    <s v="GDPLTFORECAST"/>
    <s v="TOT"/>
    <s v="MLN_USD"/>
    <s v="A"/>
    <x v="58"/>
    <n v="20778700"/>
    <m/>
    <x v="3376"/>
  </r>
  <r>
    <x v="48"/>
    <s v="GDPLTFORECAST"/>
    <s v="TOT"/>
    <s v="MLN_USD"/>
    <s v="A"/>
    <x v="59"/>
    <n v="21157520"/>
    <m/>
    <x v="3377"/>
  </r>
  <r>
    <x v="48"/>
    <s v="GDPLTFORECAST"/>
    <s v="TOT"/>
    <s v="MLN_USD"/>
    <s v="A"/>
    <x v="60"/>
    <n v="21547670"/>
    <m/>
    <x v="3378"/>
  </r>
  <r>
    <x v="48"/>
    <s v="GDPLTFORECAST"/>
    <s v="TOT"/>
    <s v="MLN_USD"/>
    <s v="A"/>
    <x v="61"/>
    <n v="21949380"/>
    <m/>
    <x v="3379"/>
  </r>
  <r>
    <x v="48"/>
    <s v="GDPLTFORECAST"/>
    <s v="TOT"/>
    <s v="MLN_USD"/>
    <s v="A"/>
    <x v="62"/>
    <n v="22362960"/>
    <m/>
    <x v="3380"/>
  </r>
  <r>
    <x v="48"/>
    <s v="GDPLTFORECAST"/>
    <s v="TOT"/>
    <s v="MLN_USD"/>
    <s v="A"/>
    <x v="63"/>
    <n v="22788750"/>
    <m/>
    <x v="3381"/>
  </r>
  <r>
    <x v="48"/>
    <s v="GDPLTFORECAST"/>
    <s v="TOT"/>
    <s v="MLN_USD"/>
    <s v="A"/>
    <x v="64"/>
    <n v="23227150"/>
    <m/>
    <x v="3382"/>
  </r>
  <r>
    <x v="48"/>
    <s v="GDPLTFORECAST"/>
    <s v="TOT"/>
    <s v="MLN_USD"/>
    <s v="A"/>
    <x v="65"/>
    <n v="23678600"/>
    <m/>
    <x v="3383"/>
  </r>
  <r>
    <x v="48"/>
    <s v="GDPLTFORECAST"/>
    <s v="TOT"/>
    <s v="MLN_USD"/>
    <s v="A"/>
    <x v="66"/>
    <n v="24143540"/>
    <m/>
    <x v="3384"/>
  </r>
  <r>
    <x v="48"/>
    <s v="GDPLTFORECAST"/>
    <s v="TOT"/>
    <s v="MLN_USD"/>
    <s v="A"/>
    <x v="67"/>
    <n v="24622230"/>
    <m/>
    <x v="3385"/>
  </r>
  <r>
    <x v="48"/>
    <s v="GDPLTFORECAST"/>
    <s v="TOT"/>
    <s v="MLN_USD"/>
    <s v="A"/>
    <x v="68"/>
    <n v="25114990"/>
    <m/>
    <x v="3386"/>
  </r>
  <r>
    <x v="48"/>
    <s v="GDPLTFORECAST"/>
    <s v="TOT"/>
    <s v="MLN_USD"/>
    <s v="A"/>
    <x v="69"/>
    <n v="25622010"/>
    <m/>
    <x v="3387"/>
  </r>
  <r>
    <x v="48"/>
    <s v="GDPLTFORECAST"/>
    <s v="TOT"/>
    <s v="MLN_USD"/>
    <s v="A"/>
    <x v="70"/>
    <n v="26143340"/>
    <m/>
    <x v="338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
  <r>
    <x v="0"/>
    <s v="Afghanistan"/>
    <x v="0"/>
    <s v="Afghanistan"/>
    <s v="MtCO2e"/>
    <n v="12.79"/>
    <n v="12.71"/>
    <n v="11.25"/>
    <n v="11.08"/>
    <n v="10.88"/>
    <n v="11.09"/>
    <n v="12.05"/>
    <n v="12.95"/>
    <n v="13.71"/>
    <n v="14.53"/>
    <n v="12.69"/>
    <n v="13.61"/>
    <n v="16.21"/>
    <n v="16.899999999999999"/>
    <n v="16.64"/>
    <n v="17.52"/>
    <n v="21.16"/>
    <n v="25"/>
    <n v="31.66"/>
    <n v="37.08"/>
    <n v="45.03"/>
    <n v="58.41"/>
    <n v="66.5"/>
    <n v="74.55"/>
    <n v="84.37"/>
    <n v="93.48"/>
    <n v="95.53"/>
    <n v="97.45"/>
    <x v="0"/>
  </r>
  <r>
    <x v="1"/>
    <s v="Angola"/>
    <x v="0"/>
    <s v="Angola"/>
    <s v="MtCO2e"/>
    <n v="65.180000000000007"/>
    <n v="65.849999999999994"/>
    <n v="66.17"/>
    <n v="66.959999999999994"/>
    <n v="67.099999999999994"/>
    <n v="71.47"/>
    <n v="73.33"/>
    <n v="71.739999999999995"/>
    <n v="79.62"/>
    <n v="77.650000000000006"/>
    <n v="73.290000000000006"/>
    <n v="95.49"/>
    <n v="100.57"/>
    <n v="111.24"/>
    <n v="114.92"/>
    <n v="115.14"/>
    <n v="114.99"/>
    <n v="121.86"/>
    <n v="123.39"/>
    <n v="128.34"/>
    <n v="133.35"/>
    <n v="133.54"/>
    <n v="133.21"/>
    <n v="135.41"/>
    <n v="136.5"/>
    <n v="139.09"/>
    <n v="138.85"/>
    <n v="137.32"/>
    <x v="1"/>
  </r>
  <r>
    <x v="2"/>
    <s v="Albania"/>
    <x v="0"/>
    <s v="Albania"/>
    <s v="MtCO2e"/>
    <n v="11.51"/>
    <n v="9.15"/>
    <n v="7.09"/>
    <n v="7.03"/>
    <n v="7.87"/>
    <n v="7.63"/>
    <n v="7.36"/>
    <n v="6.65"/>
    <n v="6.88"/>
    <n v="8.09"/>
    <n v="8.48"/>
    <n v="7.08"/>
    <n v="7.7"/>
    <n v="8.1300000000000008"/>
    <n v="8.19"/>
    <n v="7.98"/>
    <n v="7.88"/>
    <n v="7.94"/>
    <n v="7.67"/>
    <n v="7.73"/>
    <n v="8.01"/>
    <n v="8.7899999999999991"/>
    <n v="8.4"/>
    <n v="8.6"/>
    <n v="9.08"/>
    <n v="9.01"/>
    <n v="9.49"/>
    <n v="10.06"/>
    <x v="2"/>
  </r>
  <r>
    <x v="3"/>
    <s v="Andorra"/>
    <x v="0"/>
    <s v="Andorra"/>
    <s v="MtCO2e"/>
    <n v="0.43"/>
    <n v="0.43"/>
    <n v="0.43"/>
    <n v="0.44"/>
    <n v="0.44"/>
    <n v="0.46"/>
    <n v="0.49"/>
    <n v="0.51"/>
    <n v="0.54"/>
    <n v="0.56999999999999995"/>
    <n v="0.59"/>
    <n v="0.59"/>
    <n v="0.6"/>
    <n v="0.61"/>
    <n v="0.64"/>
    <n v="0.66"/>
    <n v="0.64"/>
    <n v="0.64"/>
    <n v="0.64"/>
    <n v="0.62"/>
    <n v="0.63"/>
    <n v="0.6"/>
    <n v="0.6"/>
    <n v="0.59"/>
    <n v="0.57999999999999996"/>
    <n v="0.57999999999999996"/>
    <n v="0.59"/>
    <n v="0.59"/>
    <x v="3"/>
  </r>
  <r>
    <x v="4"/>
    <s v="United Arab Emirates"/>
    <x v="0"/>
    <s v="United Arab Emirates"/>
    <s v="MtCO2e"/>
    <n v="69.709999999999994"/>
    <n v="76.25"/>
    <n v="74.819999999999993"/>
    <n v="77.760000000000005"/>
    <n v="84.37"/>
    <n v="90.78"/>
    <n v="96.09"/>
    <n v="103.86"/>
    <n v="108.39"/>
    <n v="112.69"/>
    <n v="113.34"/>
    <n v="127.37"/>
    <n v="131.6"/>
    <n v="139.31"/>
    <n v="148.02000000000001"/>
    <n v="156.69999999999999"/>
    <n v="162.94999999999999"/>
    <n v="174.27"/>
    <n v="199.89"/>
    <n v="202.08"/>
    <n v="208.58"/>
    <n v="214.63"/>
    <n v="226.57"/>
    <n v="237.63"/>
    <n v="240.02"/>
    <n v="252.85"/>
    <n v="259.64999999999998"/>
    <n v="269.82"/>
    <x v="4"/>
  </r>
  <r>
    <x v="5"/>
    <s v="Argentina"/>
    <x v="1"/>
    <s v="Argentina"/>
    <s v="MtCO2e"/>
    <n v="288.37"/>
    <n v="293.36"/>
    <n v="297.76"/>
    <n v="300.27"/>
    <n v="305.35000000000002"/>
    <n v="305.93"/>
    <n v="319.81"/>
    <n v="322.33999999999997"/>
    <n v="326.14999999999998"/>
    <n v="332.24"/>
    <n v="331.14"/>
    <n v="372.45"/>
    <n v="369.3"/>
    <n v="391.04"/>
    <n v="406.44"/>
    <n v="410.92"/>
    <n v="425.42"/>
    <n v="438.82"/>
    <n v="442.98"/>
    <n v="424.07"/>
    <n v="429.81"/>
    <n v="410.64"/>
    <n v="414.84"/>
    <n v="424.7"/>
    <n v="421.76"/>
    <n v="428.37"/>
    <n v="396.27"/>
    <n v="397.7"/>
    <x v="5"/>
  </r>
  <r>
    <x v="6"/>
    <s v="Armenia"/>
    <x v="0"/>
    <s v="Armenia"/>
    <s v="MtCO2e"/>
    <n v="24.44"/>
    <n v="25.07"/>
    <n v="14.95"/>
    <n v="8.77"/>
    <n v="6.24"/>
    <n v="6.85"/>
    <n v="5.78"/>
    <n v="6.39"/>
    <n v="6.31"/>
    <n v="5.8"/>
    <n v="6.15"/>
    <n v="6.26"/>
    <n v="5.93"/>
    <n v="6.35"/>
    <n v="6.75"/>
    <n v="7.47"/>
    <n v="7.9"/>
    <n v="8.56"/>
    <n v="9.11"/>
    <n v="8.02"/>
    <n v="7.88"/>
    <n v="8.3000000000000007"/>
    <n v="9.2899999999999991"/>
    <n v="9.2200000000000006"/>
    <n v="9.18"/>
    <n v="9.18"/>
    <n v="9.5399999999999991"/>
    <n v="9.32"/>
    <x v="6"/>
  </r>
  <r>
    <x v="7"/>
    <s v="Antigua and Barbuda"/>
    <x v="0"/>
    <s v="Antigua and Barbuda"/>
    <s v="MtCO2e"/>
    <n v="0.36"/>
    <n v="0.37"/>
    <n v="0.45"/>
    <n v="0.43"/>
    <n v="0.43"/>
    <n v="0.46"/>
    <n v="0.49"/>
    <n v="0.52"/>
    <n v="0.56999999999999995"/>
    <n v="0.59"/>
    <n v="0.61"/>
    <n v="0.65"/>
    <n v="0.71"/>
    <n v="0.75"/>
    <n v="0.76"/>
    <n v="0.79"/>
    <n v="0.86"/>
    <n v="0.92"/>
    <n v="0.97"/>
    <n v="1.93"/>
    <n v="1.04"/>
    <n v="1.07"/>
    <n v="1.29"/>
    <n v="1.06"/>
    <n v="1.07"/>
    <n v="1.1000000000000001"/>
    <n v="1.1299999999999999"/>
    <n v="1.1599999999999999"/>
    <x v="7"/>
  </r>
  <r>
    <x v="8"/>
    <s v="Australia"/>
    <x v="1"/>
    <s v="Australia"/>
    <s v="MtCO2e"/>
    <n v="558.21"/>
    <n v="558.13"/>
    <n v="560.29999999999995"/>
    <n v="559.98"/>
    <n v="563.05999999999995"/>
    <n v="571.19000000000005"/>
    <n v="571.01"/>
    <n v="582.28"/>
    <n v="608.08000000000004"/>
    <n v="643.6"/>
    <n v="661.97"/>
    <n v="665.72"/>
    <n v="660.75"/>
    <n v="583.65"/>
    <n v="635.5"/>
    <n v="598.44000000000005"/>
    <n v="646.91"/>
    <n v="646.46"/>
    <n v="617.09"/>
    <n v="633.79999999999995"/>
    <n v="601.14"/>
    <n v="644.74"/>
    <n v="643.12"/>
    <n v="555.26"/>
    <n v="566.21"/>
    <n v="566.47"/>
    <n v="577.32000000000005"/>
    <n v="623.08000000000004"/>
    <x v="8"/>
  </r>
  <r>
    <x v="9"/>
    <s v="Austria"/>
    <x v="1"/>
    <s v="Austria"/>
    <s v="MtCO2e"/>
    <n v="62.79"/>
    <n v="66.989999999999995"/>
    <n v="61.2"/>
    <n v="61.12"/>
    <n v="61.22"/>
    <n v="63.69"/>
    <n v="67.41"/>
    <n v="66.400000000000006"/>
    <n v="66.38"/>
    <n v="64.56"/>
    <n v="64.760000000000005"/>
    <n v="76.39"/>
    <n v="77.69"/>
    <n v="82.77"/>
    <n v="83.59"/>
    <n v="83.63"/>
    <n v="81.31"/>
    <n v="78.22"/>
    <n v="77.790000000000006"/>
    <n v="70.83"/>
    <n v="76.55"/>
    <n v="73.72"/>
    <n v="70.5"/>
    <n v="71.05"/>
    <n v="67.28"/>
    <n v="68.41"/>
    <n v="68.53"/>
    <n v="70.709999999999994"/>
    <x v="9"/>
  </r>
  <r>
    <x v="10"/>
    <s v="Azerbaijan"/>
    <x v="0"/>
    <s v="Azerbaijan"/>
    <s v="MtCO2e"/>
    <n v="75.17"/>
    <n v="84.19"/>
    <n v="60.44"/>
    <n v="68.59"/>
    <n v="62.05"/>
    <n v="60.01"/>
    <n v="55.36"/>
    <n v="55.45"/>
    <n v="56.29"/>
    <n v="56.6"/>
    <n v="58.71"/>
    <n v="58.8"/>
    <n v="59.73"/>
    <n v="57.43"/>
    <n v="58.72"/>
    <n v="62.71"/>
    <n v="65.739999999999995"/>
    <n v="64.400000000000006"/>
    <n v="71.98"/>
    <n v="72.900000000000006"/>
    <n v="77.180000000000007"/>
    <n v="79.47"/>
    <n v="80.64"/>
    <n v="80.180000000000007"/>
    <n v="80.36"/>
    <n v="79.180000000000007"/>
    <n v="79.97"/>
    <n v="78.61"/>
    <x v="10"/>
  </r>
  <r>
    <x v="11"/>
    <s v="Burundi"/>
    <x v="0"/>
    <s v="Burundi"/>
    <s v="MtCO2e"/>
    <n v="8.33"/>
    <n v="8.44"/>
    <n v="8.48"/>
    <n v="8.5"/>
    <n v="8.44"/>
    <n v="8.66"/>
    <n v="8.67"/>
    <n v="8.7100000000000009"/>
    <n v="8.73"/>
    <n v="8.73"/>
    <n v="8.67"/>
    <n v="6.53"/>
    <n v="6.49"/>
    <n v="6.44"/>
    <n v="6.47"/>
    <n v="6.51"/>
    <n v="6.67"/>
    <n v="6.74"/>
    <n v="6.87"/>
    <n v="7.02"/>
    <n v="7.36"/>
    <n v="2.6"/>
    <n v="2.66"/>
    <n v="3.02"/>
    <n v="2.96"/>
    <n v="2.94"/>
    <n v="8.25"/>
    <n v="8.8800000000000008"/>
    <x v="11"/>
  </r>
  <r>
    <x v="12"/>
    <s v="Belgium"/>
    <x v="1"/>
    <s v="Belgium"/>
    <s v="MtCO2e"/>
    <n v="126.81"/>
    <n v="131.76"/>
    <n v="129.84"/>
    <n v="127.66"/>
    <n v="133.02000000000001"/>
    <n v="133.19"/>
    <n v="138.55000000000001"/>
    <n v="135.36000000000001"/>
    <n v="138.13"/>
    <n v="134.27000000000001"/>
    <n v="134.30000000000001"/>
    <n v="135.68"/>
    <n v="128.4"/>
    <n v="131.78"/>
    <n v="130.35"/>
    <n v="126.49"/>
    <n v="123.51"/>
    <n v="118.84"/>
    <n v="121.18"/>
    <n v="114.12"/>
    <n v="121.44"/>
    <n v="109.82"/>
    <n v="109.23"/>
    <n v="110.5"/>
    <n v="104.09"/>
    <n v="109.16"/>
    <n v="110.52"/>
    <n v="108.41"/>
    <x v="12"/>
  </r>
  <r>
    <x v="13"/>
    <s v="Benin"/>
    <x v="0"/>
    <s v="Benin"/>
    <s v="MtCO2e"/>
    <n v="20.309999999999999"/>
    <n v="20.440000000000001"/>
    <n v="20.56"/>
    <n v="20.68"/>
    <n v="20.97"/>
    <n v="20.82"/>
    <n v="22.14"/>
    <n v="22.43"/>
    <n v="23.55"/>
    <n v="23.33"/>
    <n v="23.56"/>
    <n v="18.12"/>
    <n v="19.059999999999999"/>
    <n v="19.02"/>
    <n v="19.11"/>
    <n v="20.329999999999998"/>
    <n v="21.08"/>
    <n v="21.93"/>
    <n v="21.7"/>
    <n v="22.4"/>
    <n v="22.99"/>
    <n v="23.23"/>
    <n v="23.22"/>
    <n v="23.93"/>
    <n v="24.5"/>
    <n v="25.15"/>
    <n v="26.83"/>
    <n v="27.01"/>
    <x v="13"/>
  </r>
  <r>
    <x v="14"/>
    <s v="Burkina Faso"/>
    <x v="0"/>
    <s v="Burkina Faso"/>
    <s v="MtCO2e"/>
    <n v="26.04"/>
    <n v="26.49"/>
    <n v="26.79"/>
    <n v="27.05"/>
    <n v="27.52"/>
    <n v="27.9"/>
    <n v="27.83"/>
    <n v="28.37"/>
    <n v="29.15"/>
    <n v="29.07"/>
    <n v="30.42"/>
    <n v="32.26"/>
    <n v="33"/>
    <n v="36.479999999999997"/>
    <n v="37.08"/>
    <n v="37.75"/>
    <n v="37.799999999999997"/>
    <n v="38.549999999999997"/>
    <n v="39.39"/>
    <n v="40.090000000000003"/>
    <n v="41.27"/>
    <n v="31.12"/>
    <n v="31.84"/>
    <n v="32.86"/>
    <n v="33.36"/>
    <n v="34.11"/>
    <n v="53.75"/>
    <n v="54.66"/>
    <x v="14"/>
  </r>
  <r>
    <x v="15"/>
    <s v="Bangladesh"/>
    <x v="0"/>
    <s v="Bangladesh"/>
    <s v="MtCO2e"/>
    <n v="115.06"/>
    <n v="115.24"/>
    <n v="117.14"/>
    <n v="118.35"/>
    <n v="120.8"/>
    <n v="125.86"/>
    <n v="126.39"/>
    <n v="128.66"/>
    <n v="128.46"/>
    <n v="132.37"/>
    <n v="134.54"/>
    <n v="139.71"/>
    <n v="143.03"/>
    <n v="144.66999999999999"/>
    <n v="146.24"/>
    <n v="150.91"/>
    <n v="156.41999999999999"/>
    <n v="159.06"/>
    <n v="167.36"/>
    <n v="171.06"/>
    <n v="178.5"/>
    <n v="183.76"/>
    <n v="187.33"/>
    <n v="190.85"/>
    <n v="195.62"/>
    <n v="204.52"/>
    <n v="205.26"/>
    <n v="214.18"/>
    <x v="15"/>
  </r>
  <r>
    <x v="16"/>
    <s v="Bulgaria"/>
    <x v="0"/>
    <s v="Bulgaria"/>
    <s v="MtCO2e"/>
    <n v="76.59"/>
    <n v="59.37"/>
    <n v="53.5"/>
    <n v="52.02"/>
    <n v="48.13"/>
    <n v="49.35"/>
    <n v="49.88"/>
    <n v="47.36"/>
    <n v="43.51"/>
    <n v="36.58"/>
    <n v="35.97"/>
    <n v="36.61"/>
    <n v="33.96"/>
    <n v="38.75"/>
    <n v="37.44"/>
    <n v="37.409999999999997"/>
    <n v="37.479999999999997"/>
    <n v="41.68"/>
    <n v="39.21"/>
    <n v="31.8"/>
    <n v="33.49"/>
    <n v="50.74"/>
    <n v="45.04"/>
    <n v="39.96"/>
    <n v="42.55"/>
    <n v="45.2"/>
    <n v="20.47"/>
    <n v="22.65"/>
    <x v="16"/>
  </r>
  <r>
    <x v="17"/>
    <s v="Bahrain"/>
    <x v="0"/>
    <s v="Bahrain"/>
    <s v="MtCO2e"/>
    <n v="14.06"/>
    <n v="13.76"/>
    <n v="15.78"/>
    <n v="16.670000000000002"/>
    <n v="17.13"/>
    <n v="17.96"/>
    <n v="19.34"/>
    <n v="20.329999999999998"/>
    <n v="22.17"/>
    <n v="22.86"/>
    <n v="24.02"/>
    <n v="24.85"/>
    <n v="26.02"/>
    <n v="27.07"/>
    <n v="27.37"/>
    <n v="30.46"/>
    <n v="32.880000000000003"/>
    <n v="34.03"/>
    <n v="36.43"/>
    <n v="37.01"/>
    <n v="38.92"/>
    <n v="39.659999999999997"/>
    <n v="40.880000000000003"/>
    <n v="43.76"/>
    <n v="45.9"/>
    <n v="46.95"/>
    <n v="47.15"/>
    <n v="47.94"/>
    <x v="17"/>
  </r>
  <r>
    <x v="18"/>
    <s v="Bahamas, The"/>
    <x v="0"/>
    <s v="Bahamas"/>
    <s v="MtCO2e"/>
    <n v="2.04"/>
    <n v="2.14"/>
    <n v="2.8"/>
    <n v="2.37"/>
    <n v="2.2999999999999998"/>
    <n v="2.36"/>
    <n v="2.2999999999999998"/>
    <n v="2.1"/>
    <n v="2.62"/>
    <n v="2.58"/>
    <n v="2.52"/>
    <n v="2.4"/>
    <n v="2.56"/>
    <n v="2.5299999999999998"/>
    <n v="2.5"/>
    <n v="2.36"/>
    <n v="2.34"/>
    <n v="2.38"/>
    <n v="2.48"/>
    <n v="6.38"/>
    <n v="2.42"/>
    <n v="2.82"/>
    <n v="4"/>
    <n v="3.53"/>
    <n v="3"/>
    <n v="2.76"/>
    <n v="2.6"/>
    <n v="2.61"/>
    <x v="18"/>
  </r>
  <r>
    <x v="19"/>
    <s v="Bosnia and Herzegovina"/>
    <x v="0"/>
    <s v="Bosnia and Herzegovina"/>
    <s v="MtCO2e"/>
    <n v="33.409999999999997"/>
    <n v="30.87"/>
    <n v="23.34"/>
    <n v="19.89"/>
    <n v="9.57"/>
    <n v="9.48"/>
    <n v="10.56"/>
    <n v="15.47"/>
    <n v="18.309999999999999"/>
    <n v="18.3"/>
    <n v="22.07"/>
    <n v="18.8"/>
    <n v="18.940000000000001"/>
    <n v="19.440000000000001"/>
    <n v="20.5"/>
    <n v="21.17"/>
    <n v="23.04"/>
    <n v="24.16"/>
    <n v="26.06"/>
    <n v="26.3"/>
    <n v="26.3"/>
    <n v="25.35"/>
    <n v="23.56"/>
    <n v="23.33"/>
    <n v="20.75"/>
    <n v="20.93"/>
    <n v="25.46"/>
    <n v="25.73"/>
    <x v="19"/>
  </r>
  <r>
    <x v="20"/>
    <s v="Belarus"/>
    <x v="0"/>
    <s v="Belarus"/>
    <s v="MtCO2e"/>
    <n v="104.36"/>
    <n v="99.3"/>
    <n v="85.47"/>
    <n v="72.69"/>
    <n v="59.65"/>
    <n v="51.66"/>
    <n v="52.41"/>
    <n v="52.84"/>
    <n v="50.95"/>
    <n v="48.68"/>
    <n v="46.09"/>
    <n v="53.15"/>
    <n v="52.01"/>
    <n v="53.02"/>
    <n v="56.74"/>
    <n v="57.49"/>
    <n v="60.66"/>
    <n v="59.4"/>
    <n v="63.54"/>
    <n v="60.67"/>
    <n v="65.260000000000005"/>
    <n v="70.97"/>
    <n v="72.599999999999994"/>
    <n v="73.22"/>
    <n v="72.53"/>
    <n v="68.08"/>
    <n v="62.24"/>
    <n v="63.76"/>
    <x v="20"/>
  </r>
  <r>
    <x v="21"/>
    <s v="Belize"/>
    <x v="0"/>
    <s v="Belize"/>
    <s v="MtCO2e"/>
    <n v="13.2"/>
    <n v="13.41"/>
    <n v="13.63"/>
    <n v="13.7"/>
    <n v="13.8"/>
    <n v="12.71"/>
    <n v="11.55"/>
    <n v="10.57"/>
    <n v="9.6"/>
    <n v="8.44"/>
    <n v="7.43"/>
    <n v="4.18"/>
    <n v="4.29"/>
    <n v="4.5199999999999996"/>
    <n v="4.1100000000000003"/>
    <n v="4.25"/>
    <n v="4.28"/>
    <n v="4.46"/>
    <n v="4.42"/>
    <n v="5.44"/>
    <n v="4.5999999999999996"/>
    <n v="7.22"/>
    <n v="6.94"/>
    <n v="6.94"/>
    <n v="6.79"/>
    <n v="7"/>
    <n v="6.77"/>
    <n v="6.84"/>
    <x v="21"/>
  </r>
  <r>
    <x v="22"/>
    <s v="Bolivia"/>
    <x v="0"/>
    <s v="Bolivia"/>
    <s v="MtCO2e"/>
    <n v="104.98"/>
    <n v="105.78"/>
    <n v="107.6"/>
    <n v="109.37"/>
    <n v="111.44"/>
    <n v="111.02"/>
    <n v="111.71"/>
    <n v="112.74"/>
    <n v="113.75"/>
    <n v="119.22"/>
    <n v="109.82"/>
    <n v="89.29"/>
    <n v="95.21"/>
    <n v="92.79"/>
    <n v="104.92"/>
    <n v="100.75"/>
    <n v="102.56"/>
    <n v="107.32"/>
    <n v="102.42"/>
    <n v="101.39"/>
    <n v="122.67"/>
    <n v="111.42"/>
    <n v="111.8"/>
    <n v="111.88"/>
    <n v="112.39"/>
    <n v="115.51"/>
    <n v="126.36"/>
    <n v="125.32"/>
    <x v="22"/>
  </r>
  <r>
    <x v="23"/>
    <s v="Brazil"/>
    <x v="1"/>
    <s v="Brazil"/>
    <s v="MtCO2e"/>
    <n v="1642.29"/>
    <n v="1669.56"/>
    <n v="1679.5"/>
    <n v="1689.7"/>
    <n v="1706.03"/>
    <n v="1726.08"/>
    <n v="1735.71"/>
    <n v="1766.32"/>
    <n v="1800.62"/>
    <n v="1810.51"/>
    <n v="1807.03"/>
    <n v="1901.78"/>
    <n v="1935.36"/>
    <n v="1948.37"/>
    <n v="1995.86"/>
    <n v="2004.36"/>
    <n v="1994.55"/>
    <n v="2029.48"/>
    <n v="2030.84"/>
    <n v="2008.85"/>
    <n v="2104.61"/>
    <n v="1270.5899999999999"/>
    <n v="1311.58"/>
    <n v="1335.02"/>
    <n v="1372.79"/>
    <n v="1354.28"/>
    <n v="1443.98"/>
    <n v="1461.43"/>
    <x v="23"/>
  </r>
  <r>
    <x v="24"/>
    <s v="Barbados"/>
    <x v="0"/>
    <s v="Barbados"/>
    <s v="MtCO2e"/>
    <n v="3.12"/>
    <n v="3.15"/>
    <n v="3.39"/>
    <n v="3.24"/>
    <n v="3.32"/>
    <n v="3.37"/>
    <n v="3.38"/>
    <n v="3.49"/>
    <n v="3.61"/>
    <n v="3.65"/>
    <n v="3.6"/>
    <n v="3.67"/>
    <n v="3.72"/>
    <n v="3.73"/>
    <n v="3.73"/>
    <n v="3.77"/>
    <n v="3.83"/>
    <n v="3.85"/>
    <n v="4.17"/>
    <n v="7.01"/>
    <n v="3.99"/>
    <n v="4.09"/>
    <n v="4.6500000000000004"/>
    <n v="3.94"/>
    <n v="3.76"/>
    <n v="3.77"/>
    <n v="3.81"/>
    <n v="3.72"/>
    <x v="24"/>
  </r>
  <r>
    <x v="25"/>
    <s v="Brunei Darussalam"/>
    <x v="0"/>
    <s v="Brunei"/>
    <s v="MtCO2e"/>
    <n v="15.51"/>
    <n v="15.11"/>
    <n v="15.45"/>
    <n v="15.86"/>
    <n v="16.28"/>
    <n v="16.79"/>
    <n v="17.09"/>
    <n v="17.989999999999998"/>
    <n v="21.65"/>
    <n v="17.48"/>
    <n v="18.07"/>
    <n v="18.059999999999999"/>
    <n v="18.14"/>
    <n v="19.260000000000002"/>
    <n v="18.86"/>
    <n v="18.86"/>
    <n v="20.75"/>
    <n v="19.899999999999999"/>
    <n v="19.79"/>
    <n v="19.54"/>
    <n v="18.47"/>
    <n v="17.62"/>
    <n v="17.66"/>
    <n v="17.45"/>
    <n v="17.39"/>
    <n v="16.27"/>
    <n v="16.57"/>
    <n v="16.66"/>
    <x v="25"/>
  </r>
  <r>
    <x v="26"/>
    <s v="Bhutan"/>
    <x v="0"/>
    <s v="Bhutan"/>
    <s v="MtCO2e"/>
    <n v="-5.46"/>
    <n v="-5.41"/>
    <n v="-5.42"/>
    <n v="-5.45"/>
    <n v="-5.42"/>
    <n v="-5.32"/>
    <n v="-5.29"/>
    <n v="-5.2"/>
    <n v="-5.19"/>
    <n v="-5.13"/>
    <n v="-5.18"/>
    <n v="-5.24"/>
    <n v="-5.21"/>
    <n v="-5.25"/>
    <n v="-5.28"/>
    <n v="-5.09"/>
    <n v="-5.1100000000000003"/>
    <n v="-5.03"/>
    <n v="-5.16"/>
    <n v="-5.14"/>
    <n v="-4.99"/>
    <n v="0.48"/>
    <n v="0.62"/>
    <n v="0.67"/>
    <n v="0.74"/>
    <n v="0.77"/>
    <n v="1.01"/>
    <n v="1.1100000000000001"/>
    <x v="26"/>
  </r>
  <r>
    <x v="27"/>
    <s v="Botswana"/>
    <x v="0"/>
    <s v="Botswana"/>
    <s v="MtCO2e"/>
    <n v="54.94"/>
    <n v="54.38"/>
    <n v="54.65"/>
    <n v="54.33"/>
    <n v="54.61"/>
    <n v="55.54"/>
    <n v="56.98"/>
    <n v="56.61"/>
    <n v="56.43"/>
    <n v="56.5"/>
    <n v="56.28"/>
    <n v="58.09"/>
    <n v="58.44"/>
    <n v="51.32"/>
    <n v="51.95"/>
    <n v="53.35"/>
    <n v="55.21"/>
    <n v="53.51"/>
    <n v="62.3"/>
    <n v="53.17"/>
    <n v="63.76"/>
    <n v="68.83"/>
    <n v="57.82"/>
    <n v="57.28"/>
    <n v="56.09"/>
    <n v="55.73"/>
    <n v="54.92"/>
    <n v="58.79"/>
    <x v="27"/>
  </r>
  <r>
    <x v="28"/>
    <s v="Central African Republic"/>
    <x v="0"/>
    <s v="Central African Republic"/>
    <s v="MtCO2e"/>
    <n v="64.44"/>
    <n v="65.19"/>
    <n v="65.67"/>
    <n v="66.16"/>
    <n v="69.099999999999994"/>
    <n v="69.67"/>
    <n v="58.69"/>
    <n v="62.37"/>
    <n v="67.959999999999994"/>
    <n v="64.61"/>
    <n v="66.209999999999994"/>
    <n v="74.069999999999993"/>
    <n v="69.63"/>
    <n v="83.41"/>
    <n v="72.150000000000006"/>
    <n v="78.25"/>
    <n v="77.77"/>
    <n v="80.56"/>
    <n v="80.89"/>
    <n v="70.69"/>
    <n v="78.739999999999995"/>
    <n v="83.04"/>
    <n v="80.14"/>
    <n v="80.650000000000006"/>
    <n v="79.569999999999993"/>
    <n v="83.31"/>
    <n v="90.99"/>
    <n v="86.67"/>
    <x v="28"/>
  </r>
  <r>
    <x v="29"/>
    <s v="Canada"/>
    <x v="1"/>
    <s v="Canada"/>
    <s v="MtCO2e"/>
    <n v="626.36"/>
    <n v="622.29"/>
    <n v="638.22"/>
    <n v="636.25"/>
    <n v="656.82"/>
    <n v="672.53"/>
    <n v="696.88"/>
    <n v="709.57"/>
    <n v="726.1"/>
    <n v="723.75"/>
    <n v="739.69"/>
    <n v="962.37"/>
    <n v="981.04"/>
    <n v="1000.48"/>
    <n v="995.19"/>
    <n v="1006.64"/>
    <n v="992.64"/>
    <n v="1023.93"/>
    <n v="999.57"/>
    <n v="962.46"/>
    <n v="975.84"/>
    <n v="825.24"/>
    <n v="830.07"/>
    <n v="841.21"/>
    <n v="848.12"/>
    <n v="844.67"/>
    <n v="731.11"/>
    <n v="745.74"/>
    <x v="29"/>
  </r>
  <r>
    <x v="30"/>
    <s v="Switzerland"/>
    <x v="1"/>
    <s v="Switzerland"/>
    <s v="MtCO2e"/>
    <n v="51.19"/>
    <n v="53.4"/>
    <n v="53.31"/>
    <n v="50.85"/>
    <n v="49.97"/>
    <n v="50.9"/>
    <n v="51.49"/>
    <n v="50.03"/>
    <n v="51.57"/>
    <n v="51.69"/>
    <n v="50.89"/>
    <n v="51.64"/>
    <n v="49.96"/>
    <n v="51.15"/>
    <n v="51.6"/>
    <n v="52.29"/>
    <n v="51.99"/>
    <n v="50.06"/>
    <n v="51.65"/>
    <n v="50.18"/>
    <n v="51.74"/>
    <n v="47.81"/>
    <n v="49.04"/>
    <n v="50.06"/>
    <n v="46.26"/>
    <n v="45.49"/>
    <n v="45.95"/>
    <n v="44.96"/>
    <x v="30"/>
  </r>
  <r>
    <x v="31"/>
    <s v="Chile"/>
    <x v="1"/>
    <s v="Chile"/>
    <s v="MtCO2e"/>
    <n v="30.34"/>
    <n v="29.62"/>
    <n v="31.95"/>
    <n v="33.32"/>
    <n v="36.840000000000003"/>
    <n v="40.299999999999997"/>
    <n v="46.64"/>
    <n v="53.95"/>
    <n v="55.16"/>
    <n v="57.97"/>
    <n v="54.22"/>
    <n v="33.28"/>
    <n v="34.08"/>
    <n v="34.93"/>
    <n v="40.229999999999997"/>
    <n v="40.85"/>
    <n v="42.17"/>
    <n v="50.39"/>
    <n v="55.06"/>
    <n v="52.36"/>
    <n v="57.15"/>
    <n v="18.43"/>
    <n v="20.68"/>
    <n v="23.68"/>
    <n v="17.45"/>
    <n v="23.21"/>
    <n v="50.37"/>
    <n v="52.77"/>
    <x v="31"/>
  </r>
  <r>
    <x v="32"/>
    <s v="China"/>
    <x v="1"/>
    <s v="China"/>
    <s v="MtCO2e"/>
    <n v="2873.71"/>
    <n v="3023.38"/>
    <n v="3154.54"/>
    <n v="3377.79"/>
    <n v="3528.81"/>
    <n v="3918.3"/>
    <n v="3954.75"/>
    <n v="3963.61"/>
    <n v="4103.2299999999996"/>
    <n v="4053.37"/>
    <n v="4249.7"/>
    <n v="4459.91"/>
    <n v="4769.03"/>
    <n v="5386.89"/>
    <n v="6135.95"/>
    <n v="6862.81"/>
    <n v="7547.54"/>
    <n v="8165.43"/>
    <n v="8455.65"/>
    <n v="9046.19"/>
    <n v="9872.3700000000008"/>
    <n v="10364.83"/>
    <n v="10690.04"/>
    <n v="11144.76"/>
    <n v="11155.76"/>
    <n v="11149.68"/>
    <n v="11207.66"/>
    <n v="11408.26"/>
    <x v="32"/>
  </r>
  <r>
    <x v="33"/>
    <s v="Cote d'Ivoire"/>
    <x v="0"/>
    <s v="Côte d'Ivoire"/>
    <s v="MtCO2e"/>
    <n v="69.67"/>
    <n v="75.400000000000006"/>
    <n v="80.989999999999995"/>
    <n v="86.68"/>
    <n v="92.51"/>
    <n v="92.5"/>
    <n v="92.25"/>
    <n v="93.13"/>
    <n v="93.17"/>
    <n v="94.44"/>
    <n v="93.64"/>
    <n v="58.12"/>
    <n v="57.46"/>
    <n v="54.69"/>
    <n v="52.33"/>
    <n v="52.82"/>
    <n v="50.99"/>
    <n v="49.91"/>
    <n v="48.89"/>
    <n v="46.98"/>
    <n v="45.94"/>
    <n v="44.83"/>
    <n v="45.79"/>
    <n v="47.09"/>
    <n v="47.05"/>
    <n v="48.1"/>
    <n v="49.41"/>
    <n v="49.77"/>
    <x v="33"/>
  </r>
  <r>
    <x v="34"/>
    <s v="Cameroon"/>
    <x v="0"/>
    <s v="Cameroon"/>
    <s v="MtCO2e"/>
    <n v="71.930000000000007"/>
    <n v="71.62"/>
    <n v="71.569999999999993"/>
    <n v="75.739999999999995"/>
    <n v="132.18"/>
    <n v="132.22"/>
    <n v="132.5"/>
    <n v="133.37"/>
    <n v="137.22999999999999"/>
    <n v="136.41999999999999"/>
    <n v="137.82"/>
    <n v="123.34"/>
    <n v="123.4"/>
    <n v="126.14"/>
    <n v="123.97"/>
    <n v="126.78"/>
    <n v="125.1"/>
    <n v="126.33"/>
    <n v="126.48"/>
    <n v="126.55"/>
    <n v="127.86"/>
    <n v="119.25"/>
    <n v="118.77"/>
    <n v="120.1"/>
    <n v="120.46"/>
    <n v="121.47"/>
    <n v="122.84"/>
    <n v="122.84"/>
    <x v="34"/>
  </r>
  <r>
    <x v="35"/>
    <s v="Congo, Dem. Rep."/>
    <x v="0"/>
    <s v="Democratic Republic of the Congo"/>
    <s v="MtCO2e"/>
    <n v="434.87"/>
    <n v="433.76"/>
    <n v="434.16"/>
    <n v="434.53"/>
    <n v="434.86"/>
    <n v="434.85"/>
    <n v="430.38"/>
    <n v="436.63"/>
    <n v="438.56"/>
    <n v="430.8"/>
    <n v="427.38"/>
    <n v="418.8"/>
    <n v="431.03"/>
    <n v="437.71"/>
    <n v="441.04"/>
    <n v="441.4"/>
    <n v="443.97"/>
    <n v="437.15"/>
    <n v="441.49"/>
    <n v="441.53"/>
    <n v="444.19"/>
    <n v="678.57"/>
    <n v="677.83"/>
    <n v="682.12"/>
    <n v="682.66"/>
    <n v="685.35"/>
    <n v="685.22"/>
    <n v="686.17"/>
    <x v="35"/>
  </r>
  <r>
    <x v="36"/>
    <s v="Congo, Rep."/>
    <x v="0"/>
    <s v="Republic of Congo"/>
    <s v="MtCO2e"/>
    <n v="13.88"/>
    <n v="16.100000000000001"/>
    <n v="16.010000000000002"/>
    <n v="15.98"/>
    <n v="15.75"/>
    <n v="15.9"/>
    <n v="14.68"/>
    <n v="15.25"/>
    <n v="15.15"/>
    <n v="14.98"/>
    <n v="14.51"/>
    <n v="14.41"/>
    <n v="14.72"/>
    <n v="16.010000000000002"/>
    <n v="16.05"/>
    <n v="18.53"/>
    <n v="18.96"/>
    <n v="18.89"/>
    <n v="19.329999999999998"/>
    <n v="19.38"/>
    <n v="19.649999999999999"/>
    <n v="19.89"/>
    <n v="19.8"/>
    <n v="19.350000000000001"/>
    <n v="19"/>
    <n v="19.03"/>
    <n v="20.22"/>
    <n v="19.88"/>
    <x v="36"/>
  </r>
  <r>
    <x v="37"/>
    <s v="Cook Islands"/>
    <x v="0"/>
    <s v="Cook Islands"/>
    <s v="MtCO2e"/>
    <n v="0.03"/>
    <n v="0.03"/>
    <n v="0.03"/>
    <n v="0.03"/>
    <n v="0.03"/>
    <n v="0.04"/>
    <n v="0.04"/>
    <n v="0.05"/>
    <n v="0.05"/>
    <n v="0.05"/>
    <n v="0.04"/>
    <n v="0.06"/>
    <n v="0.05"/>
    <n v="0.06"/>
    <n v="0.06"/>
    <n v="7.0000000000000007E-2"/>
    <n v="7.0000000000000007E-2"/>
    <n v="7.0000000000000007E-2"/>
    <n v="7.0000000000000007E-2"/>
    <n v="7.0000000000000007E-2"/>
    <n v="7.0000000000000007E-2"/>
    <n v="0.08"/>
    <n v="0.08"/>
    <n v="0.08"/>
    <n v="0.08"/>
    <n v="0.08"/>
    <n v="0.09"/>
    <n v="0.09"/>
    <x v="37"/>
  </r>
  <r>
    <x v="38"/>
    <s v="Colombia"/>
    <x v="1"/>
    <s v="Colombia"/>
    <s v="MtCO2e"/>
    <n v="217.08"/>
    <n v="218.85"/>
    <n v="222.51"/>
    <n v="226.53"/>
    <n v="228.62"/>
    <n v="231.69"/>
    <n v="232.23"/>
    <n v="237.26"/>
    <n v="239"/>
    <n v="228.71"/>
    <n v="233.07"/>
    <n v="222.71"/>
    <n v="221.71"/>
    <n v="223.94"/>
    <n v="226.33"/>
    <n v="228.35"/>
    <n v="229.66"/>
    <n v="235.52"/>
    <n v="236.44"/>
    <n v="240.51"/>
    <n v="244.95"/>
    <n v="223.5"/>
    <n v="221.94"/>
    <n v="228.65"/>
    <n v="232.02"/>
    <n v="233.78"/>
    <n v="264.20999999999998"/>
    <n v="260.61"/>
    <x v="38"/>
  </r>
  <r>
    <x v="39"/>
    <s v="Comoros"/>
    <x v="0"/>
    <s v="Comoros"/>
    <s v="MtCO2e"/>
    <n v="0.34"/>
    <n v="0.34"/>
    <n v="0.34"/>
    <n v="0.35"/>
    <n v="0.36"/>
    <n v="0.36"/>
    <n v="0.37"/>
    <n v="0.37"/>
    <n v="0.39"/>
    <n v="0.4"/>
    <n v="0.38"/>
    <n v="0.4"/>
    <n v="0.41"/>
    <n v="0.43"/>
    <n v="0.45"/>
    <n v="0.47"/>
    <n v="0.47"/>
    <n v="0.42"/>
    <n v="0.45"/>
    <n v="0.46"/>
    <n v="0.5"/>
    <n v="0.51"/>
    <n v="0.52"/>
    <n v="0.55000000000000004"/>
    <n v="0.55000000000000004"/>
    <n v="0.56999999999999995"/>
    <n v="0.6"/>
    <n v="0.64"/>
    <x v="39"/>
  </r>
  <r>
    <x v="40"/>
    <s v="Cape Verde"/>
    <x v="0"/>
    <s v="Cape Verde"/>
    <s v="MtCO2e"/>
    <n v="-0.27"/>
    <n v="-0.26"/>
    <n v="-0.22"/>
    <n v="-0.22"/>
    <n v="-0.23"/>
    <n v="-0.2"/>
    <n v="-0.21"/>
    <n v="-0.2"/>
    <n v="-0.17"/>
    <n v="-0.13"/>
    <n v="-0.11"/>
    <n v="0.37"/>
    <n v="0.4"/>
    <n v="0.43"/>
    <n v="0.47"/>
    <n v="0.57999999999999996"/>
    <n v="0.64"/>
    <n v="0.6"/>
    <n v="0.62"/>
    <n v="0.67"/>
    <n v="0.71"/>
    <n v="0.7"/>
    <n v="0.67"/>
    <n v="0.65"/>
    <n v="0.65"/>
    <n v="0.66"/>
    <n v="0.71"/>
    <n v="0.73"/>
    <x v="40"/>
  </r>
  <r>
    <x v="41"/>
    <s v="Costa Rica"/>
    <x v="1"/>
    <s v="Costa Rica"/>
    <s v="MtCO2e"/>
    <n v="11.34"/>
    <n v="11.61"/>
    <n v="12.71"/>
    <n v="12.77"/>
    <n v="13.16"/>
    <n v="12.73"/>
    <n v="12.68"/>
    <n v="12.78"/>
    <n v="13.53"/>
    <n v="13.33"/>
    <n v="13.19"/>
    <n v="10.59"/>
    <n v="10.62"/>
    <n v="10.99"/>
    <n v="10.97"/>
    <n v="11.51"/>
    <n v="11.82"/>
    <n v="13.24"/>
    <n v="13.4"/>
    <n v="12.99"/>
    <n v="13.11"/>
    <n v="7.01"/>
    <n v="7"/>
    <n v="7.49"/>
    <n v="7.49"/>
    <n v="7.4"/>
    <n v="8.31"/>
    <n v="8.43"/>
    <x v="41"/>
  </r>
  <r>
    <x v="42"/>
    <s v="Cuba"/>
    <x v="0"/>
    <s v="Cuba"/>
    <s v="MtCO2e"/>
    <n v="43.7"/>
    <n v="34.840000000000003"/>
    <n v="28.9"/>
    <n v="25.11"/>
    <n v="26.44"/>
    <n v="28.2"/>
    <n v="31.3"/>
    <n v="33.75"/>
    <n v="33.229999999999997"/>
    <n v="33.57"/>
    <n v="33.9"/>
    <n v="33.39"/>
    <n v="32.06"/>
    <n v="31.31"/>
    <n v="30.85"/>
    <n v="31.05"/>
    <n v="31.95"/>
    <n v="33"/>
    <n v="32.450000000000003"/>
    <n v="33.85"/>
    <n v="36.89"/>
    <n v="33.31"/>
    <n v="33.5"/>
    <n v="32.18"/>
    <n v="31.83"/>
    <n v="31.91"/>
    <n v="42.62"/>
    <n v="39.47"/>
    <x v="42"/>
  </r>
  <r>
    <x v="43"/>
    <s v="Cyprus"/>
    <x v="0"/>
    <s v="Cyprus"/>
    <s v="MtCO2e"/>
    <n v="5.35"/>
    <n v="5.87"/>
    <n v="6.29"/>
    <n v="6.56"/>
    <n v="6.81"/>
    <n v="6.7"/>
    <n v="7.08"/>
    <n v="7.17"/>
    <n v="7.49"/>
    <n v="7.77"/>
    <n v="8.0299999999999994"/>
    <n v="7.76"/>
    <n v="7.99"/>
    <n v="8.65"/>
    <n v="8.6"/>
    <n v="8.74"/>
    <n v="8.85"/>
    <n v="9.17"/>
    <n v="9.36"/>
    <n v="9.18"/>
    <n v="8.8699999999999992"/>
    <n v="8.56"/>
    <n v="8.0500000000000007"/>
    <n v="7.38"/>
    <n v="7.77"/>
    <n v="7.83"/>
    <n v="8.2899999999999991"/>
    <n v="8.43"/>
    <x v="43"/>
  </r>
  <r>
    <x v="44"/>
    <s v="Czech Republic"/>
    <x v="1"/>
    <s v="Czech Republic"/>
    <s v="MtCO2e"/>
    <n v="172.9"/>
    <n v="156.16999999999999"/>
    <n v="151.72"/>
    <n v="147"/>
    <n v="139.71"/>
    <n v="139.69"/>
    <n v="141.30000000000001"/>
    <n v="138.79"/>
    <n v="132.16"/>
    <n v="124.05"/>
    <n v="134.68"/>
    <n v="136.91"/>
    <n v="131.29"/>
    <n v="135.63"/>
    <n v="136.18"/>
    <n v="133.11000000000001"/>
    <n v="134.09"/>
    <n v="137.06"/>
    <n v="132"/>
    <n v="124.37"/>
    <n v="127.45"/>
    <n v="128.13999999999999"/>
    <n v="124.74"/>
    <n v="119.45"/>
    <n v="116.73"/>
    <n v="118.65"/>
    <n v="118.28"/>
    <n v="118.3"/>
    <x v="44"/>
  </r>
  <r>
    <x v="45"/>
    <s v="Germany"/>
    <x v="1"/>
    <s v="Germany"/>
    <s v="MtCO2e"/>
    <n v="1109.28"/>
    <n v="1079.69"/>
    <n v="1032.01"/>
    <n v="1024.31"/>
    <n v="1011.41"/>
    <n v="1004.79"/>
    <n v="1032.92"/>
    <n v="994.92"/>
    <n v="968.6"/>
    <n v="934.16"/>
    <n v="924.72"/>
    <n v="973.21"/>
    <n v="954.76"/>
    <n v="953.66"/>
    <n v="933.79"/>
    <n v="909.39"/>
    <n v="915.88"/>
    <n v="886.8"/>
    <n v="889.47"/>
    <n v="832.31"/>
    <n v="862.97"/>
    <n v="823.34"/>
    <n v="837.46"/>
    <n v="854.7"/>
    <n v="814.43"/>
    <n v="818.22"/>
    <n v="820.7"/>
    <n v="803.18"/>
    <x v="45"/>
  </r>
  <r>
    <x v="46"/>
    <s v="Djibouti"/>
    <x v="0"/>
    <s v="Djibouti"/>
    <s v="MtCO2e"/>
    <n v="0.99"/>
    <n v="1.01"/>
    <n v="1.02"/>
    <n v="1.04"/>
    <n v="1.05"/>
    <n v="1.1000000000000001"/>
    <n v="1.1499999999999999"/>
    <n v="1.18"/>
    <n v="1.19"/>
    <n v="1.23"/>
    <n v="1.27"/>
    <n v="1.28"/>
    <n v="1.31"/>
    <n v="1.33"/>
    <n v="1.32"/>
    <n v="1.36"/>
    <n v="1.36"/>
    <n v="1.4"/>
    <n v="1.41"/>
    <n v="1.4"/>
    <n v="1.46"/>
    <n v="1.42"/>
    <n v="1.46"/>
    <n v="1.52"/>
    <n v="1.43"/>
    <n v="1.52"/>
    <n v="1.47"/>
    <n v="1.46"/>
    <x v="46"/>
  </r>
  <r>
    <x v="47"/>
    <s v="Dominica"/>
    <x v="0"/>
    <s v="Dominica"/>
    <s v="MtCO2e"/>
    <n v="0.24"/>
    <n v="0.24"/>
    <n v="0.26"/>
    <n v="0.26"/>
    <n v="0.26"/>
    <n v="0.27"/>
    <n v="0.24"/>
    <n v="0.25"/>
    <n v="0.25"/>
    <n v="0.25"/>
    <n v="0.26"/>
    <n v="0.21"/>
    <n v="0.18"/>
    <n v="0.19"/>
    <n v="0.21"/>
    <n v="0.22"/>
    <n v="0.23"/>
    <n v="0.24"/>
    <n v="0.24"/>
    <n v="0.56000000000000005"/>
    <n v="0.24"/>
    <n v="0.23"/>
    <n v="0.31"/>
    <n v="0.23"/>
    <n v="0.24"/>
    <n v="0.24"/>
    <n v="0.24"/>
    <n v="0.22"/>
    <x v="47"/>
  </r>
  <r>
    <x v="48"/>
    <s v="Denmark"/>
    <x v="1"/>
    <s v="Denmark"/>
    <s v="MtCO2e"/>
    <n v="68.510000000000005"/>
    <n v="79.13"/>
    <n v="72.94"/>
    <n v="75.5"/>
    <n v="79.2"/>
    <n v="76.11"/>
    <n v="89.58"/>
    <n v="79.91"/>
    <n v="75.849999999999994"/>
    <n v="73.010000000000005"/>
    <n v="68.8"/>
    <n v="69.7"/>
    <n v="69.44"/>
    <n v="74.87"/>
    <n v="68.540000000000006"/>
    <n v="64.69"/>
    <n v="72.459999999999994"/>
    <n v="67.650000000000006"/>
    <n v="64.17"/>
    <n v="61.36"/>
    <n v="61.79"/>
    <n v="54.51"/>
    <n v="49.44"/>
    <n v="50.98"/>
    <n v="46.73"/>
    <n v="44.65"/>
    <n v="49.19"/>
    <n v="47.02"/>
    <x v="48"/>
  </r>
  <r>
    <x v="49"/>
    <s v="Dominican Republic"/>
    <x v="0"/>
    <s v="Dominican Republic"/>
    <s v="MtCO2e"/>
    <n v="8.65"/>
    <n v="9.8000000000000007"/>
    <n v="11.31"/>
    <n v="11.84"/>
    <n v="13.84"/>
    <n v="14.35"/>
    <n v="15.27"/>
    <n v="16.96"/>
    <n v="18.86"/>
    <n v="19.5"/>
    <n v="20.27"/>
    <n v="26.35"/>
    <n v="28.75"/>
    <n v="26.43"/>
    <n v="25.69"/>
    <n v="26.99"/>
    <n v="28.88"/>
    <n v="30.08"/>
    <n v="30.26"/>
    <n v="29.76"/>
    <n v="31.09"/>
    <n v="32.22"/>
    <n v="32.99"/>
    <n v="32.76"/>
    <n v="33.01"/>
    <n v="35.380000000000003"/>
    <n v="36.229999999999997"/>
    <n v="35.450000000000003"/>
    <x v="49"/>
  </r>
  <r>
    <x v="50"/>
    <s v="Algeria"/>
    <x v="0"/>
    <s v="Algeria"/>
    <s v="MtCO2e"/>
    <n v="95.67"/>
    <n v="94.54"/>
    <n v="94.16"/>
    <n v="101.7"/>
    <n v="99.45"/>
    <n v="103.66"/>
    <n v="104.99"/>
    <n v="109.08"/>
    <n v="114.42"/>
    <n v="120.4"/>
    <n v="127.36"/>
    <n v="122.31"/>
    <n v="129.57"/>
    <n v="135.37"/>
    <n v="139.19"/>
    <n v="144.66999999999999"/>
    <n v="150.18"/>
    <n v="157.43"/>
    <n v="160.66999999999999"/>
    <n v="170.49"/>
    <n v="171.63"/>
    <n v="179.41"/>
    <n v="189.38"/>
    <n v="193.39"/>
    <n v="203.53"/>
    <n v="211.46"/>
    <n v="210.03"/>
    <n v="212.33"/>
    <x v="50"/>
  </r>
  <r>
    <x v="51"/>
    <s v="Ecuador"/>
    <x v="0"/>
    <s v="Ecuador"/>
    <s v="MtCO2e"/>
    <n v="70.400000000000006"/>
    <n v="71.25"/>
    <n v="73.510000000000005"/>
    <n v="73.27"/>
    <n v="74.88"/>
    <n v="78"/>
    <n v="81.38"/>
    <n v="83.43"/>
    <n v="82.35"/>
    <n v="79.72"/>
    <n v="78.930000000000007"/>
    <n v="75.260000000000005"/>
    <n v="75.62"/>
    <n v="76.2"/>
    <n v="78.86"/>
    <n v="80.37"/>
    <n v="82.85"/>
    <n v="82.98"/>
    <n v="84.27"/>
    <n v="87.58"/>
    <n v="90.38"/>
    <n v="79.83"/>
    <n v="81.06"/>
    <n v="84.03"/>
    <n v="84.87"/>
    <n v="83.48"/>
    <n v="91.17"/>
    <n v="90.21"/>
    <x v="51"/>
  </r>
  <r>
    <x v="52"/>
    <s v="Egypt, Arab Rep."/>
    <x v="0"/>
    <s v="Egypt"/>
    <s v="MtCO2e"/>
    <n v="129.43"/>
    <n v="135.07"/>
    <n v="140.18"/>
    <n v="142.44999999999999"/>
    <n v="138.13"/>
    <n v="147.11000000000001"/>
    <n v="154.53"/>
    <n v="163.95"/>
    <n v="170.77"/>
    <n v="179.61"/>
    <n v="180.91"/>
    <n v="193.53"/>
    <n v="198.41"/>
    <n v="202.7"/>
    <n v="215.91"/>
    <n v="233.9"/>
    <n v="244.52"/>
    <n v="259.61"/>
    <n v="268.73"/>
    <n v="274.79000000000002"/>
    <n v="276.27"/>
    <n v="284.10000000000002"/>
    <n v="294.89"/>
    <n v="292.14999999999998"/>
    <n v="298.19"/>
    <n v="307.26"/>
    <n v="315.95999999999998"/>
    <n v="320.55"/>
    <x v="52"/>
  </r>
  <r>
    <x v="53"/>
    <s v="Eritrea"/>
    <x v="0"/>
    <s v="Eritrea"/>
    <s v="MtCO2e"/>
    <n v="4.12"/>
    <n v="4.66"/>
    <n v="5.7"/>
    <n v="5.8"/>
    <n v="6.51"/>
    <n v="7.11"/>
    <n v="7.61"/>
    <n v="8.09"/>
    <n v="8.09"/>
    <n v="8.25"/>
    <n v="8.34"/>
    <n v="7.91"/>
    <n v="7.7"/>
    <n v="7.7"/>
    <n v="7.61"/>
    <n v="7.48"/>
    <n v="7.34"/>
    <n v="7.76"/>
    <n v="7.8"/>
    <n v="7.95"/>
    <n v="7.95"/>
    <n v="8.01"/>
    <n v="7.91"/>
    <n v="7.8"/>
    <n v="7.68"/>
    <n v="7.52"/>
    <n v="7.7"/>
    <n v="7.78"/>
    <x v="53"/>
  </r>
  <r>
    <x v="54"/>
    <s v="Spain"/>
    <x v="1"/>
    <s v="Spain"/>
    <s v="MtCO2e"/>
    <n v="232.63"/>
    <n v="238.82"/>
    <n v="248.65"/>
    <n v="233.85"/>
    <n v="246.79"/>
    <n v="260.7"/>
    <n v="254.16"/>
    <n v="275.70999999999998"/>
    <n v="285.23"/>
    <n v="309.99"/>
    <n v="327.39999999999998"/>
    <n v="348.65"/>
    <n v="365.39"/>
    <n v="374.51"/>
    <n v="390.66"/>
    <n v="405.41"/>
    <n v="399.28"/>
    <n v="415.54"/>
    <n v="382.32"/>
    <n v="345.5"/>
    <n v="330.31"/>
    <n v="340.98"/>
    <n v="334.71"/>
    <n v="308.62"/>
    <n v="307.08999999999997"/>
    <n v="317.67"/>
    <n v="301.97000000000003"/>
    <n v="318.35000000000002"/>
    <x v="54"/>
  </r>
  <r>
    <x v="55"/>
    <s v="Estonia"/>
    <x v="1"/>
    <s v="Estonia"/>
    <s v="MtCO2e"/>
    <n v="37.369999999999997"/>
    <n v="33.58"/>
    <n v="25.79"/>
    <n v="19.989999999999998"/>
    <n v="19.11"/>
    <n v="17.420000000000002"/>
    <n v="18.3"/>
    <n v="17.88"/>
    <n v="17.37"/>
    <n v="16.43"/>
    <n v="16.079999999999998"/>
    <n v="16.559999999999999"/>
    <n v="16.149999999999999"/>
    <n v="18.100000000000001"/>
    <n v="18.260000000000002"/>
    <n v="18.41"/>
    <n v="17.18"/>
    <n v="21.2"/>
    <n v="19.66"/>
    <n v="16.260000000000002"/>
    <n v="20.260000000000002"/>
    <n v="14.54"/>
    <n v="13.31"/>
    <n v="15.72"/>
    <n v="14.39"/>
    <n v="11.95"/>
    <n v="20.21"/>
    <n v="20.86"/>
    <x v="55"/>
  </r>
  <r>
    <x v="56"/>
    <s v="Ethiopia"/>
    <x v="0"/>
    <s v="Ethiopia"/>
    <s v="MtCO2e"/>
    <n v="94.1"/>
    <n v="95.87"/>
    <n v="98.4"/>
    <n v="93.88"/>
    <n v="96.28"/>
    <n v="98.44"/>
    <n v="102.16"/>
    <n v="107.08"/>
    <n v="113.73"/>
    <n v="115.5"/>
    <n v="112.72"/>
    <n v="119.19"/>
    <n v="128.94"/>
    <n v="127.6"/>
    <n v="129.96"/>
    <n v="133.69"/>
    <n v="138.97999999999999"/>
    <n v="149.46"/>
    <n v="154.15"/>
    <n v="158.63"/>
    <n v="163.85"/>
    <n v="166.05"/>
    <n v="173.67"/>
    <n v="180.17"/>
    <n v="188.21"/>
    <n v="193.58"/>
    <n v="199.92"/>
    <n v="203.35"/>
    <x v="56"/>
  </r>
  <r>
    <x v="57"/>
    <s v="Finland"/>
    <x v="1"/>
    <s v="Finland"/>
    <s v="MtCO2e"/>
    <n v="38.270000000000003"/>
    <n v="38.18"/>
    <n v="35.07"/>
    <n v="36.31"/>
    <n v="42.92"/>
    <n v="38.94"/>
    <n v="45.39"/>
    <n v="43.45"/>
    <n v="39.81"/>
    <n v="39.130000000000003"/>
    <n v="37.79"/>
    <n v="58.93"/>
    <n v="61.32"/>
    <n v="69.47"/>
    <n v="65.56"/>
    <n v="53.39"/>
    <n v="64.75"/>
    <n v="62.92"/>
    <n v="54.8"/>
    <n v="51.19"/>
    <n v="59.29"/>
    <n v="11.43"/>
    <n v="5.73"/>
    <n v="6.47"/>
    <n v="2.38"/>
    <n v="-1.07"/>
    <n v="62.88"/>
    <n v="60.02"/>
    <x v="57"/>
  </r>
  <r>
    <x v="58"/>
    <s v="Fiji"/>
    <x v="0"/>
    <s v="Fiji"/>
    <s v="MtCO2e"/>
    <n v="-0.72"/>
    <n v="-0.7"/>
    <n v="-0.65"/>
    <n v="-0.59"/>
    <n v="-0.54"/>
    <n v="-0.48"/>
    <n v="-0.43"/>
    <n v="-0.43"/>
    <n v="-0.47"/>
    <n v="-0.5"/>
    <n v="-0.47"/>
    <n v="-0.21"/>
    <n v="-0.37"/>
    <n v="-0.24"/>
    <n v="0.17"/>
    <n v="-0.02"/>
    <n v="0.05"/>
    <n v="-0.05"/>
    <n v="-0.34"/>
    <n v="-0.34"/>
    <n v="-0.18"/>
    <n v="-0.18"/>
    <n v="-0.2"/>
    <n v="-0.04"/>
    <n v="0.2"/>
    <n v="-0.17"/>
    <n v="7.0000000000000007E-2"/>
    <n v="0.19"/>
    <x v="58"/>
  </r>
  <r>
    <x v="59"/>
    <s v="France"/>
    <x v="1"/>
    <s v="France"/>
    <s v="MtCO2e"/>
    <n v="477.92"/>
    <n v="502.72"/>
    <n v="487.97"/>
    <n v="469.18"/>
    <n v="463.44"/>
    <n v="472.18"/>
    <n v="490.93"/>
    <n v="480.98"/>
    <n v="497.02"/>
    <n v="486.59"/>
    <n v="483.67"/>
    <n v="447.09"/>
    <n v="439.49"/>
    <n v="444.36"/>
    <n v="441.98"/>
    <n v="442.64"/>
    <n v="432.32"/>
    <n v="425.14"/>
    <n v="418.88"/>
    <n v="400.59"/>
    <n v="404.32"/>
    <n v="392.42"/>
    <n v="395.28"/>
    <n v="396.16"/>
    <n v="363.05"/>
    <n v="369.04"/>
    <n v="368.04"/>
    <n v="370.47"/>
    <x v="59"/>
  </r>
  <r>
    <x v="60"/>
    <s v="Micronesia, Fed. Sts."/>
    <x v="0"/>
    <s v="Micronesia"/>
    <s v="MtCO2e"/>
    <m/>
    <n v="-0.02"/>
    <n v="0.09"/>
    <n v="0.09"/>
    <n v="0.1"/>
    <n v="0.16"/>
    <n v="0.16"/>
    <n v="0.16"/>
    <n v="0.17"/>
    <n v="0.17"/>
    <n v="0.17"/>
    <n v="0.19"/>
    <n v="0.18"/>
    <n v="0.2"/>
    <n v="0.2"/>
    <n v="0.2"/>
    <n v="0.18"/>
    <n v="0.18"/>
    <n v="0.16"/>
    <n v="0.18"/>
    <n v="0.16"/>
    <n v="0.17"/>
    <n v="0.18"/>
    <n v="0.19"/>
    <n v="0.19"/>
    <n v="0.2"/>
    <n v="0.22"/>
    <n v="0.23"/>
    <x v="60"/>
  </r>
  <r>
    <x v="61"/>
    <s v="Gabon"/>
    <x v="0"/>
    <s v="Gabon"/>
    <s v="MtCO2e"/>
    <n v="11.08"/>
    <n v="11.26"/>
    <n v="11.46"/>
    <n v="11.51"/>
    <n v="11.19"/>
    <n v="11.06"/>
    <n v="10.82"/>
    <n v="10.66"/>
    <n v="10.49"/>
    <n v="10.15"/>
    <n v="9.7200000000000006"/>
    <n v="9.11"/>
    <n v="8.9499999999999993"/>
    <n v="9.1"/>
    <n v="9.33"/>
    <n v="9.44"/>
    <n v="8.98"/>
    <n v="9.0299999999999994"/>
    <n v="9.27"/>
    <n v="9.25"/>
    <n v="9.91"/>
    <n v="14.26"/>
    <n v="14.5"/>
    <n v="14.52"/>
    <n v="14.33"/>
    <n v="14.46"/>
    <n v="14.85"/>
    <n v="14.03"/>
    <x v="61"/>
  </r>
  <r>
    <x v="62"/>
    <s v="United Kingdom"/>
    <x v="1"/>
    <s v="United Kingdom"/>
    <s v="MtCO2e"/>
    <n v="746.4"/>
    <n v="761.64"/>
    <n v="739.51"/>
    <n v="722.61"/>
    <n v="711.75"/>
    <n v="702.55"/>
    <n v="722.68"/>
    <n v="701.07"/>
    <n v="697.42"/>
    <n v="671.25"/>
    <n v="673.87"/>
    <n v="684.64"/>
    <n v="666.82"/>
    <n v="674.47"/>
    <n v="669.83"/>
    <n v="663.91"/>
    <n v="661.01"/>
    <n v="645.52"/>
    <n v="625.55999999999995"/>
    <n v="570.73"/>
    <n v="583.6"/>
    <n v="540.98"/>
    <n v="562.45000000000005"/>
    <n v="543.71"/>
    <n v="502.84"/>
    <n v="486.78"/>
    <n v="464.28"/>
    <n v="450.24"/>
    <x v="62"/>
  </r>
  <r>
    <x v="63"/>
    <s v="Georgia"/>
    <x v="0"/>
    <s v="Georgia"/>
    <s v="MtCO2e"/>
    <n v="33.78"/>
    <n v="23.65"/>
    <n v="15.56"/>
    <n v="9.3000000000000007"/>
    <n v="1.96"/>
    <n v="-1.49"/>
    <n v="-3.12"/>
    <n v="-3.83"/>
    <n v="-4.32"/>
    <n v="-4.62"/>
    <n v="-4.25"/>
    <n v="8.0500000000000007"/>
    <n v="7.49"/>
    <n v="8.0299999999999994"/>
    <n v="8.1300000000000008"/>
    <n v="8.76"/>
    <n v="9.1199999999999992"/>
    <n v="9.8699999999999992"/>
    <n v="9"/>
    <n v="9.75"/>
    <n v="9.48"/>
    <n v="14.38"/>
    <n v="15.26"/>
    <n v="16.05"/>
    <n v="16.63"/>
    <n v="16.97"/>
    <n v="17.39"/>
    <n v="17.190000000000001"/>
    <x v="63"/>
  </r>
  <r>
    <x v="64"/>
    <s v="Ghana"/>
    <x v="0"/>
    <s v="Ghana"/>
    <s v="MtCO2e"/>
    <n v="22.89"/>
    <n v="23.16"/>
    <n v="23.88"/>
    <n v="24.38"/>
    <n v="24.85"/>
    <n v="25.42"/>
    <n v="26.37"/>
    <n v="27.77"/>
    <n v="31.33"/>
    <n v="30.34"/>
    <n v="31.16"/>
    <n v="66.27"/>
    <n v="67.7"/>
    <n v="68.400000000000006"/>
    <n v="67.34"/>
    <n v="69.78"/>
    <n v="71.09"/>
    <n v="71.59"/>
    <n v="71.510000000000005"/>
    <n v="72.930000000000007"/>
    <n v="74.94"/>
    <n v="61.83"/>
    <n v="64.77"/>
    <n v="67.66"/>
    <n v="68.23"/>
    <n v="70.87"/>
    <n v="16.43"/>
    <n v="18.03"/>
    <x v="64"/>
  </r>
  <r>
    <x v="65"/>
    <s v="Guinea"/>
    <x v="0"/>
    <s v="Guinea"/>
    <s v="MtCO2e"/>
    <n v="21.05"/>
    <n v="21.37"/>
    <n v="21.7"/>
    <n v="22.07"/>
    <n v="22.49"/>
    <n v="22.9"/>
    <n v="22.36"/>
    <n v="22.8"/>
    <n v="24.27"/>
    <n v="23.84"/>
    <n v="24.28"/>
    <n v="25.27"/>
    <n v="26.45"/>
    <n v="26.68"/>
    <n v="26.72"/>
    <n v="28.2"/>
    <n v="28.54"/>
    <n v="28.92"/>
    <n v="29.54"/>
    <n v="30.01"/>
    <n v="32.29"/>
    <n v="33.86"/>
    <n v="35.369999999999997"/>
    <n v="35.61"/>
    <n v="36.32"/>
    <n v="37.1"/>
    <n v="40.96"/>
    <n v="41.11"/>
    <x v="65"/>
  </r>
  <r>
    <x v="66"/>
    <s v="Gambia, The"/>
    <x v="0"/>
    <s v="Gambia"/>
    <s v="MtCO2e"/>
    <n v="5.16"/>
    <n v="5.32"/>
    <n v="5.44"/>
    <n v="5.56"/>
    <n v="5.0999999999999996"/>
    <n v="4.63"/>
    <n v="4.3"/>
    <n v="3.99"/>
    <n v="3.72"/>
    <n v="3.66"/>
    <n v="3.31"/>
    <n v="2.79"/>
    <n v="2.57"/>
    <n v="2.4900000000000002"/>
    <n v="2.4"/>
    <n v="2.27"/>
    <n v="2.39"/>
    <n v="2.46"/>
    <n v="2.64"/>
    <n v="3.01"/>
    <n v="3.09"/>
    <n v="2.79"/>
    <n v="2.89"/>
    <n v="2.97"/>
    <n v="3.12"/>
    <n v="3.15"/>
    <n v="3.19"/>
    <n v="3.23"/>
    <x v="66"/>
  </r>
  <r>
    <x v="67"/>
    <s v="Guinea-Bissau"/>
    <x v="0"/>
    <s v="Guinea-Bissau"/>
    <s v="MtCO2e"/>
    <n v="3.35"/>
    <n v="3.36"/>
    <n v="3.4"/>
    <n v="3.43"/>
    <n v="3.46"/>
    <n v="3.49"/>
    <n v="3.14"/>
    <n v="3.18"/>
    <n v="3.41"/>
    <n v="3.77"/>
    <n v="3.47"/>
    <n v="3.65"/>
    <n v="3.79"/>
    <n v="3.88"/>
    <n v="3.9"/>
    <n v="3.85"/>
    <n v="4.1399999999999997"/>
    <n v="4.1500000000000004"/>
    <n v="3.91"/>
    <n v="3.99"/>
    <n v="4.13"/>
    <n v="4.05"/>
    <n v="4.4800000000000004"/>
    <n v="4.25"/>
    <n v="4.3499999999999996"/>
    <n v="4.59"/>
    <n v="4.37"/>
    <n v="4.3899999999999997"/>
    <x v="67"/>
  </r>
  <r>
    <x v="68"/>
    <s v="Equatorial Guinea"/>
    <x v="0"/>
    <s v="Equatorial Guinea"/>
    <s v="MtCO2e"/>
    <n v="4.04"/>
    <n v="4.09"/>
    <n v="4.1500000000000004"/>
    <n v="5.12"/>
    <n v="5.18"/>
    <n v="5.23"/>
    <n v="7.25"/>
    <n v="8.8800000000000008"/>
    <n v="10.37"/>
    <n v="12.09"/>
    <n v="14.13"/>
    <n v="16.41"/>
    <n v="19.600000000000001"/>
    <n v="22.63"/>
    <n v="26.62"/>
    <n v="29.36"/>
    <n v="30.2"/>
    <n v="28.35"/>
    <n v="29.54"/>
    <n v="29.99"/>
    <n v="29.62"/>
    <n v="29.36"/>
    <n v="29.21"/>
    <n v="28.11"/>
    <n v="26.39"/>
    <n v="25"/>
    <n v="22.98"/>
    <n v="22.53"/>
    <x v="68"/>
  </r>
  <r>
    <x v="69"/>
    <s v="Greece"/>
    <x v="1"/>
    <s v="Greece"/>
    <s v="MtCO2e"/>
    <n v="94.44"/>
    <n v="94.55"/>
    <n v="96.63"/>
    <n v="97"/>
    <n v="99.62"/>
    <n v="104.03"/>
    <n v="105.1"/>
    <n v="106.21"/>
    <n v="110.45"/>
    <n v="111.37"/>
    <n v="117.05"/>
    <n v="117.43"/>
    <n v="117.81"/>
    <n v="121.13"/>
    <n v="120.74"/>
    <n v="122.83"/>
    <n v="121.21"/>
    <n v="124.62"/>
    <n v="120.71"/>
    <n v="113.81"/>
    <n v="107.1"/>
    <n v="107.17"/>
    <n v="102.01"/>
    <n v="94.37"/>
    <n v="91.31"/>
    <n v="89.58"/>
    <n v="88.31"/>
    <n v="87.92"/>
    <x v="69"/>
  </r>
  <r>
    <x v="70"/>
    <s v="Grenada"/>
    <x v="0"/>
    <s v="Grenada"/>
    <s v="MtCO2e"/>
    <n v="1.84"/>
    <n v="1.86"/>
    <n v="1.92"/>
    <n v="1.91"/>
    <n v="1.93"/>
    <n v="1.96"/>
    <n v="1.99"/>
    <n v="2.02"/>
    <n v="2.06"/>
    <n v="2.0699999999999998"/>
    <n v="2.0699999999999998"/>
    <n v="2.1"/>
    <n v="2.13"/>
    <n v="2.15"/>
    <n v="2.14"/>
    <n v="2.16"/>
    <n v="2.19"/>
    <n v="2.21"/>
    <n v="2.2400000000000002"/>
    <n v="2.77"/>
    <n v="2.2599999999999998"/>
    <n v="2.27"/>
    <n v="2.41"/>
    <n v="2.3199999999999998"/>
    <n v="2.2599999999999998"/>
    <n v="2.29"/>
    <n v="2.31"/>
    <n v="2.33"/>
    <x v="70"/>
  </r>
  <r>
    <x v="71"/>
    <s v="Guatemala"/>
    <x v="0"/>
    <s v="Guatemala"/>
    <s v="MtCO2e"/>
    <n v="28.77"/>
    <n v="29.24"/>
    <n v="30.51"/>
    <n v="31.27"/>
    <n v="31.59"/>
    <n v="32.69"/>
    <n v="33.19"/>
    <n v="33.65"/>
    <n v="37.53"/>
    <n v="36.22"/>
    <n v="38.72"/>
    <n v="35.42"/>
    <n v="36.43"/>
    <n v="38.119999999999997"/>
    <n v="37.1"/>
    <n v="39.24"/>
    <n v="38.590000000000003"/>
    <n v="40.22"/>
    <n v="38.9"/>
    <n v="40.51"/>
    <n v="40.28"/>
    <n v="34.86"/>
    <n v="35.56"/>
    <n v="36.81"/>
    <n v="37.85"/>
    <n v="40.85"/>
    <n v="37.78"/>
    <n v="37.01"/>
    <x v="71"/>
  </r>
  <r>
    <x v="72"/>
    <s v="Guyana"/>
    <x v="0"/>
    <s v="Guyana"/>
    <s v="MtCO2e"/>
    <n v="9.59"/>
    <n v="9.81"/>
    <n v="9.8000000000000007"/>
    <n v="9.94"/>
    <n v="10.23"/>
    <n v="11.02"/>
    <n v="11.38"/>
    <n v="11.72"/>
    <n v="11.88"/>
    <n v="11.94"/>
    <n v="11.63"/>
    <n v="12.38"/>
    <n v="12.27"/>
    <n v="12.55"/>
    <n v="12.95"/>
    <n v="12.58"/>
    <n v="12.39"/>
    <n v="12.7"/>
    <n v="12.84"/>
    <n v="12.87"/>
    <n v="13.13"/>
    <n v="20.86"/>
    <n v="21.1"/>
    <n v="21.25"/>
    <n v="21.45"/>
    <n v="21.57"/>
    <n v="18.84"/>
    <n v="18.91"/>
    <x v="72"/>
  </r>
  <r>
    <x v="73"/>
    <s v="Honduras"/>
    <x v="0"/>
    <s v="Honduras"/>
    <s v="MtCO2e"/>
    <n v="17.8"/>
    <n v="17.940000000000001"/>
    <n v="18.27"/>
    <n v="18.09"/>
    <n v="18.8"/>
    <n v="19.59"/>
    <n v="19.149999999999999"/>
    <n v="19.47"/>
    <n v="19.98"/>
    <n v="18.96"/>
    <n v="19.420000000000002"/>
    <n v="19.47"/>
    <n v="19.920000000000002"/>
    <n v="22.75"/>
    <n v="22.52"/>
    <n v="23.2"/>
    <n v="23.57"/>
    <n v="24.28"/>
    <n v="24.31"/>
    <n v="24.38"/>
    <n v="24.46"/>
    <n v="26.31"/>
    <n v="26.24"/>
    <n v="27.07"/>
    <n v="27.39"/>
    <n v="27.69"/>
    <n v="27.37"/>
    <n v="26.94"/>
    <x v="73"/>
  </r>
  <r>
    <x v="74"/>
    <s v="Croatia"/>
    <x v="0"/>
    <s v="Croatia"/>
    <s v="MtCO2e"/>
    <n v="27.85"/>
    <n v="21.34"/>
    <n v="22.36"/>
    <n v="23.25"/>
    <n v="23.33"/>
    <n v="24.61"/>
    <n v="23.96"/>
    <n v="25.44"/>
    <n v="25.8"/>
    <n v="25.41"/>
    <n v="24.49"/>
    <n v="25.3"/>
    <n v="26.3"/>
    <n v="27.4"/>
    <n v="27.17"/>
    <n v="27.06"/>
    <n v="27.79"/>
    <n v="29.3"/>
    <n v="28.47"/>
    <n v="25.91"/>
    <n v="25.35"/>
    <n v="24.41"/>
    <n v="22.45"/>
    <n v="21.33"/>
    <n v="20.6"/>
    <n v="21.19"/>
    <n v="18.39"/>
    <n v="19.059999999999999"/>
    <x v="74"/>
  </r>
  <r>
    <x v="75"/>
    <s v="Haiti"/>
    <x v="0"/>
    <s v="Haiti"/>
    <s v="MtCO2e"/>
    <n v="5.13"/>
    <n v="5.35"/>
    <n v="5.76"/>
    <n v="5.4"/>
    <n v="4.9000000000000004"/>
    <n v="5.69"/>
    <n v="5.97"/>
    <n v="6.37"/>
    <n v="6.51"/>
    <n v="6.65"/>
    <n v="7.12"/>
    <n v="7.29"/>
    <n v="7.58"/>
    <n v="7.62"/>
    <n v="7.49"/>
    <n v="7.58"/>
    <n v="7.63"/>
    <n v="8.0399999999999991"/>
    <n v="8.06"/>
    <n v="8.1"/>
    <n v="8.64"/>
    <n v="9.6199999999999992"/>
    <n v="9.36"/>
    <n v="9.65"/>
    <n v="10.01"/>
    <n v="10.34"/>
    <n v="10.53"/>
    <n v="10.54"/>
    <x v="75"/>
  </r>
  <r>
    <x v="76"/>
    <s v="Hungary"/>
    <x v="1"/>
    <s v="Hungary"/>
    <s v="MtCO2e"/>
    <n v="90.74"/>
    <n v="85.72"/>
    <n v="75.77"/>
    <n v="76.319999999999993"/>
    <n v="75.97"/>
    <n v="74.3"/>
    <n v="76.569999999999993"/>
    <n v="74.900000000000006"/>
    <n v="74.760000000000005"/>
    <n v="75.48"/>
    <n v="72.67"/>
    <n v="75.63"/>
    <n v="73.790000000000006"/>
    <n v="76.67"/>
    <n v="75.48"/>
    <n v="74.569999999999993"/>
    <n v="73.8"/>
    <n v="71.63"/>
    <n v="70.22"/>
    <n v="64.37"/>
    <n v="64.349999999999994"/>
    <n v="62.68"/>
    <n v="58.81"/>
    <n v="56.47"/>
    <n v="56.74"/>
    <n v="59.67"/>
    <n v="60.86"/>
    <n v="62.78"/>
    <x v="76"/>
  </r>
  <r>
    <x v="77"/>
    <s v="Indonesia"/>
    <x v="1"/>
    <s v="Indonesia"/>
    <s v="MtCO2e"/>
    <n v="1257.0999999999999"/>
    <n v="1274.43"/>
    <n v="1295.01"/>
    <n v="1311.27"/>
    <n v="1327.87"/>
    <n v="1360.88"/>
    <n v="1179"/>
    <n v="2142.8200000000002"/>
    <n v="1373.56"/>
    <n v="1261.56"/>
    <n v="1191.82"/>
    <n v="1019.35"/>
    <n v="1500.98"/>
    <n v="1167.69"/>
    <n v="1517.02"/>
    <n v="1242.7"/>
    <n v="1655.23"/>
    <n v="1100.24"/>
    <n v="1087.94"/>
    <n v="1483.61"/>
    <n v="1125.25"/>
    <n v="1675.72"/>
    <n v="1695.27"/>
    <n v="1636.17"/>
    <n v="2016.28"/>
    <n v="2070.2399999999998"/>
    <n v="1453.23"/>
    <n v="1466.05"/>
    <x v="77"/>
  </r>
  <r>
    <x v="78"/>
    <s v="India"/>
    <x v="1"/>
    <s v="India"/>
    <s v="MtCO2e"/>
    <n v="1009.44"/>
    <n v="1064.49"/>
    <n v="1096.71"/>
    <n v="1128.44"/>
    <n v="1174.78"/>
    <n v="1240.44"/>
    <n v="1289.6300000000001"/>
    <n v="1348.09"/>
    <n v="1382.26"/>
    <n v="1460.24"/>
    <n v="1498.2"/>
    <n v="1747.49"/>
    <n v="1769.79"/>
    <n v="1817.42"/>
    <n v="1905.13"/>
    <n v="1977.76"/>
    <n v="2073.67"/>
    <n v="2219.62"/>
    <n v="2317.48"/>
    <n v="2467.7800000000002"/>
    <n v="2576.9299999999998"/>
    <n v="2610.3200000000002"/>
    <n v="2758.53"/>
    <n v="2816.49"/>
    <n v="2988.34"/>
    <n v="3002.17"/>
    <n v="3073.24"/>
    <n v="3202.82"/>
    <x v="78"/>
  </r>
  <r>
    <x v="79"/>
    <s v="Ireland"/>
    <x v="1"/>
    <s v="Ireland"/>
    <s v="MtCO2e"/>
    <n v="54.11"/>
    <n v="54.68"/>
    <n v="54.89"/>
    <n v="55.54"/>
    <n v="57.02"/>
    <n v="57.85"/>
    <n v="59.34"/>
    <n v="60.84"/>
    <n v="64.239999999999995"/>
    <n v="65.8"/>
    <n v="68.77"/>
    <n v="71.349999999999994"/>
    <n v="70.62"/>
    <n v="70.900000000000006"/>
    <n v="70.13"/>
    <n v="71.349999999999994"/>
    <n v="72.319999999999993"/>
    <n v="70.69"/>
    <n v="69.64"/>
    <n v="64.27"/>
    <n v="62.91"/>
    <n v="58.41"/>
    <n v="60.06"/>
    <n v="59.14"/>
    <n v="59.3"/>
    <n v="61.1"/>
    <n v="63.08"/>
    <n v="62.45"/>
    <x v="79"/>
  </r>
  <r>
    <x v="80"/>
    <s v="Iran, Islamic Rep."/>
    <x v="0"/>
    <s v="Iran"/>
    <s v="MtCO2e"/>
    <n v="240.54"/>
    <n v="280.88"/>
    <n v="301.83999999999997"/>
    <n v="300.14"/>
    <n v="332.67"/>
    <n v="349.89"/>
    <n v="364.14"/>
    <n v="381.58"/>
    <n v="389.67"/>
    <n v="427.53"/>
    <n v="446.36"/>
    <n v="439.25"/>
    <n v="463.93"/>
    <n v="493.23"/>
    <n v="530.16"/>
    <n v="569"/>
    <n v="617.12"/>
    <n v="655.51"/>
    <n v="669.06"/>
    <n v="693.31"/>
    <n v="699.33"/>
    <n v="750.7"/>
    <n v="761.05"/>
    <n v="781.95"/>
    <n v="794.19"/>
    <n v="786.5"/>
    <n v="796.03"/>
    <n v="814.79"/>
    <x v="80"/>
  </r>
  <r>
    <x v="81"/>
    <s v="Iraq"/>
    <x v="0"/>
    <s v="Iraq"/>
    <s v="MtCO2e"/>
    <n v="78.650000000000006"/>
    <n v="58.3"/>
    <n v="80.010000000000005"/>
    <n v="103.01"/>
    <n v="114.03"/>
    <n v="110"/>
    <n v="111.75"/>
    <n v="130.30000000000001"/>
    <n v="96.75"/>
    <n v="80.16"/>
    <n v="90.52"/>
    <n v="102.09"/>
    <n v="97.81"/>
    <n v="86.92"/>
    <n v="90.93"/>
    <n v="105.09"/>
    <n v="101.32"/>
    <n v="95.48"/>
    <n v="104.97"/>
    <n v="128.25"/>
    <n v="141.36000000000001"/>
    <n v="153.68"/>
    <n v="175.68"/>
    <n v="186.98"/>
    <n v="193.77"/>
    <n v="185.86"/>
    <n v="197.79"/>
    <n v="201.29"/>
    <x v="81"/>
  </r>
  <r>
    <x v="82"/>
    <s v="Iceland"/>
    <x v="1"/>
    <s v="Iceland"/>
    <s v="MtCO2e"/>
    <n v="3.38"/>
    <n v="3.26"/>
    <n v="3.06"/>
    <n v="3.02"/>
    <n v="3.1"/>
    <n v="3.04"/>
    <n v="3.29"/>
    <n v="3.27"/>
    <n v="3.42"/>
    <n v="3.4"/>
    <n v="3.43"/>
    <n v="3.27"/>
    <n v="3.33"/>
    <n v="3.3"/>
    <n v="3.37"/>
    <n v="3.33"/>
    <n v="3.8"/>
    <n v="3.81"/>
    <n v="3.7"/>
    <n v="3.36"/>
    <n v="3.24"/>
    <n v="2.99"/>
    <n v="2.98"/>
    <n v="3.14"/>
    <n v="3.21"/>
    <n v="3.25"/>
    <n v="3.22"/>
    <n v="3.34"/>
    <x v="82"/>
  </r>
  <r>
    <x v="83"/>
    <s v="Israel"/>
    <x v="1"/>
    <s v="Israel"/>
    <s v="MtCO2e"/>
    <n v="43.95"/>
    <n v="45.03"/>
    <n v="47.82"/>
    <n v="51.88"/>
    <n v="55.21"/>
    <n v="59.03"/>
    <n v="62.13"/>
    <n v="65.150000000000006"/>
    <n v="66.52"/>
    <n v="68.72"/>
    <n v="73.59"/>
    <n v="73.5"/>
    <n v="75.52"/>
    <n v="76.34"/>
    <n v="77.430000000000007"/>
    <n v="76.09"/>
    <n v="80.41"/>
    <n v="83.61"/>
    <n v="84.28"/>
    <n v="83.86"/>
    <n v="89.32"/>
    <n v="89.54"/>
    <n v="96.67"/>
    <n v="88.51"/>
    <n v="87.1"/>
    <n v="89.46"/>
    <n v="89.51"/>
    <n v="91.14"/>
    <x v="83"/>
  </r>
  <r>
    <x v="84"/>
    <s v="Italy"/>
    <x v="1"/>
    <s v="Italy"/>
    <s v="MtCO2e"/>
    <n v="456.75"/>
    <n v="454.34"/>
    <n v="451.12"/>
    <n v="444.81"/>
    <n v="439.52"/>
    <n v="464.51"/>
    <n v="460.76"/>
    <n v="464.54"/>
    <n v="475.84"/>
    <n v="483.07"/>
    <n v="488"/>
    <n v="485.95"/>
    <n v="494.23"/>
    <n v="512.77"/>
    <n v="523.88"/>
    <n v="525.16"/>
    <n v="512.76"/>
    <n v="506.06"/>
    <n v="491.14"/>
    <n v="442.26"/>
    <n v="450.75"/>
    <n v="439.93"/>
    <n v="422.08"/>
    <n v="390.27"/>
    <n v="370.58"/>
    <n v="381.49"/>
    <n v="398.64"/>
    <n v="393.01"/>
    <x v="84"/>
  </r>
  <r>
    <x v="85"/>
    <s v="Jamaica"/>
    <x v="0"/>
    <s v="Jamaica"/>
    <s v="MtCO2e"/>
    <n v="9.39"/>
    <n v="9.39"/>
    <n v="10.18"/>
    <n v="10.37"/>
    <n v="10.41"/>
    <n v="10.73"/>
    <n v="11.07"/>
    <n v="11.21"/>
    <n v="11.78"/>
    <n v="12.1"/>
    <n v="12.22"/>
    <n v="9.3800000000000008"/>
    <n v="9.5500000000000007"/>
    <n v="9.9700000000000006"/>
    <n v="9.89"/>
    <n v="9.85"/>
    <n v="11.05"/>
    <n v="10.97"/>
    <n v="8.57"/>
    <n v="6.83"/>
    <n v="6.44"/>
    <n v="9.24"/>
    <n v="8.81"/>
    <n v="9.2899999999999991"/>
    <n v="9.1300000000000008"/>
    <n v="9.02"/>
    <n v="9.41"/>
    <n v="8.8699999999999992"/>
    <x v="85"/>
  </r>
  <r>
    <x v="86"/>
    <s v="Jordan"/>
    <x v="0"/>
    <s v="Jordan"/>
    <s v="MtCO2e"/>
    <n v="18.670000000000002"/>
    <n v="19.14"/>
    <n v="21.89"/>
    <n v="22.63"/>
    <n v="23.71"/>
    <n v="23.34"/>
    <n v="22.57"/>
    <n v="22.07"/>
    <n v="21.28"/>
    <n v="20.34"/>
    <n v="20.9"/>
    <n v="21.03"/>
    <n v="21.84"/>
    <n v="22.43"/>
    <n v="23.93"/>
    <n v="25.44"/>
    <n v="26.18"/>
    <n v="27.63"/>
    <n v="26.89"/>
    <n v="27.57"/>
    <n v="27.43"/>
    <n v="28.55"/>
    <n v="32.119999999999997"/>
    <n v="32.42"/>
    <n v="34.68"/>
    <n v="34.97"/>
    <n v="35.07"/>
    <n v="36.74"/>
    <x v="86"/>
  </r>
  <r>
    <x v="87"/>
    <s v="Japan"/>
    <x v="1"/>
    <s v="Japan"/>
    <s v="MtCO2e"/>
    <n v="1109.3699999999999"/>
    <n v="1123.8599999999999"/>
    <n v="1137.1500000000001"/>
    <n v="1129.6300000000001"/>
    <n v="1186.79"/>
    <n v="1201.8499999999999"/>
    <n v="1215.95"/>
    <n v="1203.81"/>
    <n v="1156.6600000000001"/>
    <n v="1182.31"/>
    <n v="1198.54"/>
    <n v="1153.99"/>
    <n v="1185.6500000000001"/>
    <n v="1193.4000000000001"/>
    <n v="1185.28"/>
    <n v="1186.26"/>
    <n v="1164.29"/>
    <n v="1200.21"/>
    <n v="1133.32"/>
    <n v="1073.57"/>
    <n v="1130.1300000000001"/>
    <n v="1235.29"/>
    <n v="1277.48"/>
    <n v="1289"/>
    <n v="1251.32"/>
    <n v="1215.33"/>
    <n v="1225.67"/>
    <n v="1203.32"/>
    <x v="87"/>
  </r>
  <r>
    <x v="88"/>
    <s v="Kazakhstan"/>
    <x v="0"/>
    <s v="Kazakhstan"/>
    <s v="MtCO2e"/>
    <n v="308.25"/>
    <n v="318.27999999999997"/>
    <n v="319.10000000000002"/>
    <n v="277.48"/>
    <n v="252.51"/>
    <n v="220.83"/>
    <n v="192.78"/>
    <n v="164.97"/>
    <n v="164.26"/>
    <n v="148.12"/>
    <n v="147.35"/>
    <n v="147.08000000000001"/>
    <n v="164.14"/>
    <n v="175.32"/>
    <n v="192.35"/>
    <n v="204.78"/>
    <n v="226.14"/>
    <n v="234.21"/>
    <n v="280.62"/>
    <n v="249.71"/>
    <n v="275.77999999999997"/>
    <n v="284.27999999999997"/>
    <n v="284.27999999999997"/>
    <n v="297.58"/>
    <n v="248.23"/>
    <n v="249.48"/>
    <n v="271.52999999999997"/>
    <n v="280.58999999999997"/>
    <x v="88"/>
  </r>
  <r>
    <x v="89"/>
    <s v="Kenya"/>
    <x v="0"/>
    <s v="Kenya"/>
    <s v="MtCO2e"/>
    <n v="34.15"/>
    <n v="32.92"/>
    <n v="32.92"/>
    <n v="32.72"/>
    <n v="32.979999999999997"/>
    <n v="33.33"/>
    <n v="32.869999999999997"/>
    <n v="32.9"/>
    <n v="34.26"/>
    <n v="36.479999999999997"/>
    <n v="35.5"/>
    <n v="54.32"/>
    <n v="55.22"/>
    <n v="56.18"/>
    <n v="58.81"/>
    <n v="59.19"/>
    <n v="59.65"/>
    <n v="76.44"/>
    <n v="77.78"/>
    <n v="78.2"/>
    <n v="79.81"/>
    <n v="75.37"/>
    <n v="74.73"/>
    <n v="76.73"/>
    <n v="79.66"/>
    <n v="82.31"/>
    <n v="71.930000000000007"/>
    <n v="69.13"/>
    <x v="89"/>
  </r>
  <r>
    <x v="90"/>
    <s v="Kyrgyz Republic"/>
    <x v="0"/>
    <s v="Kyrgyzstan"/>
    <s v="MtCO2e"/>
    <n v="31.63"/>
    <n v="29.36"/>
    <n v="21.71"/>
    <n v="16.86"/>
    <n v="11.68"/>
    <n v="8.99"/>
    <n v="9.93"/>
    <n v="9.82"/>
    <n v="10.029999999999999"/>
    <n v="8.68"/>
    <n v="8.64"/>
    <n v="9.07"/>
    <n v="10.02"/>
    <n v="10.66"/>
    <n v="10.81"/>
    <n v="10.49"/>
    <n v="10.6"/>
    <n v="11.85"/>
    <n v="13.02"/>
    <n v="12.65"/>
    <n v="12.32"/>
    <n v="13.01"/>
    <n v="15.6"/>
    <n v="15.13"/>
    <n v="15.67"/>
    <n v="16.23"/>
    <n v="13.25"/>
    <n v="12.97"/>
    <x v="90"/>
  </r>
  <r>
    <x v="91"/>
    <s v="Cambodia"/>
    <x v="0"/>
    <s v="Cambodia"/>
    <s v="MtCO2e"/>
    <n v="25.99"/>
    <n v="25.8"/>
    <n v="26.45"/>
    <n v="27.38"/>
    <n v="26.3"/>
    <n v="28.47"/>
    <n v="24.76"/>
    <n v="26.06"/>
    <n v="29.56"/>
    <n v="29.09"/>
    <n v="27.43"/>
    <n v="28.04"/>
    <n v="30.49"/>
    <n v="33"/>
    <n v="33.89"/>
    <n v="32.380000000000003"/>
    <n v="35.82"/>
    <n v="36.76"/>
    <n v="36.520000000000003"/>
    <n v="38.119999999999997"/>
    <n v="36.96"/>
    <n v="101.28"/>
    <n v="99.66"/>
    <n v="100.1"/>
    <n v="100.75"/>
    <n v="103.41"/>
    <n v="68.73"/>
    <n v="70.81"/>
    <x v="91"/>
  </r>
  <r>
    <x v="92"/>
    <s v="Kiribati"/>
    <x v="0"/>
    <s v="Kiribati"/>
    <s v="MtCO2e"/>
    <n v="0.04"/>
    <n v="0.04"/>
    <n v="0.04"/>
    <n v="0.05"/>
    <n v="0.04"/>
    <n v="0.05"/>
    <n v="0.05"/>
    <n v="0.05"/>
    <n v="0.05"/>
    <n v="0.05"/>
    <n v="0.05"/>
    <n v="0.05"/>
    <n v="0.06"/>
    <n v="7.0000000000000007E-2"/>
    <n v="0.08"/>
    <n v="0.09"/>
    <n v="0.1"/>
    <n v="0.08"/>
    <n v="0.09"/>
    <n v="0.08"/>
    <n v="0.08"/>
    <n v="0.08"/>
    <n v="0.08"/>
    <n v="0.09"/>
    <n v="0.09"/>
    <n v="0.09"/>
    <n v="0.1"/>
    <n v="0.1"/>
    <x v="92"/>
  </r>
  <r>
    <x v="93"/>
    <s v="St. Kitts and Nevis"/>
    <x v="0"/>
    <s v="Saint Kitts and Nevis"/>
    <s v="MtCO2e"/>
    <n v="0.19"/>
    <n v="0.19"/>
    <n v="0.23"/>
    <n v="0.22"/>
    <n v="0.23"/>
    <n v="0.24"/>
    <n v="0.24"/>
    <n v="0.25"/>
    <n v="0.27"/>
    <n v="0.27"/>
    <n v="0.28000000000000003"/>
    <n v="0.3"/>
    <n v="0.32"/>
    <n v="0.32"/>
    <n v="0.33"/>
    <n v="0.32"/>
    <n v="0.33"/>
    <n v="0.35"/>
    <n v="0.35"/>
    <n v="0.81"/>
    <n v="0.35"/>
    <n v="0.37"/>
    <n v="0.45"/>
    <n v="0.33"/>
    <n v="0.34"/>
    <n v="0.35"/>
    <n v="0.35"/>
    <n v="0.35"/>
    <x v="93"/>
  </r>
  <r>
    <x v="94"/>
    <s v="Korea, Rep."/>
    <x v="1"/>
    <s v="South Korea"/>
    <s v="MtCO2e"/>
    <n v="244.25"/>
    <n v="269.58999999999997"/>
    <n v="294.14999999999998"/>
    <n v="325.01"/>
    <n v="352.61"/>
    <n v="384.99"/>
    <n v="412.92"/>
    <n v="438.77"/>
    <n v="373.96"/>
    <n v="411.82"/>
    <n v="469.38"/>
    <n v="468.43"/>
    <n v="461.26"/>
    <n v="469.14"/>
    <n v="493.24"/>
    <n v="488.66"/>
    <n v="496.96"/>
    <n v="505.75"/>
    <n v="519.83000000000004"/>
    <n v="533.49"/>
    <n v="586.30999999999995"/>
    <n v="620.34"/>
    <n v="624.83000000000004"/>
    <n v="624.54"/>
    <n v="613.80999999999995"/>
    <n v="635.34"/>
    <n v="651.13"/>
    <n v="664.54"/>
    <x v="94"/>
  </r>
  <r>
    <x v="95"/>
    <s v="Kuwait"/>
    <x v="0"/>
    <s v="Kuwait"/>
    <s v="MtCO2e"/>
    <n v="32.049999999999997"/>
    <n v="38.74"/>
    <n v="26.33"/>
    <n v="32.97"/>
    <n v="37.81"/>
    <n v="38.22"/>
    <n v="37.79"/>
    <n v="39.28"/>
    <n v="45.51"/>
    <n v="49.76"/>
    <n v="53.58"/>
    <n v="57.48"/>
    <n v="60.42"/>
    <n v="63"/>
    <n v="67.150000000000006"/>
    <n v="75.23"/>
    <n v="78.239999999999995"/>
    <n v="77.91"/>
    <n v="82.71"/>
    <n v="85.46"/>
    <n v="89.21"/>
    <n v="93.58"/>
    <n v="97.45"/>
    <n v="100.55"/>
    <n v="100.31"/>
    <n v="106.21"/>
    <n v="109.84"/>
    <n v="111.46"/>
    <x v="95"/>
  </r>
  <r>
    <x v="96"/>
    <s v="Lao PDR"/>
    <x v="0"/>
    <s v="Laos"/>
    <s v="MtCO2e"/>
    <n v="20.45"/>
    <n v="20.309999999999999"/>
    <n v="20.56"/>
    <n v="20.52"/>
    <n v="20.83"/>
    <n v="20.82"/>
    <n v="21.09"/>
    <n v="20.68"/>
    <n v="22.36"/>
    <n v="20.98"/>
    <n v="20.41"/>
    <n v="20.89"/>
    <n v="21.97"/>
    <n v="22.54"/>
    <n v="26.78"/>
    <n v="24.05"/>
    <n v="23.14"/>
    <n v="27.97"/>
    <n v="23.56"/>
    <n v="24.97"/>
    <n v="28.63"/>
    <n v="21.53"/>
    <n v="23.43"/>
    <n v="24.44"/>
    <n v="24.93"/>
    <n v="29.28"/>
    <n v="37.4"/>
    <n v="38.76"/>
    <x v="96"/>
  </r>
  <r>
    <x v="97"/>
    <s v="Lebanon"/>
    <x v="0"/>
    <s v="Lebanon"/>
    <s v="MtCO2e"/>
    <n v="7.23"/>
    <n v="8.73"/>
    <n v="8.7799999999999994"/>
    <n v="12.17"/>
    <n v="13.12"/>
    <n v="15.39"/>
    <n v="16.41"/>
    <n v="18.62"/>
    <n v="18.97"/>
    <n v="19.940000000000001"/>
    <n v="18.78"/>
    <n v="20.100000000000001"/>
    <n v="20.07"/>
    <n v="20.76"/>
    <n v="21.31"/>
    <n v="20.73"/>
    <n v="19.8"/>
    <n v="18.79"/>
    <n v="22.54"/>
    <n v="25.97"/>
    <n v="25.07"/>
    <n v="25.68"/>
    <n v="28.28"/>
    <n v="28.28"/>
    <n v="30.23"/>
    <n v="32.58"/>
    <n v="33.71"/>
    <n v="35.520000000000003"/>
    <x v="97"/>
  </r>
  <r>
    <x v="98"/>
    <s v="Liberia"/>
    <x v="0"/>
    <s v="Liberia"/>
    <s v="MtCO2e"/>
    <n v="17.13"/>
    <n v="16.850000000000001"/>
    <n v="16.73"/>
    <n v="16.559999999999999"/>
    <n v="16.39"/>
    <n v="16.25"/>
    <n v="16.29"/>
    <n v="16.45"/>
    <n v="16.649999999999999"/>
    <n v="16.68"/>
    <n v="16.84"/>
    <n v="16.920000000000002"/>
    <n v="17"/>
    <n v="17.22"/>
    <n v="17.350000000000001"/>
    <n v="17.510000000000002"/>
    <n v="17.88"/>
    <n v="17.88"/>
    <n v="18"/>
    <n v="18.96"/>
    <n v="18.55"/>
    <n v="19.34"/>
    <n v="20.04"/>
    <n v="20.63"/>
    <n v="21.87"/>
    <n v="23.19"/>
    <n v="22.58"/>
    <n v="22.52"/>
    <x v="98"/>
  </r>
  <r>
    <x v="99"/>
    <s v="Libya"/>
    <x v="0"/>
    <s v="Libya"/>
    <s v="MtCO2e"/>
    <n v="105.32"/>
    <n v="102.72"/>
    <n v="99.77"/>
    <n v="100.49"/>
    <n v="105.69"/>
    <n v="107.57"/>
    <n v="109.81"/>
    <n v="109.57"/>
    <n v="111.01"/>
    <n v="109.46"/>
    <n v="111.3"/>
    <n v="115.37"/>
    <n v="120.15"/>
    <n v="123.42"/>
    <n v="127.32"/>
    <n v="133.59"/>
    <n v="134.75"/>
    <n v="132.52000000000001"/>
    <n v="138.41999999999999"/>
    <n v="141.57"/>
    <n v="145.81"/>
    <n v="115.16"/>
    <n v="117.93"/>
    <n v="109.15"/>
    <n v="102.27"/>
    <n v="84.88"/>
    <n v="86.62"/>
    <n v="96.58"/>
    <x v="99"/>
  </r>
  <r>
    <x v="100"/>
    <s v="St. Lucia"/>
    <x v="0"/>
    <s v="Saint Lucia"/>
    <s v="MtCO2e"/>
    <n v="0.75"/>
    <n v="0.77"/>
    <n v="0.88"/>
    <n v="0.88"/>
    <n v="0.93"/>
    <n v="0.89"/>
    <n v="0.82"/>
    <n v="0.75"/>
    <n v="0.66"/>
    <n v="0.57999999999999996"/>
    <n v="0.49"/>
    <n v="0.56000000000000005"/>
    <n v="0.52"/>
    <n v="0.56000000000000005"/>
    <n v="0.56000000000000005"/>
    <n v="0.53"/>
    <n v="0.56000000000000005"/>
    <n v="0.47"/>
    <n v="0.49"/>
    <n v="1.22"/>
    <n v="0.57999999999999996"/>
    <n v="0.54"/>
    <n v="0.69"/>
    <n v="0.49"/>
    <n v="0.54"/>
    <n v="0.56000000000000005"/>
    <n v="0.54"/>
    <n v="0.56999999999999995"/>
    <x v="3"/>
  </r>
  <r>
    <x v="101"/>
    <s v="Liechtenstein"/>
    <x v="0"/>
    <s v="Liechtenstein"/>
    <s v="MtCO2e"/>
    <n v="0.25"/>
    <n v="0.25"/>
    <n v="0.26"/>
    <n v="0.26"/>
    <n v="0.25"/>
    <n v="0.25"/>
    <n v="0.26"/>
    <n v="0.27"/>
    <n v="0.28000000000000003"/>
    <n v="0.28000000000000003"/>
    <n v="0.27"/>
    <n v="0.27"/>
    <n v="0.28000000000000003"/>
    <n v="0.28999999999999998"/>
    <n v="0.28999999999999998"/>
    <n v="0.28999999999999998"/>
    <n v="0.28999999999999998"/>
    <n v="0.27"/>
    <n v="0.28999999999999998"/>
    <n v="0.27"/>
    <n v="0.26"/>
    <n v="0.21"/>
    <n v="0.22"/>
    <n v="0.23"/>
    <n v="0.2"/>
    <n v="0.19"/>
    <n v="0.19"/>
    <n v="0.19"/>
    <x v="100"/>
  </r>
  <r>
    <x v="102"/>
    <s v="Sri Lanka"/>
    <x v="0"/>
    <s v="Sri Lanka"/>
    <s v="MtCO2e"/>
    <n v="29.15"/>
    <n v="29.1"/>
    <n v="30.95"/>
    <n v="31.4"/>
    <n v="32.32"/>
    <n v="32.47"/>
    <n v="32.19"/>
    <n v="30.06"/>
    <n v="27.46"/>
    <n v="26.75"/>
    <n v="25.84"/>
    <n v="23.54"/>
    <n v="24.54"/>
    <n v="25.78"/>
    <n v="25.98"/>
    <n v="27.96"/>
    <n v="26.41"/>
    <n v="27.37"/>
    <n v="27.67"/>
    <n v="26.82"/>
    <n v="28.05"/>
    <n v="29.14"/>
    <n v="30.51"/>
    <n v="28.37"/>
    <n v="31.22"/>
    <n v="34.51"/>
    <n v="37.21"/>
    <n v="37.83"/>
    <x v="101"/>
  </r>
  <r>
    <x v="103"/>
    <s v="Lesotho"/>
    <x v="0"/>
    <s v="Lesotho"/>
    <s v="MtCO2e"/>
    <n v="3.33"/>
    <n v="3.39"/>
    <n v="3.61"/>
    <n v="3.62"/>
    <n v="3.63"/>
    <n v="3.59"/>
    <n v="3.59"/>
    <n v="3.61"/>
    <n v="3.63"/>
    <n v="4.13"/>
    <n v="4.08"/>
    <n v="4.08"/>
    <n v="3.93"/>
    <n v="4.01"/>
    <n v="3.99"/>
    <n v="4.1900000000000004"/>
    <n v="4.26"/>
    <n v="4.46"/>
    <n v="4.53"/>
    <n v="4.75"/>
    <n v="4.9000000000000004"/>
    <n v="5.0999999999999996"/>
    <n v="5.28"/>
    <n v="5.28"/>
    <n v="5.39"/>
    <n v="5.39"/>
    <n v="5.42"/>
    <n v="5.78"/>
    <x v="102"/>
  </r>
  <r>
    <x v="104"/>
    <s v="Lithuania"/>
    <x v="1"/>
    <s v="Lithuania"/>
    <s v="MtCO2e"/>
    <n v="45.88"/>
    <n v="47.61"/>
    <n v="32.840000000000003"/>
    <n v="26.92"/>
    <n v="24.9"/>
    <n v="23.29"/>
    <n v="24.04"/>
    <n v="23.81"/>
    <n v="24.69"/>
    <n v="21.94"/>
    <n v="20.23"/>
    <n v="20.16"/>
    <n v="20.52"/>
    <n v="20.69"/>
    <n v="21.64"/>
    <n v="22.78"/>
    <n v="22.9"/>
    <n v="23.9"/>
    <n v="23.33"/>
    <n v="19.739999999999998"/>
    <n v="20.55"/>
    <n v="13.92"/>
    <n v="13.83"/>
    <n v="12.94"/>
    <n v="12.46"/>
    <n v="12.71"/>
    <n v="18.21"/>
    <n v="18.11"/>
    <x v="74"/>
  </r>
  <r>
    <x v="105"/>
    <s v="Luxembourg"/>
    <x v="1"/>
    <s v="Luxembourg"/>
    <s v="MtCO2e"/>
    <n v="11.56"/>
    <n v="12.04"/>
    <n v="11.72"/>
    <n v="11.93"/>
    <n v="11.09"/>
    <n v="8.94"/>
    <n v="9.02"/>
    <n v="8.52"/>
    <n v="7.84"/>
    <n v="8.23"/>
    <n v="8.85"/>
    <n v="9.44"/>
    <n v="10.23"/>
    <n v="10.63"/>
    <n v="12.07"/>
    <n v="12.3"/>
    <n v="12.11"/>
    <n v="11.52"/>
    <n v="11.44"/>
    <n v="10.86"/>
    <n v="11.46"/>
    <n v="11.59"/>
    <n v="11.34"/>
    <n v="10.81"/>
    <n v="10.32"/>
    <n v="9.81"/>
    <n v="9.5"/>
    <n v="9.64"/>
    <x v="103"/>
  </r>
  <r>
    <x v="106"/>
    <s v="Latvia"/>
    <x v="1"/>
    <s v="Latvia"/>
    <s v="MtCO2e"/>
    <n v="12.38"/>
    <n v="10.66"/>
    <n v="7.97"/>
    <n v="4.78"/>
    <n v="1.8"/>
    <n v="0.13"/>
    <n v="0.12"/>
    <n v="-0.44"/>
    <n v="-0.87"/>
    <n v="-1.52"/>
    <n v="-2.21"/>
    <n v="-2.87"/>
    <n v="-2.83"/>
    <n v="-2.69"/>
    <n v="-2.6"/>
    <n v="-2.44"/>
    <n v="-1.91"/>
    <n v="-1.48"/>
    <n v="-1.8"/>
    <n v="-2.59"/>
    <n v="-1.41"/>
    <n v="9.1"/>
    <n v="8.89"/>
    <n v="8.84"/>
    <n v="8.76"/>
    <n v="8.83"/>
    <n v="8.56"/>
    <n v="8.4700000000000006"/>
    <x v="104"/>
  </r>
  <r>
    <x v="107"/>
    <s v="Morocco"/>
    <x v="0"/>
    <s v="Morocco"/>
    <s v="MtCO2e"/>
    <n v="34.78"/>
    <n v="36.19"/>
    <n v="37.31"/>
    <n v="37"/>
    <n v="40.11"/>
    <n v="40.729999999999997"/>
    <n v="41.41"/>
    <n v="43.36"/>
    <n v="44.29"/>
    <n v="46.47"/>
    <n v="47.58"/>
    <n v="51.84"/>
    <n v="53.64"/>
    <n v="53.91"/>
    <n v="58.46"/>
    <n v="61.35"/>
    <n v="63.9"/>
    <n v="65.14"/>
    <n v="68.11"/>
    <n v="68.69"/>
    <n v="72.5"/>
    <n v="80.73"/>
    <n v="83"/>
    <n v="83.82"/>
    <n v="85.61"/>
    <n v="88.35"/>
    <n v="86.73"/>
    <n v="91.16"/>
    <x v="105"/>
  </r>
  <r>
    <x v="108"/>
    <s v="Moldova"/>
    <x v="0"/>
    <s v="Moldova"/>
    <s v="MtCO2e"/>
    <n v="38.119999999999997"/>
    <n v="32.03"/>
    <n v="26.81"/>
    <n v="23.42"/>
    <n v="20.350000000000001"/>
    <n v="18.29"/>
    <n v="16.53"/>
    <n v="14.82"/>
    <n v="13.36"/>
    <n v="12"/>
    <n v="11.15"/>
    <n v="10.68"/>
    <n v="10.82"/>
    <n v="11.42"/>
    <n v="11.41"/>
    <n v="11.7"/>
    <n v="11.36"/>
    <n v="11.58"/>
    <n v="11.45"/>
    <n v="10.77"/>
    <n v="11.53"/>
    <n v="12.25"/>
    <n v="12"/>
    <n v="11.15"/>
    <n v="11.81"/>
    <n v="12.02"/>
    <n v="12.78"/>
    <n v="12.81"/>
    <x v="106"/>
  </r>
  <r>
    <x v="109"/>
    <s v="Madagascar"/>
    <x v="0"/>
    <s v="Madagascar"/>
    <s v="MtCO2e"/>
    <n v="55.62"/>
    <n v="55.72"/>
    <n v="56.05"/>
    <n v="56.51"/>
    <n v="56.47"/>
    <n v="56.91"/>
    <n v="57.56"/>
    <n v="56.97"/>
    <n v="58.19"/>
    <n v="57.91"/>
    <n v="56.64"/>
    <n v="48.81"/>
    <n v="46.58"/>
    <n v="49.15"/>
    <n v="48.12"/>
    <n v="52.32"/>
    <n v="50.81"/>
    <n v="52.14"/>
    <n v="50.74"/>
    <n v="51.66"/>
    <n v="52.19"/>
    <n v="40.25"/>
    <n v="41.03"/>
    <n v="40.01"/>
    <n v="40.11"/>
    <n v="41.14"/>
    <n v="41.83"/>
    <n v="40.56"/>
    <x v="107"/>
  </r>
  <r>
    <x v="110"/>
    <s v="Maldives"/>
    <x v="0"/>
    <s v="Maldives"/>
    <s v="MtCO2e"/>
    <n v="0.21"/>
    <n v="0.21"/>
    <n v="0.28000000000000003"/>
    <n v="0.26"/>
    <n v="0.27"/>
    <n v="0.33"/>
    <n v="0.35"/>
    <n v="0.42"/>
    <n v="0.4"/>
    <n v="0.52"/>
    <n v="0.56000000000000005"/>
    <n v="0.59"/>
    <n v="0.72"/>
    <n v="0.64"/>
    <n v="0.86"/>
    <n v="0.84"/>
    <n v="1"/>
    <n v="1.01"/>
    <n v="1.02"/>
    <n v="1.08"/>
    <n v="1.1399999999999999"/>
    <n v="1.22"/>
    <n v="1.38"/>
    <n v="1.39"/>
    <n v="1.65"/>
    <n v="1.66"/>
    <n v="2.12"/>
    <n v="2.23"/>
    <x v="108"/>
  </r>
  <r>
    <x v="111"/>
    <s v="Mexico"/>
    <x v="1"/>
    <s v="Mexico"/>
    <s v="MtCO2e"/>
    <n v="417.45"/>
    <n v="435.45"/>
    <n v="438.32"/>
    <n v="458"/>
    <n v="483.6"/>
    <n v="464.6"/>
    <n v="490.56"/>
    <n v="518.59"/>
    <n v="554.42999999999995"/>
    <n v="533.02"/>
    <n v="559.46"/>
    <n v="463.07"/>
    <n v="469.03"/>
    <n v="492.69"/>
    <n v="497.06"/>
    <n v="521.72"/>
    <n v="543.9"/>
    <n v="565.29"/>
    <n v="595.78"/>
    <n v="580.11"/>
    <n v="584.23"/>
    <n v="680.75"/>
    <n v="674.16"/>
    <n v="668.85"/>
    <n v="659.98"/>
    <n v="684.99"/>
    <n v="698.62"/>
    <n v="694.58"/>
    <x v="109"/>
  </r>
  <r>
    <x v="112"/>
    <s v="Marshall Islands"/>
    <x v="0"/>
    <s v="Marshall Islands"/>
    <s v="MtCO2e"/>
    <m/>
    <n v="0.03"/>
    <n v="0.11"/>
    <n v="0.11"/>
    <n v="0.12"/>
    <n v="0.12"/>
    <n v="0.12"/>
    <n v="0.12"/>
    <n v="0.13"/>
    <n v="0.13"/>
    <n v="0.13"/>
    <n v="0.14000000000000001"/>
    <n v="0.15"/>
    <n v="0.15"/>
    <n v="0.16"/>
    <n v="0.17"/>
    <n v="0.17"/>
    <n v="0.18"/>
    <n v="0.17"/>
    <n v="0.17"/>
    <n v="0.18"/>
    <n v="0.18"/>
    <n v="0.18"/>
    <n v="0.18"/>
    <n v="0.19"/>
    <n v="0.19"/>
    <n v="0.22"/>
    <n v="0.22"/>
    <x v="60"/>
  </r>
  <r>
    <x v="113"/>
    <s v="North Macedonia"/>
    <x v="0"/>
    <s v="Macedonia"/>
    <s v="MtCO2e"/>
    <n v="13.98"/>
    <n v="13.31"/>
    <n v="12.72"/>
    <n v="12.72"/>
    <n v="12.27"/>
    <n v="11.91"/>
    <n v="13.44"/>
    <n v="12.26"/>
    <n v="13.03"/>
    <n v="12.13"/>
    <n v="11.85"/>
    <n v="11.88"/>
    <n v="11.26"/>
    <n v="12.17"/>
    <n v="11.95"/>
    <n v="12.33"/>
    <n v="12.37"/>
    <n v="12.81"/>
    <n v="12.61"/>
    <n v="11.91"/>
    <n v="11.75"/>
    <n v="12.7"/>
    <n v="12.12"/>
    <n v="11.24"/>
    <n v="10.82"/>
    <n v="10.56"/>
    <n v="10.53"/>
    <n v="11.01"/>
    <x v="110"/>
  </r>
  <r>
    <x v="114"/>
    <s v="Mali"/>
    <x v="0"/>
    <s v="Mali"/>
    <s v="MtCO2e"/>
    <n v="17.91"/>
    <n v="17.87"/>
    <n v="17.93"/>
    <n v="18.149999999999999"/>
    <n v="18.41"/>
    <n v="18.75"/>
    <n v="19.21"/>
    <n v="20.190000000000001"/>
    <n v="24.64"/>
    <n v="25.91"/>
    <n v="25.12"/>
    <n v="22.34"/>
    <n v="22.62"/>
    <n v="23.41"/>
    <n v="25.72"/>
    <n v="26.68"/>
    <n v="27"/>
    <n v="27.94"/>
    <n v="29.38"/>
    <n v="29.62"/>
    <n v="31.8"/>
    <n v="32.76"/>
    <n v="33.43"/>
    <n v="34.619999999999997"/>
    <n v="35.19"/>
    <n v="36.67"/>
    <n v="41.05"/>
    <n v="42.14"/>
    <x v="111"/>
  </r>
  <r>
    <x v="115"/>
    <s v="Malta"/>
    <x v="0"/>
    <s v="Malta"/>
    <s v="MtCO2e"/>
    <n v="2.52"/>
    <n v="2.4300000000000002"/>
    <n v="2.41"/>
    <n v="3.05"/>
    <n v="2.76"/>
    <n v="2.62"/>
    <n v="2.57"/>
    <n v="2.73"/>
    <n v="2.63"/>
    <n v="2.67"/>
    <n v="2.41"/>
    <n v="2.78"/>
    <n v="2.62"/>
    <n v="2.92"/>
    <n v="2.92"/>
    <n v="2.97"/>
    <n v="3.05"/>
    <n v="3.14"/>
    <n v="3.08"/>
    <n v="2.89"/>
    <n v="2.99"/>
    <n v="2.98"/>
    <n v="3.16"/>
    <n v="2.83"/>
    <n v="2.84"/>
    <n v="2.16"/>
    <n v="1.86"/>
    <n v="2.0099999999999998"/>
    <x v="112"/>
  </r>
  <r>
    <x v="116"/>
    <s v="Myanmar"/>
    <x v="0"/>
    <s v="Myanmar"/>
    <s v="MtCO2e"/>
    <n v="207.89"/>
    <n v="207.34"/>
    <n v="209.89"/>
    <n v="212.57"/>
    <n v="215.09"/>
    <n v="218.2"/>
    <n v="215.9"/>
    <n v="213.58"/>
    <n v="219.89"/>
    <n v="225.41"/>
    <n v="222.18"/>
    <n v="201.58"/>
    <n v="200.33"/>
    <n v="212.14"/>
    <n v="225.17"/>
    <n v="216.56"/>
    <n v="221.14"/>
    <n v="230.26"/>
    <n v="217.36"/>
    <n v="227.49"/>
    <n v="232.44"/>
    <n v="202.7"/>
    <n v="211.26"/>
    <n v="213.95"/>
    <n v="221.49"/>
    <n v="227.79"/>
    <n v="221.28"/>
    <n v="229.98"/>
    <x v="113"/>
  </r>
  <r>
    <x v="117"/>
    <s v="Montenegro"/>
    <x v="0"/>
    <s v="Montenegro"/>
    <s v="MtCO2e"/>
    <n v="2.2400000000000002"/>
    <n v="2.23"/>
    <n v="2.11"/>
    <n v="2.12"/>
    <n v="2.13"/>
    <n v="2.19"/>
    <n v="2.2200000000000002"/>
    <n v="2.25"/>
    <n v="2.25"/>
    <n v="2.23"/>
    <n v="2.17"/>
    <n v="-1.61"/>
    <n v="-1.61"/>
    <n v="-1.6"/>
    <n v="-1.75"/>
    <n v="0.03"/>
    <n v="0.09"/>
    <n v="-0.1"/>
    <n v="0.36"/>
    <n v="-0.7"/>
    <n v="0.05"/>
    <n v="4.07"/>
    <n v="3.83"/>
    <n v="3.69"/>
    <n v="3.59"/>
    <n v="3.69"/>
    <n v="3.43"/>
    <n v="3.56"/>
    <x v="114"/>
  </r>
  <r>
    <x v="118"/>
    <s v="Mongolia"/>
    <x v="0"/>
    <s v="Mongolia"/>
    <s v="MtCO2e"/>
    <n v="34.47"/>
    <n v="36.71"/>
    <n v="34.57"/>
    <n v="33.369999999999997"/>
    <n v="31.6"/>
    <n v="32.520000000000003"/>
    <n v="31.88"/>
    <n v="34.06"/>
    <n v="33.700000000000003"/>
    <n v="33.78"/>
    <n v="34.909999999999997"/>
    <n v="31.61"/>
    <n v="29.76"/>
    <n v="29.5"/>
    <n v="29.29"/>
    <n v="31.98"/>
    <n v="34.9"/>
    <n v="37.61"/>
    <n v="37.840000000000003"/>
    <n v="38.880000000000003"/>
    <n v="36.159999999999997"/>
    <n v="38.92"/>
    <n v="42.31"/>
    <n v="44.76"/>
    <n v="47.31"/>
    <n v="48.92"/>
    <n v="51.2"/>
    <n v="53.99"/>
    <x v="115"/>
  </r>
  <r>
    <x v="119"/>
    <s v="Mozambique"/>
    <x v="0"/>
    <s v="Mozambique"/>
    <s v="MtCO2e"/>
    <n v="84.89"/>
    <n v="84.87"/>
    <n v="85.21"/>
    <n v="85.61"/>
    <n v="85.58"/>
    <n v="85.82"/>
    <n v="71.599999999999994"/>
    <n v="69.33"/>
    <n v="72.05"/>
    <n v="70.86"/>
    <n v="68.48"/>
    <n v="86.39"/>
    <n v="86.48"/>
    <n v="91.4"/>
    <n v="90.39"/>
    <n v="95.09"/>
    <n v="93.89"/>
    <n v="96"/>
    <n v="100.92"/>
    <n v="95.68"/>
    <n v="104.37"/>
    <n v="93.75"/>
    <n v="97.79"/>
    <n v="99.38"/>
    <n v="99.78"/>
    <n v="98.9"/>
    <n v="107.78"/>
    <n v="106.39"/>
    <x v="116"/>
  </r>
  <r>
    <x v="120"/>
    <s v="Mauritania"/>
    <x v="0"/>
    <s v="Mauritania"/>
    <s v="MtCO2e"/>
    <n v="7.12"/>
    <n v="7.36"/>
    <n v="7.23"/>
    <n v="7.44"/>
    <n v="7.37"/>
    <n v="7.47"/>
    <n v="7.99"/>
    <n v="8.2799999999999994"/>
    <n v="8.56"/>
    <n v="9.1300000000000008"/>
    <n v="9.5500000000000007"/>
    <n v="9.66"/>
    <n v="9.75"/>
    <n v="9.92"/>
    <n v="9.9600000000000009"/>
    <n v="10.11"/>
    <n v="10.48"/>
    <n v="10.74"/>
    <n v="10.14"/>
    <n v="10.92"/>
    <n v="11.5"/>
    <n v="11.62"/>
    <n v="12.07"/>
    <n v="12.06"/>
    <n v="12.55"/>
    <n v="13.22"/>
    <n v="12.17"/>
    <n v="12.84"/>
    <x v="117"/>
  </r>
  <r>
    <x v="121"/>
    <s v="Mauritius"/>
    <x v="0"/>
    <s v="Mauritius"/>
    <s v="MtCO2e"/>
    <n v="2.2599999999999998"/>
    <n v="2.36"/>
    <n v="2.4500000000000002"/>
    <n v="2.61"/>
    <n v="2.69"/>
    <n v="2.75"/>
    <n v="2.92"/>
    <n v="3.03"/>
    <n v="3.31"/>
    <n v="3.84"/>
    <n v="4.2699999999999996"/>
    <n v="4.4800000000000004"/>
    <n v="4.5"/>
    <n v="4.7"/>
    <n v="4.72"/>
    <n v="4.91"/>
    <n v="5.34"/>
    <n v="5.48"/>
    <n v="5.59"/>
    <n v="5.59"/>
    <n v="5.86"/>
    <n v="5.83"/>
    <n v="5.99"/>
    <n v="6.12"/>
    <n v="6.33"/>
    <n v="6.37"/>
    <n v="6.5"/>
    <n v="6.7"/>
    <x v="118"/>
  </r>
  <r>
    <x v="122"/>
    <s v="Malawi"/>
    <x v="0"/>
    <s v="Malawi"/>
    <s v="MtCO2e"/>
    <n v="19.420000000000002"/>
    <n v="18.71"/>
    <n v="17.84"/>
    <n v="17.09"/>
    <n v="15.83"/>
    <n v="16.27"/>
    <n v="16.440000000000001"/>
    <n v="16.489999999999998"/>
    <n v="16.82"/>
    <n v="16.93"/>
    <n v="16.989999999999998"/>
    <n v="17.329999999999998"/>
    <n v="17.97"/>
    <n v="18.670000000000002"/>
    <n v="18.84"/>
    <n v="19.45"/>
    <n v="19.260000000000002"/>
    <n v="19.59"/>
    <n v="20.04"/>
    <n v="19.66"/>
    <n v="20.48"/>
    <n v="21"/>
    <n v="21.87"/>
    <n v="22.49"/>
    <n v="23.53"/>
    <n v="24.41"/>
    <n v="24.98"/>
    <n v="25.4"/>
    <x v="119"/>
  </r>
  <r>
    <x v="123"/>
    <s v="Malaysia"/>
    <x v="0"/>
    <s v="Malaysia"/>
    <s v="MtCO2e"/>
    <n v="207.11"/>
    <n v="214.67"/>
    <n v="221.4"/>
    <n v="224.79"/>
    <n v="231.7"/>
    <n v="239.11"/>
    <n v="247.37"/>
    <n v="257.86"/>
    <n v="288.83"/>
    <n v="267.24"/>
    <n v="278.87"/>
    <n v="270.24"/>
    <n v="288.89999999999998"/>
    <n v="298.2"/>
    <n v="322.76"/>
    <n v="336.4"/>
    <n v="332.3"/>
    <n v="357.03"/>
    <n v="368.36"/>
    <n v="366.72"/>
    <n v="379.15"/>
    <n v="155.6"/>
    <n v="155.91999999999999"/>
    <n v="174.34"/>
    <n v="205.53"/>
    <n v="191.89"/>
    <n v="378.56"/>
    <n v="365"/>
    <x v="120"/>
  </r>
  <r>
    <x v="124"/>
    <s v="Namibia"/>
    <x v="0"/>
    <s v="Namibia"/>
    <s v="MtCO2e"/>
    <b v="0"/>
    <n v="19.940000000000001"/>
    <n v="19.89"/>
    <n v="19.850000000000001"/>
    <n v="20.04"/>
    <n v="20.149999999999999"/>
    <n v="20.04"/>
    <n v="19.89"/>
    <n v="20.62"/>
    <n v="20.66"/>
    <n v="21.48"/>
    <n v="21.48"/>
    <n v="20.11"/>
    <n v="20.78"/>
    <n v="21.28"/>
    <n v="21.88"/>
    <n v="23.23"/>
    <n v="22.61"/>
    <n v="21.16"/>
    <n v="24.07"/>
    <n v="23.48"/>
    <n v="28.46"/>
    <n v="30.05"/>
    <n v="23.26"/>
    <n v="22.53"/>
    <n v="22.66"/>
    <n v="23.4"/>
    <n v="23.45"/>
    <x v="121"/>
  </r>
  <r>
    <x v="125"/>
    <s v="Niger"/>
    <x v="0"/>
    <s v="Niger"/>
    <s v="MtCO2e"/>
    <n v="19.16"/>
    <n v="19.68"/>
    <n v="20.23"/>
    <n v="20.95"/>
    <n v="21.5"/>
    <n v="22.15"/>
    <n v="22.95"/>
    <n v="23.53"/>
    <n v="24.52"/>
    <n v="25.16"/>
    <n v="26.02"/>
    <n v="22.31"/>
    <n v="23.13"/>
    <n v="24.06"/>
    <n v="24.95"/>
    <n v="25.88"/>
    <n v="26.86"/>
    <n v="28.09"/>
    <n v="29.36"/>
    <n v="30.74"/>
    <n v="30.9"/>
    <n v="32.520000000000003"/>
    <n v="34.979999999999997"/>
    <n v="36.81"/>
    <n v="39.04"/>
    <n v="40.840000000000003"/>
    <n v="42.57"/>
    <n v="44.29"/>
    <x v="122"/>
  </r>
  <r>
    <x v="126"/>
    <s v="Nigeria"/>
    <x v="0"/>
    <s v="Nigeria"/>
    <s v="MtCO2e"/>
    <n v="249.87"/>
    <n v="260.06"/>
    <n v="272.23"/>
    <n v="272.12"/>
    <n v="270.77999999999997"/>
    <n v="265.37"/>
    <n v="276.14"/>
    <n v="266.82"/>
    <n v="258.68"/>
    <n v="249.74"/>
    <n v="247.07"/>
    <n v="248.44"/>
    <n v="252.94"/>
    <n v="260.58999999999997"/>
    <n v="264.22000000000003"/>
    <n v="281.19"/>
    <n v="276.10000000000002"/>
    <n v="274.16000000000003"/>
    <n v="277.10000000000002"/>
    <n v="258.87"/>
    <n v="281.14999999999998"/>
    <n v="299.26"/>
    <n v="303.64"/>
    <n v="318.11"/>
    <n v="327.77"/>
    <n v="323.23"/>
    <n v="330.64"/>
    <n v="337.4"/>
    <x v="123"/>
  </r>
  <r>
    <x v="127"/>
    <s v="Nicaragua"/>
    <x v="0"/>
    <s v="Nicaragua"/>
    <s v="MtCO2e"/>
    <n v="29.61"/>
    <n v="28.25"/>
    <n v="29.16"/>
    <n v="29.83"/>
    <n v="30.15"/>
    <n v="29.54"/>
    <n v="29.56"/>
    <n v="30.4"/>
    <n v="31.37"/>
    <n v="31.95"/>
    <n v="32.520000000000003"/>
    <n v="36.65"/>
    <n v="37.119999999999997"/>
    <n v="38.29"/>
    <n v="37.770000000000003"/>
    <n v="38.25"/>
    <n v="38.409999999999997"/>
    <n v="38.58"/>
    <n v="38.46"/>
    <n v="38.56"/>
    <n v="38.950000000000003"/>
    <n v="27.42"/>
    <n v="27.77"/>
    <n v="28.05"/>
    <n v="28.96"/>
    <n v="29.87"/>
    <n v="38.67"/>
    <n v="38.49"/>
    <x v="124"/>
  </r>
  <r>
    <x v="128"/>
    <s v="Niue"/>
    <x v="0"/>
    <s v="Niue"/>
    <s v="MtCO2e"/>
    <n v="0.01"/>
    <n v="0.01"/>
    <n v="0.01"/>
    <n v="0.01"/>
    <n v="0.01"/>
    <n v="0.01"/>
    <n v="0.01"/>
    <n v="0.01"/>
    <n v="0.01"/>
    <n v="0.01"/>
    <n v="0.01"/>
    <n v="0.01"/>
    <n v="0.01"/>
    <n v="0.01"/>
    <n v="0.01"/>
    <n v="0.01"/>
    <n v="0.01"/>
    <n v="0.01"/>
    <n v="0.01"/>
    <n v="0.01"/>
    <n v="0.01"/>
    <n v="0"/>
    <n v="0"/>
    <n v="0"/>
    <n v="0.01"/>
    <n v="0.01"/>
    <n v="0.01"/>
    <n v="0.01"/>
    <x v="125"/>
  </r>
  <r>
    <x v="129"/>
    <s v="Netherlands"/>
    <x v="1"/>
    <s v="Netherlands"/>
    <s v="MtCO2e"/>
    <n v="205.44"/>
    <n v="210.79"/>
    <n v="210.18"/>
    <n v="215.69"/>
    <n v="215.43"/>
    <n v="220.82"/>
    <n v="231.75"/>
    <n v="222.95"/>
    <n v="223.08"/>
    <n v="210.62"/>
    <n v="208.55"/>
    <n v="209.35"/>
    <n v="208.85"/>
    <n v="208.78"/>
    <n v="210.34"/>
    <n v="204.7"/>
    <n v="200.03"/>
    <n v="199.91"/>
    <n v="197.69"/>
    <n v="192.44"/>
    <n v="203.24"/>
    <n v="190.26"/>
    <n v="188.48"/>
    <n v="188.06"/>
    <n v="180.75"/>
    <n v="189.7"/>
    <n v="189.52"/>
    <n v="185.91"/>
    <x v="126"/>
  </r>
  <r>
    <x v="130"/>
    <s v="Norway"/>
    <x v="1"/>
    <s v="Norway"/>
    <s v="MtCO2e"/>
    <n v="30.91"/>
    <n v="28.34"/>
    <n v="28.89"/>
    <n v="30.74"/>
    <n v="32.28"/>
    <n v="31.6"/>
    <n v="32.450000000000003"/>
    <n v="34.06"/>
    <n v="35.64"/>
    <n v="37.58"/>
    <n v="32.21"/>
    <n v="25.04"/>
    <n v="24.51"/>
    <n v="26.45"/>
    <n v="26.97"/>
    <n v="25.72"/>
    <n v="26.14"/>
    <n v="26.77"/>
    <n v="25.29"/>
    <n v="24.7"/>
    <n v="29.06"/>
    <n v="31.17"/>
    <n v="30.03"/>
    <n v="29.11"/>
    <n v="29.38"/>
    <n v="29.65"/>
    <n v="29.02"/>
    <n v="27.97"/>
    <x v="127"/>
  </r>
  <r>
    <x v="131"/>
    <s v="Nepal"/>
    <x v="0"/>
    <s v="Nepal"/>
    <s v="MtCO2e"/>
    <n v="20.6"/>
    <n v="20.99"/>
    <n v="20.85"/>
    <n v="21.8"/>
    <n v="22.89"/>
    <n v="24.1"/>
    <n v="24.77"/>
    <n v="25.68"/>
    <n v="26.84"/>
    <n v="28.75"/>
    <n v="29.46"/>
    <n v="27.11"/>
    <n v="26.4"/>
    <n v="27.65"/>
    <n v="27.86"/>
    <n v="28.68"/>
    <n v="28.47"/>
    <n v="28.8"/>
    <n v="30.37"/>
    <n v="32.450000000000003"/>
    <n v="33.93"/>
    <n v="42.54"/>
    <n v="44.84"/>
    <n v="45.78"/>
    <n v="47.78"/>
    <n v="46.82"/>
    <n v="52.26"/>
    <n v="53.06"/>
    <x v="128"/>
  </r>
  <r>
    <x v="132"/>
    <s v="Nauru"/>
    <x v="0"/>
    <s v="Nauru"/>
    <s v="MtCO2e"/>
    <n v="0.13"/>
    <n v="0.13"/>
    <n v="0.13"/>
    <n v="0.12"/>
    <n v="0.12"/>
    <n v="0.11"/>
    <n v="0.11"/>
    <n v="0.11"/>
    <n v="0.11"/>
    <n v="0.1"/>
    <n v="0.09"/>
    <n v="0.09"/>
    <n v="0.08"/>
    <n v="0.08"/>
    <n v="7.0000000000000007E-2"/>
    <n v="0.08"/>
    <n v="0.05"/>
    <n v="0.05"/>
    <n v="0.05"/>
    <n v="0.05"/>
    <n v="0.05"/>
    <n v="0.05"/>
    <n v="0.05"/>
    <n v="0.05"/>
    <n v="0.06"/>
    <n v="0.06"/>
    <n v="7.0000000000000007E-2"/>
    <n v="7.0000000000000007E-2"/>
    <x v="129"/>
  </r>
  <r>
    <x v="133"/>
    <s v="New Zealand"/>
    <x v="1"/>
    <s v="New Zealand"/>
    <s v="MtCO2e"/>
    <n v="45.17"/>
    <n v="44.62"/>
    <n v="45.48"/>
    <n v="44.56"/>
    <n v="46.29"/>
    <n v="47.55"/>
    <n v="48.09"/>
    <n v="50.39"/>
    <n v="48.89"/>
    <n v="51.14"/>
    <n v="51.29"/>
    <n v="57.05"/>
    <n v="58.59"/>
    <n v="61.02"/>
    <n v="59.66"/>
    <n v="61.17"/>
    <n v="61.43"/>
    <n v="60.14"/>
    <n v="60.16"/>
    <n v="57.36"/>
    <n v="57.14"/>
    <n v="62.69"/>
    <n v="64.95"/>
    <n v="64.53"/>
    <n v="65.02"/>
    <n v="64.97"/>
    <n v="69.8"/>
    <n v="71.45"/>
    <x v="130"/>
  </r>
  <r>
    <x v="134"/>
    <s v="Oman"/>
    <x v="0"/>
    <s v="Oman"/>
    <s v="MtCO2e"/>
    <n v="14.79"/>
    <n v="19.16"/>
    <n v="18.13"/>
    <n v="17.47"/>
    <n v="17.38"/>
    <n v="19.32"/>
    <n v="19.7"/>
    <n v="21.28"/>
    <n v="21.51"/>
    <n v="24.85"/>
    <n v="27.1"/>
    <n v="29.87"/>
    <n v="31.51"/>
    <n v="32.24"/>
    <n v="32.119999999999997"/>
    <n v="32.53"/>
    <n v="42.44"/>
    <n v="46.22"/>
    <n v="45.55"/>
    <n v="48.44"/>
    <n v="52.48"/>
    <n v="58.73"/>
    <n v="65.34"/>
    <n v="68.28"/>
    <n v="72.069999999999993"/>
    <n v="76.260000000000005"/>
    <n v="77.849999999999994"/>
    <n v="78.510000000000005"/>
    <x v="131"/>
  </r>
  <r>
    <x v="135"/>
    <s v="Pakistan"/>
    <x v="0"/>
    <s v="Pakistan"/>
    <s v="MtCO2e"/>
    <n v="166.5"/>
    <n v="167.45"/>
    <n v="176.65"/>
    <n v="186.47"/>
    <n v="193.14"/>
    <n v="203.61"/>
    <n v="210.65"/>
    <n v="217.56"/>
    <n v="221.37"/>
    <n v="233.94"/>
    <n v="236.06"/>
    <n v="238.3"/>
    <n v="244.71"/>
    <n v="252.54"/>
    <n v="269.49"/>
    <n v="277.77"/>
    <n v="297.16000000000003"/>
    <n v="313.94"/>
    <n v="316.89999999999998"/>
    <n v="327.27"/>
    <n v="321.54000000000002"/>
    <n v="328.63"/>
    <n v="332.43"/>
    <n v="342.88"/>
    <n v="356.49"/>
    <n v="371.24"/>
    <n v="396.4"/>
    <n v="421.6"/>
    <x v="132"/>
  </r>
  <r>
    <x v="136"/>
    <s v="Panama"/>
    <x v="0"/>
    <s v="Panama"/>
    <s v="MtCO2e"/>
    <n v="14.11"/>
    <n v="14.62"/>
    <n v="15.29"/>
    <n v="15.56"/>
    <n v="15.86"/>
    <n v="16.079999999999998"/>
    <n v="16.03"/>
    <n v="15.94"/>
    <n v="16.98"/>
    <n v="16.100000000000001"/>
    <n v="16.239999999999998"/>
    <n v="16.04"/>
    <n v="15.33"/>
    <n v="15.64"/>
    <n v="15.66"/>
    <n v="17.329999999999998"/>
    <n v="17.87"/>
    <n v="17.899999999999999"/>
    <n v="18.03"/>
    <n v="19.63"/>
    <n v="20.28"/>
    <n v="21.37"/>
    <n v="22.08"/>
    <n v="22.42"/>
    <n v="23.03"/>
    <n v="22.5"/>
    <n v="22.72"/>
    <n v="22.29"/>
    <x v="133"/>
  </r>
  <r>
    <x v="137"/>
    <s v="Peru"/>
    <x v="0"/>
    <s v="Peru"/>
    <s v="MtCO2e"/>
    <n v="103.85"/>
    <n v="102.62"/>
    <n v="103.48"/>
    <n v="104.65"/>
    <n v="107.18"/>
    <n v="111.96"/>
    <n v="115.54"/>
    <n v="116.84"/>
    <n v="117.11"/>
    <n v="121.44"/>
    <n v="122.09"/>
    <n v="125.32"/>
    <n v="127.36"/>
    <n v="127.3"/>
    <n v="131.65"/>
    <n v="133.19"/>
    <n v="132.80000000000001"/>
    <n v="136.81"/>
    <n v="141.47"/>
    <n v="145.59"/>
    <n v="149.77000000000001"/>
    <n v="177.04"/>
    <n v="177.42"/>
    <n v="178.81"/>
    <n v="182.2"/>
    <n v="183.85"/>
    <n v="187.96"/>
    <n v="185.87"/>
    <x v="134"/>
  </r>
  <r>
    <x v="138"/>
    <s v="Philippines"/>
    <x v="0"/>
    <s v="Philippines"/>
    <s v="MtCO2e"/>
    <n v="98.21"/>
    <n v="98.27"/>
    <n v="100.41"/>
    <n v="105.92"/>
    <n v="113.69"/>
    <n v="125.88"/>
    <n v="134.83000000000001"/>
    <n v="143.44"/>
    <n v="137.30000000000001"/>
    <n v="142.9"/>
    <n v="144.82"/>
    <n v="144.28"/>
    <n v="145.99"/>
    <n v="149.12"/>
    <n v="152.88"/>
    <n v="154.19999999999999"/>
    <n v="147.22"/>
    <n v="152.77000000000001"/>
    <n v="155.97"/>
    <n v="157.97"/>
    <n v="163.75"/>
    <n v="165.75"/>
    <n v="170.9"/>
    <n v="182.28"/>
    <n v="190.12"/>
    <n v="199.22"/>
    <n v="212.04"/>
    <n v="228.35"/>
    <x v="135"/>
  </r>
  <r>
    <x v="139"/>
    <s v="Palau"/>
    <x v="0"/>
    <s v="Palau"/>
    <s v="MtCO2e"/>
    <m/>
    <n v="0.01"/>
    <n v="0.21"/>
    <n v="0.21"/>
    <n v="0.21"/>
    <n v="0.21"/>
    <n v="0.21"/>
    <n v="0.22"/>
    <n v="0.22"/>
    <n v="0.22"/>
    <n v="0.23"/>
    <n v="0.23"/>
    <n v="0.23"/>
    <n v="0.23"/>
    <n v="0.25"/>
    <n v="0.28000000000000003"/>
    <n v="0.27"/>
    <n v="0.26"/>
    <n v="0.23"/>
    <n v="0.22"/>
    <n v="0.23"/>
    <n v="0.24"/>
    <n v="0.24"/>
    <n v="0.24"/>
    <n v="0.25"/>
    <n v="0.25"/>
    <n v="0.28999999999999998"/>
    <n v="0.3"/>
    <x v="136"/>
  </r>
  <r>
    <x v="140"/>
    <s v="Papua New Guinea"/>
    <x v="0"/>
    <s v="Papua New Guinea"/>
    <s v="MtCO2e"/>
    <n v="38.450000000000003"/>
    <n v="39.5"/>
    <n v="40.5"/>
    <n v="41.56"/>
    <n v="42.44"/>
    <n v="45.96"/>
    <n v="45.38"/>
    <n v="59.93"/>
    <n v="46.37"/>
    <n v="47.51"/>
    <n v="48.89"/>
    <n v="48.81"/>
    <n v="49.61"/>
    <n v="49.61"/>
    <n v="51.05"/>
    <n v="49.86"/>
    <n v="49.63"/>
    <n v="49.46"/>
    <n v="48.57"/>
    <n v="48.66"/>
    <n v="48.67"/>
    <n v="56.74"/>
    <n v="57.44"/>
    <n v="58.62"/>
    <n v="60.2"/>
    <n v="62.81"/>
    <n v="63.56"/>
    <n v="63.76"/>
    <x v="137"/>
  </r>
  <r>
    <x v="141"/>
    <s v="Poland"/>
    <x v="1"/>
    <s v="Poland"/>
    <s v="MtCO2e"/>
    <n v="429.16"/>
    <n v="424.94"/>
    <n v="414.15"/>
    <n v="413.64"/>
    <n v="408.95"/>
    <n v="408.44"/>
    <n v="423.05"/>
    <n v="412.81"/>
    <n v="382.95"/>
    <n v="372.24"/>
    <n v="358.79"/>
    <n v="300.69"/>
    <n v="292.88"/>
    <n v="304.75"/>
    <n v="309.02"/>
    <n v="310.64"/>
    <n v="324.47000000000003"/>
    <n v="324.45999999999998"/>
    <n v="318.18"/>
    <n v="302.33"/>
    <n v="320.3"/>
    <n v="360.67"/>
    <n v="353.7"/>
    <n v="348.35"/>
    <n v="335.26"/>
    <n v="339.15"/>
    <n v="344.31"/>
    <n v="357.17"/>
    <x v="138"/>
  </r>
  <r>
    <x v="142"/>
    <s v="Korea, Dem. People's Rep."/>
    <x v="0"/>
    <s v="North Korea"/>
    <s v="MtCO2e"/>
    <n v="165.49"/>
    <n v="157.99"/>
    <n v="143.85"/>
    <n v="134.38999999999999"/>
    <n v="124.95"/>
    <n v="117.3"/>
    <n v="105.49"/>
    <n v="97.42"/>
    <n v="88.91"/>
    <n v="92.8"/>
    <n v="96.09"/>
    <n v="94.55"/>
    <n v="91.67"/>
    <n v="92.98"/>
    <n v="94.68"/>
    <n v="97.45"/>
    <n v="99.57"/>
    <n v="87.05"/>
    <n v="95.15"/>
    <n v="78.77"/>
    <n v="75.66"/>
    <n v="62.99"/>
    <n v="64.62"/>
    <n v="54.06"/>
    <n v="58.13"/>
    <n v="51.77"/>
    <n v="56.75"/>
    <n v="49.31"/>
    <x v="139"/>
  </r>
  <r>
    <x v="143"/>
    <s v="Portugal"/>
    <x v="1"/>
    <s v="Portugal"/>
    <s v="MtCO2e"/>
    <n v="57.84"/>
    <n v="59.56"/>
    <n v="63.58"/>
    <n v="62.5"/>
    <n v="64.41"/>
    <n v="68.180000000000007"/>
    <n v="66.63"/>
    <n v="68.930000000000007"/>
    <n v="74.08"/>
    <n v="80.819999999999993"/>
    <n v="80.33"/>
    <n v="78.72"/>
    <n v="83.6"/>
    <n v="78.709999999999994"/>
    <n v="80.599999999999994"/>
    <n v="83.7"/>
    <n v="78.41"/>
    <n v="76.989999999999995"/>
    <n v="74.739999999999995"/>
    <n v="73.87"/>
    <n v="68.599999999999994"/>
    <n v="66.31"/>
    <n v="64.62"/>
    <n v="62.92"/>
    <n v="62.51"/>
    <n v="66.64"/>
    <n v="66.81"/>
    <n v="71.77"/>
    <x v="140"/>
  </r>
  <r>
    <x v="144"/>
    <s v="Paraguay"/>
    <x v="0"/>
    <s v="Paraguay"/>
    <s v="MtCO2e"/>
    <n v="75.16"/>
    <n v="72.17"/>
    <n v="71.53"/>
    <n v="71.75"/>
    <n v="71.739999999999995"/>
    <n v="73.739999999999995"/>
    <n v="73.7"/>
    <n v="74.900000000000006"/>
    <n v="75.13"/>
    <n v="78.31"/>
    <n v="73.739999999999995"/>
    <n v="89.81"/>
    <n v="90.05"/>
    <n v="91.75"/>
    <n v="89.59"/>
    <n v="90.96"/>
    <n v="91.09"/>
    <n v="94.74"/>
    <n v="92.51"/>
    <n v="94.53"/>
    <n v="97.24"/>
    <n v="110.36"/>
    <n v="111.63"/>
    <n v="113.28"/>
    <n v="115.13"/>
    <n v="115.54"/>
    <n v="94.16"/>
    <n v="97.1"/>
    <x v="141"/>
  </r>
  <r>
    <x v="145"/>
    <s v="Qatar"/>
    <x v="0"/>
    <s v="Qatar"/>
    <s v="MtCO2e"/>
    <n v="14.08"/>
    <n v="16.239999999999998"/>
    <n v="16.420000000000002"/>
    <n v="17.34"/>
    <n v="18.23"/>
    <n v="19.100000000000001"/>
    <n v="20.05"/>
    <n v="21.69"/>
    <n v="23.13"/>
    <n v="25.37"/>
    <n v="24.23"/>
    <n v="26.17"/>
    <n v="30.5"/>
    <n v="32.04"/>
    <n v="35.26"/>
    <n v="44.81"/>
    <n v="49.05"/>
    <n v="55.95"/>
    <n v="60.67"/>
    <n v="63.19"/>
    <n v="68.84"/>
    <n v="72.84"/>
    <n v="80.86"/>
    <n v="82.7"/>
    <n v="88.94"/>
    <n v="92.46"/>
    <n v="94.7"/>
    <n v="97.34"/>
    <x v="142"/>
  </r>
  <r>
    <x v="146"/>
    <s v="Romania"/>
    <x v="0"/>
    <s v="Romania"/>
    <s v="MtCO2e"/>
    <n v="245.92"/>
    <n v="203.46"/>
    <n v="182.02"/>
    <n v="170.57"/>
    <n v="167.11"/>
    <n v="172.66"/>
    <n v="175.94"/>
    <n v="163.31"/>
    <n v="145.80000000000001"/>
    <n v="130.19"/>
    <n v="134.81"/>
    <n v="138.07"/>
    <n v="134.97999999999999"/>
    <n v="140.81"/>
    <n v="137.88999999999999"/>
    <n v="136.30000000000001"/>
    <n v="137.74"/>
    <n v="133.94999999999999"/>
    <n v="131.91"/>
    <n v="115.28"/>
    <n v="112.18"/>
    <n v="-165.52"/>
    <n v="-168.24"/>
    <n v="-177.81"/>
    <n v="-178.71"/>
    <n v="-177.03"/>
    <n v="82.96"/>
    <n v="85.69"/>
    <x v="143"/>
  </r>
  <r>
    <x v="147"/>
    <s v="Russian Federation"/>
    <x v="1"/>
    <s v="Russia"/>
    <s v="MtCO2e"/>
    <n v="2885.12"/>
    <n v="2788.7"/>
    <n v="2551.94"/>
    <n v="2294.62"/>
    <n v="2011.47"/>
    <n v="1930.88"/>
    <n v="1889.18"/>
    <n v="1755.59"/>
    <n v="1740.23"/>
    <n v="1772.68"/>
    <n v="1831.09"/>
    <n v="1455.44"/>
    <n v="1477.17"/>
    <n v="1556.63"/>
    <n v="1601.63"/>
    <n v="1608.1"/>
    <n v="1682.12"/>
    <n v="1690.16"/>
    <n v="1727.25"/>
    <n v="1575.54"/>
    <n v="1690.93"/>
    <n v="1864.86"/>
    <n v="1886.41"/>
    <n v="1844.48"/>
    <n v="1841.26"/>
    <n v="1791.21"/>
    <n v="1918.26"/>
    <n v="1939.26"/>
    <x v="144"/>
  </r>
  <r>
    <x v="148"/>
    <s v="Rwanda"/>
    <x v="0"/>
    <s v="Rwanda"/>
    <s v="MtCO2e"/>
    <n v="6.68"/>
    <n v="6.66"/>
    <n v="6.59"/>
    <n v="6.51"/>
    <n v="6.38"/>
    <n v="6.15"/>
    <n v="6.29"/>
    <n v="6.41"/>
    <n v="6.57"/>
    <n v="6.76"/>
    <n v="6.8"/>
    <n v="6.73"/>
    <n v="6.85"/>
    <n v="6.86"/>
    <n v="6.81"/>
    <n v="6.74"/>
    <n v="7.01"/>
    <n v="7.22"/>
    <n v="7.41"/>
    <n v="7.53"/>
    <n v="7.78"/>
    <n v="6.82"/>
    <n v="6.98"/>
    <n v="7.15"/>
    <n v="7.18"/>
    <n v="7.85"/>
    <n v="7.71"/>
    <n v="7.76"/>
    <x v="145"/>
  </r>
  <r>
    <x v="149"/>
    <s v="Saudi Arabia"/>
    <x v="1"/>
    <s v="Saudi Arabia"/>
    <s v="MtCO2e"/>
    <n v="190.64"/>
    <n v="212.83"/>
    <n v="227.52"/>
    <n v="235.98"/>
    <n v="250.09"/>
    <n v="255.07"/>
    <n v="269.70999999999998"/>
    <n v="253.57"/>
    <n v="271.89999999999998"/>
    <n v="278.67"/>
    <n v="291.54000000000002"/>
    <n v="297.91000000000003"/>
    <n v="318.25"/>
    <n v="331.54"/>
    <n v="349.93"/>
    <n v="366.49"/>
    <n v="389.51"/>
    <n v="412.59"/>
    <n v="450.11"/>
    <n v="470.78"/>
    <n v="514.55999999999995"/>
    <n v="534.21"/>
    <n v="568.1"/>
    <n v="585.80999999999995"/>
    <n v="629.39"/>
    <n v="660.37"/>
    <n v="664.17"/>
    <n v="656.08"/>
    <x v="146"/>
  </r>
  <r>
    <x v="150"/>
    <s v="Sudan"/>
    <x v="0"/>
    <s v="Sudan"/>
    <s v="MtCO2e"/>
    <n v="73.23"/>
    <n v="74.13"/>
    <n v="77.760000000000005"/>
    <n v="79.7"/>
    <n v="84.18"/>
    <n v="85.38"/>
    <n v="89.75"/>
    <n v="97.46"/>
    <n v="104.16"/>
    <n v="107.8"/>
    <n v="107.06"/>
    <n v="95.03"/>
    <n v="100.32"/>
    <n v="103.26"/>
    <n v="105.75"/>
    <n v="110.72"/>
    <n v="109.78"/>
    <n v="115.25"/>
    <n v="116.38"/>
    <n v="118.35"/>
    <n v="116.64"/>
    <n v="116.09"/>
    <n v="120.84"/>
    <n v="121.16"/>
    <n v="122.35"/>
    <n v="125.99"/>
    <n v="130.01"/>
    <n v="129.91"/>
    <x v="147"/>
  </r>
  <r>
    <x v="151"/>
    <s v="Senegal"/>
    <x v="0"/>
    <s v="Senegal"/>
    <s v="MtCO2e"/>
    <n v="19.190000000000001"/>
    <n v="19.579999999999998"/>
    <n v="20.12"/>
    <n v="20.47"/>
    <n v="20.89"/>
    <n v="21.26"/>
    <n v="22.56"/>
    <n v="23.12"/>
    <n v="24.38"/>
    <n v="26.64"/>
    <n v="26.68"/>
    <n v="25.89"/>
    <n v="25.41"/>
    <n v="24.79"/>
    <n v="26.99"/>
    <n v="27.79"/>
    <n v="28.23"/>
    <n v="28.41"/>
    <n v="29.35"/>
    <n v="29.75"/>
    <n v="30.85"/>
    <n v="30.01"/>
    <n v="29.7"/>
    <n v="31.06"/>
    <n v="31.67"/>
    <n v="32.58"/>
    <n v="34.15"/>
    <n v="34.1"/>
    <x v="148"/>
  </r>
  <r>
    <x v="152"/>
    <s v="Singapore"/>
    <x v="0"/>
    <s v="Singapore"/>
    <s v="MtCO2e"/>
    <n v="31.56"/>
    <n v="34.74"/>
    <n v="37.340000000000003"/>
    <n v="44.23"/>
    <n v="47.8"/>
    <n v="49.15"/>
    <n v="50.59"/>
    <n v="50.69"/>
    <n v="49.66"/>
    <n v="50.61"/>
    <n v="55.25"/>
    <n v="54.95"/>
    <n v="54.07"/>
    <n v="50.96"/>
    <n v="52.39"/>
    <n v="49.68"/>
    <n v="50.13"/>
    <n v="51.4"/>
    <n v="51.7"/>
    <n v="52.25"/>
    <n v="55.98"/>
    <n v="59.05"/>
    <n v="58.66"/>
    <n v="59.57"/>
    <n v="60.78"/>
    <n v="62.51"/>
    <n v="63.99"/>
    <n v="66"/>
    <x v="149"/>
  </r>
  <r>
    <x v="153"/>
    <s v="Solomon Islands"/>
    <x v="0"/>
    <s v="Solomon Islands"/>
    <s v="MtCO2e"/>
    <n v="4.3099999999999996"/>
    <n v="4.32"/>
    <n v="4.34"/>
    <n v="4.3499999999999996"/>
    <n v="4.37"/>
    <n v="4.3899999999999997"/>
    <n v="4.4000000000000004"/>
    <n v="4.42"/>
    <n v="4.43"/>
    <n v="4.45"/>
    <n v="4.47"/>
    <n v="2.2599999999999998"/>
    <n v="2.2799999999999998"/>
    <n v="2.2999999999999998"/>
    <n v="2.35"/>
    <n v="2.39"/>
    <n v="2.39"/>
    <n v="2.41"/>
    <n v="2.4"/>
    <n v="2.42"/>
    <n v="2.44"/>
    <n v="-17.05"/>
    <n v="-17.03"/>
    <n v="-16.98"/>
    <n v="-17.010000000000002"/>
    <n v="-17.02"/>
    <n v="46.29"/>
    <n v="46.31"/>
    <x v="150"/>
  </r>
  <r>
    <x v="154"/>
    <s v="Sierra Leone"/>
    <x v="0"/>
    <s v="Sierra Leone"/>
    <s v="MtCO2e"/>
    <n v="7.47"/>
    <n v="7.46"/>
    <n v="7.57"/>
    <n v="7.66"/>
    <n v="7.64"/>
    <n v="7.31"/>
    <n v="6.56"/>
    <n v="6.54"/>
    <n v="6.67"/>
    <n v="6.34"/>
    <n v="6.52"/>
    <n v="6.95"/>
    <n v="7.38"/>
    <n v="8.31"/>
    <n v="8.73"/>
    <n v="8.6999999999999993"/>
    <n v="10.16"/>
    <n v="9.43"/>
    <n v="8.66"/>
    <n v="9"/>
    <n v="8.73"/>
    <n v="9.3699999999999992"/>
    <n v="10.49"/>
    <n v="10.45"/>
    <n v="10.97"/>
    <n v="11.23"/>
    <n v="11.03"/>
    <n v="10.88"/>
    <x v="151"/>
  </r>
  <r>
    <x v="155"/>
    <s v="El Salvador"/>
    <x v="0"/>
    <s v="El Salvador"/>
    <s v="MtCO2e"/>
    <n v="8.25"/>
    <n v="9.1"/>
    <n v="9.51"/>
    <n v="10.050000000000001"/>
    <n v="10.73"/>
    <n v="10.98"/>
    <n v="10.89"/>
    <n v="11.73"/>
    <n v="11.81"/>
    <n v="11.98"/>
    <n v="11.84"/>
    <n v="12.45"/>
    <n v="12.65"/>
    <n v="13.17"/>
    <n v="13.48"/>
    <n v="13.82"/>
    <n v="14.29"/>
    <n v="14.9"/>
    <n v="14.34"/>
    <n v="13.95"/>
    <n v="13.7"/>
    <n v="13.63"/>
    <n v="13.78"/>
    <n v="13.05"/>
    <n v="13.34"/>
    <n v="13.81"/>
    <n v="13.8"/>
    <n v="13.05"/>
    <x v="152"/>
  </r>
  <r>
    <x v="156"/>
    <s v="Somalia"/>
    <x v="0"/>
    <s v="Somalia"/>
    <s v="MtCO2e"/>
    <n v="42.49"/>
    <n v="39.630000000000003"/>
    <n v="37.700000000000003"/>
    <n v="39.700000000000003"/>
    <n v="41.67"/>
    <n v="42.35"/>
    <n v="42.82"/>
    <n v="43.24"/>
    <n v="43.12"/>
    <n v="43.22"/>
    <n v="43.42"/>
    <n v="44"/>
    <n v="44.43"/>
    <n v="44.7"/>
    <n v="45.04"/>
    <n v="45.52"/>
    <n v="44.29"/>
    <n v="43.23"/>
    <n v="43.3"/>
    <n v="43.37"/>
    <n v="43.62"/>
    <n v="43.79"/>
    <n v="44.11"/>
    <n v="44.25"/>
    <n v="44.4"/>
    <n v="44.46"/>
    <n v="44.42"/>
    <n v="44.27"/>
    <x v="153"/>
  </r>
  <r>
    <x v="157"/>
    <s v="Serbia"/>
    <x v="0"/>
    <s v="Serbia"/>
    <s v="MtCO2e"/>
    <n v="79.12"/>
    <n v="68.81"/>
    <n v="63.54"/>
    <n v="57.78"/>
    <n v="54.1"/>
    <n v="60.67"/>
    <n v="68.16"/>
    <n v="73"/>
    <n v="72.709999999999994"/>
    <n v="55.38"/>
    <n v="57.37"/>
    <n v="26.97"/>
    <n v="30.25"/>
    <n v="33.25"/>
    <n v="38.67"/>
    <n v="31.83"/>
    <n v="34.130000000000003"/>
    <n v="33.85"/>
    <n v="32.5"/>
    <n v="29.16"/>
    <n v="28.54"/>
    <n v="65.63"/>
    <n v="60.89"/>
    <n v="61.66"/>
    <n v="53.76"/>
    <n v="60.07"/>
    <n v="64.099999999999994"/>
    <n v="64.42"/>
    <x v="154"/>
  </r>
  <r>
    <x v="158"/>
    <s v="South Sudan"/>
    <x v="0"/>
    <s v="South Sudan"/>
    <s v="MtCO2e"/>
    <n v="36.659999999999997"/>
    <n v="37.56"/>
    <n v="40.03"/>
    <n v="42.06"/>
    <n v="43.97"/>
    <n v="44.75"/>
    <n v="48.88"/>
    <n v="53.72"/>
    <n v="59.09"/>
    <n v="62.44"/>
    <n v="64.8"/>
    <n v="59.79"/>
    <n v="63.54"/>
    <n v="66.34"/>
    <n v="68.63"/>
    <n v="71.98"/>
    <n v="70.900000000000006"/>
    <n v="74.709999999999994"/>
    <n v="75.66"/>
    <n v="77.69"/>
    <n v="76.900000000000006"/>
    <n v="73.36"/>
    <n v="74.53"/>
    <n v="70.42"/>
    <n v="67.66"/>
    <n v="64.739999999999995"/>
    <n v="68.58"/>
    <n v="65.83"/>
    <x v="155"/>
  </r>
  <r>
    <x v="159"/>
    <s v="Sao Tome and Principe"/>
    <x v="0"/>
    <s v="Sao Tome and Principe"/>
    <s v="MtCO2e"/>
    <n v="0.1"/>
    <n v="0.1"/>
    <n v="0.1"/>
    <n v="0.1"/>
    <n v="0.11"/>
    <n v="0.11"/>
    <n v="0.11"/>
    <n v="0.11"/>
    <n v="0.11"/>
    <n v="0.11"/>
    <n v="0.11"/>
    <n v="0.11"/>
    <n v="0.11"/>
    <n v="0.12"/>
    <n v="0.13"/>
    <n v="0.13"/>
    <n v="0.13"/>
    <n v="0.13"/>
    <n v="0.14000000000000001"/>
    <n v="0.15"/>
    <n v="0.16"/>
    <n v="0.36"/>
    <n v="0.38"/>
    <n v="0.39"/>
    <n v="0.38"/>
    <n v="0.39"/>
    <n v="0.39"/>
    <n v="0.4"/>
    <x v="156"/>
  </r>
  <r>
    <x v="160"/>
    <s v="Suriname"/>
    <x v="0"/>
    <s v="Suriname"/>
    <s v="MtCO2e"/>
    <n v="6.12"/>
    <n v="6.47"/>
    <n v="6.58"/>
    <n v="6.52"/>
    <n v="6.55"/>
    <n v="6.67"/>
    <n v="6.78"/>
    <n v="6.76"/>
    <n v="6.83"/>
    <n v="6.88"/>
    <n v="6.18"/>
    <n v="6.6"/>
    <n v="6.07"/>
    <n v="6.3"/>
    <n v="6.65"/>
    <n v="6.83"/>
    <n v="6.78"/>
    <n v="6.67"/>
    <n v="6.86"/>
    <n v="7"/>
    <n v="7.33"/>
    <n v="11.87"/>
    <n v="12.35"/>
    <n v="12.19"/>
    <n v="12.63"/>
    <n v="12.74"/>
    <n v="13.42"/>
    <n v="13.26"/>
    <x v="157"/>
  </r>
  <r>
    <x v="161"/>
    <s v="Slovak Republic"/>
    <x v="1"/>
    <s v="Slovakia"/>
    <s v="MtCO2e"/>
    <n v="57.56"/>
    <n v="49.51"/>
    <n v="46.97"/>
    <n v="44.27"/>
    <n v="41.56"/>
    <n v="42.15"/>
    <n v="42.19"/>
    <n v="42"/>
    <n v="40.81"/>
    <n v="39.35"/>
    <n v="36.76"/>
    <n v="38.43"/>
    <n v="37.869999999999997"/>
    <n v="38.159999999999997"/>
    <n v="37.5"/>
    <n v="38.39"/>
    <n v="37.92"/>
    <n v="36.94"/>
    <n v="36.81"/>
    <n v="33.17"/>
    <n v="34.76"/>
    <n v="34.06"/>
    <n v="31.75"/>
    <n v="32.39"/>
    <n v="29.74"/>
    <n v="30.16"/>
    <n v="37.520000000000003"/>
    <n v="39.42"/>
    <x v="158"/>
  </r>
  <r>
    <x v="162"/>
    <s v="Slovenia"/>
    <x v="1"/>
    <s v="Slovenia"/>
    <s v="MtCO2e"/>
    <n v="8.35"/>
    <n v="7.32"/>
    <n v="7.06"/>
    <n v="7.77"/>
    <n v="7.85"/>
    <n v="8.7200000000000006"/>
    <n v="9.5399999999999991"/>
    <n v="10.02"/>
    <n v="9.75"/>
    <n v="9.06"/>
    <n v="8.76"/>
    <n v="7.5"/>
    <n v="7.57"/>
    <n v="7.54"/>
    <n v="7.76"/>
    <n v="7.96"/>
    <n v="8.33"/>
    <n v="8.26"/>
    <n v="9.25"/>
    <n v="7.26"/>
    <n v="7.56"/>
    <n v="16.399999999999999"/>
    <n v="15.79"/>
    <n v="15.15"/>
    <n v="13.6"/>
    <n v="13.68"/>
    <n v="17.48"/>
    <n v="17.649999999999999"/>
    <x v="159"/>
  </r>
  <r>
    <x v="163"/>
    <s v="Sweden"/>
    <x v="1"/>
    <s v="Sweden"/>
    <s v="MtCO2e"/>
    <n v="70.260000000000005"/>
    <n v="70.91"/>
    <n v="73.459999999999994"/>
    <n v="73.42"/>
    <n v="75.23"/>
    <n v="74.78"/>
    <n v="80.33"/>
    <n v="74.08"/>
    <n v="74.87"/>
    <n v="73.599999999999994"/>
    <n v="69.41"/>
    <n v="54.79"/>
    <n v="56.12"/>
    <n v="57.11"/>
    <n v="55.69"/>
    <n v="52.14"/>
    <n v="50.61"/>
    <n v="48.52"/>
    <n v="47.38"/>
    <n v="43.5"/>
    <n v="49.08"/>
    <n v="33.83"/>
    <n v="30.98"/>
    <n v="29.28"/>
    <n v="27.95"/>
    <n v="27.85"/>
    <n v="32.869999999999997"/>
    <n v="32.5"/>
    <x v="160"/>
  </r>
  <r>
    <x v="164"/>
    <s v="Eswatini"/>
    <x v="0"/>
    <s v="Eswatini"/>
    <s v="MtCO2e"/>
    <n v="2.61"/>
    <n v="2.65"/>
    <n v="2.6"/>
    <n v="2.3199999999999998"/>
    <n v="2.68"/>
    <n v="2.68"/>
    <n v="2.56"/>
    <n v="2.89"/>
    <n v="2.99"/>
    <n v="3.02"/>
    <n v="2.93"/>
    <n v="2.74"/>
    <n v="2.78"/>
    <n v="2.82"/>
    <n v="2.83"/>
    <n v="2.87"/>
    <n v="2.77"/>
    <n v="2.99"/>
    <n v="2.88"/>
    <n v="2.79"/>
    <n v="2.82"/>
    <n v="2.84"/>
    <n v="2.9"/>
    <n v="3.41"/>
    <n v="2.83"/>
    <n v="2.88"/>
    <n v="3.09"/>
    <n v="2.93"/>
    <x v="161"/>
  </r>
  <r>
    <x v="165"/>
    <s v="Seychelles"/>
    <x v="0"/>
    <s v="Seychelles"/>
    <s v="MtCO2e"/>
    <n v="0.22"/>
    <n v="0.24"/>
    <n v="0.24"/>
    <n v="0.26"/>
    <n v="0.28000000000000003"/>
    <n v="0.28000000000000003"/>
    <n v="0.32"/>
    <n v="0.43"/>
    <n v="0.52"/>
    <n v="0.61"/>
    <n v="0.67"/>
    <n v="0.73"/>
    <n v="0.63"/>
    <n v="0.65"/>
    <n v="0.85"/>
    <n v="0.79"/>
    <n v="0.84"/>
    <n v="0.75"/>
    <n v="0.81"/>
    <n v="0.62"/>
    <n v="0.56000000000000005"/>
    <n v="0.52"/>
    <n v="0.56999999999999995"/>
    <n v="0.54"/>
    <n v="0.6"/>
    <n v="0.65"/>
    <n v="0.69"/>
    <n v="0.74"/>
    <x v="162"/>
  </r>
  <r>
    <x v="166"/>
    <s v="Syrian Arab Republic"/>
    <x v="0"/>
    <s v="Syria"/>
    <s v="MtCO2e"/>
    <n v="57.85"/>
    <n v="62.21"/>
    <n v="63.36"/>
    <n v="63.85"/>
    <n v="67.260000000000005"/>
    <n v="71.42"/>
    <n v="74.64"/>
    <n v="75.09"/>
    <n v="78.349999999999994"/>
    <n v="77.33"/>
    <n v="77.34"/>
    <n v="77.86"/>
    <n v="78.47"/>
    <n v="78.81"/>
    <n v="81.14"/>
    <n v="92.26"/>
    <n v="96.24"/>
    <n v="99.92"/>
    <n v="101.03"/>
    <n v="95.8"/>
    <n v="95.31"/>
    <n v="88.89"/>
    <n v="75.260000000000005"/>
    <n v="55.61"/>
    <n v="48.43"/>
    <n v="43.71"/>
    <n v="44.93"/>
    <n v="47.55"/>
    <x v="163"/>
  </r>
  <r>
    <x v="167"/>
    <s v="Chad"/>
    <x v="0"/>
    <s v="Chad"/>
    <s v="MtCO2e"/>
    <n v="24.94"/>
    <n v="31.37"/>
    <n v="32.25"/>
    <n v="33.22"/>
    <n v="34.21"/>
    <n v="35.24"/>
    <n v="38.44"/>
    <n v="40.17"/>
    <n v="44.74"/>
    <n v="46.58"/>
    <n v="46.87"/>
    <n v="50.83"/>
    <n v="55.04"/>
    <n v="59.23"/>
    <n v="62.44"/>
    <n v="65.92"/>
    <n v="67.2"/>
    <n v="69.47"/>
    <n v="69.930000000000007"/>
    <n v="69.989999999999995"/>
    <n v="73.180000000000007"/>
    <n v="84.86"/>
    <n v="88.03"/>
    <n v="89.7"/>
    <n v="92.23"/>
    <n v="97.44"/>
    <n v="100.19"/>
    <n v="102.15"/>
    <x v="164"/>
  </r>
  <r>
    <x v="168"/>
    <s v="Togo"/>
    <x v="0"/>
    <s v="Togo"/>
    <s v="MtCO2e"/>
    <n v="6.89"/>
    <n v="6.71"/>
    <n v="6.4"/>
    <n v="6.3"/>
    <n v="6.59"/>
    <n v="6.62"/>
    <n v="7.14"/>
    <n v="6.92"/>
    <n v="7.89"/>
    <n v="8.36"/>
    <n v="7.95"/>
    <n v="5.95"/>
    <n v="6.44"/>
    <n v="7.09"/>
    <n v="6.86"/>
    <n v="7.8"/>
    <n v="7.22"/>
    <n v="6.89"/>
    <n v="7.21"/>
    <n v="8.66"/>
    <n v="8.49"/>
    <n v="8.94"/>
    <n v="8.42"/>
    <n v="8.27"/>
    <n v="7.99"/>
    <n v="8.74"/>
    <n v="9.06"/>
    <n v="8.84"/>
    <x v="165"/>
  </r>
  <r>
    <x v="169"/>
    <s v="Thailand"/>
    <x v="0"/>
    <s v="Thailand"/>
    <s v="MtCO2e"/>
    <n v="174.02"/>
    <n v="186.02"/>
    <n v="197.92"/>
    <n v="214.03"/>
    <n v="228.84"/>
    <n v="247.92"/>
    <n v="268.47000000000003"/>
    <n v="275.67"/>
    <n v="257.39999999999998"/>
    <n v="267.19"/>
    <n v="268.47000000000003"/>
    <n v="233.7"/>
    <n v="245.95"/>
    <n v="259.14999999999998"/>
    <n v="281.87"/>
    <n v="287.81"/>
    <n v="291.25"/>
    <n v="306.56"/>
    <n v="310.02"/>
    <n v="309.61"/>
    <n v="329.44"/>
    <n v="363.65"/>
    <n v="386.03"/>
    <n v="397.19"/>
    <n v="393.87"/>
    <n v="395.67"/>
    <n v="410.92"/>
    <n v="428.94"/>
    <x v="166"/>
  </r>
  <r>
    <x v="170"/>
    <s v="Tajikistan"/>
    <x v="0"/>
    <s v="Tajikistan"/>
    <s v="MtCO2e"/>
    <n v="17.82"/>
    <n v="16.95"/>
    <n v="13.94"/>
    <n v="11.1"/>
    <n v="8.6300000000000008"/>
    <n v="8.0399999999999991"/>
    <n v="7.41"/>
    <n v="7.65"/>
    <n v="7.59"/>
    <n v="7.11"/>
    <n v="6.76"/>
    <n v="6.41"/>
    <n v="6.46"/>
    <n v="6.62"/>
    <n v="7.18"/>
    <n v="7.26"/>
    <n v="7.71"/>
    <n v="8.3800000000000008"/>
    <n v="8.73"/>
    <n v="8.39"/>
    <n v="8.43"/>
    <n v="8.66"/>
    <n v="9.44"/>
    <n v="9.86"/>
    <n v="11.3"/>
    <n v="11.88"/>
    <n v="13.52"/>
    <n v="14.07"/>
    <x v="167"/>
  </r>
  <r>
    <x v="171"/>
    <s v="Turkmenistan"/>
    <x v="0"/>
    <s v="Turkmenistan"/>
    <s v="MtCO2e"/>
    <n v="79.180000000000007"/>
    <n v="69.95"/>
    <n v="56.19"/>
    <n v="53.18"/>
    <n v="57.44"/>
    <n v="59.38"/>
    <n v="56.92"/>
    <n v="57.69"/>
    <n v="59.91"/>
    <n v="66.86"/>
    <n v="69.8"/>
    <n v="72.84"/>
    <n v="77.22"/>
    <n v="84.38"/>
    <n v="88.86"/>
    <n v="89.34"/>
    <n v="89.75"/>
    <n v="94.27"/>
    <n v="94.4"/>
    <n v="86.13"/>
    <n v="91.9"/>
    <n v="101.66"/>
    <n v="108.94"/>
    <n v="114.27"/>
    <n v="119.77"/>
    <n v="126.15"/>
    <n v="125.94"/>
    <n v="125.62"/>
    <x v="168"/>
  </r>
  <r>
    <x v="172"/>
    <s v="Timor-Leste"/>
    <x v="0"/>
    <s v="Timor-Leste"/>
    <s v="MtCO2e"/>
    <n v="0.92"/>
    <n v="0.99"/>
    <n v="0.99"/>
    <n v="1.03"/>
    <n v="1.1100000000000001"/>
    <n v="1.1299999999999999"/>
    <n v="1.1499999999999999"/>
    <n v="1.1599999999999999"/>
    <n v="1.18"/>
    <n v="1.07"/>
    <n v="1.1299999999999999"/>
    <n v="2.2000000000000002"/>
    <n v="3.26"/>
    <n v="4.0999999999999996"/>
    <n v="4.9000000000000004"/>
    <n v="5.88"/>
    <n v="6.23"/>
    <n v="6.52"/>
    <n v="6.89"/>
    <n v="7.21"/>
    <n v="7.52"/>
    <n v="7.41"/>
    <n v="7.39"/>
    <n v="7.36"/>
    <n v="7.33"/>
    <n v="7.36"/>
    <n v="7.23"/>
    <n v="6.86"/>
    <x v="169"/>
  </r>
  <r>
    <x v="173"/>
    <s v="Tonga"/>
    <x v="0"/>
    <s v="Tonga"/>
    <s v="MtCO2e"/>
    <n v="0.25"/>
    <n v="0.27"/>
    <n v="0.25"/>
    <n v="0.26"/>
    <n v="0.27"/>
    <n v="0.26"/>
    <n v="0.24"/>
    <n v="0.25"/>
    <n v="0.24"/>
    <n v="0.26"/>
    <n v="0.24"/>
    <n v="0.23"/>
    <n v="0.24"/>
    <n v="0.26"/>
    <n v="0.27"/>
    <n v="0.28000000000000003"/>
    <n v="0.28999999999999998"/>
    <n v="0.27"/>
    <n v="0.27"/>
    <n v="0.28000000000000003"/>
    <n v="0.26"/>
    <n v="0.25"/>
    <n v="0.26"/>
    <n v="0.26"/>
    <n v="0.27"/>
    <n v="0.27"/>
    <n v="0.31"/>
    <n v="0.34"/>
    <x v="170"/>
  </r>
  <r>
    <x v="174"/>
    <s v="Trinidad and Tobago"/>
    <x v="0"/>
    <s v="Trinidad and Tobago"/>
    <s v="MtCO2e"/>
    <n v="15.23"/>
    <n v="14.15"/>
    <n v="13.1"/>
    <n v="13.65"/>
    <n v="14.2"/>
    <n v="14.38"/>
    <n v="14.64"/>
    <n v="15.18"/>
    <n v="15.59"/>
    <n v="15.79"/>
    <n v="16.059999999999999"/>
    <n v="17.239999999999998"/>
    <n v="17.95"/>
    <n v="17.3"/>
    <n v="18.05"/>
    <n v="21.82"/>
    <n v="24.56"/>
    <n v="24.59"/>
    <n v="23.84"/>
    <n v="23.09"/>
    <n v="25.7"/>
    <n v="26.52"/>
    <n v="25.74"/>
    <n v="26.63"/>
    <n v="26.1"/>
    <n v="25.71"/>
    <n v="22.97"/>
    <n v="23.2"/>
    <x v="171"/>
  </r>
  <r>
    <x v="175"/>
    <s v="Tunisia"/>
    <x v="0"/>
    <s v="Tunisia"/>
    <s v="MtCO2e"/>
    <n v="18.940000000000001"/>
    <n v="19.98"/>
    <n v="20.73"/>
    <n v="22.3"/>
    <n v="22.29"/>
    <n v="22.96"/>
    <n v="24.45"/>
    <n v="25.15"/>
    <n v="26.53"/>
    <n v="27.97"/>
    <n v="29.55"/>
    <n v="29.93"/>
    <n v="30"/>
    <n v="30.21"/>
    <n v="31.36"/>
    <n v="31.88"/>
    <n v="32.93"/>
    <n v="33.61"/>
    <n v="33.74"/>
    <n v="34.33"/>
    <n v="36.65"/>
    <n v="40.18"/>
    <n v="41.13"/>
    <n v="41"/>
    <n v="43.25"/>
    <n v="44.05"/>
    <n v="35.94"/>
    <n v="36.96"/>
    <x v="172"/>
  </r>
  <r>
    <x v="176"/>
    <s v="Turkey"/>
    <x v="1"/>
    <s v="Turkey"/>
    <s v="MtCO2e"/>
    <n v="189.27"/>
    <n v="191.74"/>
    <n v="199.22"/>
    <n v="205.73"/>
    <n v="200.92"/>
    <n v="215.5"/>
    <n v="233.26"/>
    <n v="242.39"/>
    <n v="243.59"/>
    <n v="243.49"/>
    <n v="267.48"/>
    <n v="219.28"/>
    <n v="229.56"/>
    <n v="241.45"/>
    <n v="247.73"/>
    <n v="260.27"/>
    <n v="289.64999999999998"/>
    <n v="319.58999999999997"/>
    <n v="318.18"/>
    <n v="321.60000000000002"/>
    <n v="331.37"/>
    <n v="337.24"/>
    <n v="351.35"/>
    <n v="342.57"/>
    <n v="367.45"/>
    <n v="374.18"/>
    <n v="432.17"/>
    <n v="474.03"/>
    <x v="173"/>
  </r>
  <r>
    <x v="177"/>
    <s v="Tuvalu"/>
    <x v="0"/>
    <s v="Tuvalu"/>
    <s v="MtCO2e"/>
    <n v="0.02"/>
    <n v="0.02"/>
    <n v="0.02"/>
    <n v="0.02"/>
    <n v="0.02"/>
    <n v="0.02"/>
    <n v="0.02"/>
    <n v="0.02"/>
    <n v="0.02"/>
    <n v="0.02"/>
    <n v="0.02"/>
    <n v="0.02"/>
    <n v="0.02"/>
    <n v="0.02"/>
    <n v="0.02"/>
    <n v="0.02"/>
    <n v="0.02"/>
    <n v="0.02"/>
    <n v="0.02"/>
    <n v="0.02"/>
    <n v="0.02"/>
    <n v="0.02"/>
    <n v="0.02"/>
    <n v="0.02"/>
    <n v="0.02"/>
    <n v="0.02"/>
    <n v="0.02"/>
    <n v="0.03"/>
    <x v="174"/>
  </r>
  <r>
    <x v="178"/>
    <s v="Tanzania"/>
    <x v="0"/>
    <s v="Tanzania"/>
    <s v="MtCO2e"/>
    <n v="102.75"/>
    <n v="103"/>
    <n v="103"/>
    <n v="103"/>
    <n v="104"/>
    <n v="108"/>
    <n v="101"/>
    <n v="101"/>
    <n v="105"/>
    <n v="104.74"/>
    <n v="102.02"/>
    <n v="107.46"/>
    <n v="113.58"/>
    <n v="122.55"/>
    <n v="122.48"/>
    <n v="128.97"/>
    <n v="124.27"/>
    <n v="127.09"/>
    <n v="130.35"/>
    <n v="133.03"/>
    <n v="136.69"/>
    <n v="140.84"/>
    <n v="148.15"/>
    <n v="152.41999999999999"/>
    <n v="155.91999999999999"/>
    <n v="164.65"/>
    <n v="176.81"/>
    <n v="175.49"/>
    <x v="175"/>
  </r>
  <r>
    <x v="179"/>
    <s v="Uganda"/>
    <x v="0"/>
    <s v="Uganda"/>
    <s v="MtCO2e"/>
    <n v="34"/>
    <n v="34.549999999999997"/>
    <n v="34.869999999999997"/>
    <n v="35.31"/>
    <n v="35.06"/>
    <n v="35.880000000000003"/>
    <n v="36.700000000000003"/>
    <n v="38.19"/>
    <n v="39.76"/>
    <n v="39.72"/>
    <n v="39.64"/>
    <n v="39.450000000000003"/>
    <n v="40.409999999999997"/>
    <n v="42.31"/>
    <n v="42.53"/>
    <n v="44.79"/>
    <n v="44.25"/>
    <n v="47.72"/>
    <n v="54.95"/>
    <n v="55.99"/>
    <n v="58.84"/>
    <n v="59.58"/>
    <n v="61.57"/>
    <n v="62.54"/>
    <n v="64.260000000000005"/>
    <n v="66.069999999999993"/>
    <n v="68.72"/>
    <n v="69.83"/>
    <x v="130"/>
  </r>
  <r>
    <x v="180"/>
    <s v="Ukraine"/>
    <x v="0"/>
    <s v="Ukraine"/>
    <s v="MtCO2e"/>
    <n v="873.7"/>
    <n v="828.09"/>
    <n v="735.92"/>
    <n v="646.85"/>
    <n v="551.54999999999995"/>
    <n v="521.01"/>
    <n v="459.23"/>
    <n v="434.81"/>
    <n v="406.96"/>
    <n v="403.27"/>
    <n v="385.01"/>
    <n v="408.37"/>
    <n v="411.04"/>
    <n v="441.53"/>
    <n v="406.48"/>
    <n v="387.71"/>
    <n v="393.04"/>
    <n v="401.26"/>
    <n v="387.22"/>
    <n v="327.37"/>
    <n v="345.37"/>
    <n v="376.94"/>
    <n v="364.85"/>
    <n v="353.9"/>
    <n v="317.98"/>
    <n v="265.08"/>
    <n v="277.97000000000003"/>
    <n v="251.96"/>
    <x v="176"/>
  </r>
  <r>
    <x v="181"/>
    <s v="Uruguay"/>
    <x v="0"/>
    <s v="Uruguay"/>
    <s v="MtCO2e"/>
    <n v="15.54"/>
    <n v="17.16"/>
    <n v="18.77"/>
    <n v="19.309999999999999"/>
    <n v="19.190000000000001"/>
    <n v="19.399999999999999"/>
    <n v="20.7"/>
    <n v="20.38"/>
    <n v="19.940000000000001"/>
    <n v="20.96"/>
    <n v="19.07"/>
    <n v="21.95"/>
    <n v="22.28"/>
    <n v="23.18"/>
    <n v="25.09"/>
    <n v="25.27"/>
    <n v="27.39"/>
    <n v="26.35"/>
    <n v="28.89"/>
    <n v="28.45"/>
    <n v="26.04"/>
    <n v="30.67"/>
    <n v="31.52"/>
    <n v="30.53"/>
    <n v="30"/>
    <n v="29.77"/>
    <n v="35.28"/>
    <n v="34.340000000000003"/>
    <x v="177"/>
  </r>
  <r>
    <x v="182"/>
    <s v="United States"/>
    <x v="1"/>
    <s v="United States"/>
    <s v="MtCO2e"/>
    <n v="5543.47"/>
    <n v="5501.92"/>
    <n v="5583.8"/>
    <n v="5691.26"/>
    <n v="5782.2"/>
    <n v="5843.9"/>
    <n v="6010.62"/>
    <n v="6258.47"/>
    <n v="6293.8"/>
    <n v="6291.25"/>
    <n v="6446.2"/>
    <n v="6406.04"/>
    <n v="6246.95"/>
    <n v="6306.12"/>
    <n v="6387.22"/>
    <n v="6401.12"/>
    <n v="6306.81"/>
    <n v="6397.67"/>
    <n v="6220.21"/>
    <n v="5793.66"/>
    <n v="6041.59"/>
    <n v="5796.78"/>
    <n v="5550.87"/>
    <n v="5690.79"/>
    <n v="5711.15"/>
    <n v="5586.69"/>
    <n v="5676.92"/>
    <n v="5613.64"/>
    <x v="178"/>
  </r>
  <r>
    <x v="183"/>
    <s v="Uzbekistan"/>
    <x v="0"/>
    <s v="Uzbekistan"/>
    <s v="MtCO2e"/>
    <n v="197.93"/>
    <n v="200.66"/>
    <n v="190.34"/>
    <n v="222.25"/>
    <n v="199.69"/>
    <n v="190.94"/>
    <n v="193.36"/>
    <n v="187.84"/>
    <n v="198.82"/>
    <n v="205.67"/>
    <n v="225.43"/>
    <n v="218.92"/>
    <n v="222.74"/>
    <n v="217.72"/>
    <n v="220.2"/>
    <n v="217.26"/>
    <n v="240.12"/>
    <n v="238.1"/>
    <n v="247.58"/>
    <n v="221.36"/>
    <n v="226.78"/>
    <n v="239.23"/>
    <n v="227.25"/>
    <n v="229.83"/>
    <n v="222.96"/>
    <n v="219.73"/>
    <n v="227.54"/>
    <n v="231.55"/>
    <x v="179"/>
  </r>
  <r>
    <x v="184"/>
    <s v="St. Vincent and the Grenadines"/>
    <x v="0"/>
    <s v="Saint Vincent and the Grenadines"/>
    <s v="MtCO2e"/>
    <n v="0.11"/>
    <n v="0.11"/>
    <n v="0.15"/>
    <n v="0.15"/>
    <n v="0.17"/>
    <n v="0.18"/>
    <n v="0.18"/>
    <n v="0.19"/>
    <n v="0.23"/>
    <n v="0.22"/>
    <n v="0.2"/>
    <n v="0.28999999999999998"/>
    <n v="0.31"/>
    <n v="0.31"/>
    <n v="0.33"/>
    <n v="0.33"/>
    <n v="0.33"/>
    <n v="0.38"/>
    <n v="0.3"/>
    <n v="1.07"/>
    <n v="0.33"/>
    <n v="0.31"/>
    <n v="0.48"/>
    <n v="0.3"/>
    <n v="0.37"/>
    <n v="0.3"/>
    <n v="0.35"/>
    <n v="0.35"/>
    <x v="93"/>
  </r>
  <r>
    <x v="185"/>
    <s v="Venezuela, RB"/>
    <x v="0"/>
    <s v="Venezuela"/>
    <s v="MtCO2e"/>
    <n v="325.64"/>
    <n v="327.42"/>
    <n v="331.42"/>
    <n v="337.76"/>
    <n v="340.51"/>
    <n v="349.03"/>
    <n v="363.45"/>
    <n v="370.45"/>
    <n v="370.61"/>
    <n v="365.07"/>
    <n v="374.82"/>
    <n v="318.43"/>
    <n v="325"/>
    <n v="318.62"/>
    <n v="321.04000000000002"/>
    <n v="335.9"/>
    <n v="328.29"/>
    <n v="332.82"/>
    <n v="344.66"/>
    <n v="345.38"/>
    <n v="348.48"/>
    <n v="368.02"/>
    <n v="387.66"/>
    <n v="392.76"/>
    <n v="394.2"/>
    <n v="379.78"/>
    <n v="301.07"/>
    <n v="286.63"/>
    <x v="180"/>
  </r>
  <r>
    <x v="186"/>
    <s v="Vietnam"/>
    <x v="0"/>
    <s v="Vietnam"/>
    <s v="MtCO2e"/>
    <n v="1.17"/>
    <n v="4.03"/>
    <n v="6.54"/>
    <n v="13.23"/>
    <n v="18.850000000000001"/>
    <n v="25.03"/>
    <n v="32.869999999999997"/>
    <n v="40.65"/>
    <n v="51.84"/>
    <n v="55.08"/>
    <n v="63.11"/>
    <n v="157.91999999999999"/>
    <n v="174.91"/>
    <n v="180.26"/>
    <n v="198.37"/>
    <n v="207.64"/>
    <n v="213.22"/>
    <n v="227.29"/>
    <n v="237.99"/>
    <n v="259.62"/>
    <n v="277.74"/>
    <n v="235.82"/>
    <n v="236.38"/>
    <n v="248.78"/>
    <n v="261.77999999999997"/>
    <n v="305.32"/>
    <n v="330.21"/>
    <n v="328.33"/>
    <x v="181"/>
  </r>
  <r>
    <x v="187"/>
    <s v="Vanuatu"/>
    <x v="0"/>
    <s v="Vanuatu"/>
    <s v="MtCO2e"/>
    <n v="0.5"/>
    <n v="0.51"/>
    <n v="0.53"/>
    <n v="0.56000000000000005"/>
    <n v="0.56000000000000005"/>
    <n v="0.56999999999999995"/>
    <n v="0.59"/>
    <n v="0.6"/>
    <n v="0.6"/>
    <n v="0.61"/>
    <n v="0.59"/>
    <n v="0.56999999999999995"/>
    <n v="0.56999999999999995"/>
    <n v="0.59"/>
    <n v="0.57999999999999996"/>
    <n v="0.6"/>
    <n v="0.6"/>
    <n v="0.73"/>
    <n v="0.73"/>
    <n v="0.72"/>
    <n v="0.74"/>
    <n v="0.76"/>
    <n v="0.76"/>
    <n v="0.76"/>
    <n v="0.82"/>
    <n v="0.81"/>
    <n v="0.86"/>
    <n v="0.86"/>
    <x v="182"/>
  </r>
  <r>
    <x v="188"/>
    <s v="Samoa"/>
    <x v="0"/>
    <s v="Samoa"/>
    <s v="MtCO2e"/>
    <n v="0.47"/>
    <n v="0.47"/>
    <n v="0.47"/>
    <n v="0.48"/>
    <n v="0.52"/>
    <n v="0.52"/>
    <n v="0.53"/>
    <n v="0.53"/>
    <n v="0.54"/>
    <n v="0.54"/>
    <n v="0.55000000000000004"/>
    <n v="0.56999999999999995"/>
    <n v="0.56999999999999995"/>
    <n v="0.57999999999999996"/>
    <n v="0.59"/>
    <n v="0.61"/>
    <n v="0.61"/>
    <n v="0.61"/>
    <n v="0.6"/>
    <n v="0.62"/>
    <n v="0.63"/>
    <n v="0.65"/>
    <n v="0.65"/>
    <n v="0.66"/>
    <n v="0.68"/>
    <n v="0.73"/>
    <n v="0.77"/>
    <n v="0.78"/>
    <x v="183"/>
  </r>
  <r>
    <x v="189"/>
    <s v="Yemen, Rep."/>
    <x v="0"/>
    <s v="Yemen"/>
    <s v="MtCO2e"/>
    <n v="12.37"/>
    <n v="14.02"/>
    <n v="14.8"/>
    <n v="13.92"/>
    <n v="14.3"/>
    <n v="15.82"/>
    <n v="16.48"/>
    <n v="17.82"/>
    <n v="19.239999999999998"/>
    <n v="21.07"/>
    <n v="22.25"/>
    <n v="23.84"/>
    <n v="24.03"/>
    <n v="26.98"/>
    <n v="28.24"/>
    <n v="29.33"/>
    <n v="29.68"/>
    <n v="31.41"/>
    <n v="33.06"/>
    <n v="36.97"/>
    <n v="35.61"/>
    <n v="32.39"/>
    <n v="31.47"/>
    <n v="38.35"/>
    <n v="38.81"/>
    <n v="26.05"/>
    <n v="22.74"/>
    <n v="21.97"/>
    <x v="184"/>
  </r>
  <r>
    <x v="190"/>
    <s v="South Africa"/>
    <x v="1"/>
    <s v="South Africa"/>
    <s v="MtCO2e"/>
    <n v="319.52"/>
    <n v="315.45999999999998"/>
    <n v="312.42"/>
    <n v="320.86"/>
    <n v="326.81"/>
    <n v="337.33"/>
    <n v="347.87"/>
    <n v="361.36"/>
    <n v="368.91"/>
    <n v="347.85"/>
    <n v="351.05"/>
    <n v="384.62"/>
    <n v="400.28"/>
    <n v="421.83"/>
    <n v="449.33"/>
    <n v="449.65"/>
    <n v="452"/>
    <n v="472.37"/>
    <n v="504.1"/>
    <n v="483.46"/>
    <n v="506.27"/>
    <n v="490.65"/>
    <n v="509.55"/>
    <n v="519.44000000000005"/>
    <n v="531.53"/>
    <n v="507.48"/>
    <n v="508.24"/>
    <n v="521.36"/>
    <x v="185"/>
  </r>
  <r>
    <x v="191"/>
    <s v="Zambia"/>
    <x v="0"/>
    <s v="Zambia"/>
    <s v="MtCO2e"/>
    <n v="77.42"/>
    <n v="76.95"/>
    <n v="76.27"/>
    <n v="74.989999999999995"/>
    <n v="73.430000000000007"/>
    <n v="70.94"/>
    <n v="59.95"/>
    <n v="58.16"/>
    <n v="57.15"/>
    <n v="53.22"/>
    <n v="47.47"/>
    <n v="53.21"/>
    <n v="56.45"/>
    <n v="62.17"/>
    <n v="62.74"/>
    <n v="65.37"/>
    <n v="60.68"/>
    <n v="63.26"/>
    <n v="65.56"/>
    <n v="62.11"/>
    <n v="68.23"/>
    <n v="82.69"/>
    <n v="86.73"/>
    <n v="88.17"/>
    <n v="89.04"/>
    <n v="94.32"/>
    <n v="93.51"/>
    <n v="93.87"/>
    <x v="186"/>
  </r>
  <r>
    <x v="192"/>
    <s v="Zimbabwe"/>
    <x v="0"/>
    <s v="Zimbabwe"/>
    <s v="MtCO2e"/>
    <n v="43.18"/>
    <n v="43.48"/>
    <n v="44.29"/>
    <n v="40.75"/>
    <n v="40.49"/>
    <n v="40.35"/>
    <n v="42.27"/>
    <n v="41.44"/>
    <n v="42.75"/>
    <n v="45.06"/>
    <n v="42.23"/>
    <n v="43.14"/>
    <n v="40.159999999999997"/>
    <n v="37.49"/>
    <n v="37.39"/>
    <n v="37.86"/>
    <n v="36.729999999999997"/>
    <n v="37.26"/>
    <n v="35.35"/>
    <n v="36.270000000000003"/>
    <n v="39.299999999999997"/>
    <n v="42.04"/>
    <n v="42.36"/>
    <n v="42.42"/>
    <n v="40.840000000000003"/>
    <n v="42.89"/>
    <n v="116.52"/>
    <n v="116.09"/>
    <x v="18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x v="0"/>
    <s v="ABW"/>
    <s v="Aruba"/>
    <x v="0"/>
    <s v="Latin America &amp; Caribbean"/>
    <s v="GDP (current US$)"/>
    <s v="NY.GDP.MKTP.CD"/>
    <m/>
    <m/>
    <m/>
    <m/>
    <m/>
    <m/>
    <m/>
    <m/>
    <m/>
    <m/>
    <m/>
    <m/>
    <m/>
    <m/>
    <m/>
    <m/>
    <m/>
    <m/>
    <m/>
    <m/>
    <m/>
    <m/>
    <m/>
    <m/>
    <m/>
    <m/>
    <n v="405463417.11746001"/>
    <n v="487602457.74641597"/>
    <n v="596423607.11471498"/>
    <n v="695304363.03110099"/>
    <n v="764887117.19448602"/>
    <n v="872138715.083799"/>
    <n v="958463184.35754204"/>
    <n v="1082979720.6703899"/>
    <n v="1245688268.15642"/>
    <n v="1320474860.3352001"/>
    <n v="1379960893.8547499"/>
    <n v="1531944134.0782101"/>
    <n v="1665100558.65922"/>
    <n v="1722798882.68156"/>
    <n v="1873452513.96648"/>
    <n v="1920111731.84358"/>
    <n v="1941340782.12291"/>
    <n v="2021229050.27933"/>
    <n v="2228491620.1117301"/>
    <n v="2330726256.9832401"/>
    <n v="2424581005.5865898"/>
    <n v="2615083798.8826799"/>
    <n v="2745251396.6480398"/>
    <n v="2498882681.56425"/>
    <n v="2390502793.2960901"/>
    <n v="2549720670.3910599"/>
    <n v="2534636871.5083799"/>
    <n v="2701675977.6536298"/>
    <n v="2765363128.4916201"/>
    <n v="2919553072.6257"/>
    <n v="2965921787.7094998"/>
    <n v="3056424581.00559"/>
    <m/>
    <m/>
    <m/>
  </r>
  <r>
    <x v="1"/>
    <s v="AFG"/>
    <s v="Afghanistan"/>
    <x v="0"/>
    <s v="South Asia"/>
    <s v="GDP (current US$)"/>
    <s v="NY.GDP.MKTP.CD"/>
    <n v="537777811.11111104"/>
    <n v="548888895.55555606"/>
    <n v="546666677.77777803"/>
    <n v="751111191.11111104"/>
    <n v="800000044.44444394"/>
    <n v="1006666637.7777801"/>
    <n v="1399999966.6666701"/>
    <n v="1673333417.7777801"/>
    <n v="1373333366.6666701"/>
    <n v="1408888922.2222199"/>
    <n v="1748886595.5555601"/>
    <n v="1831108971.11111"/>
    <n v="1595555475.5555601"/>
    <n v="1733333264.4444399"/>
    <n v="2155555497.7777801"/>
    <n v="2366666615.5555601"/>
    <n v="2555555566.6666698"/>
    <n v="2953333417.7777801"/>
    <n v="3300000108.8888898"/>
    <n v="3697940409.61098"/>
    <n v="3641723321.99546"/>
    <n v="3478787909.09091"/>
    <m/>
    <m/>
    <m/>
    <m/>
    <m/>
    <m/>
    <m/>
    <m/>
    <m/>
    <m/>
    <m/>
    <m/>
    <m/>
    <m/>
    <m/>
    <m/>
    <m/>
    <m/>
    <m/>
    <m/>
    <n v="4055179566.3498101"/>
    <n v="4515558808.1099396"/>
    <n v="5226778808.8920898"/>
    <n v="6209137624.7718096"/>
    <n v="6971285594.68013"/>
    <n v="9747879531.8631096"/>
    <n v="10109225813.6696"/>
    <n v="12439087076.766701"/>
    <n v="15856574731.441"/>
    <n v="17804292964.1045"/>
    <n v="20001598505.704201"/>
    <n v="20561069558.215199"/>
    <n v="20484885119.734798"/>
    <n v="19907111418.993801"/>
    <n v="18017749073.903301"/>
    <n v="18869945677.9599"/>
    <n v="18353881129.881001"/>
    <n v="19291104007.829899"/>
    <m/>
  </r>
  <r>
    <x v="2"/>
    <s v="AGO"/>
    <s v="Angola"/>
    <x v="0"/>
    <s v="Sub-Saharan Africa"/>
    <s v="GDP (current US$)"/>
    <s v="NY.GDP.MKTP.CD"/>
    <m/>
    <m/>
    <m/>
    <m/>
    <m/>
    <m/>
    <m/>
    <m/>
    <m/>
    <m/>
    <m/>
    <m/>
    <m/>
    <m/>
    <m/>
    <m/>
    <m/>
    <m/>
    <m/>
    <m/>
    <n v="5930503400.8322802"/>
    <n v="5550483035.9081497"/>
    <n v="5550483035.9081497"/>
    <n v="5784341596.36339"/>
    <n v="6131475065.2383204"/>
    <n v="7553560459.1042805"/>
    <n v="7072063345.4478598"/>
    <n v="8083872012.4732599"/>
    <n v="8769250549.73596"/>
    <n v="10201099039.5655"/>
    <n v="11228764963.1618"/>
    <n v="10603784541.197001"/>
    <n v="8307810973.58848"/>
    <n v="5768720421.6136703"/>
    <n v="4438321017.3906803"/>
    <n v="5538749259.9471397"/>
    <n v="7526446605.5171204"/>
    <n v="7648377412.8327703"/>
    <n v="6506229607.2943201"/>
    <n v="6152922942.98032"/>
    <n v="9129594818.6074905"/>
    <n v="8936063723.20121"/>
    <n v="15285594828.417999"/>
    <n v="17812705294.325001"/>
    <n v="23552052407.548801"/>
    <n v="36970918699.252296"/>
    <n v="52381006892.038002"/>
    <n v="65266452081.386002"/>
    <n v="88538611205.143295"/>
    <n v="70307163678.238007"/>
    <n v="83799496611.200394"/>
    <n v="111789686464.44099"/>
    <n v="128052853643.106"/>
    <n v="136709862831.194"/>
    <n v="145712200312.505"/>
    <n v="116193649124.151"/>
    <n v="101123851090.455"/>
    <n v="122123822333.59"/>
    <n v="101353230784.59399"/>
    <n v="88815697793.302994"/>
    <m/>
  </r>
  <r>
    <x v="3"/>
    <s v="ALB"/>
    <s v="Albania"/>
    <x v="0"/>
    <s v="Europe &amp; Central Asia"/>
    <s v="GDP (current US$)"/>
    <s v="NY.GDP.MKTP.CD"/>
    <m/>
    <m/>
    <m/>
    <m/>
    <m/>
    <m/>
    <m/>
    <m/>
    <m/>
    <m/>
    <m/>
    <m/>
    <m/>
    <m/>
    <m/>
    <m/>
    <m/>
    <m/>
    <m/>
    <m/>
    <m/>
    <m/>
    <m/>
    <m/>
    <n v="1857338011.8548801"/>
    <n v="1897050133.42015"/>
    <n v="2097326250"/>
    <n v="2080796250"/>
    <n v="2051236250"/>
    <n v="2253090000"/>
    <n v="2028553750"/>
    <n v="1099559027.7777801"/>
    <n v="652174990.837304"/>
    <n v="1185315468.46295"/>
    <n v="1880951520.3972001"/>
    <n v="2392764853.4210701"/>
    <n v="3199642579.9697399"/>
    <n v="2258515610.0886202"/>
    <n v="2545967253.2416"/>
    <n v="3212119044.1708899"/>
    <n v="3480355188.6006298"/>
    <n v="3922099470.9731302"/>
    <n v="4348070165.1926098"/>
    <n v="5611492282.8658199"/>
    <n v="7184681398.5698004"/>
    <n v="8052075642.10781"/>
    <n v="8896073938.3140697"/>
    <n v="10677321490.380699"/>
    <n v="12881354103.8398"/>
    <n v="12044223352.5413"/>
    <n v="11926928505.5231"/>
    <n v="12890765324.225599"/>
    <n v="12319830252.476801"/>
    <n v="12776217194.792801"/>
    <n v="13228144008.3428"/>
    <n v="11386846319.158899"/>
    <n v="11861200797.4706"/>
    <n v="13019693450.881599"/>
    <n v="15147020535.3869"/>
    <n v="15279183289.937201"/>
    <m/>
  </r>
  <r>
    <x v="4"/>
    <s v="AND"/>
    <s v="Andorra"/>
    <x v="0"/>
    <s v="Europe &amp; Central Asia"/>
    <s v="GDP (current US$)"/>
    <s v="NY.GDP.MKTP.CD"/>
    <m/>
    <m/>
    <m/>
    <m/>
    <m/>
    <m/>
    <m/>
    <m/>
    <m/>
    <m/>
    <n v="78619206.0850963"/>
    <n v="89409820.359281406"/>
    <n v="113408231.944085"/>
    <n v="150820102.798401"/>
    <n v="186558696.27920401"/>
    <n v="220127246.37681201"/>
    <n v="227281024.62074101"/>
    <n v="254020153.340635"/>
    <n v="308008897.569444"/>
    <n v="411578334.15964299"/>
    <n v="446416105.82501698"/>
    <n v="388958731.30293798"/>
    <n v="375895956.38346201"/>
    <n v="327861832.94663602"/>
    <n v="330070689.29828203"/>
    <n v="346737964.77495098"/>
    <n v="482000594.03588003"/>
    <n v="611316399.40708804"/>
    <n v="721425939.15155005"/>
    <n v="795449332.39634597"/>
    <n v="1029048481.88051"/>
    <n v="1106928582.8662901"/>
    <n v="1210013651.87713"/>
    <n v="1007025755.00065"/>
    <n v="1017549124.3323801"/>
    <n v="1178738991.19295"/>
    <n v="1223945356.6268201"/>
    <n v="1180597272.7272699"/>
    <n v="1211932397.8171301"/>
    <n v="1239876305.1353099"/>
    <n v="1429049198.4521799"/>
    <n v="1546926174.49664"/>
    <n v="1755910031.99699"/>
    <n v="2361726862.3024802"/>
    <n v="2894921777.9985099"/>
    <n v="3159905484.3924899"/>
    <n v="3456442102.6220002"/>
    <n v="3952600602.24473"/>
    <n v="4085630584.4441199"/>
    <n v="3674409558.2106099"/>
    <n v="3449966856.6883202"/>
    <n v="3629203786.1915398"/>
    <n v="3188808942.5671301"/>
    <n v="3193704343.2062702"/>
    <n v="3271808157.3003802"/>
    <n v="2789870187.5069299"/>
    <n v="2896679211.8662801"/>
    <n v="3000180750.1129699"/>
    <n v="3218316013.2262602"/>
    <n v="3154057987.2383299"/>
    <m/>
  </r>
  <r>
    <x v="5"/>
    <s v="ARB"/>
    <s v="Arab World"/>
    <x v="0"/>
    <n v="0"/>
    <s v="GDP (current US$)"/>
    <s v="NY.GDP.MKTP.CD"/>
    <m/>
    <m/>
    <m/>
    <m/>
    <m/>
    <m/>
    <m/>
    <m/>
    <n v="25891606124.2687"/>
    <n v="28429146975.457802"/>
    <n v="32013340941.363098"/>
    <n v="37045140366.842102"/>
    <n v="44182128971.395203"/>
    <n v="55922081751.897697"/>
    <n v="105711125366.347"/>
    <n v="117103149355.72501"/>
    <n v="145484738304.229"/>
    <n v="167530174445.32401"/>
    <n v="183969539762.573"/>
    <n v="248970610830.70599"/>
    <n v="337548607895.81702"/>
    <n v="348013579325.69897"/>
    <n v="326467614158.13098"/>
    <n v="306718525880.76703"/>
    <n v="311102902529.672"/>
    <n v="307935286171.297"/>
    <n v="294002304210.70203"/>
    <n v="313464339247.534"/>
    <n v="308329777739.89899"/>
    <n v="323313155352.56598"/>
    <n v="447403057842.30798"/>
    <n v="441363731387.28802"/>
    <n v="472395612979.04797"/>
    <n v="477750218753.59802"/>
    <n v="488310840410.44"/>
    <n v="524626754650.83099"/>
    <n v="579109082402.50403"/>
    <n v="614123231689.67896"/>
    <n v="592264356627.349"/>
    <n v="644527010683.06494"/>
    <n v="735685319268.802"/>
    <n v="722917010350.54797"/>
    <n v="726832740066.54895"/>
    <n v="821089931822.71899"/>
    <n v="965100949397.81201"/>
    <n v="1186135399898.53"/>
    <n v="1406002045914.8401"/>
    <n v="1639307043044.79"/>
    <n v="2080969850135.3899"/>
    <n v="1795740921393.5801"/>
    <n v="2103331412247.8601"/>
    <n v="2494028778449.3398"/>
    <n v="2773499064014.8398"/>
    <n v="2856372458851.04"/>
    <n v="2894391168409.54"/>
    <n v="2534723688142.23"/>
    <n v="2469440154484.4302"/>
    <n v="2516121177762.8198"/>
    <n v="2771384097904.5298"/>
    <n v="2817414584665.1099"/>
    <m/>
  </r>
  <r>
    <x v="6"/>
    <s v="ARE"/>
    <s v="United Arab Emirates"/>
    <x v="0"/>
    <s v="Middle East &amp; North Africa"/>
    <s v="GDP (current US$)"/>
    <s v="NY.GDP.MKTP.CD"/>
    <m/>
    <m/>
    <m/>
    <m/>
    <m/>
    <m/>
    <m/>
    <m/>
    <m/>
    <m/>
    <m/>
    <m/>
    <m/>
    <m/>
    <m/>
    <n v="14720672506.500401"/>
    <n v="19213022691.052601"/>
    <n v="24871775164.604301"/>
    <n v="23775831783.4263"/>
    <n v="31225463217.758202"/>
    <n v="43598748449.047897"/>
    <n v="49333424135.113098"/>
    <n v="46622718605.284698"/>
    <n v="42803323345.137604"/>
    <n v="41807954235.903"/>
    <n v="40603650231.544502"/>
    <n v="33943612094.7971"/>
    <n v="36384908744.211403"/>
    <n v="36275674203.214401"/>
    <n v="41464995913.919899"/>
    <n v="50701443748.297501"/>
    <n v="51552165622.446198"/>
    <n v="54239171887.768997"/>
    <n v="55625170253.336998"/>
    <n v="59305093979.842003"/>
    <n v="65743666575.864899"/>
    <n v="73571233996.186295"/>
    <n v="78839008444.565506"/>
    <n v="75674336283.185806"/>
    <n v="84445473110.959793"/>
    <n v="104337372362.151"/>
    <n v="103311640571.81799"/>
    <n v="109816201497.617"/>
    <n v="124346358066.71201"/>
    <n v="147824370319.94601"/>
    <n v="180617467964.60199"/>
    <n v="222116541865.21399"/>
    <n v="257916133424.09799"/>
    <n v="315474615738.59802"/>
    <n v="253547358747.44699"/>
    <n v="289787338325.39099"/>
    <n v="350666031313.81897"/>
    <n v="374590605854.323"/>
    <n v="390107556160.65399"/>
    <n v="403137100068.07397"/>
    <n v="358135057862.492"/>
    <n v="357045064669.84302"/>
    <n v="385605506854.88098"/>
    <n v="422215043584.96899"/>
    <n v="421142267937.65002"/>
    <m/>
  </r>
  <r>
    <x v="7"/>
    <s v="ARG"/>
    <s v="Argentina"/>
    <x v="1"/>
    <s v="Latin America &amp; Caribbean"/>
    <s v="GDP (current US$)"/>
    <s v="NY.GDP.MKTP.CD"/>
    <m/>
    <m/>
    <n v="24450604877.608101"/>
    <n v="18272123664.4715"/>
    <n v="25605249381.759701"/>
    <n v="28344705966.638901"/>
    <n v="28630474727.902302"/>
    <n v="24256667553.256901"/>
    <n v="26436857247.498199"/>
    <n v="31256284543.615501"/>
    <n v="31584210365.544701"/>
    <n v="33293199095.488098"/>
    <n v="34733000536.286201"/>
    <n v="52544000116.903702"/>
    <n v="72436777342.455399"/>
    <n v="52438647921.9226"/>
    <n v="51169499890.772202"/>
    <n v="56781000100.944801"/>
    <n v="58082870156.263397"/>
    <n v="69252328953.378906"/>
    <n v="76961923741.947906"/>
    <n v="78676842366.421295"/>
    <n v="84307486836.723999"/>
    <n v="103979106777.911"/>
    <n v="79092001998.031998"/>
    <n v="88416668900.259598"/>
    <n v="110934442762.694"/>
    <n v="111106191358.19701"/>
    <n v="126206817196.091"/>
    <n v="76636898036.471207"/>
    <n v="141352368714.69101"/>
    <n v="189719984268.48499"/>
    <n v="228788617201.69601"/>
    <n v="236741715015.01501"/>
    <n v="257440000000"/>
    <n v="258031750000"/>
    <n v="272149750000"/>
    <n v="292859000000"/>
    <n v="298948250000"/>
    <n v="283523000000"/>
    <n v="284203750000"/>
    <n v="268696750000"/>
    <n v="97724004251.860199"/>
    <n v="127586973492.177"/>
    <n v="164657930452.78699"/>
    <n v="198737095012.28201"/>
    <n v="232557260817.30801"/>
    <n v="287530508430.56799"/>
    <n v="361558037110.41901"/>
    <n v="332976484577.61902"/>
    <n v="423627422092.48999"/>
    <n v="530163281574.65802"/>
    <n v="545982375701.12799"/>
    <n v="552025140252.24597"/>
    <n v="526319673731.638"/>
    <n v="594749285413.21204"/>
    <n v="557531376217.96704"/>
    <n v="643628665302.66797"/>
    <n v="517626700412.71802"/>
    <n v="445445177459.42603"/>
    <m/>
  </r>
  <r>
    <x v="8"/>
    <s v="ARM"/>
    <s v="Armenia"/>
    <x v="0"/>
    <s v="Europe &amp; Central Asia"/>
    <s v="GDP (current US$)"/>
    <s v="NY.GDP.MKTP.CD"/>
    <m/>
    <m/>
    <m/>
    <m/>
    <m/>
    <m/>
    <m/>
    <m/>
    <m/>
    <m/>
    <m/>
    <m/>
    <m/>
    <m/>
    <m/>
    <m/>
    <m/>
    <m/>
    <m/>
    <m/>
    <m/>
    <m/>
    <m/>
    <m/>
    <m/>
    <m/>
    <m/>
    <m/>
    <m/>
    <m/>
    <n v="2256838858.4271402"/>
    <n v="2068526521.9029901"/>
    <n v="1272577456.12712"/>
    <n v="1201313201.0127201"/>
    <n v="1315158670.28285"/>
    <n v="1468317350.0684099"/>
    <n v="1596968913.27897"/>
    <n v="1639492424.3647201"/>
    <n v="1893726437.2646201"/>
    <n v="1845482181.44801"/>
    <n v="1911563665.3900599"/>
    <n v="2118467913.3787301"/>
    <n v="2376335048.3997598"/>
    <n v="2807061008.6908398"/>
    <n v="3576615240.4161601"/>
    <n v="4900469950.0903301"/>
    <n v="6384451606.1421003"/>
    <n v="9206301700.3961906"/>
    <n v="11662040713.875299"/>
    <n v="8647936747.9870396"/>
    <n v="9260284937.7978096"/>
    <n v="10142111334.496099"/>
    <n v="10619320048.585699"/>
    <n v="11121465767.4067"/>
    <n v="11609512939.7542"/>
    <n v="10553337672.9872"/>
    <n v="10546135160.031"/>
    <n v="11527458565.7334"/>
    <n v="12457941907.0333"/>
    <n v="13672802157.832399"/>
    <m/>
  </r>
  <r>
    <x v="9"/>
    <s v="ASM"/>
    <s v="American Samoa"/>
    <x v="0"/>
    <s v="East Asia &amp; Pacific"/>
    <s v="GDP (current US$)"/>
    <s v="NY.GDP.MKTP.CD"/>
    <m/>
    <m/>
    <m/>
    <m/>
    <m/>
    <m/>
    <m/>
    <m/>
    <m/>
    <m/>
    <m/>
    <m/>
    <m/>
    <m/>
    <m/>
    <m/>
    <m/>
    <m/>
    <m/>
    <m/>
    <m/>
    <m/>
    <m/>
    <m/>
    <m/>
    <m/>
    <m/>
    <m/>
    <m/>
    <m/>
    <m/>
    <m/>
    <m/>
    <m/>
    <m/>
    <m/>
    <m/>
    <m/>
    <m/>
    <m/>
    <m/>
    <m/>
    <n v="514000000"/>
    <n v="527000000"/>
    <n v="512000000"/>
    <n v="503000000"/>
    <n v="496000000"/>
    <n v="520000000"/>
    <n v="563000000"/>
    <n v="678000000"/>
    <n v="576000000"/>
    <n v="574000000"/>
    <n v="644000000"/>
    <n v="641000000"/>
    <n v="642000000"/>
    <n v="661000000"/>
    <n v="652000000"/>
    <n v="602000000"/>
    <n v="636000000"/>
    <m/>
    <m/>
  </r>
  <r>
    <x v="10"/>
    <s v="ATG"/>
    <s v="Antigua and Barbuda"/>
    <x v="0"/>
    <s v="Latin America &amp; Caribbean"/>
    <s v="GDP (current US$)"/>
    <s v="NY.GDP.MKTP.CD"/>
    <m/>
    <m/>
    <m/>
    <m/>
    <m/>
    <m/>
    <m/>
    <m/>
    <m/>
    <m/>
    <m/>
    <m/>
    <m/>
    <m/>
    <m/>
    <m/>
    <m/>
    <n v="77496753.703703701"/>
    <n v="87879341.481481507"/>
    <n v="109079978.888889"/>
    <n v="131431026.666667"/>
    <n v="147841734.444444"/>
    <n v="164369278.88888901"/>
    <n v="182144092.96296301"/>
    <n v="208372846.296296"/>
    <n v="240923924.81481501"/>
    <n v="290440140.74074101"/>
    <n v="337174861.851852"/>
    <n v="398637727.77777803"/>
    <n v="438794788.51851898"/>
    <n v="459470370.37036997"/>
    <n v="481707407.40740699"/>
    <n v="499281481.48148102"/>
    <n v="535174074.07407397"/>
    <n v="589429629.62962997"/>
    <n v="577281481.48148096"/>
    <n v="633729629.62962997"/>
    <n v="680618518.51851797"/>
    <n v="727859259.25925899"/>
    <n v="766200000"/>
    <n v="826370370.37037003"/>
    <n v="800481481.48148096"/>
    <n v="814381481.48148096"/>
    <n v="856396296.296296"/>
    <n v="919729629.62962997"/>
    <n v="1022962962.96296"/>
    <n v="1157662962.96296"/>
    <n v="1312759259.2592599"/>
    <n v="1370070370.3703699"/>
    <n v="1228329629.6296301"/>
    <n v="1148700000"/>
    <n v="1137637037.03704"/>
    <n v="1199948148.14815"/>
    <n v="1181448148.14815"/>
    <n v="1249733333.3333299"/>
    <n v="1336692592.5925901"/>
    <n v="1436585185.18519"/>
    <n v="1467977777.7777801"/>
    <n v="1605351851.85185"/>
    <n v="1661962962.96296"/>
    <m/>
  </r>
  <r>
    <x v="11"/>
    <s v="AUS"/>
    <s v="Australia"/>
    <x v="1"/>
    <s v="East Asia &amp; Pacific"/>
    <s v="GDP (current US$)"/>
    <s v="NY.GDP.MKTP.CD"/>
    <n v="18577668271.922901"/>
    <n v="19652816664.800098"/>
    <n v="19892485160.712299"/>
    <n v="21507447642.513199"/>
    <n v="23764139321.312599"/>
    <n v="25936835031.918499"/>
    <n v="27268451114.3465"/>
    <n v="30397580916.116001"/>
    <n v="32665472057.341202"/>
    <n v="36628961809.833099"/>
    <n v="41271138985.328697"/>
    <n v="45149512823.384499"/>
    <n v="51967289719.626198"/>
    <n v="63737347853.939796"/>
    <n v="88831245394.251999"/>
    <n v="97171924074.832703"/>
    <n v="104921215177.108"/>
    <n v="110201881165.405"/>
    <n v="118338596886.98399"/>
    <n v="134712029989.776"/>
    <n v="149776044568.245"/>
    <n v="176642284918.147"/>
    <n v="193770274743.46201"/>
    <n v="177030416471.689"/>
    <n v="193242166274.22601"/>
    <n v="180235483623.53299"/>
    <n v="182036933407.94601"/>
    <n v="189061672842.77399"/>
    <n v="235658469150.17499"/>
    <n v="299272046250.30499"/>
    <n v="310781069642.16998"/>
    <n v="325315909269.28802"/>
    <n v="324884257479.04303"/>
    <n v="311549325463.74402"/>
    <n v="322213766862.677"/>
    <n v="367216364716.36499"/>
    <n v="400302731411.229"/>
    <n v="434568007512.91302"/>
    <n v="398899138574.23901"/>
    <n v="388608221581.65198"/>
    <n v="415222633925.76801"/>
    <n v="378376086723.19397"/>
    <n v="394648911678.52698"/>
    <n v="466488060570.763"/>
    <n v="612490396927.01697"/>
    <n v="693407758231.84497"/>
    <n v="746054207846.66101"/>
    <n v="853099630996.31006"/>
    <n v="1053995523724.26"/>
    <n v="927805183330.87903"/>
    <n v="1146138465603.8101"/>
    <n v="1396649906339.3501"/>
    <n v="1546151783872.96"/>
    <n v="1576184467015.49"/>
    <n v="1467483705131.74"/>
    <n v="1351693984524.5"/>
    <n v="1208846993739.99"/>
    <n v="1329188475752.3201"/>
    <n v="1432881172002.1699"/>
    <n v="1396567014733.23"/>
    <m/>
  </r>
  <r>
    <x v="12"/>
    <s v="AUT"/>
    <s v="Austria"/>
    <x v="1"/>
    <s v="Europe &amp; Central Asia"/>
    <s v="GDP (current US$)"/>
    <s v="NY.GDP.MKTP.CD"/>
    <n v="6592693841.1849499"/>
    <n v="7311749633.3622904"/>
    <n v="7756110210.1196604"/>
    <n v="8374175257.7307501"/>
    <n v="9169983885.7118492"/>
    <n v="9994070615.8599701"/>
    <n v="10887682273.1014"/>
    <n v="11579431668.9165"/>
    <n v="12440625312.8685"/>
    <n v="13582798556.2404"/>
    <n v="15373005557.0257"/>
    <n v="17858486066.747398"/>
    <n v="22059612476.933201"/>
    <n v="29515467706.796001"/>
    <n v="35189299911.660797"/>
    <n v="40059206763.056"/>
    <n v="42959976221.523399"/>
    <n v="51545758887.686302"/>
    <n v="62052259073.249298"/>
    <n v="73937296963.458603"/>
    <n v="82058912997.234604"/>
    <n v="71034228443.061996"/>
    <n v="71275287569.573303"/>
    <n v="72121016546.652405"/>
    <n v="67985344886.871597"/>
    <n v="69386774408.087204"/>
    <n v="99036164939.161804"/>
    <n v="124168442533.74001"/>
    <n v="133339397080.129"/>
    <n v="133105805512.22"/>
    <n v="166463386179.354"/>
    <n v="173794177961.108"/>
    <n v="195078126721.763"/>
    <n v="190379720809.17999"/>
    <n v="203535242741.83801"/>
    <n v="241038283062.64499"/>
    <n v="237250948791.26599"/>
    <n v="212790348404.55499"/>
    <n v="218259904401.95599"/>
    <n v="217185787342.85101"/>
    <n v="196799778883.36099"/>
    <n v="197337879194.63101"/>
    <n v="213377771503.858"/>
    <n v="261695778781.03799"/>
    <n v="300904221504.84198"/>
    <n v="315974418604.651"/>
    <n v="335998557270.104"/>
    <n v="388691445387.35303"/>
    <n v="430294287388.31097"/>
    <n v="400172297860.51703"/>
    <n v="391892746544.69"/>
    <n v="431120310088.82001"/>
    <n v="409425234155.263"/>
    <n v="430068712971.867"/>
    <n v="441996131736.508"/>
    <n v="381817565893.57397"/>
    <n v="395568644341.03802"/>
    <n v="417237869115.92999"/>
    <n v="455094861902.06201"/>
    <n v="445075391688.15601"/>
    <m/>
  </r>
  <r>
    <x v="13"/>
    <s v="AZE"/>
    <s v="Azerbaijan"/>
    <x v="0"/>
    <s v="Europe &amp; Central Asia"/>
    <s v="GDP (current US$)"/>
    <s v="NY.GDP.MKTP.CD"/>
    <m/>
    <m/>
    <m/>
    <m/>
    <m/>
    <m/>
    <m/>
    <m/>
    <m/>
    <m/>
    <m/>
    <m/>
    <m/>
    <m/>
    <m/>
    <m/>
    <m/>
    <m/>
    <m/>
    <m/>
    <m/>
    <m/>
    <m/>
    <m/>
    <m/>
    <m/>
    <m/>
    <m/>
    <m/>
    <m/>
    <n v="8858006035.9156609"/>
    <n v="8792365810.5093994"/>
    <n v="4991350457.5424995"/>
    <n v="3970953395.51544"/>
    <n v="3313939553.5418"/>
    <n v="3052467522.3610401"/>
    <n v="3176703092.3041201"/>
    <n v="3962735257.21455"/>
    <n v="4446370371.1502304"/>
    <n v="4581246713.3206596"/>
    <n v="5272617196.0451698"/>
    <n v="5707720390.8514996"/>
    <n v="6235856819.5844498"/>
    <n v="7276013031.9690504"/>
    <n v="8680370408.0594292"/>
    <n v="13245716099.005699"/>
    <n v="20982986344.3027"/>
    <n v="33050343782.775902"/>
    <n v="48852482960.077904"/>
    <n v="44291490420.502602"/>
    <n v="52902703376.105598"/>
    <n v="65951627200.202599"/>
    <n v="69683935845.213898"/>
    <n v="74164435946.462708"/>
    <n v="75244294275.149796"/>
    <n v="53074370486.043297"/>
    <n v="37867518957.197502"/>
    <n v="40865558912.386703"/>
    <n v="47112941176.470596"/>
    <n v="48047647058.823502"/>
    <m/>
  </r>
  <r>
    <x v="14"/>
    <s v="BDI"/>
    <s v="Burundi"/>
    <x v="0"/>
    <s v="Sub-Saharan Africa"/>
    <s v="GDP (current US$)"/>
    <s v="NY.GDP.MKTP.CD"/>
    <n v="195999990"/>
    <n v="202999992"/>
    <n v="213500006"/>
    <n v="232749998"/>
    <n v="260750008"/>
    <n v="158994962.96296301"/>
    <n v="165444571.42857099"/>
    <n v="178297142.85714301"/>
    <n v="183200000"/>
    <n v="190205714.285714"/>
    <n v="242732571.42857099"/>
    <n v="252842285.714286"/>
    <n v="246804571.42857099"/>
    <n v="304339839.55214602"/>
    <n v="345263492.063492"/>
    <n v="420986666.66666698"/>
    <n v="448412753.62318802"/>
    <n v="547535555.55555606"/>
    <n v="610225555.55555606"/>
    <n v="782496666.66666698"/>
    <n v="919726666.66666698"/>
    <n v="969046666.66666698"/>
    <n v="1013222222.2222199"/>
    <n v="1082926304.4647701"/>
    <n v="987143931.16698694"/>
    <n v="1149979285.7734699"/>
    <n v="1201725497.0657799"/>
    <n v="1131466494.0110099"/>
    <n v="1082403219.48787"/>
    <n v="1113924130.41149"/>
    <n v="1132101252.5181701"/>
    <n v="1167398478.3459001"/>
    <n v="1083037670.60484"/>
    <n v="938632612.02635896"/>
    <n v="925030590.15368295"/>
    <n v="1000428393.88528"/>
    <n v="869033856.31709301"/>
    <n v="972896267.91542494"/>
    <n v="893770806.07764101"/>
    <n v="808077223.36574602"/>
    <n v="870486065.88313699"/>
    <n v="876794723.06858599"/>
    <n v="825394490.15911102"/>
    <n v="784654423.62047601"/>
    <n v="915257323.39610004"/>
    <n v="1117113045.65222"/>
    <n v="1273375020.26862"/>
    <n v="1356199364.85882"/>
    <n v="1611835901.9063001"/>
    <n v="1781455092.0711401"/>
    <n v="2032135246.5000401"/>
    <n v="2235820867.8274298"/>
    <n v="2333308099.4624901"/>
    <n v="2451625332.7458401"/>
    <n v="2705783272.07443"/>
    <n v="3104394858.11518"/>
    <n v="2959640987.2994299"/>
    <n v="3172292379.3632898"/>
    <n v="3036931818.1818199"/>
    <n v="3012334881.6405702"/>
    <m/>
  </r>
  <r>
    <x v="15"/>
    <s v="BEL"/>
    <s v="Belgium"/>
    <x v="1"/>
    <s v="Europe &amp; Central Asia"/>
    <s v="GDP (current US$)"/>
    <s v="NY.GDP.MKTP.CD"/>
    <n v="11658722590.99"/>
    <n v="12400145221.594999"/>
    <n v="13264015675.3193"/>
    <n v="14260017387.0492"/>
    <n v="15960106680.673201"/>
    <n v="17371457607.937401"/>
    <n v="18651883472.480801"/>
    <n v="19992040788.459301"/>
    <n v="21376353113.474998"/>
    <n v="23710735894.702202"/>
    <n v="26706196046.793098"/>
    <n v="29821661869.911999"/>
    <n v="37209418018.513397"/>
    <n v="47743801490.374702"/>
    <n v="56033077879.038902"/>
    <n v="65678189097.290802"/>
    <n v="71113882967.607101"/>
    <n v="82839905458.638199"/>
    <n v="101246526194.44099"/>
    <n v="116315456796.918"/>
    <n v="126829314388.19099"/>
    <n v="104730018470.23"/>
    <n v="92095926187.533096"/>
    <n v="87184239053.254395"/>
    <n v="83349530159.173401"/>
    <n v="86268264148.379593"/>
    <n v="120018787249.41299"/>
    <n v="149394404105.88901"/>
    <n v="162299103675.26099"/>
    <n v="164221056511.05701"/>
    <n v="205331747947.85101"/>
    <n v="210510999409.33301"/>
    <n v="234781652446.67499"/>
    <n v="224721795708.95499"/>
    <n v="244884129491.198"/>
    <n v="288025588396.27802"/>
    <n v="279201433224.75598"/>
    <n v="252708051420.83899"/>
    <n v="258528339631.02899"/>
    <n v="258158533986.789"/>
    <n v="236204532891.10001"/>
    <n v="236541297539.14999"/>
    <n v="257157820440.42899"/>
    <n v="317381715575.62097"/>
    <n v="368537000248.32397"/>
    <n v="385570948886.95398"/>
    <n v="407918078032.86902"/>
    <n v="470324254037.77698"/>
    <n v="515223524241.97998"/>
    <n v="481345929424.84003"/>
    <n v="480951629493.03302"/>
    <n v="522645519183.591"/>
    <n v="496181260258.29999"/>
    <n v="521642714407.84302"/>
    <n v="534678075827.36102"/>
    <n v="462149679343.82202"/>
    <n v="475739588764.75897"/>
    <n v="502698069366.94202"/>
    <n v="543734366831.21503"/>
    <n v="533097455834.50897"/>
    <m/>
  </r>
  <r>
    <x v="16"/>
    <s v="BEN"/>
    <s v="Benin"/>
    <x v="0"/>
    <s v="Sub-Saharan Africa"/>
    <s v="GDP (current US$)"/>
    <s v="NY.GDP.MKTP.CD"/>
    <n v="226195579.35701001"/>
    <n v="235668222.429984"/>
    <n v="236434906.75426999"/>
    <n v="253927646.47590899"/>
    <n v="269818988.25926298"/>
    <n v="289908720.64862198"/>
    <n v="302925280.77356398"/>
    <n v="306222000.40731603"/>
    <n v="326323097.355964"/>
    <n v="330748211.459737"/>
    <n v="333627758.15466601"/>
    <n v="335072975.21576601"/>
    <n v="410331900.95053101"/>
    <n v="504376035.71640098"/>
    <n v="554654786.96510696"/>
    <n v="676870140.34152901"/>
    <n v="698408244.38534296"/>
    <n v="750049739.15223801"/>
    <n v="928843304.78396499"/>
    <n v="1186231265.18417"/>
    <n v="1405251547.2388201"/>
    <n v="1291119965.1126201"/>
    <n v="1267778489.0307901"/>
    <n v="1095348302.9186499"/>
    <n v="1051133927.00009"/>
    <n v="1045712703.02696"/>
    <n v="1336102040.7102499"/>
    <n v="1562412030.3483801"/>
    <n v="1620246187.15171"/>
    <n v="1502294411.4620199"/>
    <n v="1959965243.7626901"/>
    <n v="1986437859.90346"/>
    <n v="1695315305.7030799"/>
    <n v="2274557914.07481"/>
    <n v="1598075932.35432"/>
    <n v="2169627250.9337902"/>
    <n v="2361116587.8607898"/>
    <n v="2268301537.6512799"/>
    <n v="2455092582.3092699"/>
    <n v="3676045652.8196998"/>
    <n v="3511248899.7175899"/>
    <n v="3663017699.6160498"/>
    <n v="4174634520.3548598"/>
    <n v="5337266687.5774202"/>
    <n v="6179176459.3643398"/>
    <n v="6565043459.5002098"/>
    <n v="7027863025.1366396"/>
    <n v="8158257571.7742205"/>
    <n v="9748276762.2446594"/>
    <n v="9699586794.4495602"/>
    <n v="9535344283.47295"/>
    <n v="10693321953.6355"/>
    <n v="11141358945.134899"/>
    <n v="12517845732.209499"/>
    <n v="13284528654.0574"/>
    <n v="11388160958.249001"/>
    <n v="11821066152.5979"/>
    <n v="12701656930.6889"/>
    <n v="14250985958.672701"/>
    <n v="14390709094.938601"/>
    <m/>
  </r>
  <r>
    <x v="17"/>
    <s v="BFA"/>
    <s v="Burkina Faso"/>
    <x v="0"/>
    <s v="Sub-Saharan Africa"/>
    <s v="GDP (current US$)"/>
    <s v="NY.GDP.MKTP.CD"/>
    <n v="330442817.168859"/>
    <n v="350247237.11684"/>
    <n v="379567178.25689799"/>
    <n v="394040749.12567002"/>
    <n v="410321785.63105899"/>
    <n v="422916848.42420799"/>
    <n v="433889831.58470601"/>
    <n v="450753993.17644799"/>
    <n v="460442864.20594901"/>
    <n v="478298781.54565799"/>
    <n v="458404330.12509602"/>
    <n v="482411278.98243898"/>
    <n v="578595583.97572303"/>
    <n v="674773821.15141594"/>
    <n v="751133642.64746106"/>
    <n v="939972703.46302104"/>
    <n v="976547572.21582401"/>
    <n v="1131225278.77773"/>
    <n v="1475584037.2815599"/>
    <n v="1748480982.1851699"/>
    <n v="1928720390.2886901"/>
    <n v="1775842679.9405601"/>
    <n v="1754450379.2077"/>
    <n v="1600278756.43589"/>
    <n v="1459880352.6482999"/>
    <n v="1552493413.9898901"/>
    <n v="2036303381.2014201"/>
    <n v="2369835438.62393"/>
    <n v="2616040645.8726301"/>
    <n v="2615588545.6862898"/>
    <n v="3101301780.9506698"/>
    <n v="3135045684.1005998"/>
    <n v="2240264711.5481601"/>
    <n v="2332018010.5534101"/>
    <n v="1895290964.80829"/>
    <n v="2379518099.2266002"/>
    <n v="2586550747.0984402"/>
    <n v="2447669403.8901801"/>
    <n v="2804902723.7314501"/>
    <n v="3364819316.6128998"/>
    <n v="2956746304.2075701"/>
    <n v="3190371050.4552398"/>
    <n v="3622350203.94595"/>
    <n v="4740768355.2297401"/>
    <n v="5451688868.42974"/>
    <n v="6146352742.0331297"/>
    <n v="6547420133.69942"/>
    <n v="7625723123.5493898"/>
    <n v="9451436358.9686108"/>
    <n v="9450697335.5356503"/>
    <n v="10109618964.2848"/>
    <n v="12080296644.064301"/>
    <n v="12561016091.4673"/>
    <n v="13444301139.138399"/>
    <n v="13943016923.901699"/>
    <n v="11832159275.603001"/>
    <n v="12833363370.174"/>
    <n v="14106956830.085699"/>
    <n v="16059910870.623899"/>
    <n v="15990803569.996099"/>
    <m/>
  </r>
  <r>
    <x v="18"/>
    <s v="BGD"/>
    <s v="Bangladesh"/>
    <x v="0"/>
    <s v="South Asia"/>
    <s v="GDP (current US$)"/>
    <s v="NY.GDP.MKTP.CD"/>
    <n v="4274893913.4953599"/>
    <n v="4817580183.6015501"/>
    <n v="5081413339.7863503"/>
    <n v="5319458351.1623497"/>
    <n v="5386054619.3498697"/>
    <n v="5906636557.0009203"/>
    <n v="6439687598.3232498"/>
    <n v="7253575399.3214998"/>
    <n v="7483685473.5127497"/>
    <n v="8471006100.95399"/>
    <n v="8992721809.3933201"/>
    <n v="8751842839.7965794"/>
    <n v="6288245866.6666698"/>
    <n v="8086725729.3407001"/>
    <n v="12512460519.708799"/>
    <n v="19448348073.456501"/>
    <n v="10117113333.3333"/>
    <n v="9651149301.8745995"/>
    <n v="13281767142.8571"/>
    <n v="15565480321.944799"/>
    <n v="18138049095.607201"/>
    <n v="20249694002.448002"/>
    <n v="18525399201.596802"/>
    <n v="17609048821.548801"/>
    <n v="18920840000"/>
    <n v="22278423076.9231"/>
    <n v="21774033333.333302"/>
    <n v="24298032258.064499"/>
    <n v="26579005760.348598"/>
    <n v="28781714763.801201"/>
    <n v="31598341233.558998"/>
    <n v="30957483949.5798"/>
    <n v="31708874594.164501"/>
    <n v="33166519417.989399"/>
    <n v="33768660882.792999"/>
    <n v="37939748768.6567"/>
    <n v="46438484107.579498"/>
    <n v="48244309133.489502"/>
    <n v="49984559471.365601"/>
    <n v="51270569883.527496"/>
    <n v="53369787318.624496"/>
    <n v="53991289844.329102"/>
    <n v="54724081490.510201"/>
    <n v="60158929188.2556"/>
    <n v="65108544250.042503"/>
    <n v="69442943089.430893"/>
    <n v="71819083683.740295"/>
    <n v="79611888213.147995"/>
    <n v="91631278239.3237"/>
    <n v="102477791472.39"/>
    <n v="115279077465.226"/>
    <n v="128637938711.386"/>
    <n v="133355749482.478"/>
    <n v="149990451022.29001"/>
    <n v="172885454931.453"/>
    <n v="195078678697.23001"/>
    <n v="221415188000.47501"/>
    <n v="249711027660.25299"/>
    <n v="274039092455.306"/>
    <n v="302571254131.13501"/>
    <m/>
  </r>
  <r>
    <x v="19"/>
    <s v="BGR"/>
    <s v="Bulgaria"/>
    <x v="0"/>
    <s v="Europe &amp; Central Asia"/>
    <s v="GDP (current US$)"/>
    <s v="NY.GDP.MKTP.CD"/>
    <m/>
    <m/>
    <m/>
    <m/>
    <m/>
    <m/>
    <m/>
    <m/>
    <m/>
    <m/>
    <m/>
    <m/>
    <m/>
    <m/>
    <m/>
    <m/>
    <m/>
    <m/>
    <m/>
    <m/>
    <n v="19839230769.230801"/>
    <n v="19870000000"/>
    <n v="19342000000"/>
    <n v="16563666666.6667"/>
    <n v="17594944444.444401"/>
    <n v="17155421052.631599"/>
    <n v="20249294117.647099"/>
    <n v="28101000000"/>
    <n v="22555941176.4706"/>
    <n v="21988444444.444401"/>
    <n v="20632090909.0909"/>
    <n v="10943548387.0968"/>
    <n v="10350515463.9175"/>
    <n v="10829710144.9275"/>
    <n v="9697416974.1697407"/>
    <n v="18983303571.4286"/>
    <n v="12294221472.737499"/>
    <n v="11315986087.1633"/>
    <n v="15030695296.5235"/>
    <n v="13627323284.540501"/>
    <n v="13245833843.545401"/>
    <n v="14183497963.1071"/>
    <n v="16402846413.0958"/>
    <n v="21144983551.682301"/>
    <n v="26157894736.842098"/>
    <n v="29869283400.038101"/>
    <n v="34379808888.603897"/>
    <n v="44405101469.559097"/>
    <n v="54438966419.863899"/>
    <n v="52023504656.287804"/>
    <n v="50381825504.264198"/>
    <n v="57386216850.3377"/>
    <n v="54033250328.515099"/>
    <n v="55615397665.580902"/>
    <n v="56901994980.3283"/>
    <n v="50647442756.744499"/>
    <n v="53806894796.380096"/>
    <n v="58971520599.2509"/>
    <n v="66230155099.577499"/>
    <n v="68558815111.619904"/>
    <m/>
  </r>
  <r>
    <x v="20"/>
    <s v="BHR"/>
    <s v="Bahrain"/>
    <x v="0"/>
    <s v="Middle East &amp; North Africa"/>
    <s v="GDP (current US$)"/>
    <s v="NY.GDP.MKTP.CD"/>
    <m/>
    <m/>
    <m/>
    <m/>
    <m/>
    <m/>
    <m/>
    <m/>
    <m/>
    <m/>
    <m/>
    <m/>
    <m/>
    <m/>
    <m/>
    <m/>
    <m/>
    <m/>
    <m/>
    <m/>
    <n v="3072698328.46909"/>
    <n v="3467819148.9361701"/>
    <n v="3645744680.8510599"/>
    <n v="3735106382.9787202"/>
    <n v="3905585106.3829799"/>
    <n v="3651861702.1276598"/>
    <n v="3052393617.0212798"/>
    <n v="3392021010.6382999"/>
    <n v="3702393617.0212798"/>
    <n v="3863563829.78723"/>
    <n v="4229787234.0425501"/>
    <n v="4616223404.2553196"/>
    <n v="4751063829.7872295"/>
    <n v="5200265957.4468098"/>
    <n v="5567553457.4468098"/>
    <n v="5849467819.1489401"/>
    <n v="6101861436.1702099"/>
    <n v="6349202393.6170197"/>
    <n v="6183776595.7446804"/>
    <n v="6621010372.3404303"/>
    <n v="9062898936.1702099"/>
    <n v="8976196808.5106392"/>
    <n v="9593510638.2978706"/>
    <n v="11074813829.787201"/>
    <n v="13150159574.4681"/>
    <n v="15968723404.255301"/>
    <n v="18504760638.297901"/>
    <n v="21730000000"/>
    <n v="25710904255.319099"/>
    <n v="22938218085.1064"/>
    <n v="25713271276.595699"/>
    <n v="28776595744.680901"/>
    <n v="30749308510.638302"/>
    <n v="32539468085.1064"/>
    <n v="33387712765.957401"/>
    <n v="31050638297.872299"/>
    <n v="32234973404.255299"/>
    <n v="35473776595.744698"/>
    <n v="37652500000"/>
    <n v="38574069148.936203"/>
    <m/>
  </r>
  <r>
    <x v="21"/>
    <s v="BHS"/>
    <s v="Bahamas, The"/>
    <x v="0"/>
    <s v="Latin America &amp; Caribbean"/>
    <s v="GDP (current US$)"/>
    <s v="NY.GDP.MKTP.CD"/>
    <n v="169803921.568627"/>
    <n v="190098039.21568599"/>
    <n v="212254901.96078399"/>
    <n v="237745098.03921601"/>
    <n v="266666666.66666701"/>
    <n v="300392156.86274499"/>
    <n v="340000000"/>
    <n v="390196078.431373"/>
    <n v="444901960.78431398"/>
    <n v="528137254.90196103"/>
    <n v="538423153.69261503"/>
    <n v="573400000"/>
    <n v="590900000"/>
    <n v="670900000"/>
    <n v="632400000"/>
    <n v="596200000"/>
    <n v="642100000"/>
    <n v="713000000"/>
    <n v="832400000"/>
    <n v="1139800100"/>
    <n v="1335300000"/>
    <n v="1426500000"/>
    <n v="1578300000"/>
    <n v="1732800000"/>
    <n v="2041100000"/>
    <n v="2320699900"/>
    <n v="2472500000"/>
    <n v="2713999900"/>
    <n v="2817900000"/>
    <n v="3062000000"/>
    <n v="3166000000"/>
    <n v="3111160000"/>
    <n v="3109000000"/>
    <n v="3092000000"/>
    <n v="3259000000"/>
    <n v="3429000000"/>
    <n v="3609000000"/>
    <n v="6332360000"/>
    <n v="6833220000"/>
    <n v="7683870000"/>
    <n v="8076470000"/>
    <n v="8317830000"/>
    <n v="8881160000"/>
    <n v="8870090000"/>
    <n v="9055290000"/>
    <n v="9836200000"/>
    <n v="10167250000"/>
    <n v="10618340000"/>
    <n v="10526000000"/>
    <n v="9981960000"/>
    <n v="10095760000"/>
    <n v="10070450000"/>
    <n v="10720500000"/>
    <n v="10568400000"/>
    <n v="11111600000"/>
    <n v="11710800000"/>
    <n v="11928500000"/>
    <n v="12490700000"/>
    <n v="13022100000"/>
    <n v="13578800000"/>
    <m/>
  </r>
  <r>
    <x v="22"/>
    <s v="BIH"/>
    <s v="Bosnia and Herzegovina"/>
    <x v="0"/>
    <s v="Europe &amp; Central Asia"/>
    <s v="GDP (current US$)"/>
    <s v="NY.GDP.MKTP.CD"/>
    <m/>
    <m/>
    <m/>
    <m/>
    <m/>
    <m/>
    <m/>
    <m/>
    <m/>
    <m/>
    <m/>
    <m/>
    <m/>
    <m/>
    <m/>
    <m/>
    <m/>
    <m/>
    <m/>
    <m/>
    <m/>
    <m/>
    <m/>
    <m/>
    <m/>
    <m/>
    <m/>
    <m/>
    <m/>
    <m/>
    <m/>
    <m/>
    <m/>
    <m/>
    <n v="1255802469.1357999"/>
    <n v="1866572953.73665"/>
    <n v="2786045321.6374302"/>
    <n v="3671816504.2385101"/>
    <n v="4116699437.4040999"/>
    <n v="4685733115.4684095"/>
    <n v="5505887894.4889297"/>
    <n v="5748993411.4202099"/>
    <n v="6651106833.4937401"/>
    <n v="8369878822.8505497"/>
    <n v="10596205714.2857"/>
    <n v="11222953519.4252"/>
    <n v="12864610993.5219"/>
    <n v="15778767669.6991"/>
    <n v="19112739664.4697"/>
    <n v="17613836209.958099"/>
    <n v="17176781336.7644"/>
    <n v="18644723860.970901"/>
    <n v="17226849297.07"/>
    <n v="18178503835.4491"/>
    <n v="18558343508.343498"/>
    <n v="16211541820.243799"/>
    <n v="16913330693.9653"/>
    <n v="18080118128.385399"/>
    <n v="20183510561.255299"/>
    <n v="20164193806.880001"/>
    <m/>
  </r>
  <r>
    <x v="23"/>
    <s v="BLR"/>
    <s v="Belarus"/>
    <x v="0"/>
    <s v="Europe &amp; Central Asia"/>
    <s v="GDP (current US$)"/>
    <s v="NY.GDP.MKTP.CD"/>
    <m/>
    <m/>
    <m/>
    <m/>
    <m/>
    <m/>
    <m/>
    <m/>
    <m/>
    <m/>
    <m/>
    <m/>
    <m/>
    <m/>
    <m/>
    <m/>
    <m/>
    <m/>
    <m/>
    <m/>
    <m/>
    <m/>
    <m/>
    <m/>
    <m/>
    <m/>
    <m/>
    <m/>
    <m/>
    <m/>
    <n v="21650000000"/>
    <n v="18000000000"/>
    <n v="17037037037.037001"/>
    <n v="16280991735.537201"/>
    <n v="14932024169.184299"/>
    <n v="13972676840.917999"/>
    <n v="14756846153.846201"/>
    <n v="14128408565.7064"/>
    <n v="15222012660.423201"/>
    <n v="12138486532.0203"/>
    <n v="12736856827.984699"/>
    <n v="12354820143.884899"/>
    <n v="14594249022.8922"/>
    <n v="17827791321.306702"/>
    <n v="23144351851.851898"/>
    <n v="30207567316.620201"/>
    <n v="36954312354.312401"/>
    <n v="45277399813.606697"/>
    <n v="60763483146.067398"/>
    <n v="50874078052.273499"/>
    <n v="57222490768.714302"/>
    <n v="61757788944.723602"/>
    <n v="65685102554.8759"/>
    <n v="75527984234.234207"/>
    <n v="78813839984.350601"/>
    <n v="56454734396.584198"/>
    <n v="47722657820.667503"/>
    <n v="54726595249.184898"/>
    <n v="60031262269.336502"/>
    <n v="63080457022.659897"/>
    <m/>
  </r>
  <r>
    <x v="24"/>
    <s v="BLZ"/>
    <s v="Belize"/>
    <x v="0"/>
    <s v="Latin America &amp; Caribbean"/>
    <s v="GDP (current US$)"/>
    <s v="NY.GDP.MKTP.CD"/>
    <n v="28071888.562228799"/>
    <n v="29964370.712585699"/>
    <n v="31856922.861542799"/>
    <n v="33749405.011899799"/>
    <n v="36193826.123477504"/>
    <n v="40069930.069930099"/>
    <n v="44405594.405594401"/>
    <n v="47379310.3448276"/>
    <n v="44910179.640718602"/>
    <n v="47305389.221556902"/>
    <n v="53233532.934131697"/>
    <n v="59207317.073170699"/>
    <n v="66062500"/>
    <n v="78343558.282208607"/>
    <n v="103216374.269006"/>
    <n v="118066298.34254099"/>
    <n v="96905829.596412599"/>
    <n v="117650000"/>
    <n v="136300000"/>
    <n v="151800000"/>
    <n v="197938222.42928299"/>
    <n v="196089854.65634701"/>
    <n v="182206326.98570901"/>
    <n v="192103185.95532101"/>
    <n v="214381949.01938099"/>
    <n v="212643742.66470599"/>
    <n v="231638320.535566"/>
    <n v="281082558.58590001"/>
    <n v="320093360.27244997"/>
    <n v="369133890.70474499"/>
    <n v="412086445.492176"/>
    <n v="444720750"/>
    <n v="518239100"/>
    <n v="559858250"/>
    <n v="580863700"/>
    <n v="620140400"/>
    <n v="641383800"/>
    <n v="654314350"/>
    <n v="688992450"/>
    <n v="732750000"/>
    <n v="832050000"/>
    <n v="868350000"/>
    <n v="925050000"/>
    <n v="983500000"/>
    <n v="1051350000"/>
    <n v="1102050000"/>
    <n v="1210150000"/>
    <n v="1271600000"/>
    <n v="1351350000"/>
    <n v="1317300000"/>
    <n v="1377200000"/>
    <n v="1460800000"/>
    <n v="1522900000"/>
    <n v="1579400000"/>
    <n v="1662800000"/>
    <n v="1723800000"/>
    <n v="1775100000"/>
    <n v="1836600000"/>
    <n v="1871200000"/>
    <n v="1879613600"/>
    <m/>
  </r>
  <r>
    <x v="25"/>
    <s v="BMU"/>
    <s v="Bermuda"/>
    <x v="0"/>
    <s v="North America"/>
    <s v="GDP (current US$)"/>
    <s v="NY.GDP.MKTP.CD"/>
    <n v="84466654.080154404"/>
    <n v="89249986.700715601"/>
    <n v="94149985.970558807"/>
    <n v="96366652.306916505"/>
    <n v="107566650.637987"/>
    <n v="114339048.962736"/>
    <n v="134173373.782802"/>
    <n v="155102984.62157601"/>
    <n v="150000000"/>
    <n v="164900000"/>
    <n v="186300000"/>
    <n v="211100000"/>
    <n v="235400000"/>
    <n v="269500000"/>
    <n v="312600000"/>
    <n v="345000000"/>
    <n v="386300000"/>
    <n v="447000000"/>
    <n v="475800000"/>
    <n v="517200000"/>
    <n v="613299968"/>
    <n v="739100032"/>
    <n v="785500032"/>
    <n v="889400000"/>
    <n v="985699968"/>
    <n v="1039500032"/>
    <n v="1173500032"/>
    <n v="1296499968"/>
    <n v="1415100032"/>
    <n v="1501500032"/>
    <n v="1592400000"/>
    <n v="1634900000"/>
    <n v="1679900000"/>
    <n v="1820359900"/>
    <n v="1867160100"/>
    <n v="2030750000"/>
    <n v="2695390000"/>
    <n v="2932827000"/>
    <n v="3130748000"/>
    <n v="3324433000"/>
    <n v="3480219000"/>
    <n v="3680483000"/>
    <n v="3937228000"/>
    <n v="4186525000"/>
    <n v="4484703000"/>
    <n v="4868136000"/>
    <n v="6144000000"/>
    <n v="6767000000"/>
    <n v="6980000000"/>
    <n v="6656000000"/>
    <n v="6634526000"/>
    <n v="6312691000"/>
    <n v="6378188000"/>
    <n v="6465756000"/>
    <n v="6413988000"/>
    <n v="6654541000"/>
    <n v="6899911000"/>
    <n v="7142316000"/>
    <n v="7224329000"/>
    <n v="7484113000"/>
    <m/>
  </r>
  <r>
    <x v="26"/>
    <s v="BOL"/>
    <s v="Bolivia"/>
    <x v="0"/>
    <s v="Latin America &amp; Caribbean"/>
    <s v="GDP (current US$)"/>
    <s v="NY.GDP.MKTP.CD"/>
    <n v="373879363.59538603"/>
    <n v="406684585.71929401"/>
    <n v="444665186.397102"/>
    <n v="478805990.08330703"/>
    <n v="539491477.32015598"/>
    <n v="604377104.37710404"/>
    <n v="669191919.19191897"/>
    <n v="755808080.80808103"/>
    <n v="857912457.91245794"/>
    <n v="929629629.62962997"/>
    <n v="1017003367.00337"/>
    <n v="1095622895.6229"/>
    <n v="1257615644.97932"/>
    <n v="1262968515.74213"/>
    <n v="2100249875.06247"/>
    <n v="2404697651.1744099"/>
    <n v="2731984007.9959998"/>
    <n v="3227436281.8590698"/>
    <n v="3758220889.5552201"/>
    <n v="4421343606.1813498"/>
    <n v="4526916802.6101103"/>
    <n v="5872756933.1158199"/>
    <n v="5587490264.8127003"/>
    <n v="5422440961.8788605"/>
    <n v="6169501037.9762201"/>
    <n v="5377277406.7163801"/>
    <n v="3958338883.2233801"/>
    <n v="4323623622.1622"/>
    <n v="4597615562.6659403"/>
    <n v="4715978868.2161303"/>
    <n v="4867582620.2070799"/>
    <n v="5343274311.5678902"/>
    <n v="5643893347.0067902"/>
    <n v="5734676560.9247103"/>
    <n v="5981244886.9169998"/>
    <n v="6715220507.0516396"/>
    <n v="7396966657.47054"/>
    <n v="7925673448.4136801"/>
    <n v="8497545598.0835199"/>
    <n v="8285075872.2730703"/>
    <n v="8397912509.0967903"/>
    <n v="8141537937.6106796"/>
    <n v="7905485216.1785202"/>
    <n v="8082364868.3935699"/>
    <n v="8773451738.9112892"/>
    <n v="9549077869.1065102"/>
    <n v="11451869164.711201"/>
    <n v="13120183156.714899"/>
    <n v="16674324634.237301"/>
    <n v="17339992165.242199"/>
    <n v="19649631314.048199"/>
    <n v="23963033430.595402"/>
    <n v="27084497482.861599"/>
    <n v="30659338880.378601"/>
    <n v="32996188012.682098"/>
    <n v="33000198248.336201"/>
    <n v="33941126200.0606"/>
    <n v="37508642165.336601"/>
    <n v="40287647930.476097"/>
    <n v="40895322843.785103"/>
    <m/>
  </r>
  <r>
    <x v="27"/>
    <s v="BRA"/>
    <s v="Brazil"/>
    <x v="1"/>
    <s v="Latin America &amp; Caribbean"/>
    <s v="GDP (current US$)"/>
    <s v="NY.GDP.MKTP.CD"/>
    <n v="15165569912.519899"/>
    <n v="15236854859.469"/>
    <n v="19926293839.0163"/>
    <n v="23021477292.209301"/>
    <n v="21211892259.990398"/>
    <n v="21790035117.189999"/>
    <n v="27062716577.911098"/>
    <n v="30591834053.965302"/>
    <n v="33875881876.367199"/>
    <n v="37458898243.860901"/>
    <n v="42327600098.241203"/>
    <n v="49204456700.451599"/>
    <n v="58539008786.368401"/>
    <n v="79279057730.828995"/>
    <n v="105136007528.75999"/>
    <n v="123709376567.89"/>
    <n v="152678020452.82901"/>
    <n v="176171284311.76099"/>
    <n v="200800891870.164"/>
    <n v="224969488835.181"/>
    <n v="235024598983.26099"/>
    <n v="263561088977.129"/>
    <n v="281682304161.04102"/>
    <n v="203304515490.79501"/>
    <n v="209023912696.83899"/>
    <n v="222942790435.29901"/>
    <n v="268137224729.72198"/>
    <n v="294084112392.65997"/>
    <n v="330397381998.48901"/>
    <n v="425595310000"/>
    <n v="461951782000"/>
    <n v="602860000000"/>
    <n v="400599250000"/>
    <n v="437798577639.75201"/>
    <n v="558111997497.26294"/>
    <n v="769305386182.849"/>
    <n v="850426432991.74194"/>
    <n v="883199625324.67505"/>
    <n v="863723411632.91699"/>
    <n v="599388579985.67297"/>
    <n v="655420645476.90601"/>
    <n v="559372276081.96594"/>
    <n v="507962487700.02399"/>
    <n v="558319920831.979"/>
    <n v="669316654017.09399"/>
    <n v="891630177251.06799"/>
    <n v="1107640289615.23"/>
    <n v="1397084349956.3501"/>
    <n v="1695824565983.2"/>
    <n v="1667019783585.0801"/>
    <n v="2208871646202.8198"/>
    <n v="2616200980392.1602"/>
    <n v="2465188674415.0298"/>
    <n v="2472806919901.6699"/>
    <n v="2455993625159.3701"/>
    <n v="1802214373741.3201"/>
    <n v="1795700168991.49"/>
    <n v="2062831045935.95"/>
    <n v="1885482534238.3301"/>
    <n v="1839758040765.6201"/>
    <m/>
  </r>
  <r>
    <x v="28"/>
    <s v="BRB"/>
    <s v="Barbados"/>
    <x v="0"/>
    <s v="Latin America &amp; Caribbean"/>
    <s v="GDP (current US$)"/>
    <s v="NY.GDP.MKTP.CD"/>
    <m/>
    <m/>
    <m/>
    <m/>
    <m/>
    <m/>
    <m/>
    <m/>
    <m/>
    <m/>
    <m/>
    <m/>
    <m/>
    <m/>
    <n v="311809337.47435498"/>
    <n v="402178605.01955402"/>
    <n v="435911268.58968002"/>
    <n v="495097667.92904103"/>
    <n v="552883707.05513799"/>
    <n v="670362452.14537895"/>
    <n v="1012280614.52792"/>
    <n v="1114204743.2009101"/>
    <n v="1163923830.35847"/>
    <n v="1236016506.7369399"/>
    <n v="1346890071.09829"/>
    <n v="1409536120.91682"/>
    <n v="1547755183.2148399"/>
    <n v="1704370307.7611499"/>
    <n v="1812757917.7646301"/>
    <n v="2006165166.8075399"/>
    <n v="2012131457.2664399"/>
    <n v="2020583702.08323"/>
    <n v="1957000000"/>
    <n v="2063342117.0387299"/>
    <n v="2151344901.30761"/>
    <n v="2216974096.3555899"/>
    <n v="2363645403.4703898"/>
    <n v="2498384129.6673799"/>
    <n v="2817083478.3473401"/>
    <n v="2951822204.5443201"/>
    <n v="3059500000"/>
    <n v="3054500000"/>
    <n v="3106500000"/>
    <n v="3209500000"/>
    <n v="3444500000"/>
    <n v="3819500000"/>
    <n v="4217500000"/>
    <n v="4674000000"/>
    <n v="4785000000"/>
    <n v="4465500000"/>
    <n v="4530000000"/>
    <n v="4657500000"/>
    <n v="4610000000"/>
    <n v="4677000000"/>
    <n v="4696500000"/>
    <n v="4715000000"/>
    <n v="4830000000"/>
    <n v="4978000000"/>
    <n v="5086500000"/>
    <n v="5209000000"/>
    <m/>
  </r>
  <r>
    <x v="29"/>
    <s v="BRN"/>
    <s v="Brunei Darussalam"/>
    <x v="0"/>
    <s v="East Asia &amp; Pacific"/>
    <s v="GDP (current US$)"/>
    <s v="NY.GDP.MKTP.CD"/>
    <m/>
    <m/>
    <m/>
    <m/>
    <m/>
    <n v="114040245.65529899"/>
    <n v="132758395.400497"/>
    <n v="139030445.57689801"/>
    <n v="160819286.55429199"/>
    <n v="161211289.69031799"/>
    <n v="179080099.30746099"/>
    <n v="197523179.24188301"/>
    <n v="270818555.82352102"/>
    <n v="433092003.57927299"/>
    <n v="1073577085.64159"/>
    <n v="1168304305.6551299"/>
    <n v="1423061356.6456201"/>
    <n v="1732721160.94122"/>
    <n v="1941600703.6059799"/>
    <n v="2803780005.51826"/>
    <n v="4928824957.9674902"/>
    <n v="4366213849.5763702"/>
    <n v="4264252336.4485998"/>
    <n v="3844723142.4514899"/>
    <n v="3782523088.4628"/>
    <n v="3523612563.06532"/>
    <n v="2358592817.1213398"/>
    <n v="2754463437.7967701"/>
    <n v="2690717551.1826701"/>
    <n v="2985467979.2852402"/>
    <n v="3520551724.1379299"/>
    <n v="3701667052.5584602"/>
    <n v="4183548189.07305"/>
    <n v="4105706151.7514501"/>
    <n v="4087337959.93191"/>
    <n v="4734020036.6868896"/>
    <n v="5115602836.8794298"/>
    <n v="5197332974.1379299"/>
    <n v="4051147227.5334601"/>
    <n v="4600000000"/>
    <n v="6001153306.2644997"/>
    <n v="5601090584.3612204"/>
    <n v="5843329107.5617104"/>
    <n v="6557333084.60567"/>
    <n v="7872333215.0041399"/>
    <n v="9531402847.8731098"/>
    <n v="11470703002.0769"/>
    <n v="12247694247.229799"/>
    <n v="14393099068.585899"/>
    <n v="10732366286.264299"/>
    <n v="13707370737.0737"/>
    <n v="18525319977.7407"/>
    <n v="19047940300.896301"/>
    <n v="18093829923.273701"/>
    <n v="17098342541.436501"/>
    <n v="12930394937.8137"/>
    <n v="11400854267.7188"/>
    <n v="12128104859.149799"/>
    <n v="13567351175.0315"/>
    <n v="13469422958.5105"/>
    <m/>
  </r>
  <r>
    <x v="30"/>
    <s v="BTN"/>
    <s v="Bhutan"/>
    <x v="0"/>
    <s v="South Asia"/>
    <s v="GDP (current US$)"/>
    <s v="NY.GDP.MKTP.CD"/>
    <m/>
    <m/>
    <m/>
    <m/>
    <m/>
    <m/>
    <m/>
    <m/>
    <m/>
    <m/>
    <m/>
    <m/>
    <m/>
    <m/>
    <m/>
    <m/>
    <m/>
    <m/>
    <m/>
    <m/>
    <n v="135653295.16539401"/>
    <n v="146391639.722864"/>
    <n v="148934334.038055"/>
    <n v="165585940.59405899"/>
    <n v="169264991.19718301"/>
    <n v="172217502.02101901"/>
    <n v="201375725.61459199"/>
    <n v="253182453.703704"/>
    <n v="283855833.33333302"/>
    <n v="275949889.09426999"/>
    <n v="299787275.84237599"/>
    <n v="250045839.92963901"/>
    <n v="250794359.56790099"/>
    <n v="235239570.35093501"/>
    <n v="270801565.18967199"/>
    <n v="303053462.84304702"/>
    <n v="316420860.85238498"/>
    <n v="365964500.137703"/>
    <n v="376955087.25157499"/>
    <n v="419035810.49698102"/>
    <n v="424464089.897641"/>
    <n v="461444513.66815001"/>
    <n v="520849551.53260601"/>
    <n v="604041957.92185497"/>
    <n v="682523857.01677001"/>
    <n v="796938120.18140602"/>
    <n v="874989895.60112095"/>
    <n v="1168308516.6330099"/>
    <n v="1227808790.6733"/>
    <n v="1234014291.82342"/>
    <n v="1547991317.81183"/>
    <n v="1777101316.6775601"/>
    <n v="1781281281.5791199"/>
    <n v="1756215665.09323"/>
    <n v="1907090813.45906"/>
    <n v="2003598212.9913499"/>
    <n v="2158972129.0030699"/>
    <n v="2450364928.07302"/>
    <n v="2446866404.9305801"/>
    <n v="2530547157.5667801"/>
    <m/>
  </r>
  <r>
    <x v="31"/>
    <s v="BWA"/>
    <s v="Botswana"/>
    <x v="0"/>
    <s v="Sub-Saharan Africa"/>
    <s v="GDP (current US$)"/>
    <s v="NY.GDP.MKTP.CD"/>
    <n v="30412308.9864012"/>
    <n v="32902336.644746002"/>
    <n v="35643207.626524597"/>
    <n v="38091150.566196002"/>
    <n v="41613969.0506064"/>
    <n v="45790869.747312598"/>
    <n v="51464435.146443501"/>
    <n v="58646443.514644399"/>
    <n v="66248256.624825701"/>
    <n v="77356914.078819096"/>
    <n v="96245114.461194903"/>
    <n v="126957494.407159"/>
    <n v="165258093.87595901"/>
    <n v="244129088.02766201"/>
    <n v="306033848.41795403"/>
    <n v="355172413.79310298"/>
    <n v="372010119.59521598"/>
    <n v="451603325.41567701"/>
    <n v="590376720.59888899"/>
    <n v="819877300.61349702"/>
    <n v="1060923829.13021"/>
    <n v="1073861599.1394801"/>
    <n v="1014907254.5401599"/>
    <n v="1172258182.1496899"/>
    <n v="1240796364.7566199"/>
    <n v="1114764007.1481099"/>
    <n v="1392634771.9653001"/>
    <n v="1965274882.3634501"/>
    <n v="2644536804.1124401"/>
    <n v="3083800684.8975101"/>
    <n v="3790567051.8677802"/>
    <n v="3942792837.3565502"/>
    <n v="4146513722.3301902"/>
    <n v="4160086253.1468"/>
    <n v="4259330999.0315099"/>
    <n v="4730611067.0225801"/>
    <n v="4847752842.7892399"/>
    <n v="5020214747.45261"/>
    <n v="4790458837.1707802"/>
    <n v="5484257417.1784401"/>
    <n v="5788329609.1575499"/>
    <n v="5489608299.6644497"/>
    <n v="5438857106.7353601"/>
    <n v="7511582173.3772402"/>
    <n v="8957467706.5354004"/>
    <n v="9918907108.0970192"/>
    <n v="10137883299.315599"/>
    <n v="10939053365.4786"/>
    <n v="10945070441.928301"/>
    <n v="10267133177.7334"/>
    <n v="12786654498.3514"/>
    <n v="15351972361.147699"/>
    <n v="14380004175.1194"/>
    <n v="14901750991.2012"/>
    <n v="16250781586.6579"/>
    <n v="14420593484.0557"/>
    <n v="15646354089.458"/>
    <n v="17405588070.433201"/>
    <n v="18663265549.0196"/>
    <n v="18340480936.044399"/>
    <m/>
  </r>
  <r>
    <x v="32"/>
    <s v="CAF"/>
    <s v="Central African Republic"/>
    <x v="0"/>
    <s v="Sub-Saharan Africa"/>
    <s v="GDP (current US$)"/>
    <s v="NY.GDP.MKTP.CD"/>
    <n v="112155598.949571"/>
    <n v="123134584.467673"/>
    <n v="124482748.93791699"/>
    <n v="129379097.88895801"/>
    <n v="142025069.461676"/>
    <n v="150574816.30076399"/>
    <n v="157930041.87588301"/>
    <n v="163820538.86794701"/>
    <n v="191767436.956884"/>
    <n v="188039191.32360801"/>
    <n v="189106554.52127701"/>
    <n v="201450768.367553"/>
    <n v="230317908.038643"/>
    <n v="271183061.359635"/>
    <n v="281398668.160613"/>
    <n v="378660016.26593602"/>
    <n v="451152449.984411"/>
    <n v="507298120.68314999"/>
    <n v="610578523.76117802"/>
    <n v="700764892.704831"/>
    <n v="797048028.773247"/>
    <n v="694803502.72235596"/>
    <n v="748312283.726758"/>
    <n v="658679394.907969"/>
    <n v="637820620.67019498"/>
    <n v="864849765.05966496"/>
    <n v="1122265026.38274"/>
    <n v="1200991825.95398"/>
    <n v="1264899368.2016499"/>
    <n v="1233930277.0492201"/>
    <n v="1440711395.6706901"/>
    <n v="1377375030.5292101"/>
    <n v="1411917558.45855"/>
    <n v="1278781166.72188"/>
    <n v="851174350.64940906"/>
    <n v="1115389731.7911899"/>
    <n v="1007791186.2010601"/>
    <n v="937741468.02967596"/>
    <n v="967338348.65831399"/>
    <n v="999477510.68663204"/>
    <n v="914500299.09703398"/>
    <n v="931833302.75285697"/>
    <n v="991387870.12462997"/>
    <n v="1139754799.1630399"/>
    <n v="1270080250.6526799"/>
    <n v="1337362392.1522501"/>
    <n v="1460561215.4447"/>
    <n v="1697565948.65323"/>
    <n v="1985240986.1850801"/>
    <n v="2059094048.26019"/>
    <n v="2142591375.8505299"/>
    <n v="2437982839.6307201"/>
    <n v="2510126699.0535598"/>
    <n v="1691544192.3824201"/>
    <n v="1894813504.5294499"/>
    <n v="1695825708.4560399"/>
    <n v="1825018190.8507099"/>
    <n v="2072350151.13061"/>
    <n v="2220978978.17342"/>
    <n v="2220307368.69593"/>
    <m/>
  </r>
  <r>
    <x v="33"/>
    <s v="CAN"/>
    <s v="Canada"/>
    <x v="1"/>
    <s v="North America"/>
    <s v="GDP (current US$)"/>
    <s v="NY.GDP.MKTP.CD"/>
    <n v="40461721692.646797"/>
    <n v="40934952063.9468"/>
    <n v="42227447631.915901"/>
    <n v="45029988561.212402"/>
    <n v="49377522896.703003"/>
    <n v="54515179580.714798"/>
    <n v="61088384036.651497"/>
    <n v="65668655501.125397"/>
    <n v="71829810519.895493"/>
    <n v="79148411661.690201"/>
    <n v="87896095320.126297"/>
    <n v="99271961774.608795"/>
    <n v="113082820486.918"/>
    <n v="131321858814.119"/>
    <n v="160408697341.513"/>
    <n v="173834029689.34299"/>
    <n v="206575564908.72198"/>
    <n v="211612157028.67899"/>
    <n v="218632867537.47699"/>
    <n v="243072102612.259"/>
    <n v="273853826548.06699"/>
    <n v="306214863624.98999"/>
    <n v="313506525087.13599"/>
    <n v="340547711781.88898"/>
    <n v="355372558103.62097"/>
    <n v="364756499450.75098"/>
    <n v="377437927311.98297"/>
    <n v="431316742081.448"/>
    <n v="507354351182.25403"/>
    <n v="565055743243.24304"/>
    <n v="593929550908.46802"/>
    <n v="610328183643.18799"/>
    <n v="592387689252.91602"/>
    <n v="577170761956.43799"/>
    <n v="578139279437.60999"/>
    <n v="604031623433.401"/>
    <n v="628546387972.13098"/>
    <n v="652823920265.78101"/>
    <n v="631813279406.80798"/>
    <n v="676084000807.69995"/>
    <n v="742295468318.63196"/>
    <n v="736379777892.56201"/>
    <n v="757950678646.53003"/>
    <n v="892382413817.71497"/>
    <n v="1023196771714.0699"/>
    <n v="1169357979864.6599"/>
    <n v="1315415197461.21"/>
    <n v="1464977190205.75"/>
    <n v="1549131208997.1899"/>
    <n v="1371153004986.4399"/>
    <n v="1613464422811.1299"/>
    <n v="1788647906047.76"/>
    <n v="1828689329348.99"/>
    <n v="1847208522155.3401"/>
    <n v="1803533209844.6499"/>
    <n v="1556129524418.21"/>
    <n v="1528243213982.0801"/>
    <n v="1649878054226.8201"/>
    <n v="1716262621082.22"/>
    <n v="1736425629519.96"/>
    <m/>
  </r>
  <r>
    <x v="34"/>
    <s v="CEB"/>
    <s v="Central Europe and the Baltics"/>
    <x v="0"/>
    <n v="0"/>
    <s v="GDP (current US$)"/>
    <s v="NY.GDP.MKTP.CD"/>
    <m/>
    <m/>
    <m/>
    <m/>
    <m/>
    <m/>
    <m/>
    <m/>
    <m/>
    <m/>
    <m/>
    <m/>
    <m/>
    <m/>
    <m/>
    <m/>
    <m/>
    <m/>
    <m/>
    <m/>
    <m/>
    <m/>
    <m/>
    <m/>
    <m/>
    <m/>
    <m/>
    <m/>
    <m/>
    <m/>
    <n v="262824456623.16501"/>
    <n v="243585755151.23499"/>
    <n v="259648696508.51901"/>
    <n v="273158442454.314"/>
    <n v="309399009447.81097"/>
    <n v="393161689766.42999"/>
    <n v="415881598033.90002"/>
    <n v="409852129520.591"/>
    <n v="448554364636.59802"/>
    <n v="434738468962.56"/>
    <n v="428026479180.40503"/>
    <n v="468573139250.95001"/>
    <n v="527957538526.19397"/>
    <n v="633714239797.63696"/>
    <n v="762523255165.60498"/>
    <n v="886114592647.93103"/>
    <n v="1002191724643.5"/>
    <n v="1265850852286.0901"/>
    <n v="1531496010447.76"/>
    <n v="1289523277830.25"/>
    <n v="1316611736575.8301"/>
    <n v="1449107473075.26"/>
    <n v="1352688633437.4399"/>
    <n v="1422193604145.1201"/>
    <n v="1464899669967.3899"/>
    <n v="1292086768710.8101"/>
    <n v="1320631381338.53"/>
    <n v="1463498188698.0601"/>
    <n v="1644435698536.6399"/>
    <n v="1668851928931.8899"/>
    <m/>
  </r>
  <r>
    <x v="35"/>
    <s v="CHE"/>
    <s v="Switzerland"/>
    <x v="1"/>
    <s v="Europe &amp; Central Asia"/>
    <s v="GDP (current US$)"/>
    <s v="NY.GDP.MKTP.CD"/>
    <n v="9522746719.2161407"/>
    <n v="10712712465.0522"/>
    <n v="11879982758.561899"/>
    <n v="13063643795.788401"/>
    <n v="14480556571.5476"/>
    <n v="15346741669.7575"/>
    <n v="16480058704.8531"/>
    <n v="17740013179.259998"/>
    <n v="18942729779.099998"/>
    <n v="20524886616.478901"/>
    <n v="24274075005.7169"/>
    <n v="29170150947.0476"/>
    <n v="35777236928.232903"/>
    <n v="48114943440.343803"/>
    <n v="55449199140.737801"/>
    <n v="63570059272.459602"/>
    <n v="66493313730.1968"/>
    <n v="71017619305.179901"/>
    <n v="99318234340.044693"/>
    <n v="111640341011.608"/>
    <n v="119008334427.403"/>
    <n v="108993981264.63699"/>
    <n v="111711489927.597"/>
    <n v="111314328521.74699"/>
    <n v="106285277269.439"/>
    <n v="107766112083.35001"/>
    <n v="154482373116.905"/>
    <n v="193466104479.61401"/>
    <n v="209298156905.62399"/>
    <n v="202078704077.26599"/>
    <n v="258066552692.19699"/>
    <n v="261113787308.229"/>
    <n v="271814367088.608"/>
    <n v="264353008256.63199"/>
    <n v="292646657892.81299"/>
    <n v="342617007188.16101"/>
    <n v="330091688511.32703"/>
    <n v="286519135258.04401"/>
    <n v="295045151745.06799"/>
    <n v="289912492344.56097"/>
    <n v="272055499763.14499"/>
    <n v="278631271628.34802"/>
    <n v="301416809957.65399"/>
    <n v="352914820672.75598"/>
    <n v="394163688781.66498"/>
    <n v="408689354320.591"/>
    <n v="430921192375.17902"/>
    <n v="479913033988.66998"/>
    <n v="554363487212.63"/>
    <n v="541506500321.66199"/>
    <n v="583782978345.83398"/>
    <n v="699579638413.01099"/>
    <n v="668043613696.28699"/>
    <n v="688504173431.45398"/>
    <n v="709182559935.30103"/>
    <n v="679832292004.98401"/>
    <n v="671309197478.18298"/>
    <n v="679950481622.84302"/>
    <n v="705140620046.69995"/>
    <n v="703082435158.86401"/>
    <m/>
  </r>
  <r>
    <x v="36"/>
    <s v="CHI"/>
    <s v="Channel Islands"/>
    <x v="0"/>
    <s v="Europe &amp; Central Asia"/>
    <s v="GDP (current US$)"/>
    <s v="NY.GDP.MKTP.CD"/>
    <m/>
    <m/>
    <m/>
    <m/>
    <m/>
    <m/>
    <m/>
    <m/>
    <m/>
    <m/>
    <m/>
    <m/>
    <m/>
    <m/>
    <m/>
    <m/>
    <m/>
    <m/>
    <m/>
    <m/>
    <m/>
    <m/>
    <m/>
    <m/>
    <m/>
    <m/>
    <m/>
    <m/>
    <m/>
    <m/>
    <m/>
    <m/>
    <m/>
    <m/>
    <m/>
    <m/>
    <m/>
    <m/>
    <n v="5945677376.6147699"/>
    <n v="6262740656.8516397"/>
    <n v="6439703434.7102404"/>
    <n v="6232906290.4850998"/>
    <n v="6663669064.7482004"/>
    <n v="7332244897.9591799"/>
    <n v="8553643354.0827503"/>
    <n v="8827272727.2727299"/>
    <n v="9676172953.0818806"/>
    <n v="11514605842.336901"/>
    <m/>
    <m/>
    <m/>
    <m/>
    <m/>
    <m/>
    <m/>
    <m/>
    <m/>
    <m/>
    <m/>
    <m/>
    <m/>
  </r>
  <r>
    <x v="37"/>
    <s v="CHL"/>
    <s v="Chile"/>
    <x v="1"/>
    <s v="Latin America &amp; Caribbean"/>
    <s v="GDP (current US$)"/>
    <s v="NY.GDP.MKTP.CD"/>
    <n v="4110000000"/>
    <n v="4609727272.7272701"/>
    <n v="5416272727.2727299"/>
    <n v="5668187500"/>
    <n v="5982347826.0869598"/>
    <n v="6026593750"/>
    <n v="7072641025.6410303"/>
    <n v="7013196078.4313698"/>
    <n v="7167086956.52174"/>
    <n v="8377093023.2558098"/>
    <n v="9126309734.5132809"/>
    <n v="10884114754.0984"/>
    <n v="11853817307.692301"/>
    <n v="16836261173.184401"/>
    <n v="16210404183.535801"/>
    <n v="7622217352.3421602"/>
    <n v="10341925249.042101"/>
    <n v="13962893421.5413"/>
    <n v="15989933708.149099"/>
    <n v="21803696985.234901"/>
    <n v="29036709871.794899"/>
    <n v="34509878043.589699"/>
    <n v="25325893205.657001"/>
    <n v="20355959237.212799"/>
    <n v="19622527479.691299"/>
    <n v="17702885393.509899"/>
    <n v="18891048818.7425"/>
    <n v="22255407684.699902"/>
    <n v="26040229793.069698"/>
    <n v="29885685142.910702"/>
    <n v="33113887817.973099"/>
    <n v="37834793730.313301"/>
    <n v="45964327558.883598"/>
    <n v="49297773130.1185"/>
    <n v="57008425295.8256"/>
    <n v="73447063319.303406"/>
    <n v="78039572221.602402"/>
    <n v="84952360922.467896"/>
    <n v="81577430181.407394"/>
    <n v="75173794497.032104"/>
    <n v="77860932151.847107"/>
    <n v="70979923960.374207"/>
    <n v="69736811435.103195"/>
    <n v="75643459839.6008"/>
    <n v="99210392857.611603"/>
    <n v="122964812046.073"/>
    <n v="154788024805.80801"/>
    <n v="173605968179.255"/>
    <n v="179638496278.57401"/>
    <n v="172389498444.62"/>
    <n v="218537551220.07101"/>
    <n v="252251992029.44199"/>
    <n v="267122320056.702"/>
    <n v="278384345259.37701"/>
    <n v="260541629960.664"/>
    <n v="243919085308.936"/>
    <n v="250440136356.12701"/>
    <n v="277044950259.00897"/>
    <n v="298258019275.04901"/>
    <n v="282318159744.65002"/>
    <m/>
  </r>
  <r>
    <x v="38"/>
    <s v="CHN"/>
    <s v="China"/>
    <x v="1"/>
    <s v="East Asia &amp; Pacific"/>
    <s v="GDP (current US$)"/>
    <s v="NY.GDP.MKTP.CD"/>
    <n v="59716467625.314796"/>
    <n v="50056868957.673203"/>
    <n v="47209359005.605698"/>
    <n v="50706799902.510399"/>
    <n v="59708343488.504303"/>
    <n v="70436266146.721893"/>
    <n v="76720285969.615707"/>
    <n v="72881631326.671494"/>
    <n v="70846535055.650299"/>
    <n v="79705906247.461197"/>
    <n v="92602973434.072601"/>
    <n v="99800958648.1436"/>
    <n v="113687586299.05099"/>
    <n v="138544284708.957"/>
    <n v="144182133387.72198"/>
    <n v="163431551779.76099"/>
    <n v="153940455341.50601"/>
    <n v="174938098826.569"/>
    <n v="149540752829.26801"/>
    <n v="178280594413.043"/>
    <n v="191149211575"/>
    <n v="195866382432.54001"/>
    <n v="205089699858.77899"/>
    <n v="230686747153.25699"/>
    <n v="259946510957.14301"/>
    <n v="309488028132.65302"/>
    <n v="300758100107.24597"/>
    <n v="272972974764.57401"/>
    <n v="312353631207.81897"/>
    <n v="347768051311.74103"/>
    <n v="360857912565.966"/>
    <n v="383373318083.62402"/>
    <n v="426915712711.146"/>
    <n v="444731282436.76202"/>
    <n v="564324670005.91699"/>
    <n v="734547898220.50806"/>
    <n v="863746717503.78894"/>
    <n v="961603952951.81995"/>
    <n v="1029043097554.08"/>
    <n v="1093997267271.0601"/>
    <n v="1211346869605.24"/>
    <n v="1339395718865.3"/>
    <n v="1470550015081.55"/>
    <n v="1660287965662.6799"/>
    <n v="1955347004963.27"/>
    <n v="2285965892360.54"/>
    <n v="2752131773355.1602"/>
    <n v="3550342737010.8398"/>
    <n v="4594307032660.79"/>
    <n v="5101703073086.04"/>
    <n v="6087163874512.21"/>
    <n v="7551500124203.3604"/>
    <n v="8532229986993.6504"/>
    <n v="9570406235659.6406"/>
    <n v="10475682920594.5"/>
    <n v="11061553079876.4"/>
    <n v="11233276536737.199"/>
    <n v="12310409370892.801"/>
    <n v="13894817549374.199"/>
    <n v="14279937467431"/>
    <m/>
  </r>
  <r>
    <x v="39"/>
    <s v="CIV"/>
    <s v="Cote d'Ivoire"/>
    <x v="0"/>
    <s v="Sub-Saharan Africa"/>
    <s v="GDP (current US$)"/>
    <s v="NY.GDP.MKTP.CD"/>
    <n v="546203561.57198906"/>
    <n v="618245639.22138202"/>
    <n v="645284344.68411803"/>
    <n v="761047045.83040202"/>
    <n v="921063266.445521"/>
    <n v="919771356.42609704"/>
    <n v="1024103034.29198"/>
    <n v="1082922892.15202"/>
    <n v="1281281245.67032"/>
    <n v="1361360157.26999"/>
    <n v="1455482990.24143"/>
    <n v="1584128262.08933"/>
    <n v="1849400599.7755799"/>
    <n v="2508421234.8557"/>
    <n v="3070151901.0638299"/>
    <n v="3893839190.2680602"/>
    <n v="4662053707.7763004"/>
    <n v="6265067857.8653402"/>
    <n v="7900524897.8643999"/>
    <n v="9142935857.9476604"/>
    <n v="10175615441.8127"/>
    <n v="8432588483.8526297"/>
    <n v="7567109766.61129"/>
    <n v="6838185418.5364199"/>
    <n v="6841638714.5453997"/>
    <n v="6977650069.3357801"/>
    <n v="9158302205.3623695"/>
    <n v="10087653189.328699"/>
    <n v="10255170459.986"/>
    <n v="9757410614.0811996"/>
    <n v="10795850106.9547"/>
    <n v="10492628915.492701"/>
    <n v="11152971316.073999"/>
    <n v="11045759468.9412"/>
    <n v="8313557450.2521296"/>
    <n v="11000146839.497"/>
    <n v="12139234938.786301"/>
    <n v="11722142706.1278"/>
    <n v="12612033728.857201"/>
    <n v="12376639822.9265"/>
    <n v="10717022462.6859"/>
    <n v="11202353584.671301"/>
    <n v="12405208665.483101"/>
    <n v="15340993079.1206"/>
    <n v="16584164236.2204"/>
    <n v="17091723906.153"/>
    <n v="17816714954.244202"/>
    <n v="20370544322.3074"/>
    <n v="24322959641.2556"/>
    <n v="24375209177.930199"/>
    <n v="24908781285.475601"/>
    <n v="25414875503.0784"/>
    <n v="26789047554.598801"/>
    <n v="31273074527.697498"/>
    <n v="35363533865.727097"/>
    <n v="45814637971.474503"/>
    <n v="47964234560.051399"/>
    <n v="51588158717.534798"/>
    <n v="58011466450.864304"/>
    <n v="58539424929.7248"/>
    <m/>
  </r>
  <r>
    <x v="40"/>
    <s v="CMR"/>
    <s v="Cameroon"/>
    <x v="0"/>
    <s v="Sub-Saharan Africa"/>
    <s v="GDP (current US$)"/>
    <s v="NY.GDP.MKTP.CD"/>
    <n v="618740988.01140499"/>
    <n v="657597382.75915205"/>
    <n v="699373701.21713805"/>
    <n v="723624365.28813803"/>
    <n v="782384527.81364906"/>
    <n v="814139855.75645804"/>
    <n v="853268771.09708095"/>
    <n v="934079050.34617305"/>
    <n v="1053077155.17925"/>
    <n v="1152418514.82616"/>
    <n v="1160002260.9472899"/>
    <n v="1233991075.1162601"/>
    <n v="1430951331.8503399"/>
    <n v="1758727395.1870301"/>
    <n v="2255496995.4937801"/>
    <n v="2752771043.8860898"/>
    <n v="3076592431.2720399"/>
    <n v="3366368664.5970602"/>
    <n v="4409920643.6422005"/>
    <n v="5811444660.6575203"/>
    <n v="6740756568.9156599"/>
    <n v="7636345827.3430796"/>
    <n v="7322914570.15588"/>
    <n v="7381854746.9162903"/>
    <n v="7801858825.1841602"/>
    <n v="8148223603.5839796"/>
    <n v="10621158532.5193"/>
    <n v="12302471429.431801"/>
    <n v="12493286761.7341"/>
    <n v="11140055364.1502"/>
    <n v="11151578050.7356"/>
    <n v="12434370004.958599"/>
    <n v="11396310990.2197"/>
    <n v="15498179313.0425"/>
    <n v="10600157683.8412"/>
    <n v="9643953174.7734909"/>
    <n v="10513387441.6194"/>
    <n v="10833497457.5123"/>
    <n v="10612847429.35"/>
    <n v="11198378749.471901"/>
    <n v="10083937740.062401"/>
    <n v="10371327756.4548"/>
    <n v="11579343088.161301"/>
    <n v="14548845764.532499"/>
    <n v="17430933517.299801"/>
    <n v="17944084201.490101"/>
    <n v="19356046327.899502"/>
    <n v="22365265025.66"/>
    <n v="26409781215.184399"/>
    <n v="26017925551.842602"/>
    <n v="26169323292.527802"/>
    <n v="29375448542.446602"/>
    <n v="29102772799.003799"/>
    <n v="32357345500.988499"/>
    <n v="34989493826.217903"/>
    <n v="30928653813.853802"/>
    <n v="32643697595.837799"/>
    <n v="35009262788.150002"/>
    <n v="38694156862.992203"/>
    <n v="39007354359.2798"/>
    <m/>
  </r>
  <r>
    <x v="41"/>
    <s v="COD"/>
    <s v="Congo, Dem. Rep."/>
    <x v="0"/>
    <s v="Sub-Saharan Africa"/>
    <s v="GDP (current US$)"/>
    <s v="NY.GDP.MKTP.CD"/>
    <n v="3359404117.6470599"/>
    <n v="3086746857.1428599"/>
    <n v="3779841428.5714302"/>
    <n v="6213185742.5742598"/>
    <n v="2881545272.7272701"/>
    <n v="4043901818.1818199"/>
    <n v="4532660181.8181801"/>
    <n v="3384063371.7579198"/>
    <n v="3909780538.9221601"/>
    <n v="5032434970.0598803"/>
    <n v="4877684910.1796398"/>
    <n v="5594770359.2814398"/>
    <n v="6173712814.3712597"/>
    <n v="7870239461.0778399"/>
    <n v="9596960179.6407204"/>
    <n v="10237343173.6527"/>
    <n v="9648583224.9921207"/>
    <n v="12344424763.572701"/>
    <n v="15372608002.3923"/>
    <n v="15068422236.366301"/>
    <n v="14394927494.8647"/>
    <n v="12537821038.2202"/>
    <n v="13651667371.167601"/>
    <n v="11006712650.448099"/>
    <n v="7857729193.2034302"/>
    <n v="7195042616.0071001"/>
    <n v="8095367168.2176905"/>
    <n v="7661625472.5770502"/>
    <n v="8861299976.7415791"/>
    <n v="9021862775.2597809"/>
    <n v="9349764580.3699799"/>
    <n v="9625436872.5107498"/>
    <n v="8227343907.2667904"/>
    <n v="10706259936.7425"/>
    <n v="5820382248.2820196"/>
    <n v="5643439376.1049099"/>
    <n v="5771454939.6240396"/>
    <n v="6090840548.1878405"/>
    <n v="6215591269.8974705"/>
    <n v="4711259427.2727299"/>
    <n v="19088046305.7971"/>
    <n v="7438189100.3333302"/>
    <n v="8728038525.1403408"/>
    <n v="8937567059.8775406"/>
    <n v="10297483481.223"/>
    <n v="11964484667.9102"/>
    <n v="14451902467.931499"/>
    <n v="16737071816.379999"/>
    <n v="19788515873.894199"/>
    <n v="18648373312.424099"/>
    <n v="21565720044.463402"/>
    <n v="25839749198.823299"/>
    <n v="29306235826.3885"/>
    <n v="32679745297.645302"/>
    <n v="35909040265.9328"/>
    <n v="37917704900.079399"/>
    <n v="37134799974.522499"/>
    <n v="38019265625.884499"/>
    <n v="46831342212.547302"/>
    <n v="50400746171.423897"/>
    <m/>
  </r>
  <r>
    <x v="42"/>
    <s v="COG"/>
    <s v="Congo, Rep."/>
    <x v="0"/>
    <s v="Sub-Saharan Africa"/>
    <s v="GDP (current US$)"/>
    <s v="NY.GDP.MKTP.CD"/>
    <n v="131731862.568975"/>
    <n v="151675739.16060299"/>
    <n v="166521239.86331001"/>
    <n v="172233430.87148401"/>
    <n v="185693724.84536299"/>
    <n v="198318063.86084101"/>
    <n v="220613582.36986601"/>
    <n v="237397428.336411"/>
    <n v="251247458.01213899"/>
    <n v="265040036.05915201"/>
    <n v="274960699.85859501"/>
    <n v="322128019.32359898"/>
    <n v="410669262.898009"/>
    <n v="541973362.48106301"/>
    <n v="585364635.35480404"/>
    <n v="767102679.01868999"/>
    <n v="754549600.54805195"/>
    <n v="765224030.63647699"/>
    <n v="878771771.29088295"/>
    <n v="1198749665.9505301"/>
    <n v="1705796849.5465901"/>
    <n v="1993512325.9230599"/>
    <n v="2160640566.5395298"/>
    <n v="2097274289.6152699"/>
    <n v="2193581366.4072599"/>
    <n v="2160872541.4189"/>
    <n v="1849268214.6818099"/>
    <n v="2297753649.2796202"/>
    <n v="2212536313.3347602"/>
    <n v="2389593021.9486799"/>
    <n v="2798746050.5822802"/>
    <n v="2724853592.73382"/>
    <n v="2933222714.1150599"/>
    <n v="1918970032.4086499"/>
    <n v="1769365425.04053"/>
    <n v="2116003977.9752901"/>
    <n v="2540697688.0569801"/>
    <n v="2322718991.2645798"/>
    <n v="1949481296.60762"/>
    <n v="2353909563.9412198"/>
    <n v="3219910550.3933201"/>
    <n v="2796704577.3081999"/>
    <n v="3034251042.0732899"/>
    <n v="3503723244.8360701"/>
    <n v="4656975222.7224302"/>
    <n v="6650001213.8260899"/>
    <n v="8072305415.3548403"/>
    <n v="8782703766.9934196"/>
    <n v="11649858744.3946"/>
    <n v="9723300390.7773304"/>
    <n v="13148395201.8041"/>
    <n v="15655384440.399401"/>
    <n v="17692912613.1633"/>
    <n v="17958721571.752602"/>
    <n v="17783526317.8894"/>
    <n v="11953249529.737"/>
    <n v="10335424288.430599"/>
    <n v="11198674674.381599"/>
    <n v="13518403446.9566"/>
    <n v="12267392146.5888"/>
    <m/>
  </r>
  <r>
    <x v="43"/>
    <s v="COL"/>
    <s v="Colombia"/>
    <x v="1"/>
    <s v="Latin America &amp; Caribbean"/>
    <s v="GDP (current US$)"/>
    <s v="NY.GDP.MKTP.CD"/>
    <n v="4031152976.63904"/>
    <n v="4540447761.1940298"/>
    <n v="4955543963.3686895"/>
    <n v="4836166666.6666698"/>
    <n v="5973366666.6666698"/>
    <n v="5760761904.7618999"/>
    <n v="5428518518.5185204"/>
    <n v="5825170438.4870396"/>
    <n v="5960212869.1296797"/>
    <n v="6450175213.7492304"/>
    <n v="7198360460.1988697"/>
    <n v="7820380970.5367403"/>
    <n v="8671358732.6848602"/>
    <n v="10315760000.339399"/>
    <n v="12370029583.641899"/>
    <n v="13098633901.8673"/>
    <n v="15341403660.469801"/>
    <n v="19470960619.1297"/>
    <n v="23263511958.0509"/>
    <n v="27940411250.273201"/>
    <n v="33400735644.0481"/>
    <n v="36388366869.030899"/>
    <n v="38968039721.748001"/>
    <n v="38729822781.599701"/>
    <n v="38253120737.967102"/>
    <n v="34894411351.983002"/>
    <n v="34942489683.971199"/>
    <n v="36373307085.088699"/>
    <n v="39212550050.422302"/>
    <n v="39540080200.393799"/>
    <n v="47844090709.990799"/>
    <n v="49175565911.065498"/>
    <n v="58418985443.3172"/>
    <n v="66446804802.574699"/>
    <n v="81703500846.036407"/>
    <n v="92507279383.038696"/>
    <n v="97160109277.808701"/>
    <n v="106659508271.255"/>
    <n v="98443739941.166397"/>
    <n v="86186158684.768494"/>
    <n v="99886577330.727097"/>
    <n v="98211749595.544205"/>
    <n v="97963003804.785095"/>
    <n v="94641378693.223007"/>
    <n v="117081522349.677"/>
    <n v="145619191582.061"/>
    <n v="161618581266.31601"/>
    <n v="206181826825.28"/>
    <n v="242186950900.77499"/>
    <n v="232397835678.336"/>
    <n v="286563105192.45599"/>
    <n v="334943871931.745"/>
    <n v="370921320483.841"/>
    <n v="382116126448.55499"/>
    <n v="381112119657.44501"/>
    <n v="293481748240.77899"/>
    <n v="282825009887.45801"/>
    <n v="311883730690.12903"/>
    <n v="333568923004.46899"/>
    <n v="323615979418.651"/>
    <m/>
  </r>
  <r>
    <x v="44"/>
    <s v="COM"/>
    <s v="Comoros"/>
    <x v="0"/>
    <s v="Sub-Saharan Africa"/>
    <s v="GDP (current US$)"/>
    <s v="NY.GDP.MKTP.CD"/>
    <m/>
    <m/>
    <m/>
    <m/>
    <m/>
    <m/>
    <m/>
    <m/>
    <m/>
    <m/>
    <m/>
    <m/>
    <m/>
    <m/>
    <m/>
    <m/>
    <m/>
    <m/>
    <m/>
    <m/>
    <n v="212218226.429847"/>
    <n v="196349967.67000699"/>
    <n v="184008995.643686"/>
    <n v="191621958.37536499"/>
    <n v="184697209.99741399"/>
    <n v="196726077.06197199"/>
    <n v="279197696.81463897"/>
    <n v="337525870.61696798"/>
    <n v="356500026.69167298"/>
    <n v="341476764.04426801"/>
    <n v="429622147.74344599"/>
    <n v="424108796.562976"/>
    <n v="457388578.92414403"/>
    <n v="452881443.084162"/>
    <n v="319189200.35312301"/>
    <n v="398461789.55868602"/>
    <n v="396053797.63332099"/>
    <n v="364445589.70236498"/>
    <n v="370106776.043329"/>
    <n v="382454989.94531101"/>
    <n v="350264287.68733102"/>
    <n v="378512003.40507102"/>
    <n v="425964697.41866398"/>
    <n v="546885184.99017406"/>
    <n v="633706149.25026"/>
    <n v="653845122.87207401"/>
    <n v="698431827.74095798"/>
    <n v="795673128.48544204"/>
    <n v="915659192.82511199"/>
    <n v="905341090.57011497"/>
    <n v="907978723.54759204"/>
    <n v="1023086183.79822"/>
    <n v="1015843368.79008"/>
    <n v="1116224161.07781"/>
    <n v="1149587651.6939499"/>
    <n v="966029542.03885901"/>
    <n v="1012835518.26037"/>
    <n v="1077439662.5797999"/>
    <n v="1178530757.72328"/>
    <n v="1165839927.0632701"/>
    <m/>
  </r>
  <r>
    <x v="45"/>
    <s v="CPV"/>
    <s v="Cape Verde"/>
    <x v="0"/>
    <s v="Sub-Saharan Africa"/>
    <s v="GDP (current US$)"/>
    <s v="NY.GDP.MKTP.CD"/>
    <m/>
    <m/>
    <m/>
    <m/>
    <m/>
    <m/>
    <m/>
    <m/>
    <m/>
    <m/>
    <m/>
    <m/>
    <m/>
    <m/>
    <m/>
    <m/>
    <m/>
    <m/>
    <m/>
    <m/>
    <n v="142246875.53671601"/>
    <n v="139468114.59974101"/>
    <n v="140630758.594899"/>
    <n v="138476239.36679199"/>
    <n v="132019065.033419"/>
    <n v="137728155.212661"/>
    <n v="190651207.999511"/>
    <n v="235253171.84106201"/>
    <n v="264308140.28514901"/>
    <n v="267448513.10816801"/>
    <n v="306891107.26203901"/>
    <n v="319827058.592875"/>
    <n v="357160985.32741302"/>
    <n v="490417389.68256903"/>
    <n v="406580652.33053702"/>
    <n v="487148993.53310901"/>
    <n v="501979069.274683"/>
    <n v="490608657.92497599"/>
    <n v="521910560.52486801"/>
    <n v="592416703.05887794"/>
    <n v="539227277.62641096"/>
    <n v="563024383.29662597"/>
    <n v="620974660.23030305"/>
    <n v="813963830.17921698"/>
    <n v="924318490.75979996"/>
    <n v="971977088.156914"/>
    <n v="1107891063.4386301"/>
    <n v="1513933983.2239799"/>
    <n v="1789333748.6798999"/>
    <n v="1711817181.52969"/>
    <n v="1664310769.55229"/>
    <n v="1865915544.12445"/>
    <n v="1741809808.9644201"/>
    <n v="1850470042.4328101"/>
    <n v="1859898513.26858"/>
    <n v="1596800287.1640501"/>
    <n v="1662998678.36743"/>
    <n v="1769787215.1461101"/>
    <n v="1966983316.5652399"/>
    <n v="1981845740.3582799"/>
    <m/>
  </r>
  <r>
    <x v="46"/>
    <s v="CRI"/>
    <s v="Costa Rica"/>
    <x v="1"/>
    <s v="Latin America &amp; Caribbean"/>
    <s v="GDP (current US$)"/>
    <s v="NY.GDP.MKTP.CD"/>
    <n v="507513829.99485499"/>
    <n v="490325181.61427498"/>
    <n v="479180824.34850597"/>
    <n v="511902136.809973"/>
    <n v="542578367.24259806"/>
    <n v="592981162.26415098"/>
    <n v="647305630.18867898"/>
    <n v="699456618.86792505"/>
    <n v="773841494.33962297"/>
    <n v="853630203.77358496"/>
    <n v="984830158.49056602"/>
    <n v="1077152902.2910399"/>
    <n v="1238251695.55388"/>
    <n v="1528916185.2319901"/>
    <n v="1666544754.0983601"/>
    <n v="1960863465.5776"/>
    <n v="2412555425.9043198"/>
    <n v="3072427012.8354702"/>
    <n v="3523208809.80163"/>
    <n v="4035519323.22054"/>
    <n v="4831447001.1668596"/>
    <n v="2623807074.2947998"/>
    <n v="2606621255.01581"/>
    <n v="3146770103.8102698"/>
    <n v="3660476458.8717999"/>
    <n v="3919203960.39604"/>
    <n v="4418983870.9677401"/>
    <n v="4532952047.1562796"/>
    <n v="4614629898.4034796"/>
    <n v="5251025767.4762697"/>
    <n v="5711687786.7598896"/>
    <n v="7168999670.0155201"/>
    <n v="8528593420.53123"/>
    <n v="9537297723.1052303"/>
    <n v="10432619325.4203"/>
    <n v="11513472785.7262"/>
    <n v="11618286652.063"/>
    <n v="12552071487.9622"/>
    <n v="13617405297.251101"/>
    <n v="14195623342.9011"/>
    <n v="14949514493.332001"/>
    <n v="15913363440.569201"/>
    <n v="16504795592.7964"/>
    <n v="17196009811.117199"/>
    <n v="18528955524.627201"/>
    <n v="19948261084.372601"/>
    <n v="22602721765.2812"/>
    <n v="26743972564.1217"/>
    <n v="30612927059.096699"/>
    <n v="30562361123.030701"/>
    <n v="37268614024.317802"/>
    <n v="42262697840.385002"/>
    <n v="46473128285.558899"/>
    <n v="49745088111.695297"/>
    <n v="50577769837.746201"/>
    <n v="54775994478.509499"/>
    <n v="57157992434.180496"/>
    <n v="58481858042.572098"/>
    <n v="60553901420.084999"/>
    <n v="61801385049.071602"/>
    <m/>
  </r>
  <r>
    <x v="47"/>
    <s v="CSS"/>
    <s v="Caribbean small states"/>
    <x v="0"/>
    <n v="0"/>
    <s v="GDP (current US$)"/>
    <s v="NY.GDP.MKTP.CD"/>
    <n v="1880306125.08709"/>
    <n v="2038301741.01758"/>
    <n v="2153895647.51123"/>
    <n v="2290313587.93574"/>
    <n v="2470264539.67836"/>
    <n v="2660946063.3745098"/>
    <n v="2888647977.98384"/>
    <n v="3102515476.1880698"/>
    <n v="3083590686.7769098"/>
    <n v="3359706536.4651098"/>
    <n v="3695257613.1230202"/>
    <n v="4017606922.60285"/>
    <n v="4639299319.3364697"/>
    <n v="5076285827.6719599"/>
    <n v="6595605182.8515701"/>
    <n v="7706760555.1839304"/>
    <n v="7932122920.8744698"/>
    <n v="9210482685.9260693"/>
    <n v="9433651129.1660309"/>
    <n v="10835423670.3095"/>
    <n v="13495267729.8258"/>
    <n v="14890317367.7428"/>
    <n v="16517827316.8801"/>
    <n v="16735576444.124399"/>
    <n v="15982827316.947001"/>
    <n v="15814747522.735399"/>
    <n v="14441278727.635599"/>
    <n v="15521747479.816601"/>
    <n v="16459864446.854401"/>
    <n v="16872897190.696501"/>
    <n v="18011676248.2365"/>
    <n v="17843525219.8769"/>
    <n v="17570523339.091999"/>
    <n v="18998044579.5154"/>
    <n v="19981135363.730099"/>
    <n v="22033818890.737701"/>
    <n v="24055634513.5937"/>
    <n v="28177583294.040401"/>
    <n v="30105047881.394699"/>
    <n v="31909186898.631302"/>
    <n v="34198261849.094398"/>
    <n v="35249124487.387199"/>
    <n v="36990581960.370697"/>
    <n v="39545843698.695396"/>
    <n v="43259576005.683197"/>
    <n v="48918431749.275101"/>
    <n v="55670905492.050499"/>
    <n v="61875372966.216698"/>
    <n v="70340127757.6371"/>
    <n v="59411430650.891998"/>
    <n v="64524470198.223701"/>
    <n v="69668274255.616699"/>
    <n v="72051118641.762802"/>
    <n v="73417589878.414001"/>
    <n v="74433668499.320999"/>
    <n v="72828471570.545898"/>
    <n v="69191343076.229797"/>
    <n v="71452564226.347504"/>
    <n v="74967267520.1689"/>
    <n v="77721714917.850601"/>
    <m/>
  </r>
  <r>
    <x v="48"/>
    <s v="CUB"/>
    <s v="Cuba"/>
    <x v="0"/>
    <s v="Latin America &amp; Caribbean"/>
    <s v="GDP (current US$)"/>
    <s v="NY.GDP.MKTP.CD"/>
    <m/>
    <m/>
    <m/>
    <m/>
    <m/>
    <m/>
    <m/>
    <m/>
    <m/>
    <m/>
    <n v="5693005200"/>
    <n v="6914658400"/>
    <n v="8135150891.9202499"/>
    <n v="9987709650.1809406"/>
    <n v="11405957317.0732"/>
    <n v="13027415243.902399"/>
    <n v="13789579902.557899"/>
    <n v="14206158674.698799"/>
    <n v="17844705324.675301"/>
    <n v="19584443287.6712"/>
    <n v="19912889861.111099"/>
    <n v="20150254096.385502"/>
    <n v="20953510235.294102"/>
    <n v="22204940512.223499"/>
    <n v="24039383608.4235"/>
    <n v="22920490774.102001"/>
    <n v="24226574634.029301"/>
    <n v="25213935012.081902"/>
    <n v="27458999472.295502"/>
    <n v="27023468665.897701"/>
    <n v="28645436569.148899"/>
    <n v="24316556025.658501"/>
    <n v="22085858243.243198"/>
    <n v="22367254864.864899"/>
    <n v="28448326756.756802"/>
    <n v="30429803651.2192"/>
    <n v="25017368700"/>
    <n v="25365908100"/>
    <n v="25736331200"/>
    <n v="28364615200"/>
    <n v="30565400000"/>
    <n v="31682400000"/>
    <n v="33590500000"/>
    <n v="35901200000"/>
    <n v="38203000000"/>
    <n v="42643836100"/>
    <n v="52742800000"/>
    <n v="58603900000"/>
    <n v="60806300000"/>
    <n v="62080000000"/>
    <n v="64328000000"/>
    <n v="68990000000"/>
    <n v="73141000000"/>
    <n v="77148000000"/>
    <n v="80656000000"/>
    <n v="87133000000"/>
    <n v="91370000000"/>
    <n v="96851000000"/>
    <n v="100023000000"/>
    <m/>
    <m/>
  </r>
  <r>
    <x v="49"/>
    <s v="CUW"/>
    <s v="Curacao"/>
    <x v="0"/>
    <s v="Latin America &amp; Caribbean"/>
    <s v="GDP (current US$)"/>
    <s v="NY.GDP.MKTP.CD"/>
    <m/>
    <m/>
    <m/>
    <m/>
    <m/>
    <m/>
    <m/>
    <m/>
    <m/>
    <m/>
    <m/>
    <m/>
    <m/>
    <m/>
    <m/>
    <m/>
    <m/>
    <m/>
    <m/>
    <m/>
    <m/>
    <m/>
    <m/>
    <m/>
    <m/>
    <m/>
    <m/>
    <m/>
    <m/>
    <m/>
    <m/>
    <m/>
    <m/>
    <m/>
    <m/>
    <m/>
    <m/>
    <m/>
    <m/>
    <m/>
    <m/>
    <m/>
    <m/>
    <m/>
    <m/>
    <m/>
    <m/>
    <m/>
    <m/>
    <m/>
    <m/>
    <n v="3038699608.93855"/>
    <n v="3131096089.3854699"/>
    <n v="3147616201.1173201"/>
    <n v="3158406033.5195498"/>
    <n v="3151910782.1229"/>
    <n v="3122287932.9608898"/>
    <n v="3116610111.7318401"/>
    <n v="3127908044.69274"/>
    <n v="3101787709.49721"/>
    <m/>
  </r>
  <r>
    <x v="50"/>
    <s v="CYM"/>
    <s v="Cayman Islands"/>
    <x v="0"/>
    <s v="Latin America &amp; Caribbean"/>
    <s v="GDP (current US$)"/>
    <s v="NY.GDP.MKTP.CD"/>
    <m/>
    <m/>
    <m/>
    <m/>
    <m/>
    <m/>
    <m/>
    <m/>
    <m/>
    <m/>
    <m/>
    <m/>
    <m/>
    <m/>
    <m/>
    <m/>
    <m/>
    <m/>
    <m/>
    <m/>
    <m/>
    <m/>
    <m/>
    <m/>
    <m/>
    <m/>
    <m/>
    <m/>
    <m/>
    <m/>
    <m/>
    <m/>
    <m/>
    <m/>
    <m/>
    <m/>
    <m/>
    <m/>
    <m/>
    <m/>
    <m/>
    <m/>
    <m/>
    <m/>
    <m/>
    <m/>
    <n v="4200439498.5283799"/>
    <n v="4466438823.0324697"/>
    <n v="4586114070.0991602"/>
    <n v="4281868765.92454"/>
    <n v="4156990816.04561"/>
    <n v="4186223864.8445001"/>
    <n v="4291158967.9088101"/>
    <n v="4405954696.1633596"/>
    <n v="4563017851.6243601"/>
    <n v="4708336756.0884895"/>
    <n v="4909498942.67103"/>
    <n v="5153091157.7722502"/>
    <n v="5517361237.6342297"/>
    <m/>
    <m/>
  </r>
  <r>
    <x v="51"/>
    <s v="CYP"/>
    <s v="Cyprus"/>
    <x v="0"/>
    <s v="Europe &amp; Central Asia"/>
    <s v="GDP (current US$)"/>
    <s v="NY.GDP.MKTP.CD"/>
    <m/>
    <m/>
    <m/>
    <m/>
    <m/>
    <m/>
    <m/>
    <m/>
    <m/>
    <m/>
    <m/>
    <m/>
    <m/>
    <m/>
    <m/>
    <n v="489914760.68280703"/>
    <n v="576090073.71503603"/>
    <n v="734887973.975806"/>
    <n v="964026512.19783902"/>
    <n v="1288715209.5808401"/>
    <n v="2154311276.9485898"/>
    <n v="2087496373.77964"/>
    <n v="2159242416.7694201"/>
    <n v="2160364071.1902099"/>
    <n v="2278248953.1405802"/>
    <n v="2430411900.1919398"/>
    <n v="3090734463.2768402"/>
    <n v="3704813885.5054798"/>
    <n v="4278792597.2396498"/>
    <n v="4563482603.5502996"/>
    <n v="5591130217.6696501"/>
    <n v="5770197348.4848499"/>
    <n v="6912150456.3233404"/>
    <n v="6590291048.2921104"/>
    <n v="7425703928.5714302"/>
    <n v="9933133247.0892601"/>
    <n v="10011918444.1656"/>
    <n v="9547818700.1140308"/>
    <n v="10248617647.0588"/>
    <n v="10497908306.364599"/>
    <n v="9985844486.3336506"/>
    <n v="10397897085.610201"/>
    <n v="11420227884.6154"/>
    <n v="14547325028.312599"/>
    <n v="17320552500"/>
    <n v="18433411267.255299"/>
    <n v="20072786350.520599"/>
    <n v="23968764029.564701"/>
    <n v="27844698989.307201"/>
    <n v="25945391775.493198"/>
    <n v="25732432719.077301"/>
    <n v="27565469097.995499"/>
    <n v="24978513426.6992"/>
    <n v="23900872625.846699"/>
    <n v="23156850006.6427"/>
    <n v="19842404304.892899"/>
    <n v="20953442550.365299"/>
    <n v="22729184365.1152"/>
    <n v="25309818138.875801"/>
    <n v="24948935408.037601"/>
    <m/>
  </r>
  <r>
    <x v="52"/>
    <s v="CZE"/>
    <s v="Czech Republic"/>
    <x v="1"/>
    <s v="Europe &amp; Central Asia"/>
    <s v="GDP (current US$)"/>
    <s v="NY.GDP.MKTP.CD"/>
    <m/>
    <m/>
    <m/>
    <m/>
    <m/>
    <m/>
    <m/>
    <m/>
    <m/>
    <m/>
    <m/>
    <m/>
    <m/>
    <m/>
    <m/>
    <m/>
    <m/>
    <m/>
    <m/>
    <m/>
    <m/>
    <m/>
    <m/>
    <m/>
    <m/>
    <m/>
    <m/>
    <m/>
    <m/>
    <m/>
    <n v="40728950704.617599"/>
    <n v="29859921158.869598"/>
    <n v="34805013229.571999"/>
    <n v="40866748705.107498"/>
    <n v="47850203856.175102"/>
    <n v="60147174076.865097"/>
    <n v="67387788632.981201"/>
    <n v="62180159376.123901"/>
    <n v="66807429711.411003"/>
    <n v="65173130995.221199"/>
    <n v="61828166496.094101"/>
    <n v="67808032979.5429"/>
    <n v="82196001050.747406"/>
    <n v="100090467581.26801"/>
    <n v="119814434353.575"/>
    <n v="137143471328.274"/>
    <n v="156264095664.64301"/>
    <n v="190183800884.01801"/>
    <n v="236816485762.98801"/>
    <n v="207434296805.32999"/>
    <n v="209069940963.177"/>
    <n v="229562733398.948"/>
    <n v="208857719320.64899"/>
    <n v="211685616592.931"/>
    <n v="209358834156.32901"/>
    <n v="188033050459.88101"/>
    <n v="196272068576.33801"/>
    <n v="218628940951.67499"/>
    <n v="248908731817.50201"/>
    <n v="250680504529.647"/>
    <m/>
  </r>
  <r>
    <x v="53"/>
    <s v="DEU"/>
    <s v="Germany"/>
    <x v="1"/>
    <s v="Europe &amp; Central Asia"/>
    <s v="GDP (current US$)"/>
    <s v="NY.GDP.MKTP.CD"/>
    <m/>
    <m/>
    <m/>
    <m/>
    <m/>
    <m/>
    <m/>
    <m/>
    <m/>
    <m/>
    <n v="215838448137.65799"/>
    <n v="249985055484.30301"/>
    <n v="299801542047.47601"/>
    <n v="398374021953.89697"/>
    <n v="445303484241.55402"/>
    <n v="490636517211.22498"/>
    <n v="519754453161.41101"/>
    <n v="600498238019.03503"/>
    <n v="740469983446.93298"/>
    <n v="881345176608.68604"/>
    <n v="950290856466.53796"/>
    <n v="800472055387.27795"/>
    <n v="776576439106.95605"/>
    <n v="770684323247.79797"/>
    <n v="725111123634.11499"/>
    <n v="732534887058.198"/>
    <n v="1046259374943.71"/>
    <n v="1298176105549.51"/>
    <n v="1401233225303.49"/>
    <n v="1398967436804.3301"/>
    <n v="1771671206875.6799"/>
    <n v="1868945197407.1899"/>
    <n v="2131571696931.75"/>
    <n v="2071323790370.28"/>
    <n v="2205074123177.0498"/>
    <n v="2585792275146.7202"/>
    <n v="2497244606186.6401"/>
    <n v="2211989623279.9502"/>
    <n v="2238990774702.6802"/>
    <n v="2194204133816.3201"/>
    <n v="1943145384190.1599"/>
    <n v="1944107382550.3401"/>
    <n v="2068624129493.6899"/>
    <n v="2496128668171.5601"/>
    <n v="2809187981127.3901"/>
    <n v="2845802760850.6401"/>
    <n v="2992196713084.9302"/>
    <n v="3421229126745.1401"/>
    <n v="3730027830672.3301"/>
    <n v="3397791053070.2998"/>
    <n v="3396354075663.73"/>
    <n v="3744408602683.9399"/>
    <n v="3527344944139.8301"/>
    <n v="3732743446218.9199"/>
    <n v="3883920155292.2598"/>
    <n v="3356235704119.75"/>
    <n v="3467498002104.3301"/>
    <n v="3682602479929.4199"/>
    <n v="3963767526250.98"/>
    <n v="3861123558039.21"/>
    <m/>
  </r>
  <r>
    <x v="54"/>
    <s v="DJI"/>
    <s v="Djibouti"/>
    <x v="0"/>
    <s v="Middle East &amp; North Africa"/>
    <s v="GDP (current US$)"/>
    <s v="NY.GDP.MKTP.CD"/>
    <m/>
    <m/>
    <m/>
    <m/>
    <m/>
    <m/>
    <m/>
    <m/>
    <m/>
    <m/>
    <m/>
    <m/>
    <m/>
    <m/>
    <m/>
    <m/>
    <m/>
    <m/>
    <m/>
    <m/>
    <m/>
    <m/>
    <m/>
    <m/>
    <m/>
    <n v="340989527.96799499"/>
    <m/>
    <n v="373371738.28641498"/>
    <n v="395794538.63077497"/>
    <n v="409220087.10281801"/>
    <n v="452328087.28287601"/>
    <n v="462421998.52577901"/>
    <n v="478058304.87111801"/>
    <n v="466048469.22986001"/>
    <n v="491689220.74487501"/>
    <n v="497723960.58991301"/>
    <n v="494004647.73436999"/>
    <n v="502675542.00122702"/>
    <n v="514267869.300758"/>
    <n v="536080148.09729898"/>
    <n v="551230861.85650504"/>
    <n v="572417440.82016206"/>
    <n v="591122039.60139799"/>
    <n v="622044665.51504898"/>
    <n v="666072101.77750504"/>
    <n v="708633194.72656596"/>
    <n v="768873684.03283799"/>
    <n v="847918929.10798395"/>
    <n v="999105339.26772904"/>
    <n v="1049110684.72493"/>
    <n v="1128611700.3618"/>
    <n v="1239144501.77525"/>
    <n v="1353632941.5207"/>
    <n v="2042817162.85639"/>
    <n v="2214681573.5693302"/>
    <n v="2430287967.0267801"/>
    <n v="2603554906.5946398"/>
    <n v="2751461055.59307"/>
    <n v="3012820409.6331301"/>
    <n v="3324634256.1332402"/>
    <m/>
  </r>
  <r>
    <x v="55"/>
    <s v="DMA"/>
    <s v="Dominica"/>
    <x v="0"/>
    <s v="Latin America &amp; Caribbean"/>
    <s v="GDP (current US$)"/>
    <s v="NY.GDP.MKTP.CD"/>
    <m/>
    <m/>
    <m/>
    <m/>
    <m/>
    <m/>
    <m/>
    <m/>
    <m/>
    <m/>
    <m/>
    <m/>
    <m/>
    <m/>
    <m/>
    <m/>
    <m/>
    <n v="45872947.407407403"/>
    <n v="57130215.555555597"/>
    <n v="55017758.888888903"/>
    <n v="72804653.333333299"/>
    <n v="82107391.111111104"/>
    <n v="89527576.666666701"/>
    <n v="98665191.481481507"/>
    <n v="109157070.740741"/>
    <n v="119491932.962963"/>
    <n v="135161958.51851901"/>
    <n v="151868754.444444"/>
    <n v="171106184.074074"/>
    <n v="185137242.96296301"/>
    <n v="201428730"/>
    <n v="219763222.222222"/>
    <n v="234058259.25925899"/>
    <n v="245527592.59259301"/>
    <n v="264375666.66666701"/>
    <n v="274522148.148148"/>
    <n v="292286000"/>
    <n v="302989185.18518502"/>
    <n v="322409851.851852"/>
    <n v="331759000"/>
    <n v="333468888.88888901"/>
    <n v="340205074.07407397"/>
    <n v="333195185.18518502"/>
    <n v="343310666.66666698"/>
    <n v="367199111.11111099"/>
    <n v="364255074.07407397"/>
    <n v="390250148.148148"/>
    <n v="421375851.851852"/>
    <n v="458190185.18518502"/>
    <n v="489074333.33333302"/>
    <n v="493825925.92592603"/>
    <n v="501025925.92592603"/>
    <n v="485996296.296296"/>
    <n v="498296296.296296"/>
    <n v="520207407.40740699"/>
    <n v="540737037.03703701"/>
    <n v="576229629.62962997"/>
    <n v="519837037.03703701"/>
    <n v="551074074.07407403"/>
    <n v="582403703.703704"/>
    <m/>
  </r>
  <r>
    <x v="56"/>
    <s v="DNK"/>
    <s v="Denmark"/>
    <x v="1"/>
    <s v="Europe &amp; Central Asia"/>
    <s v="GDP (current US$)"/>
    <s v="NY.GDP.MKTP.CD"/>
    <m/>
    <m/>
    <m/>
    <m/>
    <m/>
    <m/>
    <n v="11931739858.704599"/>
    <n v="13059064374.6287"/>
    <n v="13505573866.6667"/>
    <n v="15414902266.6667"/>
    <n v="17075457600"/>
    <n v="19085731252.440701"/>
    <n v="23232379951.937599"/>
    <n v="30730626663.3606"/>
    <n v="34160444798.109901"/>
    <n v="40474406216.282097"/>
    <n v="44575892473.118301"/>
    <n v="49784338519.456299"/>
    <n v="60362931853.624901"/>
    <n v="70366241969.207397"/>
    <n v="71127528699.941406"/>
    <n v="61877813965.241302"/>
    <n v="60412844678.603996"/>
    <n v="60644782176.052498"/>
    <n v="59105236853.793701"/>
    <n v="62658568287.342903"/>
    <n v="88078760103.819107"/>
    <n v="109414423928.77499"/>
    <n v="115552846616.653"/>
    <n v="112409222182.70399"/>
    <n v="138247285815.85501"/>
    <n v="139224688814.19501"/>
    <n v="152915654478.88501"/>
    <n v="143195627014.60501"/>
    <n v="156162386724.52301"/>
    <n v="185006881515.065"/>
    <n v="187632346387.98401"/>
    <n v="173537647058.82401"/>
    <n v="176991934992.83701"/>
    <n v="177965188354.69199"/>
    <n v="164158739097.62299"/>
    <n v="164791442543.375"/>
    <n v="178635163717.431"/>
    <n v="218096033517.009"/>
    <n v="251373002954.38199"/>
    <n v="264467336457.17001"/>
    <n v="282884947702.966"/>
    <n v="319423424509.06598"/>
    <n v="353361038818.383"/>
    <n v="321241303699.00598"/>
    <n v="321995279401.50201"/>
    <n v="344003137611.271"/>
    <n v="327148943812.13702"/>
    <n v="343584391647.927"/>
    <n v="352993631617.70801"/>
    <n v="302673070846.85699"/>
    <n v="313115929314.33899"/>
    <n v="332121063806.39099"/>
    <n v="356879499797.896"/>
    <n v="350104327658.67499"/>
    <m/>
  </r>
  <r>
    <x v="57"/>
    <s v="DOM"/>
    <s v="Dominican Republic"/>
    <x v="0"/>
    <s v="Latin America &amp; Caribbean"/>
    <s v="GDP (current US$)"/>
    <s v="NY.GDP.MKTP.CD"/>
    <n v="672399700"/>
    <n v="654100200"/>
    <n v="824100000"/>
    <n v="940799900"/>
    <n v="1025599900"/>
    <n v="888100000"/>
    <n v="983900000"/>
    <n v="1034800000"/>
    <n v="1079100000"/>
    <n v="1230500000"/>
    <n v="1485500000"/>
    <n v="1666500000"/>
    <n v="1987400000"/>
    <n v="2344800000"/>
    <n v="2925700000"/>
    <n v="3599200000"/>
    <n v="3951500000"/>
    <n v="4587100000"/>
    <n v="4734400000"/>
    <n v="5498800000"/>
    <n v="6761300000"/>
    <n v="7561300000"/>
    <n v="8267400000"/>
    <n v="9220600000"/>
    <n v="11594000000"/>
    <n v="5044592944.8049898"/>
    <n v="6122198120.0289202"/>
    <n v="5826987099.4590101"/>
    <n v="5374314928.4253597"/>
    <n v="6686593059.9369097"/>
    <n v="7073675544.8084698"/>
    <n v="9734321854.6609802"/>
    <n v="11356271338.9377"/>
    <n v="13081042396.3153"/>
    <n v="14664237669.313499"/>
    <n v="16598679275.3976"/>
    <n v="18241691854.191399"/>
    <n v="20017908832.328499"/>
    <n v="21672526559.747898"/>
    <n v="22137599984.437302"/>
    <n v="24305116729.170101"/>
    <n v="25601765403.0896"/>
    <n v="27137508655.312698"/>
    <n v="21403167849.035301"/>
    <n v="22322395369.138401"/>
    <n v="35777570134.038498"/>
    <n v="37879869898.3451"/>
    <n v="43965420071.091499"/>
    <n v="48122547176.832199"/>
    <n v="48261033297.300102"/>
    <n v="53860175556.520798"/>
    <n v="58029750744.380898"/>
    <n v="60681537194.707603"/>
    <n v="62682163837.6521"/>
    <n v="67179914026.277298"/>
    <n v="71164825257.737198"/>
    <n v="75704720189.620407"/>
    <n v="79997975622.760406"/>
    <n v="85555378043.799896"/>
    <n v="88941299734.207306"/>
    <m/>
  </r>
  <r>
    <x v="58"/>
    <s v="DZA"/>
    <s v="Algeria"/>
    <x v="0"/>
    <s v="Middle East &amp; North Africa"/>
    <s v="GDP (current US$)"/>
    <s v="NY.GDP.MKTP.CD"/>
    <m/>
    <m/>
    <n v="2001468867.7334399"/>
    <n v="2703014867.3283401"/>
    <n v="2909351792.5865898"/>
    <n v="3136258896.9232998"/>
    <n v="3039834558.7490602"/>
    <n v="3370843065.7673502"/>
    <n v="3852115816.9775801"/>
    <n v="4257218772.1536899"/>
    <n v="4863487492.65763"/>
    <n v="5077222366.97472"/>
    <n v="6761786386.5471296"/>
    <n v="8715105930.4910107"/>
    <n v="13209713643.321899"/>
    <n v="15557934268.4965"/>
    <n v="17728347374.993999"/>
    <n v="20971901273.271"/>
    <n v="26364491313.447102"/>
    <n v="33243422157.6311"/>
    <n v="42345277342.019501"/>
    <n v="44348672667.871498"/>
    <n v="45207088715.6483"/>
    <n v="48801369800.3675"/>
    <n v="53698278905.967796"/>
    <n v="57937868670.193703"/>
    <n v="63696301892.8116"/>
    <n v="66742267773.1959"/>
    <n v="59089067187.394302"/>
    <n v="55631489801.550797"/>
    <n v="62045099642.777397"/>
    <n v="45715367087.100098"/>
    <n v="48003298223.117798"/>
    <n v="49946455210.966003"/>
    <n v="42542571305.513603"/>
    <n v="41764052457.881401"/>
    <n v="46941496779.849899"/>
    <n v="48177862501.949501"/>
    <n v="48187747528.899002"/>
    <n v="48640580406.765404"/>
    <n v="54790233855.966003"/>
    <n v="54744725765.719101"/>
    <n v="56760246981.752502"/>
    <n v="67863841333.419502"/>
    <n v="85325003122.094696"/>
    <n v="103198251003.394"/>
    <n v="117027321306.159"/>
    <n v="134845573817.76199"/>
    <n v="171008067513.16199"/>
    <n v="137206139022.71201"/>
    <n v="161155315145.814"/>
    <n v="200254371997.255"/>
    <n v="209021250805.93201"/>
    <n v="209724351221.97"/>
    <n v="213860450595.82901"/>
    <n v="166361491140.75299"/>
    <n v="159994837855.12"/>
    <n v="170163165960.51599"/>
    <n v="175405660377.358"/>
    <n v="171091289782.245"/>
    <m/>
  </r>
  <r>
    <x v="59"/>
    <s v="EAP"/>
    <s v="East Asia &amp; Pacific (excluding high income)"/>
    <x v="0"/>
    <n v="0"/>
    <s v="GDP (current US$)"/>
    <s v="NY.GDP.MKTP.CD"/>
    <n v="80250493641.905502"/>
    <n v="70446019997.354202"/>
    <n v="64553767695.372704"/>
    <n v="69902770698.820908"/>
    <n v="81045145099.940002"/>
    <n v="94581254563.504501"/>
    <n v="103540472760.25"/>
    <n v="100327451309.75"/>
    <n v="101263489712.10699"/>
    <n v="113708221259.87199"/>
    <n v="126754692007.853"/>
    <n v="136312508921.707"/>
    <n v="154640871985.06699"/>
    <n v="194700763785.13501"/>
    <n v="219659099843.73099"/>
    <n v="246943735735.87399"/>
    <n v="250649536372.07901"/>
    <n v="289645128619.70801"/>
    <n v="280407231423.82202"/>
    <n v="324800784563.948"/>
    <n v="374787819832.93701"/>
    <n v="399935092084.71997"/>
    <n v="419729871996.25"/>
    <n v="440421938482.22198"/>
    <n v="478031145992.70697"/>
    <n v="523887269107.87903"/>
    <n v="522409369802.41199"/>
    <n v="515943573362.005"/>
    <n v="572205344911.86902"/>
    <n v="618412463171.29602"/>
    <n v="662879649054.75305"/>
    <n v="719408974253.72595"/>
    <n v="806166278366.20801"/>
    <n v="885049869025.14099"/>
    <n v="1064721034788.21"/>
    <n v="1314165537810.47"/>
    <n v="1509463177863.6499"/>
    <n v="1563525831175.22"/>
    <n v="1433031594737.25"/>
    <n v="1576375003974.6599"/>
    <n v="1737749129261.3401"/>
    <n v="1848789443485.76"/>
    <n v="2046198377299.8601"/>
    <n v="2315828971757.4399"/>
    <n v="2685127810718.1602"/>
    <n v="3110134079005.8101"/>
    <n v="3745631317286.5498"/>
    <n v="4735293106343.0303"/>
    <n v="5990763203434.5596"/>
    <n v="6496157409688.5703"/>
    <n v="7874770924892.71"/>
    <n v="9620273762794.0898"/>
    <n v="10727640354235.6"/>
    <n v="11835629991510.1"/>
    <n v="12761629787232.4"/>
    <n v="13294602254117.5"/>
    <n v="13575794190520.199"/>
    <n v="14835961478596.199"/>
    <n v="16594146987960.9"/>
    <n v="17151686026915.6"/>
    <m/>
  </r>
  <r>
    <x v="60"/>
    <s v="EAR"/>
    <s v="Early-demographic dividend"/>
    <x v="0"/>
    <n v="0"/>
    <s v="GDP (current US$)"/>
    <s v="NY.GDP.MKTP.CD"/>
    <n v="151710641065.026"/>
    <n v="152833587349.414"/>
    <n v="158621887184.41599"/>
    <n v="168185859037.64499"/>
    <n v="193055401617.94299"/>
    <n v="209371590635.11301"/>
    <n v="206448731440.909"/>
    <n v="216938455959.86301"/>
    <n v="234835259599.341"/>
    <n v="262321358690.948"/>
    <n v="279020915487.03302"/>
    <n v="301220799639.64301"/>
    <n v="331134691141.80298"/>
    <n v="423338544573.62701"/>
    <n v="593424176979.34302"/>
    <n v="635950355468.73401"/>
    <n v="693476881003.198"/>
    <n v="775182068218.104"/>
    <n v="858654306071.06995"/>
    <n v="1044377009409.25"/>
    <n v="1297249977434.2"/>
    <n v="1446432600426.26"/>
    <n v="1378951805911.53"/>
    <n v="1391392890604.53"/>
    <n v="1379845237359.22"/>
    <n v="1414883644290.9199"/>
    <n v="1425500857994.8701"/>
    <n v="1431465106441.51"/>
    <n v="1525313378674.6499"/>
    <n v="1550134267369.5901"/>
    <n v="1819322596299.3899"/>
    <n v="1927413036985.1499"/>
    <n v="2115223040436.03"/>
    <n v="2316491616326.5"/>
    <n v="2429223819937.2998"/>
    <n v="2494157229089.4102"/>
    <n v="2716413088606.8101"/>
    <n v="2905168131422.5801"/>
    <n v="2871419752686.6099"/>
    <n v="3039237639701.7002"/>
    <n v="3310687184969.0801"/>
    <n v="3276711855487.9702"/>
    <n v="3181210763289.98"/>
    <n v="3538817561930.6201"/>
    <n v="4114924539187.2598"/>
    <n v="4796423014020.8496"/>
    <n v="5484204669702.29"/>
    <n v="6503649718661.96"/>
    <n v="7333172265219.8096"/>
    <n v="7059238259316.2197"/>
    <n v="8575074872867.3203"/>
    <n v="9613820765240.1406"/>
    <n v="10081635886117.6"/>
    <n v="10259814437389.4"/>
    <n v="10620471211777"/>
    <n v="10311638541292.5"/>
    <n v="10550444704869.4"/>
    <n v="11399719349294.5"/>
    <n v="11645984950915.1"/>
    <n v="11989867025219.9"/>
    <m/>
  </r>
  <r>
    <x v="61"/>
    <s v="EAS"/>
    <s v="East Asia &amp; Pacific"/>
    <x v="0"/>
    <n v="0"/>
    <s v="GDP (current US$)"/>
    <s v="NY.GDP.MKTP.CD"/>
    <n v="153258057232.99799"/>
    <n v="153705822175.48199"/>
    <n v="157267972570.83301"/>
    <n v="175495039565.26001"/>
    <n v="201631014244.16901"/>
    <n v="224575551901.97"/>
    <n v="251080310503.82999"/>
    <n v="272054381801.52701"/>
    <n v="299757818546.586"/>
    <n v="345294367341.92902"/>
    <n v="407459144869.10999"/>
    <n v="452784421140.112"/>
    <n v="562058538942.09595"/>
    <n v="740870149275.51794"/>
    <n v="852973117221.20996"/>
    <n v="933922320300.87598"/>
    <n v="1026745930321.48"/>
    <n v="1223972960081.95"/>
    <n v="1544902214777.77"/>
    <n v="1677595872430.8401"/>
    <n v="1812999207708.3799"/>
    <n v="1998644102063.4299"/>
    <n v="1958557967748.78"/>
    <n v="2084753977838.1899"/>
    <n v="2233309910977.6899"/>
    <n v="2357066829512.4502"/>
    <n v="3081018856091.1899"/>
    <n v="3618399645447.1802"/>
    <n v="4354039583864.5898"/>
    <n v="4534466884167.25"/>
    <n v="4736015998425.7695"/>
    <n v="5347668276481.8496"/>
    <n v="5842841624260.7998"/>
    <n v="6535027116955.8301"/>
    <n v="7308897693700.46"/>
    <n v="8306233510533.96"/>
    <n v="8004121514036.7197"/>
    <n v="7659298610269.6504"/>
    <n v="6865582430737.8604"/>
    <n v="7667708144684.0703"/>
    <n v="8297737596565.1504"/>
    <n v="7718742373703.4297"/>
    <n v="7844844857116.3896"/>
    <n v="8626683823605.1104"/>
    <n v="9677471508167.6309"/>
    <n v="10332368400735"/>
    <n v="10960408641318.301"/>
    <n v="12262928056571.1"/>
    <n v="14148068323132.9"/>
    <n v="14572385316546.301"/>
    <n v="16988747056146.301"/>
    <n v="19687376400049.301"/>
    <n v="21072075411804.301"/>
    <n v="21318560290646.398"/>
    <n v="22002182897791.699"/>
    <n v="21911638600129.5"/>
    <n v="22658589044442.602"/>
    <n v="24222685964338.301"/>
    <n v="26351346134237.602"/>
    <n v="26924664688093.801"/>
    <m/>
  </r>
  <r>
    <x v="62"/>
    <s v="ECA"/>
    <s v="Europe &amp; Central Asia (excluding high income)"/>
    <x v="0"/>
    <n v="0"/>
    <s v="GDP (current US$)"/>
    <s v="NY.GDP.MKTP.CD"/>
    <m/>
    <m/>
    <m/>
    <m/>
    <m/>
    <m/>
    <m/>
    <m/>
    <m/>
    <m/>
    <m/>
    <m/>
    <m/>
    <m/>
    <m/>
    <m/>
    <m/>
    <m/>
    <m/>
    <m/>
    <m/>
    <m/>
    <m/>
    <m/>
    <m/>
    <m/>
    <m/>
    <m/>
    <n v="863023050189.19299"/>
    <n v="834997438917.65295"/>
    <n v="894075442146.677"/>
    <n v="872295474270.04199"/>
    <n v="803991658719.40698"/>
    <n v="788208048754.19202"/>
    <n v="676992531407.71997"/>
    <n v="723125128256.82104"/>
    <n v="730185957551.89001"/>
    <n v="762247735825.047"/>
    <n v="706305214462.08704"/>
    <n v="592456551089.92395"/>
    <n v="662443215872.78296"/>
    <n v="655123660901.53003"/>
    <n v="750180416420.84705"/>
    <n v="946383625544.81201"/>
    <n v="1255527832569.55"/>
    <n v="1587456615931.05"/>
    <n v="1946458171775.8201"/>
    <n v="2503767485968.7798"/>
    <n v="3102574233333.8501"/>
    <n v="2434007908564.6201"/>
    <n v="2944940077492.75"/>
    <n v="3660261685135.8398"/>
    <n v="3904070673139.3999"/>
    <n v="4139016998710.1899"/>
    <n v="3841761017808.2998"/>
    <n v="2916638590939.3799"/>
    <n v="2773218419978.23"/>
    <n v="3114811233223.4399"/>
    <n v="3192144799381.4302"/>
    <n v="3248461689441.8901"/>
    <m/>
  </r>
  <r>
    <x v="63"/>
    <s v="ECS"/>
    <s v="Europe &amp; Central Asia"/>
    <x v="0"/>
    <n v="0"/>
    <s v="GDP (current US$)"/>
    <s v="NY.GDP.MKTP.CD"/>
    <m/>
    <m/>
    <m/>
    <m/>
    <m/>
    <m/>
    <n v="735336937615.69604"/>
    <n v="791911711743.02197"/>
    <n v="828389698244.84998"/>
    <n v="916253370971.302"/>
    <n v="1016033191104.6899"/>
    <n v="1147925266544.74"/>
    <n v="1376426424729.9299"/>
    <n v="1751362620480.0701"/>
    <n v="1980222389835.3999"/>
    <n v="2311907987330.02"/>
    <n v="2403699713392.3501"/>
    <n v="2719088245031.6499"/>
    <n v="3333253542961.3301"/>
    <n v="4066212425701.0098"/>
    <n v="4597015711004.7695"/>
    <n v="4091310567633.98"/>
    <n v="3942429797290.4399"/>
    <n v="3824479618399.5298"/>
    <n v="3675877013972.7798"/>
    <n v="3804082870045.2998"/>
    <n v="5192017014026.6104"/>
    <n v="6415629458430.7002"/>
    <n v="7141608205610.2197"/>
    <n v="7237182383454.3096"/>
    <n v="8853717201319.7598"/>
    <n v="9129990414713.6602"/>
    <n v="9790981945516.5801"/>
    <n v="8992738191793.1797"/>
    <n v="9402814207666.0293"/>
    <n v="10856847883981.199"/>
    <n v="11079547972549.301"/>
    <n v="10510950694215.5"/>
    <n v="10781325035294"/>
    <n v="10659427783532.801"/>
    <n v="10032230959415"/>
    <n v="10142982958803.1"/>
    <n v="11088759677981.1"/>
    <n v="13500552311959.699"/>
    <n v="15738381687087.301"/>
    <n v="16757261510763"/>
    <n v="18146349641681.801"/>
    <n v="21201858431040.699"/>
    <n v="23274110108626.398"/>
    <n v="20471170410114.699"/>
    <n v="20967706431399.602"/>
    <n v="23249955211795"/>
    <n v="22412505450270.699"/>
    <n v="23421005051887.5"/>
    <n v="23738526473026"/>
    <n v="20450302716605.898"/>
    <n v="20388826551162.898"/>
    <n v="21610837008711.602"/>
    <n v="23145668465857.398"/>
    <n v="22792819661712.699"/>
    <m/>
  </r>
  <r>
    <x v="64"/>
    <s v="ECU"/>
    <s v="Ecuador"/>
    <x v="0"/>
    <s v="Latin America &amp; Caribbean"/>
    <s v="GDP (current US$)"/>
    <s v="NY.GDP.MKTP.CD"/>
    <n v="2069465326.4188199"/>
    <n v="1753850416.7082601"/>
    <n v="1518208221.23052"/>
    <n v="1824344492.0716901"/>
    <n v="2244146867.9019499"/>
    <n v="2387048255.4517298"/>
    <n v="2429309513.8085399"/>
    <n v="2553596091.8225799"/>
    <n v="2582180794.1855001"/>
    <n v="3112166848.3003998"/>
    <n v="2862504169.99893"/>
    <n v="2754220263.02528"/>
    <n v="3185987234.8408899"/>
    <n v="3891755551.94138"/>
    <n v="6599259420.9960499"/>
    <n v="7731677256.8098202"/>
    <n v="9091924304.8347702"/>
    <n v="11026346589.501101"/>
    <n v="11922502170.640499"/>
    <n v="14175166007.5774"/>
    <n v="17881514682.878399"/>
    <n v="21810767209.369499"/>
    <n v="19929853574.609501"/>
    <n v="17152483214.3536"/>
    <n v="16912515183.278299"/>
    <n v="17149094589.9827"/>
    <n v="15314143988.062099"/>
    <n v="13945431882.2271"/>
    <n v="13051886552.3377"/>
    <n v="13890828707.6493"/>
    <n v="15239278100.350201"/>
    <n v="16988535267.633801"/>
    <n v="18094238119.059502"/>
    <n v="18938717358.679298"/>
    <n v="22708673336.668301"/>
    <n v="24432884442.2211"/>
    <n v="25226393196.598301"/>
    <n v="28162053026.513302"/>
    <n v="27981896948.474201"/>
    <n v="19645272636.318199"/>
    <n v="18327764882.4412"/>
    <n v="24468324000"/>
    <n v="28548945000"/>
    <n v="32432858000"/>
    <n v="36591661000"/>
    <n v="41507085000"/>
    <n v="46802044000"/>
    <n v="51007777000"/>
    <n v="61762635000"/>
    <n v="62519686000"/>
    <n v="69555367000"/>
    <n v="79276664000"/>
    <n v="87924544000"/>
    <n v="95129659000"/>
    <n v="101726331000"/>
    <n v="99290381000"/>
    <n v="99937696000"/>
    <n v="104295862000"/>
    <n v="107562008000"/>
    <n v="107435665000"/>
    <m/>
  </r>
  <r>
    <x v="65"/>
    <s v="EGY"/>
    <s v="Egypt, Arab Rep."/>
    <x v="0"/>
    <s v="Middle East &amp; North Africa"/>
    <s v="GDP (current US$)"/>
    <s v="NY.GDP.MKTP.CD"/>
    <m/>
    <m/>
    <m/>
    <m/>
    <m/>
    <n v="4948667540.4106598"/>
    <n v="5278005611.9145298"/>
    <n v="5605484298.9827499"/>
    <n v="5932242990.6542101"/>
    <n v="6524455205.8111401"/>
    <n v="8042200452.1477003"/>
    <n v="8609283346.0851803"/>
    <n v="9299638055.8428097"/>
    <n v="10098534613.441099"/>
    <n v="9228963224.6000404"/>
    <n v="11632178868.917101"/>
    <n v="13315988083.4161"/>
    <n v="14400806875.9867"/>
    <n v="14811704063.068501"/>
    <n v="18020571428.5714"/>
    <n v="21669908177.066399"/>
    <n v="22136081081.0811"/>
    <n v="27655172413.793098"/>
    <n v="30966239813.7369"/>
    <n v="33971188991.6147"/>
    <n v="39053502251.073196"/>
    <n v="41253507951.3564"/>
    <n v="40455616653.574203"/>
    <n v="34980124929.017601"/>
    <n v="39756299049.979301"/>
    <n v="42978914311.350403"/>
    <n v="37387836490.528397"/>
    <n v="41855986519.4235"/>
    <n v="46578631452.581001"/>
    <n v="51897983392.645302"/>
    <n v="60159245060.454102"/>
    <n v="67629716981.132103"/>
    <n v="78436578171.0914"/>
    <n v="84828807556.080307"/>
    <n v="90710704806.841599"/>
    <n v="99838543960.076294"/>
    <n v="96684636118.598404"/>
    <n v="85146067415.730301"/>
    <n v="80288461538.461502"/>
    <n v="78782467532.467499"/>
    <n v="89600665557.404297"/>
    <n v="107426086956.522"/>
    <n v="130437828371.278"/>
    <n v="162818181818.18201"/>
    <n v="189147005444.646"/>
    <n v="218983666061.70599"/>
    <n v="235989672977.625"/>
    <n v="279116666666.66699"/>
    <n v="288434108527.13202"/>
    <n v="305595408895.26501"/>
    <n v="329366576819.40698"/>
    <n v="332441717791.41101"/>
    <n v="235733695652.17401"/>
    <n v="249712999437.254"/>
    <n v="303092255125.28497"/>
    <m/>
  </r>
  <r>
    <x v="66"/>
    <s v="EMU"/>
    <s v="Euro area"/>
    <x v="0"/>
    <n v="0"/>
    <s v="GDP (current US$)"/>
    <s v="NY.GDP.MKTP.CD"/>
    <n v="244896104747.983"/>
    <n v="269034553263.76199"/>
    <n v="298896117577.01703"/>
    <n v="335428228059.36499"/>
    <n v="373120331332.927"/>
    <n v="407845696622.03998"/>
    <n v="444997457138.37598"/>
    <n v="483543249069.59497"/>
    <n v="519125490808.43799"/>
    <n v="579482266757.15002"/>
    <n v="642870272975.84094"/>
    <n v="728631782016.93994"/>
    <n v="880208593110.66797"/>
    <n v="1142685108120.21"/>
    <n v="1295885592532.96"/>
    <n v="1502576809244.29"/>
    <n v="1568104410401.4199"/>
    <n v="1783667476515.5601"/>
    <n v="2184191678846.4299"/>
    <n v="2645854401363.8599"/>
    <n v="2963319929222.7202"/>
    <n v="2575360777647"/>
    <n v="2493440980012.8301"/>
    <n v="2432534575144.27"/>
    <n v="2333292771636.3799"/>
    <n v="2397100153441.77"/>
    <n v="3364199838684.0098"/>
    <n v="4161029984600.46"/>
    <n v="4576289566013.9102"/>
    <n v="4674511043068.4102"/>
    <n v="5882985731385.2305"/>
    <n v="6110858514458.96"/>
    <n v="6740490547716.2803"/>
    <n v="6169116435462.4404"/>
    <n v="6513051833711.7305"/>
    <n v="7516521296230.29"/>
    <n v="7605554782291.4199"/>
    <n v="6952385218063.2305"/>
    <n v="7149193787843.1299"/>
    <n v="7113969066290.8496"/>
    <n v="6479499625836.7695"/>
    <n v="6590446636963.6602"/>
    <n v="7166146903956.6504"/>
    <n v="8842875774260.7207"/>
    <n v="10141431551374.199"/>
    <n v="10519142335365.4"/>
    <n v="11174369784984.6"/>
    <n v="12862413685145.5"/>
    <n v="14099137973401.199"/>
    <n v="12885825162594.801"/>
    <n v="12628837653379.801"/>
    <n v="13623185516340.301"/>
    <n v="12639557374481.5"/>
    <n v="13190250310518"/>
    <n v="13490553822082.699"/>
    <n v="11668482860489.5"/>
    <n v="11967164887075.699"/>
    <n v="12671044522003.4"/>
    <n v="13686889517984.1"/>
    <n v="13356063677260.5"/>
    <m/>
  </r>
  <r>
    <x v="67"/>
    <s v="ERI"/>
    <s v="Eritrea"/>
    <x v="0"/>
    <s v="Sub-Saharan Africa"/>
    <s v="GDP (current US$)"/>
    <s v="NY.GDP.MKTP.CD"/>
    <m/>
    <m/>
    <m/>
    <m/>
    <m/>
    <m/>
    <m/>
    <m/>
    <m/>
    <m/>
    <m/>
    <m/>
    <m/>
    <m/>
    <m/>
    <m/>
    <m/>
    <m/>
    <m/>
    <m/>
    <m/>
    <m/>
    <m/>
    <m/>
    <m/>
    <m/>
    <m/>
    <m/>
    <m/>
    <m/>
    <m/>
    <m/>
    <n v="477101651.64837599"/>
    <n v="467872714.75560302"/>
    <n v="531688311.68831199"/>
    <n v="578015625"/>
    <n v="693535954.19006705"/>
    <n v="686490090.14014101"/>
    <n v="745526154.93282998"/>
    <n v="688921325.71204305"/>
    <n v="706370815.58441603"/>
    <n v="752368495.512622"/>
    <n v="729321366.65186095"/>
    <n v="870247703.18275797"/>
    <n v="1109054005.4397099"/>
    <n v="1098425900.7411599"/>
    <n v="1211161879.6747999"/>
    <n v="1317974491.05691"/>
    <n v="1380188800"/>
    <n v="1856695551.2195101"/>
    <n v="1589515447.15447"/>
    <n v="2065001626.0162599"/>
    <m/>
    <m/>
    <m/>
    <m/>
    <m/>
    <m/>
    <m/>
    <m/>
    <m/>
  </r>
  <r>
    <x v="68"/>
    <s v="ESP"/>
    <s v="Spain"/>
    <x v="1"/>
    <s v="Europe &amp; Central Asia"/>
    <s v="GDP (current US$)"/>
    <s v="NY.GDP.MKTP.CD"/>
    <n v="12072126075.396999"/>
    <n v="13834300571.4849"/>
    <n v="16138545209.246"/>
    <n v="19074913947.719601"/>
    <n v="21343844643.7341"/>
    <n v="24756958694.923801"/>
    <n v="28721062242.163399"/>
    <n v="31647119228.1982"/>
    <n v="31475548481.4095"/>
    <n v="36038711599.541"/>
    <n v="40992995008.319504"/>
    <n v="46619420359.281403"/>
    <n v="59132415221.330597"/>
    <n v="78639525985.151306"/>
    <n v="97274006345.543701"/>
    <n v="114777046376.812"/>
    <n v="118507184779.905"/>
    <n v="132449277108.43401"/>
    <n v="160599687500"/>
    <n v="214601955875.06201"/>
    <n v="232766822928.754"/>
    <n v="202807891511.98401"/>
    <n v="195996754505.52802"/>
    <n v="170951185614.849"/>
    <n v="172102910370.52399"/>
    <n v="180793463796.47699"/>
    <n v="251321075204.94199"/>
    <n v="318747935588.19598"/>
    <n v="376160409941.43701"/>
    <n v="414757056921.99597"/>
    <n v="536558591250.40802"/>
    <n v="577166174539.63196"/>
    <n v="630916018202.50305"/>
    <n v="525075636030.854"/>
    <n v="530562634455.34698"/>
    <n v="614609020549.77295"/>
    <n v="642588992512.80701"/>
    <n v="590077272727.27295"/>
    <n v="619214834614.099"/>
    <n v="634693160025.56995"/>
    <n v="596877648793.07202"/>
    <n v="627286800894.85498"/>
    <n v="705394315829.09802"/>
    <n v="905492099322.79895"/>
    <n v="1067093369754.16"/>
    <n v="1153285660987.4399"/>
    <n v="1259343871534.3101"/>
    <n v="1472131125102.6599"/>
    <n v="1625224842536.99"/>
    <n v="1485583495415.3899"/>
    <n v="1420722034063"/>
    <n v="1478772824224.03"/>
    <n v="1324820091194.6699"/>
    <n v="1354757433212.72"/>
    <n v="1369398844599.5801"/>
    <n v="1195119269971.52"/>
    <n v="1232076017361.53"/>
    <n v="1312539279462.3601"/>
    <n v="1422153839840.78"/>
    <n v="1393490524517.6399"/>
    <m/>
  </r>
  <r>
    <x v="69"/>
    <s v="EST"/>
    <s v="Estonia"/>
    <x v="1"/>
    <s v="Europe &amp; Central Asia"/>
    <s v="GDP (current US$)"/>
    <s v="NY.GDP.MKTP.CD"/>
    <m/>
    <m/>
    <m/>
    <m/>
    <m/>
    <m/>
    <m/>
    <m/>
    <m/>
    <m/>
    <m/>
    <m/>
    <m/>
    <m/>
    <m/>
    <m/>
    <m/>
    <m/>
    <m/>
    <m/>
    <m/>
    <m/>
    <m/>
    <m/>
    <m/>
    <m/>
    <m/>
    <m/>
    <m/>
    <m/>
    <m/>
    <m/>
    <m/>
    <n v="4006983328.9229999"/>
    <n v="4116734613.10113"/>
    <n v="4497823760.8182497"/>
    <n v="4780170373.2605"/>
    <n v="5147710775.4734001"/>
    <n v="5665917232.1726599"/>
    <n v="5762048551.9591103"/>
    <n v="5694069842.4398804"/>
    <n v="6259257899.9194298"/>
    <n v="7372457379.6741104"/>
    <n v="9877636630.5329704"/>
    <n v="12144397515.528"/>
    <n v="14098326078.8459"/>
    <n v="17012322167.8585"/>
    <n v="22445583082.397999"/>
    <n v="24371299252.966202"/>
    <n v="19744110864.128899"/>
    <n v="19693608289.077301"/>
    <n v="23391530006.316601"/>
    <n v="23192708981.844601"/>
    <n v="25271406707.566002"/>
    <n v="26773473625.192101"/>
    <n v="23048864242.607201"/>
    <n v="24259552888.971699"/>
    <n v="26951648828.578899"/>
    <n v="30631142226.853298"/>
    <n v="31471100656.243099"/>
    <m/>
  </r>
  <r>
    <x v="70"/>
    <s v="ETH"/>
    <s v="Ethiopia"/>
    <x v="0"/>
    <s v="Sub-Saharan Africa"/>
    <s v="GDP (current US$)"/>
    <s v="NY.GDP.MKTP.CD"/>
    <m/>
    <m/>
    <m/>
    <m/>
    <m/>
    <m/>
    <m/>
    <m/>
    <m/>
    <m/>
    <m/>
    <m/>
    <m/>
    <m/>
    <m/>
    <m/>
    <m/>
    <m/>
    <m/>
    <m/>
    <m/>
    <n v="7324903188.4057999"/>
    <n v="7707678019.3236704"/>
    <n v="8567890821.2560396"/>
    <n v="8096302367.1497602"/>
    <n v="9480840483.0917892"/>
    <n v="9848600869.5652199"/>
    <n v="10527338647.343"/>
    <n v="10908935748.792299"/>
    <n v="11476584879.2271"/>
    <n v="12175166763.285"/>
    <n v="13463868357.4879"/>
    <n v="10492993077.609301"/>
    <n v="8830712713.9078102"/>
    <n v="6927950564.5565701"/>
    <n v="7663984567.9012299"/>
    <n v="8547939730.6237402"/>
    <n v="8589211390.4961205"/>
    <n v="7818224905.5507097"/>
    <n v="7700833482.0061502"/>
    <n v="8242392103.6806097"/>
    <n v="8231326016.4749403"/>
    <n v="7850809498.1680298"/>
    <n v="8623691300.0407906"/>
    <n v="10131187261.442101"/>
    <n v="12401139453.973801"/>
    <n v="15280861834.6024"/>
    <n v="19707616772.799599"/>
    <n v="27066912635.222801"/>
    <n v="32437389116.037998"/>
    <n v="29933790334.341801"/>
    <n v="31952763089.330002"/>
    <n v="43310721414.082901"/>
    <n v="47648211133.2183"/>
    <n v="55612228233.517899"/>
    <n v="64589334978.8013"/>
    <n v="74296618481.088196"/>
    <n v="81770791970.981995"/>
    <n v="84269348327.345398"/>
    <n v="95912590628.141205"/>
    <m/>
  </r>
  <r>
    <x v="71"/>
    <s v="EUU"/>
    <s v="European Union"/>
    <x v="0"/>
    <n v="0"/>
    <s v="GDP (current US$)"/>
    <s v="NY.GDP.MKTP.CD"/>
    <m/>
    <m/>
    <m/>
    <m/>
    <m/>
    <m/>
    <n v="503752609399.19"/>
    <n v="547482260350.67102"/>
    <n v="586432328718.04102"/>
    <n v="653698233457.17603"/>
    <n v="726176557516.16504"/>
    <n v="821085900422.05396"/>
    <n v="990760761713.64795"/>
    <n v="1282454921466.01"/>
    <n v="1452249691939.0601"/>
    <n v="1691435780213.03"/>
    <n v="1770646272343.25"/>
    <n v="2005568494443.1299"/>
    <n v="2443515283124.6099"/>
    <n v="2953822103547.8101"/>
    <n v="3304278201967.7798"/>
    <n v="2880935052248.8501"/>
    <n v="2778285618525.5601"/>
    <n v="2702955363034.7798"/>
    <n v="2604252043352.4102"/>
    <n v="2678543114320.6401"/>
    <n v="3745284663925.46"/>
    <n v="4632787700842.4297"/>
    <n v="5085986571203.6504"/>
    <n v="5195419783931.2598"/>
    <n v="6500670912427.1504"/>
    <n v="6732657775959.1299"/>
    <n v="7401120385590.8096"/>
    <n v="6757764931003.3301"/>
    <n v="7159235897836.2002"/>
    <n v="8296652632379.1904"/>
    <n v="8432248464466.5"/>
    <n v="7733664057856.3301"/>
    <n v="7969482287145.1797"/>
    <n v="7923321097094.5703"/>
    <n v="7259892617357.25"/>
    <n v="7387730549105.6797"/>
    <n v="8049791025743.29"/>
    <n v="9912163142683.4004"/>
    <n v="11399525267353.699"/>
    <n v="11905795335412.1"/>
    <n v="12703637408891.9"/>
    <n v="14711331737881.6"/>
    <n v="16237754076873.5"/>
    <n v="14710262893228"/>
    <n v="14544075622068.1"/>
    <n v="15744157300202.9"/>
    <n v="14636296706794.801"/>
    <n v="15293400915549.801"/>
    <n v="15632613367402.199"/>
    <n v="13545081361696.301"/>
    <n v="13886845315710.6"/>
    <n v="14758432346844.801"/>
    <n v="15965026482630.699"/>
    <n v="15626448476438.301"/>
    <m/>
  </r>
  <r>
    <x v="72"/>
    <s v="FCS"/>
    <n v="0"/>
    <x v="0"/>
    <n v="0"/>
    <s v="GDP (current US$)"/>
    <s v="NY.GDP.MKTP.CD"/>
    <n v="17248392836.313202"/>
    <n v="17969415002.273399"/>
    <n v="19816815026.512901"/>
    <n v="22782948594.738499"/>
    <n v="20059244831.425098"/>
    <n v="22034941960.662399"/>
    <n v="23487908901.404701"/>
    <n v="22775773526.920898"/>
    <n v="24057049316.0956"/>
    <n v="27052532925.8764"/>
    <n v="32909291255.570301"/>
    <n v="33511935983.409401"/>
    <n v="38333966646.982201"/>
    <n v="46938574670.016602"/>
    <n v="69919168307.741394"/>
    <n v="78513153478.205002"/>
    <n v="92556684714.387207"/>
    <n v="101521283451.821"/>
    <n v="111872625554.593"/>
    <n v="140714539027.453"/>
    <n v="175746342250.90701"/>
    <n v="245604038409.36401"/>
    <n v="234710725796.45599"/>
    <n v="197611954208.12201"/>
    <n v="177287349008.84601"/>
    <n v="181447427807.70999"/>
    <n v="169919032833.86301"/>
    <n v="170233072496.71201"/>
    <n v="179833942935.95999"/>
    <n v="164856858292.83401"/>
    <n v="259628018818.40201"/>
    <n v="268714426364.478"/>
    <n v="267276312176.07101"/>
    <n v="248507261403.78799"/>
    <n v="239830869020.021"/>
    <n v="277733732779.36902"/>
    <n v="287884939893.896"/>
    <n v="321383421190.862"/>
    <n v="323212581410.20502"/>
    <n v="350258147397.24597"/>
    <n v="412071314412.55902"/>
    <n v="407655075505.10199"/>
    <n v="391543851502.19098"/>
    <n v="416730134398.14502"/>
    <n v="518797637650.98102"/>
    <n v="649000784696.81104"/>
    <n v="806143150767.33704"/>
    <n v="981220334496.59094"/>
    <n v="1264525234630.55"/>
    <n v="1193831251702.8201"/>
    <n v="1430217427154.3301"/>
    <n v="1453117436183.71"/>
    <n v="1678806401944.6201"/>
    <n v="1763713251391.5901"/>
    <n v="1923217210047.71"/>
    <n v="1726905458298.1299"/>
    <n v="1550706828001.5801"/>
    <n v="1569590877815.6599"/>
    <n v="1698248056693.3501"/>
    <n v="1778456492418.5601"/>
    <m/>
  </r>
  <r>
    <x v="73"/>
    <s v="FIN"/>
    <s v="Finland"/>
    <x v="1"/>
    <s v="Europe &amp; Central Asia"/>
    <s v="GDP (current US$)"/>
    <s v="NY.GDP.MKTP.CD"/>
    <n v="5224102195.52771"/>
    <n v="5921659485.0328398"/>
    <n v="6340580854.3907299"/>
    <n v="6885920328.66187"/>
    <n v="7766655085.7858801"/>
    <n v="8589340019.02985"/>
    <n v="9208524504.8768406"/>
    <n v="9368954010.3132"/>
    <n v="8823033880.3299294"/>
    <n v="10070766720.501101"/>
    <n v="11357516987.5425"/>
    <n v="12527405512.9298"/>
    <n v="14743186119.8738"/>
    <n v="19472363466.625198"/>
    <n v="24848821490.467899"/>
    <n v="29472623242.2822"/>
    <n v="31849513771.3494"/>
    <n v="33499799321.233601"/>
    <n v="36256160288.808701"/>
    <n v="44465255686.1548"/>
    <n v="53645202422.6968"/>
    <n v="52448332874.07"/>
    <n v="52797582336.252602"/>
    <n v="50973526900.085403"/>
    <n v="52888800949.742798"/>
    <n v="55875863392.171898"/>
    <n v="73531550551.255005"/>
    <n v="91594751792.235901"/>
    <n v="109058990760.483"/>
    <n v="119012054870.44501"/>
    <n v="141438345513.91699"/>
    <n v="127773856785.767"/>
    <n v="112532519246.084"/>
    <n v="89214114708.025406"/>
    <n v="103299943084.804"/>
    <n v="134189814814.815"/>
    <n v="132129174216.92999"/>
    <n v="126912152101.707"/>
    <n v="134038718291.05499"/>
    <n v="135218410398.466"/>
    <n v="125706651925.55701"/>
    <n v="129421029082.774"/>
    <n v="139738377564.465"/>
    <n v="171274266365.68799"/>
    <n v="197116960516.51401"/>
    <n v="204809103345.35501"/>
    <n v="216907539831.89099"/>
    <n v="256052559540.104"/>
    <n v="284553976856.599"/>
    <n v="252496526813.004"/>
    <n v="249181190476.36899"/>
    <n v="275243697751.01099"/>
    <n v="258304834621.60501"/>
    <n v="271285280621.37299"/>
    <n v="274497230802.95801"/>
    <n v="234440080998.27301"/>
    <n v="240607907010.383"/>
    <n v="255232257243.53"/>
    <n v="275946554578.823"/>
    <n v="269296310180.392"/>
    <m/>
  </r>
  <r>
    <x v="74"/>
    <s v="FJI"/>
    <s v="Fiji"/>
    <x v="0"/>
    <s v="East Asia &amp; Pacific"/>
    <s v="GDP (current US$)"/>
    <s v="NY.GDP.MKTP.CD"/>
    <n v="112328422.113084"/>
    <n v="116987784.913739"/>
    <n v="122906434.95781399"/>
    <n v="129454728.62359899"/>
    <n v="140032741.46832901"/>
    <n v="147084750.03148201"/>
    <n v="150603925.51585299"/>
    <n v="162625885.863484"/>
    <n v="166952937.135005"/>
    <n v="182182067.70356801"/>
    <n v="219878482.17356399"/>
    <n v="247749327.72126701"/>
    <n v="316650508.96752298"/>
    <n v="425963359.355326"/>
    <n v="558589870.90367401"/>
    <n v="684268280.81275105"/>
    <n v="694552411.71883702"/>
    <n v="719533137.12666202"/>
    <n v="829239489.84411895"/>
    <n v="1019743927.2466201"/>
    <n v="1202567359.4131999"/>
    <n v="1235899836.18067"/>
    <n v="1194015444.01544"/>
    <n v="1123107276.30285"/>
    <n v="1177997413.6338401"/>
    <n v="1141210124.8266301"/>
    <n v="1290228616.82408"/>
    <n v="1177908191.97685"/>
    <n v="1109976927.9172201"/>
    <n v="1182686577.22645"/>
    <n v="1337024782.22702"/>
    <n v="1383843860.1247001"/>
    <n v="1531803060.5455799"/>
    <n v="1635426125.30808"/>
    <n v="1825285158.11761"/>
    <n v="1970347720.9699199"/>
    <n v="2129266728.4258499"/>
    <n v="2093994597.2154901"/>
    <n v="1656784779.5450001"/>
    <n v="1942170999.18765"/>
    <n v="1684109743.4933801"/>
    <n v="1660102345.60309"/>
    <n v="1842691481.09196"/>
    <n v="2315935752.7165298"/>
    <n v="2727507212.92556"/>
    <n v="3006725014.7841501"/>
    <n v="3102741451.0166402"/>
    <n v="3405050611.6872602"/>
    <n v="3523185919.55826"/>
    <n v="2870624635.6803198"/>
    <n v="3140508835.9485002"/>
    <n v="3774530615.6591601"/>
    <n v="3972012570.5346699"/>
    <n v="4190143206.2561102"/>
    <n v="4856963251.9747696"/>
    <n v="4682546881.15833"/>
    <n v="4930204219.7130404"/>
    <n v="5353404418.6641302"/>
    <n v="5581393120.6285295"/>
    <n v="5496250694.3158703"/>
    <m/>
  </r>
  <r>
    <x v="75"/>
    <s v="FRA"/>
    <s v="France"/>
    <x v="1"/>
    <s v="Europe &amp; Central Asia"/>
    <s v="GDP (current US$)"/>
    <s v="NY.GDP.MKTP.CD"/>
    <n v="62225478000.882202"/>
    <n v="67461644222.035202"/>
    <n v="75607529809.928802"/>
    <n v="84759195105.869293"/>
    <n v="94007851047.367798"/>
    <n v="101537248148.427"/>
    <n v="110045852177.92799"/>
    <n v="118972977486.207"/>
    <n v="129785441507.45599"/>
    <n v="141903068680.30899"/>
    <n v="148456359985.827"/>
    <n v="165966615366.40201"/>
    <n v="203494148244.47299"/>
    <n v="264429876252.20999"/>
    <n v="285552373158.75598"/>
    <n v="360832186018.05103"/>
    <n v="372319038514.06702"/>
    <n v="410279486493.71503"/>
    <n v="506707848837.20898"/>
    <n v="613953129818.06995"/>
    <n v="701288419745.42102"/>
    <n v="615552202776.10095"/>
    <n v="584877732308.61401"/>
    <n v="559869179791.71997"/>
    <n v="530683779929.44501"/>
    <n v="553138414367.06104"/>
    <n v="771470783218.10803"/>
    <n v="934173305685.91101"/>
    <n v="1018847043277.17"/>
    <n v="1025211803413.53"/>
    <n v="1269179616913.6299"/>
    <n v="1269276828275.78"/>
    <n v="1401465923172.24"/>
    <n v="1322815612694"/>
    <n v="1393982750472.5901"/>
    <n v="1601094756209.75"/>
    <n v="1605675086549.5601"/>
    <n v="1452884917959.0901"/>
    <n v="1503108739159.4399"/>
    <n v="1492647560196.04"/>
    <n v="1362248940482.77"/>
    <n v="1376465324384.79"/>
    <n v="1494286655373.6101"/>
    <n v="1840480812641.0801"/>
    <n v="2115742488204.6201"/>
    <n v="2196126103718.4399"/>
    <n v="2318593651988.46"/>
    <n v="2657213249384.0698"/>
    <n v="2918382891460.3799"/>
    <n v="2690222283967.77"/>
    <n v="2642609548930.3599"/>
    <n v="2861408170264.6001"/>
    <n v="2683825225092.6299"/>
    <n v="2811077725703.5898"/>
    <n v="2852165760630.27"/>
    <n v="2438207896251.8398"/>
    <n v="2471285607081.7202"/>
    <n v="2595151045197.6499"/>
    <n v="2787863958885.4902"/>
    <n v="2715518274227.4502"/>
    <m/>
  </r>
  <r>
    <x v="76"/>
    <s v="FRO"/>
    <s v="Faroe Islands"/>
    <x v="0"/>
    <s v="Europe &amp; Central Asia"/>
    <s v="GDP (current US$)"/>
    <s v="NY.GDP.MKTP.CD"/>
    <m/>
    <m/>
    <m/>
    <m/>
    <m/>
    <m/>
    <m/>
    <m/>
    <m/>
    <m/>
    <m/>
    <m/>
    <m/>
    <m/>
    <m/>
    <m/>
    <m/>
    <m/>
    <m/>
    <m/>
    <m/>
    <m/>
    <m/>
    <m/>
    <m/>
    <m/>
    <m/>
    <m/>
    <m/>
    <m/>
    <m/>
    <m/>
    <m/>
    <m/>
    <m/>
    <m/>
    <m/>
    <m/>
    <n v="1107882640.8787"/>
    <n v="1120280381.8697901"/>
    <n v="1058702725.4395"/>
    <n v="1147654635.4592199"/>
    <n v="1262669892.4595001"/>
    <n v="1494011567.01125"/>
    <n v="1688237552.36935"/>
    <n v="1727792692.89133"/>
    <n v="1984445416.0220599"/>
    <n v="2290133548.8730102"/>
    <n v="2432415998.11695"/>
    <n v="2268387770.7101402"/>
    <n v="2320424601.2695398"/>
    <n v="2490807830.5735102"/>
    <n v="2366301251.6184702"/>
    <n v="2627049837.0813498"/>
    <n v="2850743875.2783999"/>
    <n v="2518096285.6166101"/>
    <n v="2738832687.1369801"/>
    <n v="2905102303.5332999"/>
    <n v="3116887847.2112198"/>
    <m/>
    <m/>
  </r>
  <r>
    <x v="77"/>
    <s v="FSM"/>
    <s v="Micronesia, Fed. Sts."/>
    <x v="0"/>
    <s v="East Asia &amp; Pacific"/>
    <s v="GDP (current US$)"/>
    <s v="NY.GDP.MKTP.CD"/>
    <m/>
    <m/>
    <m/>
    <m/>
    <m/>
    <m/>
    <m/>
    <m/>
    <m/>
    <m/>
    <m/>
    <m/>
    <m/>
    <m/>
    <m/>
    <m/>
    <m/>
    <m/>
    <m/>
    <m/>
    <m/>
    <m/>
    <m/>
    <n v="106500000"/>
    <m/>
    <m/>
    <n v="112210000"/>
    <n v="116700000"/>
    <n v="124700000"/>
    <n v="135200000"/>
    <n v="147200000"/>
    <n v="166200000"/>
    <n v="178100000"/>
    <n v="198400000"/>
    <n v="202500000"/>
    <n v="221575300"/>
    <n v="218534700"/>
    <n v="206626300"/>
    <n v="218873100"/>
    <n v="220140500"/>
    <n v="233271800"/>
    <n v="240970900"/>
    <n v="242517200"/>
    <n v="245432900"/>
    <n v="240236000"/>
    <n v="250281900"/>
    <n v="253541900"/>
    <n v="256787200"/>
    <n v="263145100"/>
    <n v="280284600"/>
    <n v="296944100"/>
    <n v="311301600"/>
    <n v="327248700"/>
    <n v="317214400"/>
    <n v="319271200"/>
    <n v="316489900"/>
    <n v="332265200"/>
    <n v="366666800"/>
    <n v="401932300"/>
    <m/>
    <m/>
  </r>
  <r>
    <x v="78"/>
    <s v="GAB"/>
    <s v="Gabon"/>
    <x v="0"/>
    <s v="Sub-Saharan Africa"/>
    <s v="GDP (current US$)"/>
    <s v="NY.GDP.MKTP.CD"/>
    <n v="141468977.570007"/>
    <n v="167637907.38169599"/>
    <n v="182796536.499917"/>
    <n v="154480244.24682799"/>
    <n v="215679855.272553"/>
    <n v="226474285.587116"/>
    <n v="245849781.71594301"/>
    <n v="271543680.27926499"/>
    <n v="294468564.534311"/>
    <n v="318124701.04899299"/>
    <n v="323802475.48102897"/>
    <n v="381687073.05860198"/>
    <n v="430508357.72399998"/>
    <n v="722780701.12333798"/>
    <n v="1544216003.9842501"/>
    <n v="2157592936.6073098"/>
    <n v="3009409970.9046302"/>
    <n v="2809349074.1771102"/>
    <n v="2389479269.1883202"/>
    <n v="3030251116.3596601"/>
    <n v="4279637933.8513598"/>
    <n v="3862269126.9268098"/>
    <n v="3618007844.44908"/>
    <n v="3391275731.3185902"/>
    <n v="3561451562.2357602"/>
    <n v="3339914759.3727498"/>
    <n v="3403638193.5790501"/>
    <n v="3281797038.6656599"/>
    <n v="3834503378.35497"/>
    <n v="4186411457.4569402"/>
    <n v="5952293765.8446798"/>
    <n v="5402919956.9383097"/>
    <n v="5592390848.5264702"/>
    <n v="4378645081.0176897"/>
    <n v="4190819314.0295801"/>
    <n v="4958845906.3476896"/>
    <n v="5694040336.8257103"/>
    <n v="5326816858.9958601"/>
    <n v="4483417119.8392801"/>
    <n v="4662992036.2073002"/>
    <n v="5067865320.7979002"/>
    <n v="5023265365.2516899"/>
    <n v="5335451307.5432301"/>
    <n v="6511903657.4400902"/>
    <n v="7770219479.7264795"/>
    <n v="9582783318.3880997"/>
    <n v="10327598800.671301"/>
    <n v="12455410055.748301"/>
    <n v="15571349775.7848"/>
    <n v="12113699660.679899"/>
    <n v="14372591916.4792"/>
    <n v="18210308748.291199"/>
    <n v="17170465294.033199"/>
    <n v="17595745653.367599"/>
    <n v="18203968001.8908"/>
    <n v="14383107714.038799"/>
    <n v="14023890620.3384"/>
    <n v="14929488770.731501"/>
    <n v="16862282413.8778"/>
    <n v="16874450215.135099"/>
    <m/>
  </r>
  <r>
    <x v="79"/>
    <s v="GBR"/>
    <s v="United Kingdom"/>
    <x v="1"/>
    <s v="Europe &amp; Central Asia"/>
    <s v="GDP (current US$)"/>
    <s v="NY.GDP.MKTP.CD"/>
    <n v="73233967692.102798"/>
    <n v="77741965703.354401"/>
    <n v="81247564156.8246"/>
    <n v="86561961812.324905"/>
    <n v="94407558351.161606"/>
    <n v="101824755078.991"/>
    <n v="108572752102.045"/>
    <n v="113116888210.787"/>
    <n v="107759910067.88901"/>
    <n v="116464702803.218"/>
    <n v="130671946244.3"/>
    <n v="148113896325.14001"/>
    <n v="169965034965.035"/>
    <n v="192537971582.55801"/>
    <n v="206131369798.97101"/>
    <n v="241756637168.142"/>
    <n v="232614555256.065"/>
    <n v="263066457352.172"/>
    <n v="335883029721.95599"/>
    <n v="438994070309.19098"/>
    <n v="564947710899.37305"/>
    <n v="540765675241.15802"/>
    <n v="515048916841.37"/>
    <n v="489618008185.539"/>
    <n v="461487097632.349"/>
    <n v="489285164271.047"/>
    <n v="601452653180.88501"/>
    <n v="745162608269.32495"/>
    <n v="910122732123.79895"/>
    <n v="926884816753.927"/>
    <n v="1093169389204.55"/>
    <n v="1142797178130.51"/>
    <n v="1179659529659.53"/>
    <n v="1061388722255.55"/>
    <n v="1140489745944.29"/>
    <n v="1341584345905"/>
    <n v="1415358814352.5701"/>
    <n v="1559078258022.27"/>
    <n v="1650172242464.3899"/>
    <n v="1682399288141.0801"/>
    <n v="1657816613708.5801"/>
    <n v="1640246149417.01"/>
    <n v="1784473920863.3101"/>
    <n v="2053018775510.2"/>
    <n v="2416931526913.2202"/>
    <n v="2538680000000"/>
    <n v="2713749770009.2002"/>
    <n v="3100882352941.1802"/>
    <n v="2922667279411.7598"/>
    <n v="2410909799034.1201"/>
    <n v="2475244321361.1099"/>
    <n v="2659310054646.23"/>
    <n v="2704887678386.7202"/>
    <n v="2786022872706.8101"/>
    <n v="3063803240208.0098"/>
    <n v="2928591002002.5098"/>
    <n v="2694283209613.29"/>
    <n v="2666229179958.0098"/>
    <n v="2860667727551.9702"/>
    <n v="2829108219165.7998"/>
    <m/>
  </r>
  <r>
    <x v="80"/>
    <s v="GEO"/>
    <s v="Georgia"/>
    <x v="0"/>
    <s v="Europe &amp; Central Asia"/>
    <s v="GDP (current US$)"/>
    <s v="NY.GDP.MKTP.CD"/>
    <m/>
    <m/>
    <m/>
    <m/>
    <m/>
    <m/>
    <m/>
    <m/>
    <m/>
    <m/>
    <m/>
    <m/>
    <m/>
    <m/>
    <m/>
    <m/>
    <m/>
    <m/>
    <m/>
    <m/>
    <m/>
    <m/>
    <m/>
    <m/>
    <m/>
    <m/>
    <m/>
    <m/>
    <m/>
    <m/>
    <n v="7753501867.7609501"/>
    <n v="6357615894.0397396"/>
    <n v="3690328963.6408601"/>
    <n v="2701181331.3081598"/>
    <n v="2513870586.7334399"/>
    <n v="2693731865.9703598"/>
    <n v="3094935186.76896"/>
    <n v="3510520231.21387"/>
    <n v="3613498174.5470099"/>
    <n v="2800026339.1261702"/>
    <n v="3057475288.7810502"/>
    <n v="3219488663.7723098"/>
    <n v="3395728013.8452401"/>
    <n v="3991284895.3721399"/>
    <n v="5125365191.98664"/>
    <n v="6410823633.2542601"/>
    <n v="7745394293.4172096"/>
    <n v="10172882370.547701"/>
    <n v="12795076469.009899"/>
    <n v="10766836276.5639"/>
    <n v="12243505582.674101"/>
    <n v="15107441446.7833"/>
    <n v="16488403076.3641"/>
    <n v="17189551520.981098"/>
    <n v="17627003454.720501"/>
    <n v="14953950557.440599"/>
    <n v="15141758566.7808"/>
    <n v="16242916915.720301"/>
    <n v="17599700090.762001"/>
    <n v="17477255545.670502"/>
    <m/>
  </r>
  <r>
    <x v="81"/>
    <s v="GHA"/>
    <s v="Ghana"/>
    <x v="0"/>
    <s v="Sub-Saharan Africa"/>
    <s v="GDP (current US$)"/>
    <s v="NY.GDP.MKTP.CD"/>
    <n v="1217230038.2678101"/>
    <n v="1302674264.1991501"/>
    <n v="1382515590.0694201"/>
    <n v="1540797516.7946899"/>
    <n v="1731296118.87113"/>
    <n v="2053462872.38275"/>
    <n v="2126300573.1766801"/>
    <n v="1747187539.20717"/>
    <n v="1666910166.289"/>
    <n v="1962051319.2613399"/>
    <n v="2215029450.3804998"/>
    <n v="2417107708.25317"/>
    <n v="2112292944.6414199"/>
    <n v="2465492957.74648"/>
    <n v="2894409937.8881998"/>
    <n v="2810106382.9787202"/>
    <n v="2765254237.2881398"/>
    <n v="3189428571.4285698"/>
    <n v="3662478184.9912701"/>
    <n v="4020227920.2279201"/>
    <n v="4445228215.7676296"/>
    <n v="4222441614.9743199"/>
    <n v="4035994397.7591"/>
    <n v="4057275042.82903"/>
    <n v="4412279843.4442301"/>
    <n v="4504342149.4347095"/>
    <n v="5727602644.7147198"/>
    <n v="5074829931.9727898"/>
    <n v="5197840979.13416"/>
    <n v="5251764264.2680197"/>
    <n v="5889174825.4870005"/>
    <n v="6596546195.6521702"/>
    <n v="6413901601.8306599"/>
    <n v="5966255778.1201801"/>
    <n v="5444560669.4560699"/>
    <n v="6465137614.6788998"/>
    <n v="6934984709.4801197"/>
    <n v="6891308593.75"/>
    <n v="7480968858.1314898"/>
    <n v="7719354838.7096796"/>
    <n v="4983024408.1482801"/>
    <n v="5314909953.9299202"/>
    <n v="6166330136.2947998"/>
    <n v="7632406552.8380299"/>
    <n v="8881368538.0767097"/>
    <n v="10744675209.898399"/>
    <n v="20440893017.156601"/>
    <n v="24827844949.603298"/>
    <n v="28678701891.095699"/>
    <n v="26048108185.053398"/>
    <n v="32197272797.202801"/>
    <n v="39337314809.943398"/>
    <n v="41270954737.245903"/>
    <n v="62405374785.505203"/>
    <n v="53660342159.773499"/>
    <n v="48564863888.440201"/>
    <n v="55009730600.030701"/>
    <n v="58998132329.617302"/>
    <n v="65556464048.1539"/>
    <n v="66983634223.943001"/>
    <m/>
  </r>
  <r>
    <x v="82"/>
    <s v="GIB"/>
    <s v="Gibraltar"/>
    <x v="0"/>
    <s v="Europe &amp; Central Asia"/>
    <s v="GDP (current US$)"/>
    <s v="NY.GDP.MKTP.CD"/>
    <m/>
    <m/>
    <m/>
    <m/>
    <m/>
    <m/>
    <m/>
    <m/>
    <m/>
    <m/>
    <m/>
    <m/>
    <m/>
    <m/>
    <m/>
    <m/>
    <m/>
    <m/>
    <m/>
    <m/>
    <m/>
    <m/>
    <m/>
    <m/>
    <m/>
    <m/>
    <m/>
    <m/>
    <m/>
    <m/>
    <m/>
    <m/>
    <m/>
    <m/>
    <m/>
    <m/>
    <m/>
    <m/>
    <m/>
    <m/>
    <m/>
    <m/>
    <m/>
    <m/>
    <m/>
    <m/>
    <m/>
    <m/>
    <m/>
    <m/>
    <m/>
    <m/>
    <m/>
    <m/>
    <m/>
    <m/>
    <m/>
    <m/>
    <m/>
    <m/>
    <m/>
  </r>
  <r>
    <x v="83"/>
    <s v="GIN"/>
    <s v="Guinea"/>
    <x v="0"/>
    <s v="Sub-Saharan Africa"/>
    <s v="GDP (current US$)"/>
    <s v="NY.GDP.MKTP.CD"/>
    <m/>
    <m/>
    <m/>
    <m/>
    <m/>
    <m/>
    <m/>
    <m/>
    <m/>
    <m/>
    <m/>
    <m/>
    <m/>
    <m/>
    <m/>
    <m/>
    <m/>
    <m/>
    <m/>
    <m/>
    <m/>
    <m/>
    <m/>
    <m/>
    <m/>
    <m/>
    <n v="1922600899.38433"/>
    <n v="2041538057.0288799"/>
    <n v="2384295763.7252798"/>
    <n v="2432029380.4368601"/>
    <n v="2666616176.91609"/>
    <n v="3014890569.0409899"/>
    <n v="3284625277.16186"/>
    <n v="3279063317.6347499"/>
    <n v="3383218922.7933602"/>
    <n v="3693753379.0599198"/>
    <n v="3869032270.9163299"/>
    <n v="3783788551.0819001"/>
    <n v="3588376057.0153599"/>
    <n v="3461282293.6462402"/>
    <n v="2995360969.1619902"/>
    <n v="2829435956.5156298"/>
    <n v="2950198648.95191"/>
    <n v="3446441698.00738"/>
    <n v="3635458132.6531701"/>
    <n v="2937071767.2557602"/>
    <n v="4220019242.74824"/>
    <n v="6281917655.9024897"/>
    <n v="6964179193.8441801"/>
    <n v="6716904568.7648201"/>
    <n v="6853467857.61127"/>
    <n v="6785137172.7705803"/>
    <n v="7638045254.4286404"/>
    <n v="8376613843.2726498"/>
    <n v="8778473614.5472794"/>
    <n v="8794202443.6736603"/>
    <n v="8595955581.2178707"/>
    <n v="10324668266.5921"/>
    <n v="10907214993.568701"/>
    <n v="12296665331.191999"/>
    <m/>
  </r>
  <r>
    <x v="84"/>
    <s v="GMB"/>
    <s v="Gambia, The"/>
    <x v="0"/>
    <s v="Sub-Saharan Africa"/>
    <s v="GDP (current US$)"/>
    <s v="NY.GDP.MKTP.CD"/>
    <m/>
    <m/>
    <m/>
    <m/>
    <m/>
    <m/>
    <n v="44212353.698829599"/>
    <n v="46695363.155887298"/>
    <n v="41160658.570537098"/>
    <n v="45168722.699563198"/>
    <n v="52296836.749388002"/>
    <n v="55728608.974982999"/>
    <n v="59161544.995752797"/>
    <n v="75187969.924812004"/>
    <n v="95797533.461920604"/>
    <n v="115182522.12389401"/>
    <n v="112189468.48182601"/>
    <n v="138094243.34932399"/>
    <n v="171836793.402695"/>
    <n v="207114382.54607099"/>
    <n v="241080708.89017999"/>
    <n v="218764445.784343"/>
    <n v="216051495.95981699"/>
    <n v="213446562.57106"/>
    <n v="177338801.93075001"/>
    <n v="225724851.691107"/>
    <n v="185646209.386282"/>
    <n v="220626484.22481099"/>
    <n v="266673126.229801"/>
    <n v="284119692.49432999"/>
    <n v="317083373.52455902"/>
    <n v="690314321.37499905"/>
    <n v="714255460.503389"/>
    <n v="755042548.05582404"/>
    <n v="746491692.58385706"/>
    <n v="785996982.49216795"/>
    <n v="848237108.56163001"/>
    <n v="803630742.53445995"/>
    <n v="840285264.63154495"/>
    <n v="814723460.08371997"/>
    <n v="782915402.42109501"/>
    <n v="687408804.63052702"/>
    <n v="578236035.10427904"/>
    <n v="487038821.61195898"/>
    <n v="961900106.89275098"/>
    <n v="1027702254.38664"/>
    <n v="1054113426.70947"/>
    <n v="1279704744.82781"/>
    <n v="1561763437.0325"/>
    <n v="1450140385.97229"/>
    <n v="1543292392.5460501"/>
    <n v="1409694553.9093399"/>
    <n v="1415006238.0950899"/>
    <n v="1375608956.1038599"/>
    <n v="1229460601.9217401"/>
    <n v="1378176868.31568"/>
    <n v="1484579844.3714299"/>
    <n v="1504909753.2874601"/>
    <n v="1670670668.5939"/>
    <n v="1826073739.8252201"/>
    <m/>
  </r>
  <r>
    <x v="85"/>
    <s v="GNB"/>
    <s v="Guinea-Bissau"/>
    <x v="0"/>
    <s v="Sub-Saharan Africa"/>
    <s v="GDP (current US$)"/>
    <s v="NY.GDP.MKTP.CD"/>
    <m/>
    <m/>
    <m/>
    <m/>
    <m/>
    <m/>
    <m/>
    <m/>
    <m/>
    <m/>
    <n v="78733594.841185197"/>
    <n v="78540057.1372471"/>
    <n v="87702828.565164104"/>
    <n v="89374237.288135603"/>
    <n v="98775328.947368398"/>
    <n v="108985740.155434"/>
    <n v="112386489.005677"/>
    <n v="114971207.205384"/>
    <n v="122666858.789625"/>
    <n v="118537875.133044"/>
    <n v="110653830.72270399"/>
    <n v="154731969.69696999"/>
    <n v="165523634.50371799"/>
    <n v="163577538.326314"/>
    <n v="138478900.628609"/>
    <n v="143856253.12724799"/>
    <n v="130225018.751151"/>
    <n v="173836362.01067701"/>
    <n v="164458120.31417599"/>
    <n v="213143016.44331601"/>
    <n v="243961995.509785"/>
    <n v="257150374.069711"/>
    <n v="226313443.74908599"/>
    <n v="236880821.65638801"/>
    <n v="235620043.500927"/>
    <n v="253966922.278198"/>
    <n v="270419779.41810697"/>
    <n v="268550998.21919698"/>
    <n v="206457544.49770299"/>
    <n v="224446663.80054799"/>
    <n v="370173838.65165198"/>
    <n v="392621385.89457601"/>
    <n v="417806667.07797998"/>
    <n v="477458598.71073699"/>
    <n v="532062927.382438"/>
    <n v="587029054.44465196"/>
    <n v="592365688.05203998"/>
    <n v="696910810.91866302"/>
    <n v="868154708.52017903"/>
    <n v="830126469.98660803"/>
    <n v="849878424.225986"/>
    <n v="1099818651.9811399"/>
    <n v="989271229.63716197"/>
    <n v="1046087417.96916"/>
    <n v="1054915645.19654"/>
    <n v="1048229629.42039"/>
    <n v="1179004941.2290399"/>
    <n v="1350177127.5523"/>
    <n v="1458868241.85588"/>
    <n v="1339449165.4875901"/>
    <m/>
  </r>
  <r>
    <x v="86"/>
    <s v="GNQ"/>
    <s v="Equatorial Guinea"/>
    <x v="0"/>
    <s v="Sub-Saharan Africa"/>
    <s v="GDP (current US$)"/>
    <s v="NY.GDP.MKTP.CD"/>
    <m/>
    <m/>
    <n v="9122751.4531834498"/>
    <n v="10840095.1283649"/>
    <n v="12712471.3960211"/>
    <n v="64748333.333333299"/>
    <n v="69110000"/>
    <n v="72317446.932719305"/>
    <n v="67514285.714285702"/>
    <n v="67225714.285714298"/>
    <n v="66331428.571428597"/>
    <n v="64946954.756797999"/>
    <n v="65429198.238707997"/>
    <n v="81203226.913834497"/>
    <n v="94159862.707369104"/>
    <n v="104295643.388437"/>
    <n v="103653049.93797"/>
    <n v="103987520.075827"/>
    <m/>
    <m/>
    <n v="50642880.773750298"/>
    <n v="36731422.845691398"/>
    <n v="44294647.733479001"/>
    <n v="44442456.947640002"/>
    <n v="50320914.406568803"/>
    <n v="62118564.849542499"/>
    <n v="76407396.755296394"/>
    <n v="93345847.727032304"/>
    <n v="100534663.294927"/>
    <n v="88265974.584360301"/>
    <n v="112119406.54833101"/>
    <n v="110906032.075075"/>
    <n v="134707184.35554099"/>
    <n v="136047896.15577799"/>
    <n v="100807001.813926"/>
    <n v="141853368.25681499"/>
    <n v="232463036.43575901"/>
    <n v="442337849.47437698"/>
    <n v="370687618.71732599"/>
    <n v="621117885.66850305"/>
    <n v="1045998496.43872"/>
    <n v="1461139022.0295401"/>
    <n v="1806742742.2731099"/>
    <n v="2484745935.0932899"/>
    <n v="4410764338.6673298"/>
    <n v="8217369092.6522398"/>
    <n v="10086528698.860399"/>
    <n v="13071718758.737301"/>
    <n v="19749893536.3204"/>
    <n v="15027795173.2187"/>
    <n v="16314442183.3477"/>
    <n v="21357344847.496601"/>
    <n v="22388345810.246601"/>
    <n v="21948835350.342499"/>
    <n v="21765454404.421001"/>
    <n v="13185496836.412399"/>
    <n v="11240809132.414499"/>
    <n v="12200914929.5961"/>
    <n v="13278488567.305799"/>
    <n v="11026774945.341499"/>
    <m/>
  </r>
  <r>
    <x v="87"/>
    <s v="GRC"/>
    <s v="Greece"/>
    <x v="1"/>
    <s v="Europe &amp; Central Asia"/>
    <s v="GDP (current US$)"/>
    <s v="NY.GDP.MKTP.CD"/>
    <n v="4335186016.8394203"/>
    <n v="4961400439.3172197"/>
    <n v="5213047711.4270401"/>
    <n v="5895278024.09202"/>
    <n v="6669673257.1183004"/>
    <n v="7689154053.3586597"/>
    <n v="8591517943.6012897"/>
    <n v="9275600800.3564396"/>
    <n v="10090675902.5364"/>
    <n v="11615657031.238701"/>
    <n v="13139863636.3636"/>
    <n v="14591750000"/>
    <n v="16885511363.6364"/>
    <n v="22347848101.2658"/>
    <n v="25351306818.181801"/>
    <n v="28525876726.886299"/>
    <n v="31152835820.8955"/>
    <n v="36176234967.622597"/>
    <n v="44270204081.632698"/>
    <n v="54481876724.931"/>
    <n v="56829664268.585098"/>
    <n v="52346506765.067596"/>
    <n v="54617989795.918404"/>
    <n v="49428873839.0093"/>
    <n v="48020024183.796898"/>
    <n v="47820851221.317497"/>
    <n v="56379593476.144096"/>
    <n v="65652750377.453499"/>
    <n v="76261277924.573593"/>
    <n v="79169043222.8284"/>
    <n v="97891092003.439407"/>
    <n v="105143232379.884"/>
    <n v="116224672863.783"/>
    <n v="108809059155.767"/>
    <n v="116601801966.29201"/>
    <n v="136878365936.16701"/>
    <n v="145861612400.90601"/>
    <n v="143157600149.75699"/>
    <n v="144428172489.33499"/>
    <n v="142540728744.939"/>
    <n v="130133845586.88"/>
    <n v="136191353914.989"/>
    <n v="153830946734.42499"/>
    <n v="201924269751.69299"/>
    <n v="240521261484.97601"/>
    <n v="247783002114.16501"/>
    <n v="273317736795.88501"/>
    <n v="318497937311.79901"/>
    <n v="354460802695.18103"/>
    <n v="330000251458.73901"/>
    <n v="299361576293.33197"/>
    <n v="287797821676.138"/>
    <n v="245670666767.53299"/>
    <n v="239862011051.78101"/>
    <n v="237029578730.02899"/>
    <n v="196591353872.13199"/>
    <n v="195222443844.78299"/>
    <n v="203588424740.29999"/>
    <n v="218138367208.79901"/>
    <n v="209852761132.83899"/>
    <m/>
  </r>
  <r>
    <x v="88"/>
    <s v="GRD"/>
    <s v="Grenada"/>
    <x v="0"/>
    <s v="Latin America &amp; Caribbean"/>
    <s v="GDP (current US$)"/>
    <s v="NY.GDP.MKTP.CD"/>
    <m/>
    <m/>
    <m/>
    <m/>
    <m/>
    <m/>
    <m/>
    <m/>
    <m/>
    <m/>
    <m/>
    <m/>
    <m/>
    <m/>
    <m/>
    <m/>
    <m/>
    <n v="71494495.185185194"/>
    <n v="88322386.296296299"/>
    <n v="102244362.222222"/>
    <n v="110900457.037037"/>
    <n v="115651918.888889"/>
    <n v="125435590"/>
    <n v="131803552.222222"/>
    <n v="145533310.74074101"/>
    <n v="167728455.18518499"/>
    <n v="187589522.59259301"/>
    <n v="215009569.62963"/>
    <n v="236357523.703704"/>
    <n v="267327642.222222"/>
    <n v="278098762.96296299"/>
    <n v="300757888.88888901"/>
    <n v="310160444.444444"/>
    <n v="309812185.18518502"/>
    <n v="325111814.81481498"/>
    <n v="342172518.51851898"/>
    <n v="366911444.444444"/>
    <n v="392190592.59259301"/>
    <n v="445903592.59259301"/>
    <n v="482009370.37036997"/>
    <n v="520044370.37036997"/>
    <n v="520444185.18518502"/>
    <n v="540336925.92592597"/>
    <n v="591018407.40740705"/>
    <n v="599118592.59259295"/>
    <n v="695555555.55555499"/>
    <n v="698700666.66666698"/>
    <n v="758683592.59259295"/>
    <n v="825976037.03703701"/>
    <n v="771275555.55555499"/>
    <n v="771013259.25925899"/>
    <n v="778655925.92592597"/>
    <n v="799882259.25925899"/>
    <n v="842620111.11111104"/>
    <n v="911497407.40740705"/>
    <n v="997007925.92592597"/>
    <n v="1061631222.2222199"/>
    <n v="1125685185.18519"/>
    <n v="1168696296.2962999"/>
    <n v="1210603703.7037001"/>
    <m/>
  </r>
  <r>
    <x v="89"/>
    <s v="GRL"/>
    <s v="Greenland"/>
    <x v="0"/>
    <s v="Europe &amp; Central Asia"/>
    <s v="GDP (current US$)"/>
    <s v="NY.GDP.MKTP.CD"/>
    <m/>
    <m/>
    <m/>
    <m/>
    <m/>
    <m/>
    <m/>
    <m/>
    <m/>
    <m/>
    <n v="69520026.666666701"/>
    <n v="88570952.868852407"/>
    <n v="106101175.65798"/>
    <n v="140153748.24365601"/>
    <n v="169918948.62918201"/>
    <n v="211194305.702999"/>
    <n v="240780413.56492999"/>
    <n v="282269373.00106603"/>
    <n v="355989047.256374"/>
    <n v="420642463.409998"/>
    <n v="476055288.41888601"/>
    <n v="435746974.75924402"/>
    <n v="402405069.367769"/>
    <n v="416183706.943685"/>
    <n v="379371608.44292498"/>
    <n v="412876071.11849302"/>
    <n v="603015696.45284903"/>
    <n v="787392365.83190799"/>
    <n v="898611007.94770896"/>
    <n v="929796722.38789594"/>
    <n v="1018970364.86443"/>
    <n v="1016493394.8253"/>
    <n v="1037921836.9477"/>
    <n v="927219728.86688602"/>
    <n v="1005879948.4325401"/>
    <n v="1208946165.92889"/>
    <n v="1197509786.6763201"/>
    <n v="1072147778.03013"/>
    <n v="1149862702.96084"/>
    <n v="1131561595.1377499"/>
    <n v="1068030829.75591"/>
    <n v="1086172922.5741301"/>
    <n v="1169138789.3143499"/>
    <n v="1558753434.43083"/>
    <n v="1822486688.5880699"/>
    <n v="1849805732.9620299"/>
    <n v="2013099482.0743899"/>
    <n v="2249811708.9479599"/>
    <n v="2499107510.6412201"/>
    <n v="2529948329.5715299"/>
    <n v="2503156060.5252399"/>
    <n v="2684467375.7147899"/>
    <n v="2609667673.7160101"/>
    <n v="2684952726.8842502"/>
    <n v="2842048997.77283"/>
    <n v="2499115623.0027199"/>
    <n v="2707146783.1305599"/>
    <n v="2826651925.6690202"/>
    <n v="3051626389.6367102"/>
    <m/>
    <m/>
  </r>
  <r>
    <x v="90"/>
    <s v="GTM"/>
    <s v="Guatemala"/>
    <x v="0"/>
    <s v="Latin America &amp; Caribbean"/>
    <s v="GDP (current US$)"/>
    <s v="NY.GDP.MKTP.CD"/>
    <n v="1043599900"/>
    <n v="1076699900"/>
    <n v="1143600000"/>
    <n v="1262800000"/>
    <n v="1299099900"/>
    <n v="1331399900"/>
    <n v="1390700000"/>
    <n v="1453500000"/>
    <n v="1610500000"/>
    <n v="1715399900"/>
    <n v="1904000000"/>
    <n v="1984800000"/>
    <n v="2101300000"/>
    <n v="2569200100"/>
    <n v="3161499900"/>
    <n v="3645900000"/>
    <n v="4365300200"/>
    <n v="5480500200"/>
    <n v="6070600200"/>
    <n v="6902600200"/>
    <n v="7878700000"/>
    <n v="8607500300"/>
    <n v="8716999700"/>
    <n v="9050000400"/>
    <n v="9470000100"/>
    <n v="9721652086.9565201"/>
    <n v="7231963515.98174"/>
    <n v="7084399840"/>
    <n v="7841602824.4274797"/>
    <n v="8410724360.7954502"/>
    <n v="7650125217.3525295"/>
    <n v="9406097735.0911694"/>
    <n v="10440842165.3193"/>
    <n v="11399942453.0646"/>
    <n v="12983235568.2292"/>
    <n v="14655404433.2771"/>
    <n v="15674835615.3139"/>
    <n v="17790026221.613899"/>
    <n v="19395491992.9939"/>
    <n v="18318412251.364201"/>
    <n v="19288827158.9035"/>
    <n v="18702802522.077702"/>
    <n v="20776403774.115601"/>
    <n v="21917430694.253799"/>
    <n v="23965275794.374901"/>
    <n v="27211377107.376301"/>
    <n v="30231249625.128201"/>
    <n v="34113107372.317001"/>
    <n v="39136436613.756599"/>
    <n v="37733609794.648102"/>
    <n v="41338008612.772697"/>
    <n v="47654783851.825203"/>
    <n v="50388460924.734497"/>
    <n v="52996540576.316101"/>
    <n v="57852399705.129204"/>
    <n v="62186186575.743301"/>
    <n v="66053725049.013802"/>
    <n v="71612352644.973404"/>
    <n v="73118147941.270401"/>
    <n v="76710355347.096802"/>
    <m/>
  </r>
  <r>
    <x v="91"/>
    <s v="GUM"/>
    <s v="Guam"/>
    <x v="0"/>
    <s v="East Asia &amp; Pacific"/>
    <s v="GDP (current US$)"/>
    <s v="NY.GDP.MKTP.CD"/>
    <m/>
    <m/>
    <m/>
    <m/>
    <m/>
    <m/>
    <m/>
    <m/>
    <m/>
    <m/>
    <m/>
    <m/>
    <m/>
    <m/>
    <m/>
    <m/>
    <m/>
    <m/>
    <m/>
    <m/>
    <m/>
    <m/>
    <m/>
    <m/>
    <m/>
    <m/>
    <m/>
    <m/>
    <m/>
    <m/>
    <m/>
    <m/>
    <m/>
    <m/>
    <m/>
    <m/>
    <m/>
    <m/>
    <m/>
    <m/>
    <m/>
    <m/>
    <n v="3385000000"/>
    <n v="3560000000"/>
    <n v="3857000000"/>
    <n v="4197000000"/>
    <n v="4213000000"/>
    <n v="4375000000"/>
    <n v="4621000000"/>
    <n v="4781000000"/>
    <n v="4895000000"/>
    <n v="4928000000"/>
    <n v="5199000000"/>
    <n v="5336000000"/>
    <n v="5538000000"/>
    <n v="5710000000"/>
    <n v="5795000000"/>
    <n v="5851000000"/>
    <n v="5920000000"/>
    <m/>
    <m/>
  </r>
  <r>
    <x v="92"/>
    <s v="GUY"/>
    <s v="Guyana"/>
    <x v="0"/>
    <s v="Latin America &amp; Caribbean"/>
    <s v="GDP (current US$)"/>
    <s v="NY.GDP.MKTP.CD"/>
    <n v="170215248.206265"/>
    <n v="185848451.26290599"/>
    <n v="194948375.43020499"/>
    <n v="175756868.692761"/>
    <n v="194773376.88852599"/>
    <n v="213235294.11764699"/>
    <n v="228705882.35294101"/>
    <n v="250176470.58823499"/>
    <n v="229750000"/>
    <n v="249300000"/>
    <n v="267800000"/>
    <n v="282050000"/>
    <n v="285380952.380952"/>
    <n v="307047619.04761899"/>
    <n v="433954545.45454502"/>
    <n v="494791666.66666698"/>
    <n v="454440000"/>
    <n v="449880000"/>
    <n v="507080000"/>
    <n v="530440000"/>
    <n v="603200000"/>
    <n v="570357107.14285696"/>
    <n v="482000000"/>
    <n v="489333333.33333302"/>
    <n v="437631605.26315802"/>
    <n v="453488372.093023"/>
    <n v="504651139.53488398"/>
    <n v="354591846.938775"/>
    <n v="413799990"/>
    <n v="379779389.70588201"/>
    <n v="396582263.29113901"/>
    <n v="348533094.81216502"/>
    <n v="373573141.48681098"/>
    <n v="454101382.48847902"/>
    <n v="540874934.20101202"/>
    <n v="621626785.91549301"/>
    <n v="705406001.42450094"/>
    <n v="749138009.56454003"/>
    <n v="717530683.16956699"/>
    <n v="694754988.25829506"/>
    <n v="712667896.727512"/>
    <n v="712167575.624277"/>
    <n v="726131434.71533799"/>
    <n v="743064076.79456699"/>
    <n v="787814379.18384302"/>
    <n v="824880550.34396505"/>
    <n v="2379818382.9924102"/>
    <n v="2730968913.7505102"/>
    <n v="3025189399.2780199"/>
    <n v="3165661864.6727099"/>
    <n v="3432913353.1530299"/>
    <n v="3691384743.4656301"/>
    <n v="4063090015.9181199"/>
    <n v="4167801802.58255"/>
    <n v="4127664335.82693"/>
    <n v="4279840361.74334"/>
    <n v="4482697336.5617399"/>
    <n v="4748174334.14044"/>
    <n v="4787635821.2892799"/>
    <n v="5173759527.57794"/>
    <m/>
  </r>
  <r>
    <x v="93"/>
    <s v="HIC"/>
    <s v="High income"/>
    <x v="0"/>
    <n v="0"/>
    <s v="GDP (current US$)"/>
    <s v="NY.GDP.MKTP.CD"/>
    <n v="1062852626732.78"/>
    <n v="1125076783988.6299"/>
    <n v="1214493606140.27"/>
    <n v="1308308321956.3501"/>
    <n v="1428041291033.0801"/>
    <n v="1550792874026.21"/>
    <n v="1701229445433.8101"/>
    <n v="1825273011729.8501"/>
    <n v="1979372653190.21"/>
    <n v="2177716403527.3501"/>
    <n v="2383122398538.6602"/>
    <n v="2647378624248.7998"/>
    <n v="3073900263478.5698"/>
    <n v="3724938867558.9399"/>
    <n v="4204727621293.8999"/>
    <n v="4690534493807.8799"/>
    <n v="5106785175616.3301"/>
    <n v="5779025115877.8301"/>
    <n v="6935265724851.5303"/>
    <n v="8017511703923.46"/>
    <n v="8949167870920.6797"/>
    <n v="9086307159355.9609"/>
    <n v="9004227136020.1797"/>
    <n v="9299471716516.9297"/>
    <n v="9697265784011.8809"/>
    <n v="10179105501239.699"/>
    <n v="12359840646966"/>
    <n v="14326219150822.801"/>
    <n v="16133956169354.1"/>
    <n v="16879725325009.801"/>
    <n v="18965140036042.699"/>
    <n v="20055226772932.602"/>
    <n v="21574250746258.301"/>
    <n v="21741527259671"/>
    <n v="23316514197116.398"/>
    <n v="25904394399427.102"/>
    <n v="26133421968731.398"/>
    <n v="25700594697309.801"/>
    <n v="25806892208365.102"/>
    <n v="27100981460706.301"/>
    <n v="27650770374936.5"/>
    <n v="27392718458251.5"/>
    <n v="28554305656741.199"/>
    <n v="32016046336009.301"/>
    <n v="35650217177828.5"/>
    <n v="37727652551316"/>
    <n v="39867880300191.102"/>
    <n v="43642947192677.797"/>
    <n v="46410909813785.797"/>
    <n v="43504219646648.203"/>
    <n v="45585671488087.102"/>
    <n v="49211742295134.102"/>
    <n v="49262520032118.797"/>
    <n v="49886888092442.602"/>
    <n v="50986874848795"/>
    <n v="48169284431931.203"/>
    <n v="49181225871698.398"/>
    <n v="51468319156973.602"/>
    <n v="54656884279246.102"/>
    <n v="55140634994666.102"/>
    <m/>
  </r>
  <r>
    <x v="94"/>
    <s v="HKG"/>
    <s v="Hong Kong SAR, China"/>
    <x v="0"/>
    <s v="East Asia &amp; Pacific"/>
    <s v="GDP (current US$)"/>
    <s v="NY.GDP.MKTP.CD"/>
    <n v="1320796651.6945701"/>
    <n v="1383681651.1377599"/>
    <n v="1612346412.26475"/>
    <n v="1935298266.45384"/>
    <n v="2206466461.2643399"/>
    <n v="2435078534.0314102"/>
    <n v="2489845016.6489401"/>
    <n v="2692474989.12571"/>
    <n v="2716964388.42418"/>
    <n v="3189740055.1398201"/>
    <n v="3800766535.6208801"/>
    <n v="4476001946.0148602"/>
    <n v="5710107420.14394"/>
    <n v="8030117555.6203299"/>
    <n v="9388663645.7588005"/>
    <n v="10048022369.914101"/>
    <n v="12876366008.807699"/>
    <n v="15719433719.433701"/>
    <n v="18315007365.971298"/>
    <n v="22526035940.592098"/>
    <n v="28861759209.0191"/>
    <n v="31055409443.042999"/>
    <n v="32291306281.816799"/>
    <n v="29907091339.5364"/>
    <n v="33511383985.674099"/>
    <n v="35699543050.777802"/>
    <n v="41075570591.9291"/>
    <n v="50622571586.114899"/>
    <n v="59707404560.594398"/>
    <n v="68790369107.296204"/>
    <n v="76928290841.870102"/>
    <n v="88959620135.886398"/>
    <n v="104272278634.731"/>
    <n v="120353947980.76401"/>
    <n v="135812069768.646"/>
    <n v="144652912433.103"/>
    <n v="159717233621.659"/>
    <n v="177352785419.97699"/>
    <n v="168886163221.56699"/>
    <n v="165768095391.55701"/>
    <n v="171668164082.55499"/>
    <n v="169403241524.33701"/>
    <n v="166349228737.38599"/>
    <n v="161384522525.29901"/>
    <n v="169099768875.19299"/>
    <n v="181570082162.19"/>
    <n v="193536265094.36401"/>
    <n v="211597405593.86801"/>
    <n v="219279678430.164"/>
    <n v="214046415026.18701"/>
    <n v="228637697575.04001"/>
    <n v="248513617677.28699"/>
    <n v="262629441493.47601"/>
    <n v="275696879834.966"/>
    <n v="291459356985.33698"/>
    <n v="309383627028.56097"/>
    <n v="320837638328.84601"/>
    <n v="341244161576.75897"/>
    <n v="361696880780.76202"/>
    <n v="365711532816.90698"/>
    <m/>
  </r>
  <r>
    <x v="95"/>
    <s v="HND"/>
    <s v="Honduras"/>
    <x v="0"/>
    <s v="Latin America &amp; Caribbean"/>
    <s v="GDP (current US$)"/>
    <s v="NY.GDP.MKTP.CD"/>
    <n v="335650000"/>
    <n v="356200000"/>
    <n v="387750000"/>
    <n v="410200000"/>
    <n v="457000000"/>
    <n v="508650000"/>
    <n v="549950000"/>
    <n v="598100000"/>
    <n v="646800000"/>
    <n v="668000050"/>
    <n v="723000000"/>
    <n v="731000000"/>
    <n v="802999950"/>
    <n v="912499950"/>
    <n v="1034500000"/>
    <n v="1124000000"/>
    <n v="1347999950"/>
    <n v="1669499950"/>
    <n v="3097242093.2244101"/>
    <n v="3544281976.2919798"/>
    <n v="3968160045.9868398"/>
    <n v="4043894878.58005"/>
    <n v="4266503525.6105099"/>
    <n v="4476697184.8598099"/>
    <n v="4915311846.4882698"/>
    <n v="5278120712.5459003"/>
    <n v="5677828958.9060497"/>
    <n v="6190521241.4649496"/>
    <n v="5902717091.5474701"/>
    <n v="5432344901.7782097"/>
    <n v="4923009551.5156097"/>
    <n v="4648668478.5675297"/>
    <n v="4943700431.0736799"/>
    <n v="4926728932.9506903"/>
    <n v="4642280682.14252"/>
    <n v="5347445005.2137604"/>
    <n v="5215028986.4864902"/>
    <n v="5737099650.1901102"/>
    <n v="6366340265.8788795"/>
    <n v="6414520529.6167202"/>
    <n v="7103507989.0504398"/>
    <n v="7651174661.4287205"/>
    <n v="7858235333.4834003"/>
    <n v="8230387552.2258997"/>
    <n v="8869311410.9513092"/>
    <n v="9757034456.7577991"/>
    <n v="10917481688.4711"/>
    <n v="12361257680.5627"/>
    <n v="13881701033.6546"/>
    <n v="14587496229.181101"/>
    <n v="15839344591.9842"/>
    <n v="17710315005.999901"/>
    <n v="18528601901.324001"/>
    <n v="18499710127.838501"/>
    <n v="19756494434.703098"/>
    <n v="20979767785.2104"/>
    <n v="21717622071.381599"/>
    <n v="23136232229.606899"/>
    <n v="24024189735.8876"/>
    <n v="25095395475.039299"/>
    <m/>
  </r>
  <r>
    <x v="96"/>
    <s v="HPC"/>
    <s v="Heavily indebted poor countries (HIPC)"/>
    <x v="0"/>
    <n v="0"/>
    <s v="GDP (current US$)"/>
    <s v="NY.GDP.MKTP.CD"/>
    <n v="17351436194.834202"/>
    <n v="17801113629.488998"/>
    <n v="19373385902.214901"/>
    <n v="23373191712.641998"/>
    <n v="20881706275.234798"/>
    <n v="24380468450.319698"/>
    <n v="26551868884.8601"/>
    <n v="26004342143.366299"/>
    <n v="27528215711.107601"/>
    <n v="30640929795.661201"/>
    <n v="32063341105.297901"/>
    <n v="34550848656.132301"/>
    <n v="37511660653.3741"/>
    <n v="45299303604.762199"/>
    <n v="55538152816.253998"/>
    <n v="63196950804.867897"/>
    <n v="67436645667.665199"/>
    <n v="79004057436.603699"/>
    <n v="91007047451.771301"/>
    <n v="101937233873.319"/>
    <n v="108687424233.53999"/>
    <n v="108564398272.424"/>
    <n v="108557919470.91901"/>
    <n v="102864447165.55299"/>
    <n v="102704029661.59"/>
    <n v="106818215361.256"/>
    <n v="122645935440.849"/>
    <n v="137709533506.72101"/>
    <n v="138129336460.78799"/>
    <n v="133257990158.144"/>
    <n v="137680149511.27899"/>
    <n v="141188190819.53201"/>
    <n v="129311436066.62399"/>
    <n v="132834619032.474"/>
    <n v="117329532285.681"/>
    <n v="133653566290.25301"/>
    <n v="139607486493.79199"/>
    <n v="145925484526.45099"/>
    <n v="153319313193.83899"/>
    <n v="154974323787.07401"/>
    <n v="169208402098.375"/>
    <n v="161720736406.88501"/>
    <n v="173730784489.28201"/>
    <n v="197095154673.35901"/>
    <n v="226372231553.70499"/>
    <n v="258319897190.522"/>
    <n v="306651037101.40302"/>
    <n v="366214796876.07703"/>
    <n v="441915410870.58301"/>
    <n v="448511321762.95001"/>
    <n v="490275634951.42603"/>
    <n v="546434357935.12799"/>
    <n v="580700670678.41504"/>
    <n v="647872456883.34998"/>
    <n v="683129004022.83398"/>
    <n v="676805764502.92896"/>
    <n v="669728831074.01794"/>
    <n v="713187205161.61304"/>
    <n v="759123536838.02698"/>
    <n v="783061756161.729"/>
    <m/>
  </r>
  <r>
    <x v="97"/>
    <s v="HRV"/>
    <s v="Croatia"/>
    <x v="0"/>
    <s v="Europe &amp; Central Asia"/>
    <s v="GDP (current US$)"/>
    <s v="NY.GDP.MKTP.CD"/>
    <m/>
    <m/>
    <m/>
    <m/>
    <m/>
    <m/>
    <m/>
    <m/>
    <m/>
    <m/>
    <m/>
    <m/>
    <m/>
    <m/>
    <m/>
    <m/>
    <m/>
    <m/>
    <m/>
    <m/>
    <m/>
    <m/>
    <m/>
    <m/>
    <m/>
    <m/>
    <m/>
    <m/>
    <m/>
    <m/>
    <m/>
    <m/>
    <m/>
    <m/>
    <m/>
    <n v="22534323220.0266"/>
    <n v="23846442648.965302"/>
    <n v="23869243597.653999"/>
    <n v="25562674678.230202"/>
    <n v="23457038980.352001"/>
    <n v="21633671680.873798"/>
    <n v="23054778851.278702"/>
    <n v="26813968850.519199"/>
    <n v="34682900712.665398"/>
    <n v="41587470546.794601"/>
    <n v="45376744001.804398"/>
    <n v="50423077102.076401"/>
    <n v="60073426976.506897"/>
    <n v="70234425974.045303"/>
    <n v="62600093958.953796"/>
    <n v="59918313669.167099"/>
    <n v="62537851352.490402"/>
    <n v="56580819623.852898"/>
    <n v="58194069434.142303"/>
    <n v="57639588805.587097"/>
    <n v="49525747503.814903"/>
    <n v="51601147665.808899"/>
    <n v="55481644098.0495"/>
    <n v="61375222347.025597"/>
    <n v="60752588976.317497"/>
    <m/>
  </r>
  <r>
    <x v="98"/>
    <s v="HTI"/>
    <s v="Haiti"/>
    <x v="0"/>
    <s v="Latin America &amp; Caribbean"/>
    <s v="GDP (current US$)"/>
    <s v="NY.GDP.MKTP.CD"/>
    <n v="273187200"/>
    <n v="271066000"/>
    <n v="281896800"/>
    <n v="294883400"/>
    <n v="325281200"/>
    <n v="353251800"/>
    <n v="368948600"/>
    <n v="369124200"/>
    <n v="367968800"/>
    <n v="391820400"/>
    <n v="331200000"/>
    <n v="362800000"/>
    <n v="372000000"/>
    <n v="466800000"/>
    <n v="565400000"/>
    <n v="681400000"/>
    <n v="879000000"/>
    <n v="947000000"/>
    <n v="974200000"/>
    <n v="1080600000"/>
    <n v="1383800000"/>
    <n v="1479400000"/>
    <n v="1474200000"/>
    <n v="1623600000"/>
    <n v="1816200000"/>
    <n v="2009400000"/>
    <n v="2318000000"/>
    <n v="2047200000"/>
    <n v="2613926800"/>
    <n v="2736243800"/>
    <n v="3096289800"/>
    <n v="3473540601.82161"/>
    <n v="2257121668.1935201"/>
    <n v="1878248741.04949"/>
    <n v="2167564194.7342"/>
    <n v="2813313278.8108201"/>
    <n v="2907514522.9250302"/>
    <n v="3338938830.0174298"/>
    <n v="3723909226.8678098"/>
    <n v="4153736347.4422302"/>
    <n v="6868666119.6448803"/>
    <n v="6364908099.7603798"/>
    <n v="6106867933.5162497"/>
    <n v="5000238128.6676903"/>
    <n v="6005401729.7122898"/>
    <n v="7049954288.9390497"/>
    <n v="7408787819.1302004"/>
    <n v="9315973989.16572"/>
    <n v="10386485527.8494"/>
    <n v="11269821158.975"/>
    <n v="11661585823.228201"/>
    <n v="13008748131.674999"/>
    <n v="13708931889.788401"/>
    <n v="14498080022.631701"/>
    <n v="14790765759.527399"/>
    <n v="14857386163.9184"/>
    <n v="13723267960.843399"/>
    <n v="14213814582.7938"/>
    <n v="15965670198.4548"/>
    <n v="14332163266.397699"/>
    <m/>
  </r>
  <r>
    <x v="99"/>
    <s v="HUN"/>
    <s v="Hungary"/>
    <x v="1"/>
    <s v="Europe &amp; Central Asia"/>
    <s v="GDP (current US$)"/>
    <s v="NY.GDP.MKTP.CD"/>
    <m/>
    <m/>
    <m/>
    <m/>
    <m/>
    <m/>
    <m/>
    <m/>
    <m/>
    <m/>
    <m/>
    <m/>
    <m/>
    <m/>
    <m/>
    <m/>
    <m/>
    <m/>
    <m/>
    <m/>
    <m/>
    <m/>
    <m/>
    <m/>
    <m/>
    <m/>
    <m/>
    <m/>
    <m/>
    <m/>
    <m/>
    <n v="34753569692.915001"/>
    <n v="38730585922.218903"/>
    <n v="40124916940.594498"/>
    <n v="43166678735.2183"/>
    <n v="46425677734.143501"/>
    <n v="46658755151.6017"/>
    <n v="47296952928.756104"/>
    <n v="48706787306.257401"/>
    <n v="49073380173.715897"/>
    <n v="47218405892.425797"/>
    <n v="53749989092.019699"/>
    <n v="67608919144.368401"/>
    <n v="85302003908.042007"/>
    <n v="103960017914.058"/>
    <n v="112980947728.383"/>
    <n v="115577256523.599"/>
    <n v="139966001509.59201"/>
    <n v="158136326477.965"/>
    <n v="130760312876.683"/>
    <n v="131916516051.985"/>
    <n v="141759722464.00201"/>
    <n v="128475498380.379"/>
    <n v="135411698965.10899"/>
    <n v="140765018880.633"/>
    <n v="125074286021.14"/>
    <n v="128470534117.95399"/>
    <n v="142961605733.026"/>
    <n v="160418835850.90701"/>
    <n v="163469042867.95599"/>
    <m/>
  </r>
  <r>
    <x v="100"/>
    <s v="IBD"/>
    <s v="IBRD only"/>
    <x v="0"/>
    <n v="0"/>
    <s v="GDP (current US$)"/>
    <s v="NY.GDP.MKTP.CD"/>
    <n v="303365509462.98999"/>
    <n v="289787688621.36603"/>
    <n v="302668951794.66101"/>
    <n v="323218965734.79999"/>
    <n v="366582389603.58002"/>
    <n v="401064461680.53802"/>
    <n v="413178553913.20898"/>
    <n v="425021843269.34802"/>
    <n v="449140157719.35797"/>
    <n v="501821674146.03101"/>
    <n v="545686988356.85797"/>
    <n v="596065474473.5"/>
    <n v="670791571112.11902"/>
    <n v="862779371496.63501"/>
    <n v="1088303861790.4"/>
    <n v="1174943135072.71"/>
    <n v="1280301305937.3501"/>
    <n v="1451175903427.2"/>
    <n v="1564826758520.8899"/>
    <n v="1875080316797.1499"/>
    <n v="2211609200100.5801"/>
    <n v="2395135947123.4199"/>
    <n v="2376972102400.8701"/>
    <n v="2343363013702.6802"/>
    <n v="2396038699199.73"/>
    <n v="2530560541608.0298"/>
    <n v="2633030422142.3101"/>
    <n v="2691268444761.3101"/>
    <n v="2910957096296.3599"/>
    <n v="3022215916677.5698"/>
    <n v="3458053916106.5098"/>
    <n v="3725463572908.9302"/>
    <n v="3714865897328.9902"/>
    <n v="3980761832379.21"/>
    <n v="4352211442051.0601"/>
    <n v="4892965415325.2305"/>
    <n v="5347996494306.5596"/>
    <n v="5661994983578.6602"/>
    <n v="5506988616077.4199"/>
    <n v="5345537275390.4199"/>
    <n v="5811794725423.6699"/>
    <n v="5897138633075.8604"/>
    <n v="5989579907539.8799"/>
    <n v="6744327167763.4199"/>
    <n v="8028177591623.0303"/>
    <n v="9600200128533.7402"/>
    <n v="11384903698457.199"/>
    <n v="14151713028352"/>
    <n v="16994597688249.9"/>
    <n v="16486399279166.9"/>
    <n v="20019039739130"/>
    <n v="23645033386793.801"/>
    <n v="25140839772231"/>
    <n v="26561030339655.5"/>
    <n v="27475647429348"/>
    <n v="25950065325005.5"/>
    <n v="26153434029171.898"/>
    <n v="28864183920440.602"/>
    <n v="30807716110874.301"/>
    <n v="31538957028550.602"/>
    <m/>
  </r>
  <r>
    <x v="101"/>
    <s v="IBT"/>
    <s v="IDA &amp; IBRD total"/>
    <x v="0"/>
    <n v="0"/>
    <s v="GDP (current US$)"/>
    <s v="NY.GDP.MKTP.CD"/>
    <n v="339774875345.42603"/>
    <n v="329224860178.836"/>
    <n v="345512155263.052"/>
    <n v="371659425913.92902"/>
    <n v="413341407531.61798"/>
    <n v="454165650874.29999"/>
    <n v="471063412294.27698"/>
    <n v="483390321111.41199"/>
    <n v="510476483301.15997"/>
    <n v="571134749223.71301"/>
    <n v="626337695159.57605"/>
    <n v="676694348969.31104"/>
    <n v="754477514918.60095"/>
    <n v="957879149937.29895"/>
    <n v="1217773600982.8401"/>
    <n v="1331122390624.54"/>
    <n v="1442541586087.22"/>
    <n v="1627280563019.9299"/>
    <n v="1765508678874.53"/>
    <n v="2107735550898.48"/>
    <n v="2487283802958.3799"/>
    <n v="2809442154921.9702"/>
    <n v="2766172219616.9302"/>
    <n v="2664756697277.0801"/>
    <n v="2689109983127.4702"/>
    <n v="2830731091452.1602"/>
    <n v="2926752621149.6802"/>
    <n v="3002925563260.1602"/>
    <n v="3228770109538.7202"/>
    <n v="3334924454582"/>
    <n v="3796906925093.5498"/>
    <n v="4070078526483.4102"/>
    <n v="4048107921040.1802"/>
    <n v="4299454878914.0098"/>
    <n v="4661944370069.2197"/>
    <n v="5247308859805.0303"/>
    <n v="5737496429929.3799"/>
    <n v="6066186495551.1104"/>
    <n v="5916146759497.4697"/>
    <n v="5766668268199.8203"/>
    <n v="6282095000587.4502"/>
    <n v="6362527862651.2197"/>
    <n v="6490034064388.0703"/>
    <n v="7306342782867.6104"/>
    <n v="8686614671986.4502"/>
    <n v="10365565795124.699"/>
    <n v="12305785784593.199"/>
    <n v="15231370479927"/>
    <n v="18288688816469.398"/>
    <n v="17759470414920.699"/>
    <n v="21483723192036.102"/>
    <n v="25307796387400.398"/>
    <n v="26931505224687.801"/>
    <n v="28527413148525.699"/>
    <n v="29578253145897.398"/>
    <n v="28039830398545.898"/>
    <n v="28183036024025.602"/>
    <n v="30964942653522.801"/>
    <n v="33032316632670.898"/>
    <n v="33852003085093.102"/>
    <m/>
  </r>
  <r>
    <x v="102"/>
    <s v="IDA"/>
    <s v="IDA total"/>
    <x v="0"/>
    <n v="0"/>
    <s v="GDP (current US$)"/>
    <s v="NY.GDP.MKTP.CD"/>
    <n v="37746759197.389198"/>
    <n v="39858688762.155602"/>
    <n v="42973987800.477097"/>
    <n v="48330165292.939003"/>
    <n v="47394508713.665001"/>
    <n v="53602178177.957901"/>
    <n v="58150899140.9263"/>
    <n v="58735478039.885201"/>
    <n v="61748278168.776703"/>
    <n v="69723953423.168106"/>
    <n v="80766380600.333405"/>
    <n v="81232127259.845795"/>
    <n v="84819443901.176605"/>
    <n v="97366095733.000107"/>
    <n v="131715191205.08099"/>
    <n v="157620250175.72"/>
    <n v="164288310481.67001"/>
    <n v="178889878331.68701"/>
    <n v="203035556891.61801"/>
    <n v="235946311961.668"/>
    <n v="279479571509.51898"/>
    <n v="412704888575.19098"/>
    <n v="388874984426.961"/>
    <n v="324677508434.34198"/>
    <n v="298485376603.84698"/>
    <n v="306476879795.75299"/>
    <n v="301342804065.04901"/>
    <n v="318718103925.96198"/>
    <n v="325901579704.401"/>
    <n v="318312310241.29303"/>
    <n v="342195618186.13202"/>
    <n v="347321743912.12402"/>
    <n v="335597602619.88202"/>
    <n v="320003192561.39398"/>
    <n v="309645677115.64899"/>
    <n v="354487693253.55402"/>
    <n v="389763001865.422"/>
    <n v="404078891735.73499"/>
    <n v="409815446414.591"/>
    <n v="422915473505.008"/>
    <n v="472835273132.422"/>
    <n v="467693968656.86902"/>
    <n v="503419191734.45099"/>
    <n v="565332194358.25403"/>
    <n v="662229587466.48303"/>
    <n v="769482461874.83899"/>
    <n v="926015806840.97498"/>
    <n v="1084802509988.83"/>
    <n v="1300131198880.77"/>
    <n v="1279723664535.55"/>
    <n v="1469119672665.1899"/>
    <n v="1664987161326.8899"/>
    <n v="1794078345206.9199"/>
    <n v="1973428801628.54"/>
    <n v="2112917151582.24"/>
    <n v="2102314112248.1699"/>
    <n v="2039741254149.5901"/>
    <n v="2107387269941.8401"/>
    <n v="2231098324742.6802"/>
    <n v="2320313648145.4902"/>
    <m/>
  </r>
  <r>
    <x v="103"/>
    <s v="IDB"/>
    <s v="IDA blend"/>
    <x v="0"/>
    <n v="0"/>
    <s v="GDP (current US$)"/>
    <s v="NY.GDP.MKTP.CD"/>
    <n v="12078454511.558701"/>
    <n v="12925998732.926901"/>
    <n v="13822953556.672899"/>
    <n v="14629644577.805799"/>
    <n v="15964807407.9533"/>
    <n v="17328250572.896801"/>
    <n v="18851263750.965302"/>
    <n v="18943407180.7467"/>
    <n v="20006178479.787998"/>
    <n v="22936707421.913101"/>
    <n v="31459741132.856499"/>
    <n v="29205634290.852402"/>
    <n v="32722637121.754299"/>
    <n v="34822882589.548302"/>
    <n v="50549841899.156799"/>
    <n v="57902828312.365501"/>
    <n v="70214170790.677704"/>
    <n v="73785003943.943802"/>
    <n v="79968589973.051193"/>
    <n v="98387691754.082596"/>
    <n v="126438765047.354"/>
    <n v="244370124596.383"/>
    <n v="223100441442.51501"/>
    <n v="169266416425.642"/>
    <n v="145314770148.34799"/>
    <n v="144997853740.22699"/>
    <n v="129760824748.145"/>
    <n v="133325683546.63699"/>
    <n v="138016261356.19199"/>
    <n v="132893952096.213"/>
    <n v="145134846992.33099"/>
    <n v="147516184665.50299"/>
    <n v="146935713351.582"/>
    <n v="131254419149.33"/>
    <n v="135001595065.79601"/>
    <n v="155031699620.569"/>
    <n v="171869994910.43799"/>
    <n v="176120904009.207"/>
    <n v="173138952580.21799"/>
    <n v="181191750607.629"/>
    <n v="206220309154.05899"/>
    <n v="205812503835.25101"/>
    <n v="227250101496.27499"/>
    <n v="255051877153.83899"/>
    <n v="310739206919.43103"/>
    <n v="371637039069.26398"/>
    <n v="465384285717.401"/>
    <n v="536928460701.60797"/>
    <n v="636082441232.06604"/>
    <n v="596416476067.59399"/>
    <n v="700031820002.65198"/>
    <n v="804396356884.60999"/>
    <n v="889578509972.16699"/>
    <n v="965837023753.578"/>
    <n v="1036701798768.23"/>
    <n v="999758125096.09204"/>
    <n v="931080758172.08801"/>
    <n v="922589446187.65698"/>
    <n v="964268064192.79102"/>
    <n v="991547520067.21997"/>
    <m/>
  </r>
  <r>
    <x v="104"/>
    <s v="IDN"/>
    <s v="Indonesia"/>
    <x v="1"/>
    <s v="East Asia &amp; Pacific"/>
    <s v="GDP (current US$)"/>
    <s v="NY.GDP.MKTP.CD"/>
    <m/>
    <m/>
    <m/>
    <m/>
    <m/>
    <m/>
    <m/>
    <n v="5667756644.8309898"/>
    <n v="7076465295.3332701"/>
    <n v="8337423312.88344"/>
    <n v="9150684931.5068493"/>
    <n v="9333536359.7980709"/>
    <n v="10997590361.445801"/>
    <n v="16273253012.048201"/>
    <n v="25802409638.554199"/>
    <n v="30463855421.686699"/>
    <n v="37269156626.505997"/>
    <n v="45808915662.650597"/>
    <n v="51455719099.9244"/>
    <n v="51400186379.303299"/>
    <n v="72482337370.349304"/>
    <n v="85518233450.774002"/>
    <n v="90158449307.238693"/>
    <n v="81052283404.607895"/>
    <n v="84853699994.050797"/>
    <n v="85289491750.322495"/>
    <n v="79954072569.853302"/>
    <n v="75929617576.877594"/>
    <n v="84300174477.201797"/>
    <n v="94451427898.3405"/>
    <n v="106140727357.035"/>
    <n v="116621996217.133"/>
    <n v="128026966579.964"/>
    <n v="158006700301.53299"/>
    <n v="176892143931.505"/>
    <n v="202132028723.11499"/>
    <n v="227369679374.97299"/>
    <n v="215748998609.63501"/>
    <n v="95445547872.714996"/>
    <n v="140001351215.46201"/>
    <n v="165021012077.81"/>
    <n v="160446947784.909"/>
    <n v="195660611165.18301"/>
    <n v="234772463823.80801"/>
    <n v="256836875295.452"/>
    <n v="285868618224.01703"/>
    <n v="364570514304.84998"/>
    <n v="432216737774.86102"/>
    <n v="510228634992.258"/>
    <n v="539580085612.401"/>
    <n v="755094160363.07104"/>
    <n v="892969107923.09399"/>
    <n v="917869910105.74902"/>
    <n v="912524136718.01794"/>
    <n v="890814755233.22498"/>
    <n v="860854235065.07898"/>
    <n v="931877364177.74194"/>
    <n v="1015618742565.8101"/>
    <n v="1042240309412.58"/>
    <n v="1119190780752.8"/>
    <m/>
  </r>
  <r>
    <x v="105"/>
    <s v="IDX"/>
    <s v="IDA only"/>
    <x v="0"/>
    <n v="0"/>
    <s v="GDP (current US$)"/>
    <s v="NY.GDP.MKTP.CD"/>
    <n v="26697169010.422501"/>
    <n v="27980149924.8535"/>
    <n v="30305006154.2122"/>
    <n v="35197557641.370903"/>
    <n v="32545810091.515202"/>
    <n v="37694453113.400703"/>
    <n v="40829285332.270103"/>
    <n v="41358098617.753998"/>
    <n v="43369884972.420799"/>
    <n v="48554644990.679703"/>
    <n v="50352175124.6017"/>
    <n v="53569731660.381104"/>
    <n v="53261897882.485703"/>
    <n v="64429722469.272499"/>
    <n v="83027664700.3983"/>
    <n v="102494361422.578"/>
    <n v="94884820410.247894"/>
    <n v="106551685627.145"/>
    <n v="125514877095.442"/>
    <n v="139238696367.42001"/>
    <n v="152932121164.42599"/>
    <n v="155996317799.39301"/>
    <n v="155381852003.57199"/>
    <n v="149643041419.35001"/>
    <n v="149629439833.129"/>
    <n v="158489210689.53601"/>
    <n v="170609223066.401"/>
    <n v="184897556115.72601"/>
    <n v="187154356950.16101"/>
    <n v="184887783925.57599"/>
    <n v="196272296598.423"/>
    <n v="198976874138.45599"/>
    <n v="187360166677.93301"/>
    <n v="188487928186.04199"/>
    <n v="173637185798.46201"/>
    <n v="198258028418.39099"/>
    <n v="216442683543.46701"/>
    <n v="226648959032.57999"/>
    <n v="235866216508.97601"/>
    <n v="240649905426.84799"/>
    <n v="265070796314.10199"/>
    <n v="260269681998.659"/>
    <n v="274173001670.47699"/>
    <n v="308043102387.98798"/>
    <n v="348513382668.84601"/>
    <n v="394071631122.27899"/>
    <n v="455549929998.362"/>
    <n v="542166854768.27502"/>
    <n v="658065149649.05298"/>
    <n v="680042887754.68799"/>
    <n v="763982967227.13501"/>
    <n v="853829332625.35498"/>
    <n v="895130563808.95398"/>
    <n v="998443037641.44202"/>
    <n v="1066194850212.59"/>
    <n v="1095337766619.45"/>
    <n v="1105541093456.1101"/>
    <n v="1185503744780.45"/>
    <n v="1268823087329.5601"/>
    <n v="1331970889524.3899"/>
    <m/>
  </r>
  <r>
    <x v="106"/>
    <s v="IMN"/>
    <s v="Isle of Man"/>
    <x v="0"/>
    <s v="Europe &amp; Central Asia"/>
    <s v="GDP (current US$)"/>
    <s v="NY.GDP.MKTP.CD"/>
    <m/>
    <m/>
    <m/>
    <m/>
    <m/>
    <m/>
    <m/>
    <m/>
    <m/>
    <m/>
    <m/>
    <m/>
    <m/>
    <m/>
    <m/>
    <m/>
    <m/>
    <m/>
    <m/>
    <m/>
    <m/>
    <m/>
    <m/>
    <m/>
    <m/>
    <m/>
    <m/>
    <m/>
    <m/>
    <m/>
    <m/>
    <m/>
    <m/>
    <m/>
    <m/>
    <n v="914727080.64326799"/>
    <n v="1023086918.6276799"/>
    <n v="1180919719.40764"/>
    <n v="1382548249.78303"/>
    <n v="1567465656.8505001"/>
    <n v="1563667799.6157801"/>
    <n v="1659131243.7383699"/>
    <n v="1947332921.74718"/>
    <n v="2328658227.8481002"/>
    <n v="2822358473.1698298"/>
    <n v="3032400000"/>
    <n v="3422651333.94664"/>
    <n v="4466100440.1760702"/>
    <n v="5928420955.88235"/>
    <n v="5487083657.8906403"/>
    <n v="5920177688.5043297"/>
    <n v="6566098381.6695995"/>
    <n v="6690725118.4834099"/>
    <n v="7000748788.4946098"/>
    <n v="7708834951.4563103"/>
    <n v="7085288006.1115398"/>
    <n v="6846691871.4555798"/>
    <n v="6979581724.5817204"/>
    <n v="7491969312.8752499"/>
    <m/>
    <m/>
  </r>
  <r>
    <x v="107"/>
    <s v="IND"/>
    <s v="India"/>
    <x v="1"/>
    <s v="South Asia"/>
    <s v="GDP (current US$)"/>
    <s v="NY.GDP.MKTP.CD"/>
    <n v="37029883875.457298"/>
    <n v="39232435784.094597"/>
    <n v="42161481858.701401"/>
    <n v="48421923458.741302"/>
    <n v="56480289940.826103"/>
    <n v="59554854574.794197"/>
    <n v="45865462033.910004"/>
    <n v="50134942203.446701"/>
    <n v="53085455870.822701"/>
    <n v="58447995016.849297"/>
    <n v="62422483054.517303"/>
    <n v="67350988020.904099"/>
    <n v="71463193830.406403"/>
    <n v="85515269585.522003"/>
    <n v="99525899115.775604"/>
    <n v="98472796457.113998"/>
    <n v="102717164465.894"/>
    <n v="121487322474.298"/>
    <n v="137300295308.03799"/>
    <n v="152991653792.86401"/>
    <n v="186325345089.754"/>
    <n v="193490610032.10001"/>
    <n v="200715145360.918"/>
    <n v="218262273410.099"/>
    <n v="212158234164.06"/>
    <n v="232511877842.04099"/>
    <n v="248985994044.20001"/>
    <n v="279033584092.159"/>
    <n v="296588994812.05902"/>
    <n v="296042354986.12598"/>
    <n v="320979026419.633"/>
    <n v="270105341879.22601"/>
    <n v="288208430383.96399"/>
    <n v="279296022987.91901"/>
    <n v="327275583539.55902"/>
    <n v="360281952716.797"/>
    <n v="392897054348.07098"/>
    <n v="415867753863.87402"/>
    <n v="421351477504.74298"/>
    <n v="458820417337.80701"/>
    <n v="468394937262.37"/>
    <n v="485441014538.638"/>
    <n v="514937948870.08002"/>
    <n v="607699285433.87195"/>
    <n v="709148514804.65906"/>
    <n v="820381595512.90198"/>
    <n v="940259888792.14099"/>
    <n v="1216735441524.8601"/>
    <n v="1198895582137.51"/>
    <n v="1341886602798.6899"/>
    <n v="1675615335600.5601"/>
    <n v="1823050405350.4199"/>
    <n v="1827637859135.7"/>
    <n v="1856722121394.53"/>
    <n v="2039127446298.55"/>
    <n v="2103587817041.78"/>
    <n v="2294797978291.98"/>
    <n v="2652754685834.5898"/>
    <n v="2713165057513.3501"/>
    <n v="2868929415617.02"/>
    <m/>
  </r>
  <r>
    <x v="108"/>
    <s v="INX"/>
    <s v="India"/>
    <x v="0"/>
    <s v="South Asia"/>
    <s v="GDP (current US$)"/>
    <s v="NY.GDP.MKTP.CD"/>
    <m/>
    <m/>
    <m/>
    <m/>
    <m/>
    <m/>
    <m/>
    <m/>
    <m/>
    <m/>
    <m/>
    <m/>
    <m/>
    <m/>
    <m/>
    <m/>
    <m/>
    <m/>
    <m/>
    <m/>
    <m/>
    <m/>
    <m/>
    <m/>
    <m/>
    <m/>
    <m/>
    <m/>
    <m/>
    <m/>
    <m/>
    <m/>
    <m/>
    <m/>
    <m/>
    <m/>
    <m/>
    <m/>
    <m/>
    <m/>
    <m/>
    <m/>
    <m/>
    <m/>
    <m/>
    <m/>
    <m/>
    <m/>
    <m/>
    <m/>
    <m/>
    <m/>
    <m/>
    <m/>
    <m/>
    <m/>
    <m/>
    <m/>
    <m/>
    <m/>
    <m/>
  </r>
  <r>
    <x v="109"/>
    <s v="IRL"/>
    <s v="Ireland"/>
    <x v="1"/>
    <s v="Europe &amp; Central Asia"/>
    <s v="GDP (current US$)"/>
    <s v="NY.GDP.MKTP.CD"/>
    <n v="1939329775.4373901"/>
    <n v="2088012282.3566699"/>
    <n v="2260349684.0862498"/>
    <n v="2430843768.4455299"/>
    <n v="2766608945.8740201"/>
    <n v="2945704142.9976501"/>
    <n v="3104034393.2316198"/>
    <n v="3343636773.36759"/>
    <n v="3278584478.3302302"/>
    <n v="3787077343.7278299"/>
    <n v="4401258741.2587404"/>
    <n v="5104356075.1245699"/>
    <n v="6325627458.6939402"/>
    <n v="7490133127.53232"/>
    <n v="7906317436.9361095"/>
    <n v="9495165505.2264805"/>
    <n v="9465077837.5318394"/>
    <n v="11261810688.281401"/>
    <n v="14665537601.933001"/>
    <n v="18341273372.018101"/>
    <n v="21773901925.877998"/>
    <n v="20694943592.3438"/>
    <n v="21500471719.204102"/>
    <n v="20790917098.952702"/>
    <n v="20130728188.492401"/>
    <n v="21295485966.519501"/>
    <n v="28748959304.790199"/>
    <n v="33961141151.685398"/>
    <n v="37818133173.365303"/>
    <n v="39285384529.523399"/>
    <n v="49364680213.625099"/>
    <n v="49847127646.0895"/>
    <n v="55985504488.811501"/>
    <n v="52480251191.9991"/>
    <n v="57166035335.689003"/>
    <n v="69222625000"/>
    <n v="75880630040.322601"/>
    <n v="82826141356.255997"/>
    <n v="90082052259.728607"/>
    <n v="98692079693.160004"/>
    <n v="99852958356.366302"/>
    <n v="109135253691.27499"/>
    <n v="127949874835.31"/>
    <n v="164284689616.25299"/>
    <n v="193870692823.44199"/>
    <n v="211649034945.90201"/>
    <n v="232083467569.94101"/>
    <n v="269917942786.75101"/>
    <n v="275038895561.73999"/>
    <n v="236316405946.09601"/>
    <n v="222148757577.89099"/>
    <n v="237472361733.54599"/>
    <n v="224999484361.82599"/>
    <n v="238543539440.55399"/>
    <n v="258471884599.61099"/>
    <n v="291499812214.55103"/>
    <n v="300523297823.57599"/>
    <n v="335663113507.85101"/>
    <n v="382674360648.245"/>
    <n v="388698711348.15601"/>
    <m/>
  </r>
  <r>
    <x v="110"/>
    <s v="IRN"/>
    <s v="Iran, Islamic Rep."/>
    <x v="0"/>
    <s v="Middle East &amp; North Africa"/>
    <s v="GDP (current US$)"/>
    <s v="NY.GDP.MKTP.CD"/>
    <n v="4199134390.12602"/>
    <n v="4426949094.7523804"/>
    <n v="4693566416.43859"/>
    <n v="4928628018.3898897"/>
    <n v="5379845647.3182802"/>
    <n v="6197319929.6908102"/>
    <n v="6789938673.2110596"/>
    <n v="7555383689.9579401"/>
    <n v="8623172959.9774303"/>
    <n v="9743089606.1115398"/>
    <n v="10976245154.446899"/>
    <n v="13731801564.684999"/>
    <n v="17153463263.662701"/>
    <n v="27081698249.160301"/>
    <n v="46209092072.592201"/>
    <n v="51776222349.689102"/>
    <n v="68055295080.174202"/>
    <n v="80600122701.464798"/>
    <n v="77994316621.628296"/>
    <n v="90391877324.986496"/>
    <n v="94362275579.834305"/>
    <n v="100499312748.724"/>
    <n v="125948756439.668"/>
    <n v="156365156618.806"/>
    <n v="162276728618.74399"/>
    <n v="180183629598.69299"/>
    <n v="209094561833.81699"/>
    <n v="134009995922.57201"/>
    <n v="123057861333.923"/>
    <n v="120496362916.245"/>
    <n v="124813263926.246"/>
    <m/>
    <m/>
    <n v="63743623232.012001"/>
    <n v="71841461172.544998"/>
    <n v="96419225743.624802"/>
    <n v="120403931885.44099"/>
    <n v="113919163421.119"/>
    <n v="110276913362.539"/>
    <n v="113848450088.351"/>
    <n v="109591707802.233"/>
    <n v="126878750295.96201"/>
    <n v="128626917503.72"/>
    <n v="153544751395.42999"/>
    <n v="190043433964.841"/>
    <n v="226452138291.54199"/>
    <n v="266298911661.14401"/>
    <n v="349881601458.56"/>
    <n v="412336172446.849"/>
    <n v="416397025729.36102"/>
    <n v="486807615326.14697"/>
    <n v="580764902917.43896"/>
    <n v="598868460912.84705"/>
    <n v="460293149324.32599"/>
    <n v="432687036177.81799"/>
    <n v="384951479697.41998"/>
    <n v="417983583565.53998"/>
    <n v="445345256459.10498"/>
    <n v="453996479250.21198"/>
    <m/>
    <m/>
  </r>
  <r>
    <x v="111"/>
    <s v="IRQ"/>
    <s v="Iraq"/>
    <x v="0"/>
    <s v="Middle East &amp; North Africa"/>
    <s v="GDP (current US$)"/>
    <s v="NY.GDP.MKTP.CD"/>
    <n v="1684121534.5841501"/>
    <n v="1831700364.04369"/>
    <n v="1954634836.1803401"/>
    <n v="1978437692.5230999"/>
    <n v="2340521142.5370998"/>
    <m/>
    <m/>
    <m/>
    <n v="2896947633.7160501"/>
    <n v="3008120974.5169401"/>
    <n v="3281713805.6566801"/>
    <n v="3865346534.65347"/>
    <n v="4113848002.40312"/>
    <n v="5134367778.1445999"/>
    <n v="11516762614.2906"/>
    <n v="13458516762.6143"/>
    <n v="17754825601.083599"/>
    <n v="19838130714.527599"/>
    <n v="23762275651.879398"/>
    <n v="37816457839.485298"/>
    <n v="53405689129.698601"/>
    <n v="38424991534.033203"/>
    <n v="42595309882.747101"/>
    <n v="40595046638.790604"/>
    <n v="46802508845.287903"/>
    <n v="48284979092.955902"/>
    <n v="47127693792.216103"/>
    <n v="56609842393.052399"/>
    <n v="62503055644.901901"/>
    <n v="65641363782.566704"/>
    <n v="179885815374.71899"/>
    <m/>
    <m/>
    <m/>
    <m/>
    <m/>
    <m/>
    <m/>
    <m/>
    <m/>
    <m/>
    <m/>
    <m/>
    <m/>
    <n v="36627901762.063004"/>
    <n v="49954890353.260902"/>
    <n v="65140293687.539497"/>
    <n v="88840050497.095703"/>
    <n v="131613661510.47501"/>
    <n v="111660855042.735"/>
    <n v="138461538461.53799"/>
    <n v="185470085470.08499"/>
    <n v="217807625616.47501"/>
    <n v="234648370497.427"/>
    <n v="234648370506.00299"/>
    <n v="177498577312.923"/>
    <n v="174896224010.15201"/>
    <n v="195473049873.09601"/>
    <n v="224228010473.77301"/>
    <n v="234094042938.91699"/>
    <m/>
  </r>
  <r>
    <x v="112"/>
    <s v="ISL"/>
    <s v="Iceland"/>
    <x v="1"/>
    <s v="Europe &amp; Central Asia"/>
    <s v="GDP (current US$)"/>
    <s v="NY.GDP.MKTP.CD"/>
    <n v="248434096.96872601"/>
    <n v="253885656.32925299"/>
    <n v="284916516.15953702"/>
    <n v="340061650.11989802"/>
    <n v="434267936.91458303"/>
    <n v="523694949.37068897"/>
    <n v="628893310.39992595"/>
    <n v="621225962.15470803"/>
    <n v="474399471.62235898"/>
    <n v="414709311.35295999"/>
    <n v="527496590.909091"/>
    <n v="671259090.909091"/>
    <n v="840914343.98368502"/>
    <n v="1156175524.2427599"/>
    <n v="1517467733.86693"/>
    <n v="1408989590.11061"/>
    <n v="1671998133.61146"/>
    <n v="2211828832.90592"/>
    <n v="2515601785.2532201"/>
    <n v="2857724333.5224099"/>
    <n v="3386502001.0005002"/>
    <n v="3498247418.3992701"/>
    <n v="3211446625.9158802"/>
    <n v="2770107918.5921102"/>
    <n v="2868747038.0548801"/>
    <n v="2988537813.46594"/>
    <n v="3995619693.3646698"/>
    <n v="5528616187.3144903"/>
    <n v="6115814943.9717302"/>
    <n v="5681096090.93682"/>
    <n v="6478459743.5307903"/>
    <n v="6920116566.6321402"/>
    <n v="7091625415.5378599"/>
    <n v="6227928899.8153896"/>
    <n v="6399064571.2880497"/>
    <n v="7134341221.5168304"/>
    <n v="7438183248.1203003"/>
    <n v="7580988980.9221697"/>
    <n v="8494094897.9893799"/>
    <n v="8971608730.4538708"/>
    <n v="9003639602.6254196"/>
    <n v="8205357404.5980196"/>
    <n v="9294652008.4179096"/>
    <n v="11414055065.246599"/>
    <n v="13834750404.9624"/>
    <n v="16812530830.3841"/>
    <n v="17216420304.930199"/>
    <n v="21514962938.100101"/>
    <n v="17905251722.895"/>
    <n v="13164652470.429899"/>
    <n v="13683689692.6583"/>
    <n v="15158548262.772301"/>
    <n v="14724078148.316799"/>
    <n v="16033517403.2062"/>
    <n v="17758050015.5425"/>
    <n v="17389101639.001701"/>
    <n v="20618363251.622898"/>
    <n v="24488176540.590801"/>
    <n v="25737594324.021999"/>
    <n v="24188038473.5438"/>
    <m/>
  </r>
  <r>
    <x v="113"/>
    <s v="ISR"/>
    <s v="Israel"/>
    <x v="1"/>
    <s v="Middle East &amp; North Africa"/>
    <s v="GDP (current US$)"/>
    <s v="NY.GDP.MKTP.CD"/>
    <n v="2598500000"/>
    <n v="3138500000"/>
    <n v="2510000000"/>
    <n v="2992333333.3333302"/>
    <n v="3405333333.3333302"/>
    <n v="3663333333.3333302"/>
    <n v="3980000000"/>
    <n v="4030000000"/>
    <n v="4619000000"/>
    <n v="5329333333.3333302"/>
    <n v="7073333333.3333302"/>
    <n v="6735000000"/>
    <n v="8805000000"/>
    <n v="11365000000"/>
    <n v="16397500000"/>
    <n v="15413333333.3333"/>
    <n v="15236250000"/>
    <n v="17433000000"/>
    <n v="16901764705.882401"/>
    <n v="21589200000"/>
    <n v="24248823529.4118"/>
    <n v="25668421052.631599"/>
    <n v="27934609053.497898"/>
    <n v="31200693950.177898"/>
    <n v="29262189631.6507"/>
    <n v="27600861820.341"/>
    <n v="34216514316.440399"/>
    <n v="41106183368.869904"/>
    <n v="50274157858.527702"/>
    <n v="50076054059.695297"/>
    <n v="59217144628.509102"/>
    <n v="67793699706.0243"/>
    <n v="75870773860.355392"/>
    <n v="76250990071.022202"/>
    <n v="86643876656.371399"/>
    <n v="100384808554.44501"/>
    <n v="109995847354.075"/>
    <n v="114692616976.866"/>
    <n v="115932846767.19"/>
    <n v="117111535135.396"/>
    <n v="132343042699.826"/>
    <n v="130756336638.37199"/>
    <n v="121123828570.222"/>
    <n v="126965980105.839"/>
    <n v="135477431950.022"/>
    <n v="142528909909.30801"/>
    <n v="154034316621.03299"/>
    <n v="178959188676.03"/>
    <n v="216105164994.42599"/>
    <n v="207468170790.63101"/>
    <n v="233995676087.698"/>
    <n v="261468634287.095"/>
    <n v="257180147032.142"/>
    <n v="292636164056.02698"/>
    <n v="309558454690.91699"/>
    <n v="299813121135.45801"/>
    <n v="318950599043.54401"/>
    <n v="353253406982.75098"/>
    <n v="370587977125.73199"/>
    <n v="394652210295.849"/>
    <m/>
  </r>
  <r>
    <x v="114"/>
    <s v="ITA"/>
    <s v="Italy"/>
    <x v="1"/>
    <s v="Europe &amp; Central Asia"/>
    <s v="GDP (current US$)"/>
    <s v="NY.GDP.MKTP.CD"/>
    <n v="40385288344.191101"/>
    <n v="44842760293.192398"/>
    <n v="50383891898.991096"/>
    <n v="57710743059.834099"/>
    <n v="63175417019.009399"/>
    <n v="67978153850.519096"/>
    <n v="73654870011.275696"/>
    <n v="81133120065.420197"/>
    <n v="87942231678.350494"/>
    <n v="97085082807.375107"/>
    <n v="113395315985.13"/>
    <n v="124672365792.759"/>
    <n v="145260039840.63699"/>
    <n v="175492055795.41699"/>
    <n v="199564489431.37799"/>
    <n v="227695851126.92801"/>
    <n v="224717278436.84601"/>
    <n v="257596313364.05499"/>
    <n v="315058323066.39301"/>
    <n v="393677161500.81598"/>
    <n v="477256775943.92902"/>
    <n v="430702851303.01501"/>
    <n v="427272645669.29102"/>
    <n v="443042373788.883"/>
    <n v="437887689001.54303"/>
    <n v="452217492140.75702"/>
    <n v="640386352773.08704"/>
    <n v="805713128174.48499"/>
    <n v="891608957155.60803"/>
    <n v="928661332204.34705"/>
    <n v="1181222653522.95"/>
    <n v="1246220156079.29"/>
    <n v="1320161644933.23"/>
    <n v="1064958075550.63"/>
    <n v="1099216688280.5"/>
    <n v="1174662070605.02"/>
    <n v="1312426527795.21"/>
    <n v="1241879604365.6201"/>
    <n v="1270052525928.3999"/>
    <n v="1252023758789.6899"/>
    <n v="1143829832319.8799"/>
    <n v="1167012796420.5801"/>
    <n v="1270712309429.7"/>
    <n v="1574145823927.77"/>
    <n v="1803226967966.23"/>
    <n v="1857524312896.4099"/>
    <n v="1947919708944.9299"/>
    <n v="2210292636189.4302"/>
    <n v="2398856598798.8901"/>
    <n v="2191241872742.4299"/>
    <n v="2134017843247.1599"/>
    <n v="2291991045770.29"/>
    <n v="2087077032435.1499"/>
    <n v="2141315327318.21"/>
    <n v="2159133919743.77"/>
    <n v="1835899237320.04"/>
    <n v="1875797463583.8701"/>
    <n v="1961796197354.3601"/>
    <n v="2091544955092.3101"/>
    <n v="2003576145498.04"/>
    <m/>
  </r>
  <r>
    <x v="115"/>
    <s v="JAM"/>
    <s v="Jamaica"/>
    <x v="0"/>
    <s v="Latin America &amp; Caribbean"/>
    <s v="GDP (current US$)"/>
    <s v="NY.GDP.MKTP.CD"/>
    <n v="699050678.98642004"/>
    <n v="748028839.42321098"/>
    <n v="777712445.75108504"/>
    <n v="826690466.19067597"/>
    <n v="897931401.37197304"/>
    <n v="972140557.18885601"/>
    <n v="1096738065.2386999"/>
    <n v="1148025407.34604"/>
    <n v="1083883355.3342099"/>
    <n v="1191287651.5060599"/>
    <n v="1404776071.04284"/>
    <n v="1539865513.92891"/>
    <n v="1875048859.93485"/>
    <n v="1905917553.1914899"/>
    <n v="2375096249.0375099"/>
    <n v="2860411285.8871398"/>
    <n v="2966010229.8976998"/>
    <n v="3249697393.0260701"/>
    <n v="2644449232.29321"/>
    <n v="2425033998.1867599"/>
    <n v="2679409453.2390299"/>
    <n v="2979061412.3722901"/>
    <n v="3293533288.42483"/>
    <n v="3619294120.6914401"/>
    <n v="2373566957.4921398"/>
    <n v="2100223149.7139599"/>
    <n v="2754566176.2021198"/>
    <n v="3286987551.71597"/>
    <n v="3828310734.9779501"/>
    <n v="4404970058.8378601"/>
    <n v="4592224067.3719397"/>
    <n v="4071219198.0360098"/>
    <n v="3530892749.0213099"/>
    <n v="5405097570.6889696"/>
    <n v="5419134875.3379402"/>
    <n v="6538840169.7312603"/>
    <n v="7368000000"/>
    <n v="8375077442.9738102"/>
    <n v="8763219645.2933197"/>
    <n v="8851581632.6530609"/>
    <n v="8985352831.9405804"/>
    <n v="9194717835.9998493"/>
    <n v="9719017925.9292908"/>
    <n v="9430230564.4699001"/>
    <n v="10174664853.947599"/>
    <n v="11243868485.7428"/>
    <n v="11930171468.379601"/>
    <n v="12799593017.7101"/>
    <n v="13709402085.320601"/>
    <n v="12120460872.800301"/>
    <n v="13220556882.704599"/>
    <n v="14444655299.877199"/>
    <n v="14807086889.2099"/>
    <n v="14262589157.741301"/>
    <n v="13897804560.3487"/>
    <n v="14187696311.3556"/>
    <n v="14075894320.316601"/>
    <n v="14806340821.087099"/>
    <n v="15713908816.146299"/>
    <n v="16458071067.8176"/>
    <m/>
  </r>
  <r>
    <x v="116"/>
    <s v="JOR"/>
    <s v="Jordan"/>
    <x v="0"/>
    <s v="Middle East &amp; North Africa"/>
    <s v="GDP (current US$)"/>
    <s v="NY.GDP.MKTP.CD"/>
    <m/>
    <m/>
    <m/>
    <m/>
    <m/>
    <n v="599831979.83758104"/>
    <n v="658078969.47633696"/>
    <n v="631755810.69728398"/>
    <n v="561187342.48109806"/>
    <n v="698963875.66507995"/>
    <n v="639596751.61019301"/>
    <n v="678241388.966676"/>
    <n v="788574628.95547497"/>
    <n v="943700547.77845395"/>
    <n v="1197454206.76808"/>
    <n v="1363039399.6247699"/>
    <n v="1708734939.7590401"/>
    <n v="2096568478.59095"/>
    <n v="2602748691.0994802"/>
    <n v="3271728271.7282701"/>
    <n v="3910036925.1426702"/>
    <n v="4384685230.02421"/>
    <n v="4680567375.8865299"/>
    <n v="4920407601.2117901"/>
    <n v="4966710013.0038996"/>
    <n v="4993829194.1206303"/>
    <n v="6401380000"/>
    <n v="6755599113.7370701"/>
    <n v="6277197435.2124004"/>
    <n v="4220945005.2210202"/>
    <n v="4160003917.43258"/>
    <n v="4344250257.0127802"/>
    <n v="5311329067.3727598"/>
    <n v="5605841535.57512"/>
    <n v="6237739516.2444496"/>
    <n v="6727446632.4200897"/>
    <n v="6928359238.3638897"/>
    <n v="7246188575.4583902"/>
    <n v="7912327362.4823704"/>
    <n v="8149106064.8801098"/>
    <n v="8460424400.5641804"/>
    <n v="8975689844.8519001"/>
    <n v="9582453032.4400597"/>
    <n v="10195660789.8449"/>
    <n v="11411390409.0268"/>
    <n v="12588665303.243999"/>
    <n v="15056929760.2257"/>
    <n v="17110587447.108601"/>
    <n v="22657662394.955299"/>
    <n v="24537876123.688"/>
    <n v="27133804244.366901"/>
    <n v="29524149164.899399"/>
    <n v="31634561670.4356"/>
    <n v="34454440180.658203"/>
    <n v="36847643587.238297"/>
    <n v="38587017944.335197"/>
    <n v="39892551148.830101"/>
    <n v="41408960786.802803"/>
    <n v="42932112676.056297"/>
    <n v="44502895861.683701"/>
    <m/>
  </r>
  <r>
    <x v="117"/>
    <s v="JPN"/>
    <s v="Japan"/>
    <x v="1"/>
    <s v="East Asia &amp; Pacific"/>
    <s v="GDP (current US$)"/>
    <s v="NY.GDP.MKTP.CD"/>
    <n v="44307342950.400002"/>
    <n v="53508617739.3778"/>
    <n v="60723018683.733299"/>
    <n v="69498131797.333298"/>
    <n v="81749006381.511093"/>
    <n v="90950278257.777802"/>
    <n v="105628070343.11099"/>
    <n v="123781880217.60001"/>
    <n v="146601072685.51099"/>
    <n v="172204199480.88901"/>
    <n v="212609187919.444"/>
    <n v="240151807460.241"/>
    <n v="318031297492.35199"/>
    <n v="432082670450.71899"/>
    <n v="479625998613.40601"/>
    <n v="521541905673.25098"/>
    <n v="586161858999.67102"/>
    <n v="721411786536.81396"/>
    <n v="1013612173518.84"/>
    <n v="1055012119526.33"/>
    <n v="1105385973763.8701"/>
    <n v="1218988935129.8101"/>
    <n v="1134518001884.5601"/>
    <n v="1243323592058.8301"/>
    <n v="1318381627003.76"/>
    <n v="1398892744820.6899"/>
    <n v="2078953333673.55"/>
    <n v="2532808573157.0298"/>
    <n v="3071683013178.9102"/>
    <n v="3054914166263.1802"/>
    <n v="3132817652848.04"/>
    <n v="3584420077100.8398"/>
    <n v="3908809463463.8599"/>
    <n v="4454143876947.21"/>
    <n v="4907039384469.6797"/>
    <n v="5449116304981.0996"/>
    <n v="4833712542207.0996"/>
    <n v="4414732843544.4297"/>
    <n v="4032509760872.9399"/>
    <n v="4562078822335.4502"/>
    <n v="4887519660744.8604"/>
    <n v="4303544259842.7202"/>
    <n v="4115116279069.77"/>
    <n v="4445658071221.8604"/>
    <n v="4815148854362.1104"/>
    <n v="4755410630912.1396"/>
    <n v="4530377224970.4004"/>
    <n v="4515264514430.5703"/>
    <n v="5037908465114.4805"/>
    <n v="5231382674593.7002"/>
    <n v="5700098114744.4102"/>
    <n v="6157459594823.7197"/>
    <n v="6203213121334.1201"/>
    <n v="5155717056270.8301"/>
    <n v="4850413536037.8398"/>
    <n v="4389475622588.9702"/>
    <n v="4922538141454.6201"/>
    <n v="4866864409657.6797"/>
    <n v="4954806619995.1904"/>
    <n v="5081769542379.7695"/>
    <m/>
  </r>
  <r>
    <x v="118"/>
    <s v="KAZ"/>
    <s v="Kazakhstan"/>
    <x v="0"/>
    <s v="Europe &amp; Central Asia"/>
    <s v="GDP (current US$)"/>
    <s v="NY.GDP.MKTP.CD"/>
    <m/>
    <m/>
    <m/>
    <m/>
    <m/>
    <m/>
    <m/>
    <m/>
    <m/>
    <m/>
    <m/>
    <m/>
    <m/>
    <m/>
    <m/>
    <m/>
    <m/>
    <m/>
    <m/>
    <m/>
    <m/>
    <m/>
    <m/>
    <m/>
    <m/>
    <m/>
    <m/>
    <m/>
    <m/>
    <m/>
    <n v="26932728898.814602"/>
    <n v="24881135586.398998"/>
    <n v="24906939560.109798"/>
    <n v="23409027475.687901"/>
    <n v="21250839258.090099"/>
    <n v="20374307047.115002"/>
    <n v="21035357832.801899"/>
    <n v="22165932062.966"/>
    <n v="22135245413.231201"/>
    <n v="16870817134.776699"/>
    <n v="18291990619.137001"/>
    <n v="22152694161.888199"/>
    <n v="24636593223.346699"/>
    <n v="30833699702.759399"/>
    <n v="43151647002.609596"/>
    <n v="57123671733.895203"/>
    <n v="81003884545.409897"/>
    <n v="104849886825.584"/>
    <n v="133441612246.798"/>
    <n v="115308661142.927"/>
    <n v="148047348240.64301"/>
    <n v="192626507971.58401"/>
    <n v="207998568865.789"/>
    <n v="236634552078.10199"/>
    <n v="221415572819.5"/>
    <n v="184388432148.715"/>
    <n v="137278320084.17101"/>
    <n v="166805800595.70401"/>
    <n v="179339994859.384"/>
    <n v="181665908556.49899"/>
    <m/>
  </r>
  <r>
    <x v="119"/>
    <s v="KEN"/>
    <s v="Kenya"/>
    <x v="0"/>
    <s v="Sub-Saharan Africa"/>
    <s v="GDP (current US$)"/>
    <s v="NY.GDP.MKTP.CD"/>
    <n v="791265458.81807601"/>
    <n v="792959472.13902402"/>
    <n v="868111400.01407301"/>
    <n v="926589348.57295299"/>
    <n v="998759333.64332604"/>
    <n v="997919319.98004901"/>
    <n v="1164519673.1976299"/>
    <n v="1232559505.9235899"/>
    <n v="1353295457.5260999"/>
    <n v="1458379415.4027801"/>
    <n v="1603447357.2517099"/>
    <n v="1778391289.1912301"/>
    <n v="2107279157.3833599"/>
    <n v="2502142444.1552501"/>
    <n v="2973309272.0448699"/>
    <n v="3259344935.7683601"/>
    <n v="3474542392.0321202"/>
    <n v="4494378855.33109"/>
    <n v="5303734882.5344696"/>
    <n v="6234390975.2709103"/>
    <n v="7265315331.6227303"/>
    <n v="6854491453.9020796"/>
    <n v="6431579357.3125601"/>
    <n v="5979198463.8302498"/>
    <n v="6191437070.4418402"/>
    <n v="6135034338.3043098"/>
    <n v="7239126716.9321899"/>
    <n v="7970820530.7507801"/>
    <n v="8355380879.12955"/>
    <n v="8283114648.3677502"/>
    <n v="8572359162.8563099"/>
    <n v="8151479004.2133398"/>
    <n v="8209129171.7364902"/>
    <n v="5751789915.0536299"/>
    <n v="7148145375.78545"/>
    <n v="9046326059.9885693"/>
    <n v="12045858436.239901"/>
    <n v="13115773737.566401"/>
    <n v="14093998843.7334"/>
    <n v="12896013576.732401"/>
    <n v="12705357103.0056"/>
    <n v="12986007425.878099"/>
    <n v="13147743910.7241"/>
    <n v="14904517649.847601"/>
    <n v="16095337093.836599"/>
    <n v="18737897744.7948"/>
    <n v="25825524820.8064"/>
    <n v="31958195182.240601"/>
    <n v="35895153327.849701"/>
    <n v="37021512048.815804"/>
    <n v="40000088346.8041"/>
    <n v="41953433591.410103"/>
    <n v="50412754861.019096"/>
    <n v="55096728047.940804"/>
    <n v="61448046801.604103"/>
    <n v="64007750169.334396"/>
    <n v="69188755364.2995"/>
    <n v="78965004656.182297"/>
    <n v="87778582964.138794"/>
    <n v="95503088538.091995"/>
    <m/>
  </r>
  <r>
    <x v="120"/>
    <s v="KGZ"/>
    <s v="Kyrgyz Republic"/>
    <x v="0"/>
    <s v="Europe &amp; Central Asia"/>
    <s v="GDP (current US$)"/>
    <s v="NY.GDP.MKTP.CD"/>
    <m/>
    <m/>
    <m/>
    <m/>
    <m/>
    <m/>
    <m/>
    <m/>
    <m/>
    <m/>
    <m/>
    <m/>
    <m/>
    <m/>
    <m/>
    <m/>
    <m/>
    <m/>
    <m/>
    <m/>
    <m/>
    <m/>
    <m/>
    <m/>
    <m/>
    <m/>
    <m/>
    <m/>
    <m/>
    <m/>
    <n v="2675000000"/>
    <n v="2569444444.4444399"/>
    <n v="2316562500"/>
    <n v="2028295454.54545"/>
    <n v="1681006993.00699"/>
    <n v="1661018518.5185201"/>
    <n v="1827570586.16784"/>
    <n v="1767864035.71943"/>
    <n v="1645963749.83146"/>
    <n v="1249061487.01457"/>
    <n v="1369688498.06778"/>
    <n v="1525116370.2793901"/>
    <n v="1605643104.7302101"/>
    <n v="1919008090.4964099"/>
    <n v="2211534585.0033998"/>
    <n v="2460248026.1778302"/>
    <n v="2834168889.4201899"/>
    <n v="3802566170.8154302"/>
    <n v="5139957784.91084"/>
    <n v="4690062255.1224699"/>
    <n v="4794357795.0713902"/>
    <n v="6197766118.5985603"/>
    <n v="6605139933.4106302"/>
    <n v="7335027591.9162798"/>
    <n v="7468096566.7115803"/>
    <n v="6678178340.45121"/>
    <n v="6813092065.8350697"/>
    <n v="7702934800.1283598"/>
    <n v="8271108638.3993101"/>
    <n v="8454619607.8179502"/>
    <m/>
  </r>
  <r>
    <x v="121"/>
    <s v="KHM"/>
    <s v="Cambodia"/>
    <x v="0"/>
    <s v="East Asia &amp; Pacific"/>
    <s v="GDP (current US$)"/>
    <s v="NY.GDP.MKTP.CD"/>
    <n v="637142865.71428597"/>
    <n v="642857134.28571403"/>
    <n v="660000008.57142901"/>
    <n v="728571437.14285696"/>
    <n v="782857128.57142901"/>
    <n v="868571428.57142901"/>
    <n v="914285714.28571403"/>
    <n v="962857134.28571403"/>
    <n v="1065714248.57143"/>
    <n v="978873232.39436603"/>
    <n v="718401157.72416306"/>
    <n v="969911421.39418006"/>
    <n v="505549441.37507701"/>
    <n v="702899155.98203301"/>
    <n v="588443893.68977296"/>
    <m/>
    <m/>
    <m/>
    <m/>
    <m/>
    <m/>
    <m/>
    <m/>
    <m/>
    <m/>
    <m/>
    <m/>
    <m/>
    <m/>
    <m/>
    <m/>
    <m/>
    <m/>
    <n v="2533727592.0416498"/>
    <n v="2791435272.26653"/>
    <n v="3441205692.9166002"/>
    <n v="3506695719.5725899"/>
    <n v="3443413388.6908998"/>
    <n v="3120425502.58253"/>
    <n v="3517242477.2284999"/>
    <n v="3677897739.0762801"/>
    <n v="3984000517.0234499"/>
    <n v="4284028482.5376601"/>
    <n v="4658246918.2709198"/>
    <n v="5337833248.0392399"/>
    <n v="6293046161.8326197"/>
    <n v="7274595706.6715403"/>
    <n v="8639235842.1807499"/>
    <n v="10351914093.1723"/>
    <n v="10401851850.6108"/>
    <n v="11242275198.9783"/>
    <n v="12829541141.012699"/>
    <n v="14054443213.4639"/>
    <n v="15227991395.2201"/>
    <n v="16702610842.4025"/>
    <n v="18049954289.422901"/>
    <n v="20016747754.019199"/>
    <n v="22177200511.5811"/>
    <n v="24571753583.492199"/>
    <n v="27089389786.979"/>
    <m/>
  </r>
  <r>
    <x v="122"/>
    <s v="KIR"/>
    <s v="Kiribati"/>
    <x v="0"/>
    <s v="East Asia &amp; Pacific"/>
    <s v="GDP (current US$)"/>
    <s v="NY.GDP.MKTP.CD"/>
    <m/>
    <m/>
    <m/>
    <m/>
    <m/>
    <m/>
    <m/>
    <m/>
    <m/>
    <m/>
    <n v="14295279.544693699"/>
    <n v="15278632.4786325"/>
    <n v="18936526.946107801"/>
    <n v="31710657.725781102"/>
    <n v="85637174.372213095"/>
    <n v="55081816.991752803"/>
    <n v="41109617.499694496"/>
    <n v="38748059.436682202"/>
    <n v="45210026.324825503"/>
    <n v="42620165.437066801"/>
    <n v="38715554.543384202"/>
    <n v="41369800.045966402"/>
    <n v="40572066.132467799"/>
    <n v="37837837.8378378"/>
    <n v="41246160.596753001"/>
    <n v="32125148.404218201"/>
    <n v="32085561.497326199"/>
    <n v="33608738.271950699"/>
    <n v="42972107.195874698"/>
    <n v="41119721.651115"/>
    <n v="39809538.677698903"/>
    <n v="47515189.281819597"/>
    <n v="47737955.346651003"/>
    <n v="46919624.643002898"/>
    <n v="54832577.862260602"/>
    <n v="56338028.169014104"/>
    <n v="66515376.7900462"/>
    <n v="67537479.590322107"/>
    <n v="65334841.060434699"/>
    <n v="69032258.064516097"/>
    <n v="67254174.397031501"/>
    <n v="63101272.369918302"/>
    <n v="72196457.676844493"/>
    <n v="90231856.800051898"/>
    <n v="102367039.27048101"/>
    <n v="112133944.25353201"/>
    <n v="110234939.759036"/>
    <n v="132671742.950381"/>
    <n v="141042610.30028501"/>
    <n v="132420059.27312399"/>
    <n v="156120895.24857801"/>
    <n v="181705002.57864901"/>
    <n v="190243321.59867501"/>
    <n v="185113921.60648799"/>
    <n v="179703443.30268601"/>
    <n v="171117872.436331"/>
    <n v="178328873.03003299"/>
    <n v="187276210.91354999"/>
    <n v="196737895.99521801"/>
    <n v="194647201.94647199"/>
    <m/>
  </r>
  <r>
    <x v="123"/>
    <s v="KNA"/>
    <s v="St. Kitts and Nevis"/>
    <x v="0"/>
    <s v="Latin America &amp; Caribbean"/>
    <s v="GDP (current US$)"/>
    <s v="NY.GDP.MKTP.CD"/>
    <n v="12366563.611969899"/>
    <n v="12483229.306422399"/>
    <n v="12541562.153648701"/>
    <n v="12833226.3897801"/>
    <n v="13416554.8620428"/>
    <n v="13593932.322053701"/>
    <n v="14469078.179696601"/>
    <n v="16742338.251986399"/>
    <n v="14600000"/>
    <n v="15850000"/>
    <n v="16300000"/>
    <n v="19624746.4503043"/>
    <n v="22944849.115504701"/>
    <n v="24196018.376722801"/>
    <n v="31514856.307842199"/>
    <n v="33364055.299539201"/>
    <n v="30095602.2944551"/>
    <n v="44496296.296296299"/>
    <n v="49433333.333333299"/>
    <n v="58840740.740740702"/>
    <n v="68459259.259259298"/>
    <n v="80888888.888888896"/>
    <n v="86022222.222222194"/>
    <n v="86874074.074074104"/>
    <n v="98603703.703703701"/>
    <n v="111007407.407407"/>
    <n v="130685185.185185"/>
    <n v="147748148.148148"/>
    <n v="172692592.59259301"/>
    <n v="192518518.518518"/>
    <n v="217259259.25925899"/>
    <n v="220540740.74074101"/>
    <n v="242137037.03703699"/>
    <n v="263755555.555556"/>
    <n v="295159259.25925899"/>
    <n v="313485185.18518502"/>
    <n v="333944444.444444"/>
    <n v="374641307.97464103"/>
    <n v="383257331.40548003"/>
    <n v="406595484.37326199"/>
    <n v="421473325.17702901"/>
    <n v="458643829.01419902"/>
    <n v="481077373.66996598"/>
    <n v="469869869.86987001"/>
    <n v="506900000"/>
    <n v="547203703.703704"/>
    <n v="644411111.11111104"/>
    <n v="689285185.18518496"/>
    <n v="751233333.33333302"/>
    <n v="747862962.96296299"/>
    <n v="760170370.37037003"/>
    <n v="817759259.25925899"/>
    <n v="800414814.81481504"/>
    <n v="839774074.07407403"/>
    <n v="916566666.66666698"/>
    <n v="923155555.55555499"/>
    <n v="971166666.66666698"/>
    <n v="996944444.44444394"/>
    <n v="1010822222.2222199"/>
    <n v="1053244444.44444"/>
    <m/>
  </r>
  <r>
    <x v="124"/>
    <s v="KOR"/>
    <s v="Korea, Rep."/>
    <x v="1"/>
    <s v="East Asia &amp; Pacific"/>
    <s v="GDP (current US$)"/>
    <s v="NY.GDP.MKTP.CD"/>
    <n v="3958190758.6241899"/>
    <n v="2417558289.36656"/>
    <n v="2814318516.6096802"/>
    <n v="3988784572.2483501"/>
    <n v="3458939357.7337699"/>
    <n v="3120833333.3333302"/>
    <n v="3928908380.6294699"/>
    <n v="4855907141.8009796"/>
    <n v="6119284294.2345896"/>
    <n v="7678581343.6979399"/>
    <n v="9005023183.9258099"/>
    <n v="9903499927.9850197"/>
    <n v="10862327878.032"/>
    <n v="13876531432.0145"/>
    <n v="19544094741.2663"/>
    <n v="21784297520.661201"/>
    <n v="29902479338.842999"/>
    <n v="38446487603.305801"/>
    <n v="51972107438.016502"/>
    <n v="66946900826.446297"/>
    <n v="65398646757.6511"/>
    <n v="72933350953.702499"/>
    <n v="78358866334.737595"/>
    <n v="87760360941.024796"/>
    <n v="97510235986.004593"/>
    <n v="101296177099.377"/>
    <n v="116836802995.065"/>
    <n v="147948259722.577"/>
    <n v="199590823957.237"/>
    <n v="246927292765.01999"/>
    <n v="283367525714.93201"/>
    <n v="330648530715.211"/>
    <n v="355525267405.367"/>
    <n v="392666101884.95898"/>
    <n v="463617399962.66101"/>
    <n v="566583427334.13696"/>
    <n v="610169556840.07703"/>
    <n v="569754543829.95703"/>
    <n v="383330931042.35602"/>
    <n v="497512659612.052"/>
    <n v="576178114168.49402"/>
    <n v="547658231279.87"/>
    <n v="627246081417.00403"/>
    <n v="702717332012.99097"/>
    <n v="793175007858.06604"/>
    <n v="934901071332.98401"/>
    <n v="1053216909887.5601"/>
    <n v="1172614086539.8601"/>
    <n v="1047339010225.25"/>
    <n v="943941876218.74304"/>
    <n v="1144066965324.49"/>
    <n v="1253223044718.99"/>
    <n v="1278427634342.5901"/>
    <n v="1370795199976.1799"/>
    <n v="1484318219633.6299"/>
    <n v="1465773245547.1499"/>
    <n v="1500111596236.3701"/>
    <n v="1623901496835.79"/>
    <n v="1724845615629.26"/>
    <n v="1646739219509.8899"/>
    <m/>
  </r>
  <r>
    <x v="125"/>
    <s v="KWT"/>
    <s v="Kuwait"/>
    <x v="0"/>
    <s v="Middle East &amp; North Africa"/>
    <s v="GDP (current US$)"/>
    <s v="NY.GDP.MKTP.CD"/>
    <m/>
    <m/>
    <m/>
    <m/>
    <m/>
    <n v="2097451694.2033"/>
    <n v="2391486978.4374099"/>
    <n v="2441893027.16326"/>
    <n v="2663119574.3489199"/>
    <n v="2769532343.8812699"/>
    <n v="2873984878.18538"/>
    <n v="3880370401.5725899"/>
    <n v="4451200972.9400997"/>
    <n v="5408293998.6513796"/>
    <n v="13004774556.6166"/>
    <n v="12024138275.862101"/>
    <n v="13131668946.648399"/>
    <n v="14135729588.2763"/>
    <n v="15500908760.450701"/>
    <n v="24746019536.903"/>
    <n v="28638550499.445099"/>
    <n v="25056672166.427502"/>
    <n v="21577977770.058998"/>
    <n v="20869434305.317299"/>
    <n v="21697297872.340401"/>
    <n v="21442619680.851101"/>
    <n v="17903681693.048901"/>
    <n v="22365734481.521301"/>
    <n v="20692472759.856602"/>
    <n v="24312117767.188599"/>
    <n v="18427777777.777802"/>
    <n v="11008793176.2223"/>
    <n v="19858555214.7239"/>
    <n v="23941391390.7285"/>
    <n v="24848483838.383801"/>
    <n v="27191353887.399502"/>
    <n v="31493319973.2799"/>
    <n v="30355093966.3699"/>
    <n v="25939960629.921299"/>
    <n v="30123850197.1091"/>
    <n v="37712842242.503304"/>
    <n v="34887512226.9319"/>
    <n v="38137545245.1464"/>
    <n v="47876510067.114098"/>
    <n v="59439090600.610802"/>
    <n v="80798630136.986298"/>
    <n v="101548931771.192"/>
    <n v="114639690358.90199"/>
    <n v="147395089285.71399"/>
    <n v="105963168867.269"/>
    <n v="115419399860.433"/>
    <n v="154068115942.02899"/>
    <n v="174070382279.38501"/>
    <n v="174161142454.16101"/>
    <n v="162631412508.784"/>
    <n v="114567298105.683"/>
    <n v="109419728566.7"/>
    <n v="120707220573.689"/>
    <n v="140645364238.41101"/>
    <n v="134628542746.97"/>
    <m/>
  </r>
  <r>
    <x v="126"/>
    <s v="LAC"/>
    <s v="Latin America &amp; Caribbean (excluding high income)"/>
    <x v="0"/>
    <n v="0"/>
    <s v="GDP (current US$)"/>
    <s v="NY.GDP.MKTP.CD"/>
    <n v="73153738156.643402"/>
    <n v="76526614142.028397"/>
    <n v="87603713900.537201"/>
    <n v="88014649999.932098"/>
    <n v="98268086143.922394"/>
    <n v="105189609504.259"/>
    <n v="115239096361.558"/>
    <n v="118361322250.87399"/>
    <n v="127916461488.58099"/>
    <n v="142675261346.06699"/>
    <n v="155226365181.832"/>
    <n v="172347605941.30499"/>
    <n v="194969494240.987"/>
    <n v="254734667786.37201"/>
    <n v="339408326160.05103"/>
    <n v="364906236112.81403"/>
    <n v="404287305731.23999"/>
    <n v="441289975573.745"/>
    <n v="500564125249.60901"/>
    <n v="592908483785.52502"/>
    <n v="709844972592.23096"/>
    <n v="819350699770.33301"/>
    <n v="767568369444.80298"/>
    <n v="677029009556.01794"/>
    <n v="682618305925.80396"/>
    <n v="705531082576.39197"/>
    <n v="709054945006.12903"/>
    <n v="744601713477.80298"/>
    <n v="842387306516.66394"/>
    <n v="920339470909.54004"/>
    <n v="1083345539027.4301"/>
    <n v="1344223892181.1499"/>
    <n v="1251770245379.98"/>
    <n v="1448544701712.8401"/>
    <n v="1658550212160.7"/>
    <n v="1755437480659.9099"/>
    <n v="1902844447807.25"/>
    <n v="2085143078588.54"/>
    <n v="2099574001531.6399"/>
    <n v="1877278381492.0801"/>
    <n v="2085517971693.78"/>
    <n v="2036341753827.21"/>
    <n v="1811639610804.8601"/>
    <n v="1843492150629.99"/>
    <n v="2120975948393.1699"/>
    <n v="2577944615284.02"/>
    <n v="3026668201068.3799"/>
    <n v="3590490310643.3301"/>
    <n v="4203544104126.5898"/>
    <n v="3939461786129.4399"/>
    <n v="4911339906677.7998"/>
    <n v="5592263150707.6904"/>
    <n v="5629206749772.0098"/>
    <n v="5755372416436.7695"/>
    <n v="5891055018081.2197"/>
    <n v="5006910615827.79"/>
    <n v="4865726916709.8799"/>
    <n v="5425412038876.0596"/>
    <n v="5226072829129.2402"/>
    <n v="5149595087470.1699"/>
    <m/>
  </r>
  <r>
    <x v="127"/>
    <s v="LAO"/>
    <s v="Lao PDR"/>
    <x v="0"/>
    <s v="East Asia &amp; Pacific"/>
    <s v="GDP (current US$)"/>
    <s v="NY.GDP.MKTP.CD"/>
    <m/>
    <m/>
    <m/>
    <m/>
    <m/>
    <m/>
    <m/>
    <m/>
    <m/>
    <m/>
    <m/>
    <m/>
    <m/>
    <m/>
    <m/>
    <m/>
    <m/>
    <m/>
    <m/>
    <m/>
    <m/>
    <m/>
    <m/>
    <m/>
    <n v="1757142805.7142899"/>
    <n v="2366666615.5555601"/>
    <n v="1776842041.0526299"/>
    <n v="1087273103.6963899"/>
    <n v="598961269.29787898"/>
    <n v="714046821.09379697"/>
    <n v="865559856.16390002"/>
    <n v="1028087972.31085"/>
    <n v="1127806944.6151299"/>
    <n v="1327748654.6596899"/>
    <n v="1543606345.1168399"/>
    <n v="1763536304.5396399"/>
    <n v="1873671550.34636"/>
    <n v="1747011857.3310699"/>
    <n v="1280177838.7190499"/>
    <n v="1454430642.4918301"/>
    <n v="1731198022.4549401"/>
    <n v="1768619058.3464701"/>
    <n v="1758176653.0774601"/>
    <n v="2023324407.30316"/>
    <n v="2366398119.8821001"/>
    <n v="2735558726.2562499"/>
    <n v="3452882514.0016599"/>
    <n v="4222962987.53859"/>
    <n v="5443915120.5079498"/>
    <n v="5832915387.0890799"/>
    <n v="7127792629.5829401"/>
    <n v="8749241114.1891308"/>
    <n v="10191350119.680799"/>
    <n v="11942230508.334"/>
    <n v="13268458231.9284"/>
    <n v="14390442307.399599"/>
    <n v="15805692545.872299"/>
    <n v="16853087485.4118"/>
    <n v="17953786416.143101"/>
    <n v="18173839147.4011"/>
    <m/>
  </r>
  <r>
    <x v="128"/>
    <s v="LBN"/>
    <s v="Lebanon"/>
    <x v="0"/>
    <s v="Middle East &amp; North Africa"/>
    <s v="GDP (current US$)"/>
    <s v="NY.GDP.MKTP.CD"/>
    <m/>
    <m/>
    <m/>
    <m/>
    <m/>
    <m/>
    <m/>
    <m/>
    <m/>
    <m/>
    <m/>
    <m/>
    <m/>
    <m/>
    <m/>
    <m/>
    <m/>
    <m/>
    <m/>
    <m/>
    <m/>
    <m/>
    <m/>
    <m/>
    <m/>
    <m/>
    <m/>
    <m/>
    <n v="3313540067.9324598"/>
    <n v="2717998687.7100201"/>
    <n v="2838485353.9618702"/>
    <n v="4690415092.5366297"/>
    <n v="5843579160.9012203"/>
    <n v="7941744492.1211004"/>
    <n v="9599127049.9375"/>
    <n v="11718795528.4939"/>
    <n v="13690217333.269699"/>
    <n v="15751867489.444599"/>
    <n v="17247179005.5219"/>
    <n v="17391056369.226501"/>
    <n v="17260364842.454399"/>
    <n v="17649751243.781101"/>
    <n v="19152238805.9701"/>
    <n v="20082918739.635201"/>
    <n v="21159827992.039799"/>
    <n v="21497336498.971802"/>
    <n v="22022709851.542301"/>
    <n v="24827355014.66"/>
    <n v="29118916105.605301"/>
    <n v="35399582928.623596"/>
    <n v="38443907042.321701"/>
    <n v="39927125961.194"/>
    <n v="44035991745.6716"/>
    <n v="46909335135.124397"/>
    <n v="48134486624.610298"/>
    <n v="49939374832.703102"/>
    <n v="51205122503.814301"/>
    <n v="53140638269.121101"/>
    <n v="54961275741.558899"/>
    <n v="51991634491.634499"/>
    <m/>
  </r>
  <r>
    <x v="129"/>
    <s v="LBR"/>
    <s v="Liberia"/>
    <x v="0"/>
    <s v="Sub-Saharan Africa"/>
    <s v="GDP (current US$)"/>
    <s v="NY.GDP.MKTP.CD"/>
    <m/>
    <m/>
    <m/>
    <m/>
    <m/>
    <m/>
    <m/>
    <m/>
    <m/>
    <m/>
    <m/>
    <m/>
    <m/>
    <m/>
    <m/>
    <m/>
    <m/>
    <m/>
    <m/>
    <m/>
    <m/>
    <m/>
    <m/>
    <m/>
    <m/>
    <m/>
    <m/>
    <m/>
    <m/>
    <m/>
    <m/>
    <m/>
    <m/>
    <m/>
    <m/>
    <m/>
    <m/>
    <m/>
    <m/>
    <m/>
    <n v="874000000"/>
    <n v="906000000"/>
    <n v="927000000"/>
    <n v="748000000"/>
    <n v="897000000"/>
    <n v="949000000"/>
    <n v="1119000000"/>
    <n v="1373000000"/>
    <n v="1726000000"/>
    <n v="1768000000"/>
    <n v="1998000000"/>
    <n v="2398000000"/>
    <n v="2721000000"/>
    <n v="3067000000"/>
    <n v="3144000000"/>
    <n v="3177000000"/>
    <n v="3277826000"/>
    <n v="3285455000"/>
    <n v="3264000000"/>
    <n v="3070518100"/>
    <m/>
  </r>
  <r>
    <x v="130"/>
    <s v="LBY"/>
    <s v="Libya"/>
    <x v="0"/>
    <s v="Middle East &amp; North Africa"/>
    <s v="GDP (current US$)"/>
    <s v="NY.GDP.MKTP.CD"/>
    <m/>
    <m/>
    <m/>
    <m/>
    <m/>
    <m/>
    <m/>
    <m/>
    <m/>
    <m/>
    <m/>
    <m/>
    <m/>
    <m/>
    <m/>
    <m/>
    <m/>
    <m/>
    <m/>
    <m/>
    <m/>
    <m/>
    <m/>
    <m/>
    <m/>
    <m/>
    <m/>
    <m/>
    <m/>
    <m/>
    <n v="28901836158.192101"/>
    <n v="31995012468.8279"/>
    <n v="33881392045.454498"/>
    <n v="30657030223.390301"/>
    <n v="28607921928.817501"/>
    <n v="25544128198.995499"/>
    <n v="27884615384.615398"/>
    <n v="30698633109.1343"/>
    <n v="27249786142.001701"/>
    <n v="35976714100.905602"/>
    <n v="38270206950.410004"/>
    <n v="34110064452.1567"/>
    <n v="20481889763.779499"/>
    <n v="26265625000"/>
    <n v="33122307692.307701"/>
    <n v="47334148578.416397"/>
    <n v="54961936662.606598"/>
    <n v="67516236337.715797"/>
    <n v="87140405361.229202"/>
    <n v="63028320702.034302"/>
    <n v="74773444900.536804"/>
    <n v="34699395523.6073"/>
    <n v="81873662518.823807"/>
    <n v="65502870173.783096"/>
    <n v="41142722414.335098"/>
    <n v="27842131479.872601"/>
    <n v="26197143268.124298"/>
    <n v="37883243650.452003"/>
    <n v="52607888717.9487"/>
    <n v="52091152228.342499"/>
    <m/>
  </r>
  <r>
    <x v="131"/>
    <s v="LCA"/>
    <s v="St. Lucia"/>
    <x v="0"/>
    <s v="Latin America &amp; Caribbean"/>
    <s v="GDP (current US$)"/>
    <s v="NY.GDP.MKTP.CD"/>
    <m/>
    <m/>
    <m/>
    <m/>
    <m/>
    <m/>
    <m/>
    <m/>
    <m/>
    <m/>
    <m/>
    <m/>
    <m/>
    <m/>
    <m/>
    <m/>
    <m/>
    <m/>
    <m/>
    <m/>
    <n v="170370370.37037"/>
    <n v="194444444.444444"/>
    <n v="183333333.33333299"/>
    <n v="197037037.03703699"/>
    <n v="251481481.48148099"/>
    <n v="284444444.444444"/>
    <n v="340000000"/>
    <n v="375555555.555556"/>
    <n v="429629629.62963003"/>
    <n v="486666666.66666698"/>
    <n v="579629629.62962997"/>
    <n v="613703703.703704"/>
    <n v="674074074.07407403"/>
    <n v="684814814.81481504"/>
    <n v="713703703.703704"/>
    <n v="762962962.96296299"/>
    <n v="788888888.88888896"/>
    <n v="805925925.92592597"/>
    <n v="877407407.40740705"/>
    <n v="921851851.85185206"/>
    <n v="932592592.592592"/>
    <n v="892592592.592592"/>
    <n v="900000000"/>
    <n v="987407407.40740705"/>
    <n v="1066666666.66667"/>
    <n v="1135555555.5555601"/>
    <n v="1268319185.18519"/>
    <n v="1336088814.81481"/>
    <n v="1437731111.11111"/>
    <n v="1401507888.88889"/>
    <n v="1486758037.03704"/>
    <n v="1576988407.4074099"/>
    <n v="1605146777.7777801"/>
    <n v="1664816740.7407401"/>
    <n v="1755130814.81481"/>
    <n v="1808079888.88889"/>
    <n v="1865375222.2222199"/>
    <n v="1999090407.4074099"/>
    <n v="2065875074.07407"/>
    <n v="2122450629.6296301"/>
    <m/>
  </r>
  <r>
    <x v="132"/>
    <s v="LCN"/>
    <s v="Latin America &amp; Caribbean"/>
    <x v="0"/>
    <n v="0"/>
    <s v="GDP (current US$)"/>
    <s v="NY.GDP.MKTP.CD"/>
    <n v="81651479231.459503"/>
    <n v="86450321729.4785"/>
    <n v="98887359119.328705"/>
    <n v="99799426620.610901"/>
    <n v="111214891178.842"/>
    <n v="118563293437.015"/>
    <n v="130040207765.66299"/>
    <n v="133466326898.19901"/>
    <n v="143750451136.715"/>
    <n v="160979527184.745"/>
    <n v="175254712858.42401"/>
    <n v="195820349696.88199"/>
    <n v="219970686846.979"/>
    <n v="288103828632.95099"/>
    <n v="374426217124.89697"/>
    <n v="392082486846.258"/>
    <n v="435581560699.34802"/>
    <n v="478739495814.935"/>
    <n v="543517945232.05499"/>
    <n v="647980343698.13306"/>
    <n v="780555585349.49194"/>
    <n v="900089097896.23706"/>
    <n v="839696082486.64502"/>
    <n v="740176346086.88306"/>
    <n v="747410348556.72998"/>
    <n v="769881894378.12598"/>
    <n v="775522746945.23596"/>
    <n v="818695798785.85303"/>
    <n v="923091196020.19995"/>
    <n v="1007682218957.41"/>
    <n v="1179423827275.3999"/>
    <n v="1450716615697.5801"/>
    <n v="1371234285179.6299"/>
    <n v="1576860924224.8501"/>
    <n v="1802125096216.99"/>
    <n v="1921638417224.05"/>
    <n v="2079400118657.98"/>
    <n v="2279633357152.0098"/>
    <n v="2300304109239.7402"/>
    <n v="2075440466259.8"/>
    <n v="2292220469358.8999"/>
    <n v="2242700700406.3799"/>
    <n v="2012306670482.3799"/>
    <n v="2055238630020.8301"/>
    <n v="2368622220842.4102"/>
    <n v="2864002665324.9302"/>
    <n v="3356729611331.0601"/>
    <n v="3954478955474.6201"/>
    <n v="4595388632453.75"/>
    <n v="4319275616145.6201"/>
    <n v="5354420958073.6797"/>
    <n v="6087457540728.0898"/>
    <n v="6150616417221.4805"/>
    <n v="6301890298662.7998"/>
    <n v="6425251637774.5801"/>
    <n v="5529111180660.8604"/>
    <n v="5398482890244.6797"/>
    <n v="5995428836310.1396"/>
    <n v="5823558182037.5898"/>
    <n v="5733773582151.1699"/>
    <m/>
  </r>
  <r>
    <x v="133"/>
    <s v="LDC"/>
    <s v="Least developed countries: UN classification"/>
    <x v="0"/>
    <n v="0"/>
    <s v="GDP (current US$)"/>
    <s v="NY.GDP.MKTP.CD"/>
    <m/>
    <m/>
    <m/>
    <m/>
    <m/>
    <m/>
    <m/>
    <m/>
    <m/>
    <m/>
    <m/>
    <m/>
    <m/>
    <m/>
    <m/>
    <m/>
    <m/>
    <m/>
    <m/>
    <m/>
    <n v="116008954867.674"/>
    <n v="117520926416.196"/>
    <n v="117050978396.32899"/>
    <n v="110187433204.48801"/>
    <n v="109192126531.64799"/>
    <n v="121015659181.034"/>
    <n v="131248595804.70399"/>
    <n v="147070340035.03101"/>
    <n v="152438036318.289"/>
    <n v="155813437665.04901"/>
    <n v="163851495143.42899"/>
    <n v="164557303526.33701"/>
    <n v="149618646551.23801"/>
    <n v="148554713129.216"/>
    <n v="137875760994.789"/>
    <n v="157359416930.776"/>
    <n v="173179697706.89499"/>
    <n v="182665155023.80099"/>
    <n v="187036227999.38101"/>
    <n v="191065084989.86301"/>
    <n v="218859175688.01599"/>
    <n v="209110862391.47198"/>
    <n v="226712641931.09299"/>
    <n v="256481147742.841"/>
    <n v="293619638940.34302"/>
    <n v="344378825964.80701"/>
    <n v="401303767820.453"/>
    <n v="480868005478.46698"/>
    <n v="596072414919.89905"/>
    <n v="600689212235.39502"/>
    <n v="681479742284.88098"/>
    <n v="777974900640.13098"/>
    <n v="825601965720.88403"/>
    <n v="900814827671.80505"/>
    <n v="973240762378.08398"/>
    <n v="965699470815.09998"/>
    <n v="949853197066.68604"/>
    <n v="1032542265628.49"/>
    <n v="1072525798875.97"/>
    <n v="1114303635510.9099"/>
    <m/>
  </r>
  <r>
    <x v="134"/>
    <s v="LIC"/>
    <s v="Low income"/>
    <x v="0"/>
    <n v="0"/>
    <s v="GDP (current US$)"/>
    <s v="NY.GDP.MKTP.CD"/>
    <m/>
    <m/>
    <m/>
    <m/>
    <m/>
    <m/>
    <m/>
    <n v="20832018687.729801"/>
    <n v="21857640201.7724"/>
    <n v="25077024012.405701"/>
    <n v="25988904223.2584"/>
    <n v="28952361240.996201"/>
    <n v="31605260910.969898"/>
    <n v="37735157717.947502"/>
    <n v="46983901222.912498"/>
    <n v="55448739043.8088"/>
    <n v="58886785629.498199"/>
    <n v="68383140229.901497"/>
    <n v="76808388209.531403"/>
    <n v="83255754791.189194"/>
    <n v="88450233286.878296"/>
    <n v="91244434127.902298"/>
    <n v="94116571540.846603"/>
    <n v="91243971703.102097"/>
    <n v="88655858614.493698"/>
    <n v="92836803986.778702"/>
    <n v="99319148184.057907"/>
    <n v="106676562579.86"/>
    <n v="105160364303.27299"/>
    <n v="103664369482.688"/>
    <n v="109176597222.75999"/>
    <n v="109906542174.90401"/>
    <n v="96329680353.167801"/>
    <n v="96626100077.195694"/>
    <n v="83301895368.305206"/>
    <n v="93844997135.154495"/>
    <n v="98861086919.505707"/>
    <n v="105557855150.536"/>
    <n v="106743572921.052"/>
    <n v="107553546457.64"/>
    <n v="134080779174.634"/>
    <n v="125540284955.349"/>
    <n v="134731428249.519"/>
    <n v="147236910549.86801"/>
    <n v="170965909878.311"/>
    <n v="200023550434.095"/>
    <n v="233739998313.92599"/>
    <n v="286016615852.04901"/>
    <n v="347032972247.96301"/>
    <n v="357688369809.849"/>
    <n v="392094800909.48602"/>
    <n v="427682679501.26898"/>
    <n v="449651881090.35602"/>
    <n v="492863774345.98999"/>
    <n v="527424451180.53101"/>
    <n v="533734870124.46899"/>
    <n v="488936926500.77002"/>
    <n v="503283508816.823"/>
    <n v="518428827997.29999"/>
    <n v="541511926907.27301"/>
    <m/>
  </r>
  <r>
    <x v="135"/>
    <s v="LIE"/>
    <s v="Liechtenstein"/>
    <x v="0"/>
    <s v="Europe &amp; Central Asia"/>
    <s v="GDP (current US$)"/>
    <s v="NY.GDP.MKTP.CD"/>
    <m/>
    <m/>
    <m/>
    <m/>
    <m/>
    <m/>
    <m/>
    <m/>
    <m/>
    <m/>
    <n v="90098330.665447101"/>
    <n v="104888628.17194401"/>
    <n v="124941925.010473"/>
    <n v="165930611.72901899"/>
    <n v="193983720.461869"/>
    <n v="246387479.17715901"/>
    <n v="272493879.020643"/>
    <n v="303496276.26378202"/>
    <n v="436918176.73378098"/>
    <n v="503180669.994587"/>
    <n v="534701915.61735398"/>
    <n v="511658690.56104302"/>
    <n v="522090331.47810698"/>
    <n v="524034109.85660499"/>
    <n v="502617355.40707302"/>
    <n v="529078995.56387597"/>
    <n v="779365167.60242403"/>
    <n v="1052843347.63948"/>
    <n v="1161757671.01756"/>
    <n v="1120000916.92646"/>
    <n v="1421466239.56234"/>
    <n v="1484152022.3152001"/>
    <n v="1631197909.2590001"/>
    <n v="1673104493.77369"/>
    <n v="1948118227.68151"/>
    <n v="2428461395.3488402"/>
    <n v="2504033252.4271798"/>
    <n v="2298410390.6842098"/>
    <n v="2479721340.8745999"/>
    <n v="2664026095.0605798"/>
    <n v="2483953102.7948799"/>
    <n v="2491822706.8025599"/>
    <n v="2688630822.53304"/>
    <n v="3070691319.52179"/>
    <n v="3454362685.96703"/>
    <n v="3659251525.8593001"/>
    <n v="4000239272.6112599"/>
    <n v="4601299566.81106"/>
    <n v="5081432924.0143995"/>
    <n v="4504549214.2266302"/>
    <n v="5082366478.0899401"/>
    <n v="5739977477.4774799"/>
    <n v="5456009384.6646099"/>
    <n v="6391735893.8396797"/>
    <n v="6657170923.37918"/>
    <n v="6268391521.19701"/>
    <n v="6237264055.2060099"/>
    <n v="6552858738.7021399"/>
    <n v="6876981286.43011"/>
    <m/>
    <m/>
  </r>
  <r>
    <x v="136"/>
    <s v="LKA"/>
    <s v="Sri Lanka"/>
    <x v="0"/>
    <s v="South Asia"/>
    <s v="GDP (current US$)"/>
    <s v="NY.GDP.MKTP.CD"/>
    <n v="1409873949.5798299"/>
    <n v="1444327731.0924399"/>
    <n v="1434156378.6008201"/>
    <n v="1240672268.9075601"/>
    <n v="1309747899.1596601"/>
    <n v="1698319327.7310901"/>
    <n v="1751470588.2352901"/>
    <n v="1859465020.5761299"/>
    <n v="1801344537.81513"/>
    <n v="1965546218.48739"/>
    <n v="2296470588.2352901"/>
    <n v="2369308600.3372698"/>
    <n v="2553936348.40871"/>
    <n v="2875625000"/>
    <n v="3574586466.16541"/>
    <n v="3791298145.5064201"/>
    <n v="3591319857.3127198"/>
    <n v="4104509582.8635898"/>
    <n v="2733183856.5022402"/>
    <n v="3364611432.2414899"/>
    <n v="4024621899.57653"/>
    <n v="4415844155.8441601"/>
    <n v="4768765016.81884"/>
    <n v="5167913302.16745"/>
    <n v="6043474842.7672901"/>
    <n v="5978460972.0176697"/>
    <n v="6405210563.8829403"/>
    <n v="6682167119.5652199"/>
    <n v="6978371581.2637501"/>
    <n v="6987267683.7725401"/>
    <n v="8032551173.24014"/>
    <n v="9000362581.5808601"/>
    <n v="9703011635.8658504"/>
    <n v="10338679635.7616"/>
    <n v="11717604208.8223"/>
    <n v="13029697560.975599"/>
    <n v="13897738375.2488"/>
    <n v="15091913883.709101"/>
    <n v="15794972847.168301"/>
    <n v="15656327859.569599"/>
    <n v="16330814179.976601"/>
    <n v="15749753804.8344"/>
    <n v="16536535647.083401"/>
    <n v="18881765437.215099"/>
    <n v="20662525941.2985"/>
    <n v="24405791044.7761"/>
    <n v="28279814924.591801"/>
    <n v="32350248410.821602"/>
    <n v="40713812309.731598"/>
    <n v="42066217871.534897"/>
    <n v="56725749221.904297"/>
    <n v="65292753005.466499"/>
    <n v="68434409315.112297"/>
    <n v="74317806538.363205"/>
    <n v="79356449840.577103"/>
    <n v="80604080688.577499"/>
    <n v="82401038709.535599"/>
    <n v="87428125557.572998"/>
    <n v="88425889592.151901"/>
    <n v="84008783756.067993"/>
    <m/>
  </r>
  <r>
    <x v="137"/>
    <s v="LMC"/>
    <s v="Lower middle income"/>
    <x v="0"/>
    <n v="0"/>
    <s v="GDP (current US$)"/>
    <s v="NY.GDP.MKTP.CD"/>
    <n v="88589514458.3293"/>
    <n v="94334232344.513901"/>
    <n v="96647153559.173706"/>
    <n v="107939173445.761"/>
    <n v="121808682645.70799"/>
    <n v="131176268028.168"/>
    <n v="119199209070.08"/>
    <n v="127022268461.478"/>
    <n v="135037875249.799"/>
    <n v="149529698613.84201"/>
    <n v="165776176535.672"/>
    <n v="172420079410.711"/>
    <n v="184082598203.74799"/>
    <n v="216153355883.185"/>
    <n v="271792206396.14801"/>
    <n v="298864936809.44"/>
    <n v="316390545404.56702"/>
    <n v="357641999730.86102"/>
    <n v="406147577022.24103"/>
    <n v="475541433746.85797"/>
    <n v="583832062494.70996"/>
    <n v="721118860166.43298"/>
    <n v="713165257209.79004"/>
    <n v="676881978898.78406"/>
    <n v="653427514528.57202"/>
    <n v="692516937171.71802"/>
    <n v="727586633965.48499"/>
    <n v="796178878826.18298"/>
    <n v="818710318145.93298"/>
    <n v="809920571844.48401"/>
    <n v="871393976755.95605"/>
    <n v="805828577211.96802"/>
    <n v="837905949117.01404"/>
    <n v="812139327000.57996"/>
    <n v="866010080817.11096"/>
    <n v="962036489818.29004"/>
    <n v="1055453998882.66"/>
    <n v="1105940134155.6599"/>
    <n v="1108973426240.26"/>
    <n v="1166656380251.27"/>
    <n v="1219872747378.8101"/>
    <n v="1239154485516.6899"/>
    <n v="1308783882022.8301"/>
    <n v="1492456156757.3201"/>
    <n v="1732763270317.72"/>
    <n v="2021662446289.1201"/>
    <n v="2377076124512.0601"/>
    <n v="2912589317383.04"/>
    <n v="3262222131308.98"/>
    <n v="3291529478531.3701"/>
    <n v="3931119157586.8799"/>
    <n v="4422887680134.8496"/>
    <n v="4668067570340.3398"/>
    <n v="4918038585627.8398"/>
    <n v="5226217431859.3604"/>
    <n v="5182268735537.2305"/>
    <n v="5360983734802.0303"/>
    <n v="5768755648290.6904"/>
    <n v="6007305623255.7998"/>
    <n v="6334933300545.6396"/>
    <m/>
  </r>
  <r>
    <x v="138"/>
    <s v="LMY"/>
    <s v="Low &amp; middle income"/>
    <x v="0"/>
    <n v="0"/>
    <s v="GDP (current US$)"/>
    <s v="NY.GDP.MKTP.CD"/>
    <n v="325099927430.56897"/>
    <n v="313340015961.48401"/>
    <n v="327807415688.224"/>
    <n v="353180139528.58099"/>
    <n v="392961699422.00299"/>
    <n v="432947252588.67999"/>
    <n v="448171532827.078"/>
    <n v="460424754609.95099"/>
    <n v="486690968162.14203"/>
    <n v="543904133962.133"/>
    <n v="596658193407.27502"/>
    <n v="643573689338.172"/>
    <n v="719547404061.75403"/>
    <n v="909710261353.17798"/>
    <n v="1162495618898.1299"/>
    <n v="1285018185820.0601"/>
    <n v="1390006207811.1799"/>
    <n v="1563205524065.1399"/>
    <n v="1696713000263.53"/>
    <n v="2018074765684.74"/>
    <n v="2370183563042.2202"/>
    <n v="2672898944508.0601"/>
    <n v="2643647507461.9399"/>
    <n v="2558419230686.3999"/>
    <n v="2585202092582.0098"/>
    <n v="2723430605011.48"/>
    <n v="2817423664816.8901"/>
    <n v="2885773056117.29"/>
    <n v="3103238330980.9502"/>
    <n v="3201565874801.6899"/>
    <n v="3652981595853.3701"/>
    <n v="3903452378101.8701"/>
    <n v="3862381698311"/>
    <n v="4104853549433.5601"/>
    <n v="4442364526869.6904"/>
    <n v="4969497003692.3301"/>
    <n v="5429007583106.1396"/>
    <n v="5749833845258.8398"/>
    <n v="5577615667951.3398"/>
    <n v="5449723049032.1904"/>
    <n v="5962901993726.6299"/>
    <n v="6028839393057.9004"/>
    <n v="6147806847111.2803"/>
    <n v="6920691311799.2695"/>
    <n v="8213869482219.7598"/>
    <n v="9788918474528.6309"/>
    <n v="11634610895265.301"/>
    <n v="14391446813522.699"/>
    <n v="17275080953606.1"/>
    <n v="16903708460484.4"/>
    <n v="20544018356783.801"/>
    <n v="24257492259031.398"/>
    <n v="25911940008002.898"/>
    <n v="27445087282780.398"/>
    <n v="28483329039856"/>
    <n v="27066524748193.699"/>
    <n v="27200380589510.301"/>
    <n v="29869835182245.5"/>
    <n v="31817960829724.898"/>
    <n v="32643456410262.602"/>
    <m/>
  </r>
  <r>
    <x v="139"/>
    <s v="LSO"/>
    <s v="Lesotho"/>
    <x v="0"/>
    <s v="Sub-Saharan Africa"/>
    <s v="GDP (current US$)"/>
    <s v="NY.GDP.MKTP.CD"/>
    <n v="34579308.413831703"/>
    <n v="35699286.014279701"/>
    <n v="41859162.816743702"/>
    <n v="47039059.218815602"/>
    <n v="51938961.220775597"/>
    <n v="54878902.421951599"/>
    <n v="56698866.0226795"/>
    <n v="59260814.783704303"/>
    <n v="61444771.104577899"/>
    <n v="65966680.666386701"/>
    <n v="68738625.227495402"/>
    <n v="76482102.908277407"/>
    <n v="80915831.924027607"/>
    <n v="121181556.19596501"/>
    <n v="150846210.44885901"/>
    <n v="149560513.860717"/>
    <n v="147654093.836247"/>
    <n v="193307267.70929199"/>
    <n v="266559337.626495"/>
    <n v="290142517.81472701"/>
    <n v="431561376.47663099"/>
    <n v="434188034.188034"/>
    <n v="348746822.61926699"/>
    <n v="386699308.85916901"/>
    <n v="333158476.24212003"/>
    <n v="268626912.54991698"/>
    <n v="318862888.40262598"/>
    <n v="402774852.65225899"/>
    <n v="470389179.678909"/>
    <n v="495404888.09242398"/>
    <n v="596415104.54914403"/>
    <n v="704329192.77152097"/>
    <n v="831033941.09396899"/>
    <n v="835592802.27683103"/>
    <n v="878250450.60268104"/>
    <n v="1001889856.91048"/>
    <n v="946123275.88212001"/>
    <n v="997996028.64583302"/>
    <n v="928458205.95843196"/>
    <n v="912771290.61298001"/>
    <n v="887295267.87515497"/>
    <n v="825706961.23868895"/>
    <n v="775780697.67662501"/>
    <n v="1157832934.55127"/>
    <n v="1511236655.5204699"/>
    <n v="1682350934.85132"/>
    <n v="1800105589.6034901"/>
    <n v="1716262753.00196"/>
    <n v="1758534994.9159901"/>
    <n v="1773199523.2307"/>
    <n v="2269525779.39288"/>
    <n v="2622336147.8808198"/>
    <n v="2526185314.1743798"/>
    <n v="2421470018.23985"/>
    <n v="2499803984.2619801"/>
    <n v="2372280102.5166702"/>
    <n v="2165408359.1668"/>
    <n v="2405289384.4098501"/>
    <n v="2575892261.5404401"/>
    <n v="2376328637.2631798"/>
    <m/>
  </r>
  <r>
    <x v="140"/>
    <s v="LTE"/>
    <s v="Late-demographic dividend"/>
    <x v="0"/>
    <n v="0"/>
    <s v="GDP (current US$)"/>
    <s v="NY.GDP.MKTP.CD"/>
    <n v="183150660895.465"/>
    <n v="169124074917.569"/>
    <n v="177434203263.15799"/>
    <n v="192307123717.28799"/>
    <n v="212141767658.99301"/>
    <n v="236617311165.89801"/>
    <n v="262726379862.741"/>
    <n v="265403186694.892"/>
    <n v="270926798126.70001"/>
    <n v="302764187912.32202"/>
    <n v="343951951716.94702"/>
    <n v="382967978970.53802"/>
    <n v="439474680237.09497"/>
    <n v="558357494253.49902"/>
    <n v="657573326248.56006"/>
    <n v="722613729049.34595"/>
    <n v="788427473599.19299"/>
    <n v="915212566070.63904"/>
    <n v="953544177925.61401"/>
    <n v="1139355803857.25"/>
    <n v="1291503623811.9299"/>
    <n v="1369012577113.1599"/>
    <n v="1400681839698.6699"/>
    <n v="1294249918533.1799"/>
    <n v="1362710475199.78"/>
    <n v="1456727048822.77"/>
    <n v="1549301318488.8"/>
    <n v="1633053792939.54"/>
    <n v="1799046422342.28"/>
    <n v="1906328036948.9399"/>
    <n v="2034408442230.46"/>
    <n v="2240030014952.48"/>
    <n v="2090656241063.01"/>
    <n v="2168865619242.3101"/>
    <n v="2470238318329.8901"/>
    <n v="3017830421844.52"/>
    <n v="3327862315461.8799"/>
    <n v="3484379583205.5601"/>
    <n v="3354123568188.0601"/>
    <n v="3098867248611.2202"/>
    <n v="3403054685730.9502"/>
    <n v="3517448174009.3398"/>
    <n v="3726385884789.0498"/>
    <n v="4246948061198.5"/>
    <n v="5106203685812.6797"/>
    <n v="6163706885030.2305"/>
    <n v="7439481720776.0098"/>
    <n v="9373016827175.3691"/>
    <n v="11652615329009.1"/>
    <n v="11261250039616.801"/>
    <n v="13506370201602.5"/>
    <n v="16458769415923.9"/>
    <n v="17607169172335.602"/>
    <n v="18977342818570.602"/>
    <n v="19698463710450.898"/>
    <n v="18471432307959.398"/>
    <n v="18516557706974.801"/>
    <n v="20547417514605.102"/>
    <n v="22508844559569"/>
    <n v="22920380253104.602"/>
    <m/>
  </r>
  <r>
    <x v="141"/>
    <s v="LTU"/>
    <s v="Lithuania"/>
    <x v="1"/>
    <s v="Europe &amp; Central Asia"/>
    <s v="GDP (current US$)"/>
    <s v="NY.GDP.MKTP.CD"/>
    <m/>
    <m/>
    <m/>
    <m/>
    <m/>
    <m/>
    <m/>
    <m/>
    <m/>
    <m/>
    <m/>
    <m/>
    <m/>
    <m/>
    <m/>
    <m/>
    <m/>
    <m/>
    <m/>
    <m/>
    <m/>
    <m/>
    <m/>
    <m/>
    <m/>
    <m/>
    <m/>
    <m/>
    <m/>
    <m/>
    <m/>
    <m/>
    <m/>
    <m/>
    <m/>
    <n v="7867140395.3370504"/>
    <n v="8382519637.4622402"/>
    <n v="10118631851.5322"/>
    <n v="11239547690.9797"/>
    <n v="10971583944.7561"/>
    <n v="11524776866.637899"/>
    <n v="12237388001.7264"/>
    <n v="14259781159.0119"/>
    <n v="18781721376.198502"/>
    <n v="22627507451.5648"/>
    <n v="26097677571.837299"/>
    <n v="30183575103.526199"/>
    <n v="39697891351.9431"/>
    <n v="47797551587.882301"/>
    <n v="37388122046.149597"/>
    <n v="37138464732.983803"/>
    <n v="43582248869.614304"/>
    <n v="42943442157.770103"/>
    <n v="46514471181.932701"/>
    <n v="48574531941.916702"/>
    <n v="41418872976.119598"/>
    <n v="43018087237.574097"/>
    <n v="47758736931.780098"/>
    <n v="53722883091.351303"/>
    <n v="54627411860.470497"/>
    <m/>
  </r>
  <r>
    <x v="142"/>
    <s v="LUX"/>
    <s v="Luxembourg"/>
    <x v="1"/>
    <s v="Europe &amp; Central Asia"/>
    <s v="GDP (current US$)"/>
    <s v="NY.GDP.MKTP.CD"/>
    <n v="703925705.942958"/>
    <n v="704145671.35021305"/>
    <n v="741509480.79628396"/>
    <n v="791140595.77275503"/>
    <n v="903158753.94362199"/>
    <n v="921600736.30402601"/>
    <n v="968440149.47095096"/>
    <n v="974721762.53532696"/>
    <n v="1066447130.82052"/>
    <n v="1234878980.5020001"/>
    <n v="1509155304.55829"/>
    <n v="1572311184.4820499"/>
    <n v="1968733388.32371"/>
    <n v="2701874353.1360002"/>
    <n v="3295860604.8053002"/>
    <n v="3233432050.0164499"/>
    <n v="3544268547.5444102"/>
    <n v="3922895891.9527302"/>
    <n v="4884868707.5701303"/>
    <n v="5711458447.99119"/>
    <n v="6232005793.9026098"/>
    <n v="5231808996.0886602"/>
    <n v="4764549708.6350002"/>
    <n v="4683697830.3747501"/>
    <n v="4594891790.0027905"/>
    <n v="4738559684.7611904"/>
    <n v="6921264222.5031605"/>
    <n v="8614215018.9087009"/>
    <n v="9750161272.6275406"/>
    <n v="10391504914.0049"/>
    <n v="13229247947.851299"/>
    <n v="14321878322.5044"/>
    <n v="16065740276.035101"/>
    <n v="16486900652.9851"/>
    <n v="18325790933.2047"/>
    <n v="21588170498.084301"/>
    <n v="21776609771.987"/>
    <n v="19731912494.361698"/>
    <n v="20209122027.1171"/>
    <n v="22235929043.255901"/>
    <n v="21263514833.241199"/>
    <n v="21272418791.946301"/>
    <n v="23616328816.111401"/>
    <n v="29557325056.433399"/>
    <n v="34685281847.529198"/>
    <n v="37347394602.6614"/>
    <n v="42414308116.923897"/>
    <n v="50888134410.073898"/>
    <n v="55849686538.743202"/>
    <n v="51370543206.446198"/>
    <n v="53212476812.2957"/>
    <n v="60004630234.413498"/>
    <n v="56677961787.071701"/>
    <n v="61739352212.304901"/>
    <n v="66103853236.757202"/>
    <n v="57744457954.729698"/>
    <n v="60691483443.122101"/>
    <n v="64181944722.728302"/>
    <n v="70919958015.524704"/>
    <n v="71104919108.141098"/>
    <m/>
  </r>
  <r>
    <x v="143"/>
    <s v="LVA"/>
    <s v="Latvia"/>
    <x v="1"/>
    <s v="Europe &amp; Central Asia"/>
    <s v="GDP (current US$)"/>
    <s v="NY.GDP.MKTP.CD"/>
    <m/>
    <m/>
    <m/>
    <m/>
    <m/>
    <m/>
    <m/>
    <m/>
    <m/>
    <m/>
    <m/>
    <m/>
    <m/>
    <m/>
    <m/>
    <m/>
    <m/>
    <m/>
    <m/>
    <m/>
    <m/>
    <m/>
    <m/>
    <m/>
    <m/>
    <m/>
    <m/>
    <m/>
    <m/>
    <m/>
    <m/>
    <m/>
    <m/>
    <m/>
    <m/>
    <n v="5785775812.8921804"/>
    <n v="5969114344.0530901"/>
    <n v="6521609000.7258701"/>
    <n v="7159169546.0502796"/>
    <n v="7525408359.3562298"/>
    <n v="7949253765.9327898"/>
    <n v="8351415939.1090202"/>
    <n v="9545172805.8208294"/>
    <n v="11749456401.4266"/>
    <n v="14401882398.8552"/>
    <n v="16959313005.6005"/>
    <n v="21517445447.705002"/>
    <n v="31004884420.735901"/>
    <n v="35756225697.997398"/>
    <n v="26317286627.7453"/>
    <n v="23877564355.990398"/>
    <n v="28619991391.745701"/>
    <n v="28330632928.555901"/>
    <n v="30432796305.7043"/>
    <n v="31329367172.740898"/>
    <n v="27239653843.502201"/>
    <n v="28052325862.046101"/>
    <n v="30458763245.511799"/>
    <n v="34416012859.1866"/>
    <n v="34102913582.4235"/>
    <m/>
  </r>
  <r>
    <x v="144"/>
    <s v="MAC"/>
    <s v="Macao SAR, China"/>
    <x v="0"/>
    <s v="East Asia &amp; Pacific"/>
    <s v="GDP (current US$)"/>
    <s v="NY.GDP.MKTP.CD"/>
    <m/>
    <m/>
    <m/>
    <m/>
    <m/>
    <m/>
    <m/>
    <m/>
    <m/>
    <m/>
    <m/>
    <m/>
    <m/>
    <m/>
    <m/>
    <m/>
    <m/>
    <m/>
    <m/>
    <m/>
    <m/>
    <m/>
    <n v="1130457130.00739"/>
    <n v="1121486562.52512"/>
    <n v="1292281653.6824601"/>
    <n v="1348827324.0986099"/>
    <n v="1517496131.38322"/>
    <n v="1941246972.45874"/>
    <n v="2269233639.2806501"/>
    <n v="2683254708.1741099"/>
    <n v="3220920084.7774601"/>
    <n v="3735117374.4112501"/>
    <n v="4879018601.9091101"/>
    <n v="5625533410.3117599"/>
    <n v="6265844252.1010504"/>
    <n v="6996034036.9989204"/>
    <n v="7122539666.59972"/>
    <n v="7211264780.0082798"/>
    <n v="6742367273.2741804"/>
    <n v="6490571703.8501501"/>
    <n v="6720492405.8361101"/>
    <n v="6811227982.8219299"/>
    <n v="7322677820.1010799"/>
    <n v="8195033162.1203804"/>
    <n v="10585624890.9277"/>
    <n v="12092222041.9168"/>
    <n v="14789661809.183399"/>
    <n v="18340447242.997101"/>
    <n v="20917444919.6394"/>
    <n v="21475520709.3922"/>
    <n v="28123640998.7253"/>
    <n v="36709860068.344498"/>
    <n v="43031577366.425102"/>
    <n v="51552075901.518303"/>
    <n v="55347998647.819603"/>
    <n v="45361678146.524696"/>
    <n v="45387299721.079201"/>
    <n v="50751059058.061302"/>
    <n v="55084050789.718201"/>
    <n v="53859116535.530602"/>
    <m/>
  </r>
  <r>
    <x v="145"/>
    <s v="MAF"/>
    <s v="St. Martin (French part)"/>
    <x v="0"/>
    <s v="Latin America &amp; Caribbean"/>
    <s v="GDP (current US$)"/>
    <s v="NY.GDP.MKTP.CD"/>
    <m/>
    <m/>
    <m/>
    <m/>
    <m/>
    <m/>
    <m/>
    <m/>
    <m/>
    <m/>
    <m/>
    <m/>
    <m/>
    <m/>
    <m/>
    <m/>
    <m/>
    <m/>
    <m/>
    <m/>
    <m/>
    <m/>
    <m/>
    <m/>
    <m/>
    <m/>
    <m/>
    <m/>
    <m/>
    <m/>
    <m/>
    <m/>
    <m/>
    <m/>
    <m/>
    <m/>
    <m/>
    <m/>
    <m/>
    <m/>
    <m/>
    <m/>
    <m/>
    <m/>
    <m/>
    <m/>
    <m/>
    <m/>
    <m/>
    <m/>
    <m/>
    <m/>
    <m/>
    <m/>
    <m/>
    <m/>
    <m/>
    <m/>
    <m/>
    <m/>
    <m/>
  </r>
  <r>
    <x v="146"/>
    <s v="MAR"/>
    <s v="Morocco"/>
    <x v="0"/>
    <s v="Middle East &amp; North Africa"/>
    <s v="GDP (current US$)"/>
    <s v="NY.GDP.MKTP.CD"/>
    <n v="2037150716.3323801"/>
    <n v="2025689536.6070499"/>
    <n v="2379606422.2902899"/>
    <n v="2657247327.3392"/>
    <n v="2798339768.7975502"/>
    <n v="2948325264.30195"/>
    <n v="2876395613.0817099"/>
    <n v="3046339294.5361099"/>
    <n v="3271415867.9972301"/>
    <n v="3651615453.0184798"/>
    <n v="3956328426.0448599"/>
    <n v="4356633663.3663397"/>
    <n v="5074117544.7748203"/>
    <n v="6242177798.3393803"/>
    <n v="7675408485.5142097"/>
    <n v="8984824182.6033306"/>
    <n v="9584323309.1213608"/>
    <n v="11049896742.388901"/>
    <n v="13236854105.1672"/>
    <n v="15912133569.2852"/>
    <n v="21728770055.377701"/>
    <n v="17788171722.444599"/>
    <n v="17692341358.127201"/>
    <n v="16251460689.325399"/>
    <n v="14824728528.4604"/>
    <n v="14991283215.740801"/>
    <n v="19462175321.822399"/>
    <n v="21765261041.726501"/>
    <n v="25705296183.5037"/>
    <n v="26314220188.0257"/>
    <n v="30180108561.9305"/>
    <n v="32285388165.2999"/>
    <n v="33711069430.779999"/>
    <n v="31655473663.834801"/>
    <n v="35604137422.579597"/>
    <n v="39030285468.384102"/>
    <n v="43161452678.438301"/>
    <n v="39147844526.083801"/>
    <n v="41806219378.618103"/>
    <n v="41632027599.853104"/>
    <n v="38857251336.344803"/>
    <n v="39459581217.3759"/>
    <n v="42236836820.615196"/>
    <n v="52064058833.9739"/>
    <n v="59626020162.381599"/>
    <n v="62343022650.874199"/>
    <n v="68640825480.922302"/>
    <n v="79041294874.455307"/>
    <n v="92507257783.569702"/>
    <n v="92897320375.817596"/>
    <n v="93216746661.597702"/>
    <n v="101370474295.10899"/>
    <n v="98266306615.363205"/>
    <n v="106825649872.108"/>
    <n v="110081248587.369"/>
    <n v="101179808076.36"/>
    <n v="103311649248.024"/>
    <n v="109682728023.112"/>
    <n v="118096227400.092"/>
    <n v="119700325461.938"/>
    <m/>
  </r>
  <r>
    <x v="147"/>
    <s v="MCO"/>
    <s v="Monaco"/>
    <x v="0"/>
    <s v="Europe &amp; Central Asia"/>
    <s v="GDP (current US$)"/>
    <s v="NY.GDP.MKTP.CD"/>
    <m/>
    <m/>
    <m/>
    <m/>
    <m/>
    <m/>
    <m/>
    <m/>
    <m/>
    <m/>
    <n v="293073868.02322102"/>
    <n v="327651487.96275699"/>
    <n v="402460333.23763698"/>
    <n v="523552815.11912698"/>
    <n v="563939670.70441902"/>
    <n v="711922994.22554505"/>
    <n v="735339911.93506503"/>
    <n v="811250927.38899803"/>
    <n v="1000535735.3875099"/>
    <n v="1209898293.4637201"/>
    <n v="1378130995.6591301"/>
    <n v="1205166025.5159199"/>
    <n v="1143229071.7794299"/>
    <n v="1092551781.0148599"/>
    <n v="1037314956.2508301"/>
    <n v="1082851076.52158"/>
    <n v="1515209588.2377999"/>
    <n v="1839095595.2565501"/>
    <n v="2000674667.0826099"/>
    <n v="2010116851.2028401"/>
    <n v="2481316053.8531599"/>
    <n v="2480497538.5479398"/>
    <n v="2737067001.7593799"/>
    <n v="2574440022.97964"/>
    <n v="2720297793.2866201"/>
    <n v="3130270895.13587"/>
    <n v="3137848801.0360599"/>
    <n v="2840182220.9911699"/>
    <n v="2934578821.1093798"/>
    <n v="2906009307.6651001"/>
    <n v="2647883815.5796599"/>
    <n v="2718868306.0109301"/>
    <n v="2968987019.2307701"/>
    <n v="3601321064.55266"/>
    <n v="4137913500"/>
    <n v="4203084193.5082698"/>
    <n v="4582988332.7060604"/>
    <n v="5867916780.7281704"/>
    <n v="6476490405.74191"/>
    <n v="5451653237.0102797"/>
    <n v="5367625613.1512699"/>
    <n v="6088808463.2516699"/>
    <n v="5743029680.07195"/>
    <n v="6555983530.3493204"/>
    <n v="7069616048.8906603"/>
    <n v="6261622101.4090796"/>
    <n v="6472990923.1791"/>
    <n v="6431314957.0718498"/>
    <n v="7188238072.7444496"/>
    <m/>
    <m/>
  </r>
  <r>
    <x v="148"/>
    <s v="MDA"/>
    <s v="Moldova"/>
    <x v="0"/>
    <s v="Europe &amp; Central Asia"/>
    <s v="GDP (current US$)"/>
    <s v="NY.GDP.MKTP.CD"/>
    <m/>
    <m/>
    <m/>
    <m/>
    <m/>
    <m/>
    <m/>
    <m/>
    <m/>
    <m/>
    <m/>
    <m/>
    <m/>
    <m/>
    <m/>
    <m/>
    <m/>
    <m/>
    <m/>
    <m/>
    <m/>
    <m/>
    <m/>
    <m/>
    <m/>
    <m/>
    <m/>
    <m/>
    <m/>
    <m/>
    <m/>
    <m/>
    <m/>
    <m/>
    <m/>
    <n v="1752979926.4148901"/>
    <n v="1695122173.9130399"/>
    <n v="1930081168.8311701"/>
    <n v="1698717504.6554899"/>
    <n v="1170782957.3744299"/>
    <n v="1288429391.79951"/>
    <n v="1480673594.05602"/>
    <n v="1661818168.4226"/>
    <n v="1980907434.76826"/>
    <n v="2598249555.8998399"/>
    <n v="2988348836.4710002"/>
    <n v="3408244549.1999898"/>
    <n v="4401189466.1405802"/>
    <n v="6054849884.5265598"/>
    <n v="5439422031.3962698"/>
    <n v="6974960345.3711996"/>
    <n v="8414360656.29632"/>
    <n v="8709165249.2692795"/>
    <n v="9496684701.4332504"/>
    <n v="9510219299.4955692"/>
    <n v="7745231660.3342505"/>
    <n v="8071480540.8606796"/>
    <n v="9669759987.0263309"/>
    <n v="11456717193.250099"/>
    <n v="11968713370.496901"/>
    <m/>
  </r>
  <r>
    <x v="149"/>
    <s v="MDG"/>
    <s v="Madagascar"/>
    <x v="0"/>
    <s v="Sub-Saharan Africa"/>
    <s v="GDP (current US$)"/>
    <s v="NY.GDP.MKTP.CD"/>
    <n v="673081724.07632196"/>
    <n v="699161943.85710299"/>
    <n v="739286906.85155296"/>
    <n v="759345862.971331"/>
    <n v="802482182.92419195"/>
    <n v="833563472.16235197"/>
    <n v="900264583.688205"/>
    <n v="956436931.14234698"/>
    <n v="1031669636.36116"/>
    <n v="1056391054.5386"/>
    <n v="1111859569.7715001"/>
    <n v="1199507629.9917901"/>
    <n v="1341590681.5851099"/>
    <n v="1653062347.36254"/>
    <n v="1917508190.04689"/>
    <n v="2283049233.28758"/>
    <n v="2181844193.9253998"/>
    <n v="2358930406.4289598"/>
    <n v="2669755115.5056901"/>
    <n v="3463565881.42486"/>
    <n v="5201818349.00282"/>
    <n v="4759333969.8514099"/>
    <n v="4784977348.9704199"/>
    <n v="4686457013.0577002"/>
    <n v="3905938480.8235202"/>
    <n v="3802557894.9061399"/>
    <n v="4347989798.8343601"/>
    <n v="3212900560.8099098"/>
    <n v="3189456961.2797198"/>
    <n v="3175638332.5404"/>
    <n v="3931334870.74964"/>
    <n v="3254713056.0217099"/>
    <n v="3714967007.1860199"/>
    <n v="4063298919.2867999"/>
    <n v="3522226902.7586098"/>
    <n v="3838101052.2123199"/>
    <n v="4931861239.07864"/>
    <n v="4262965281.5836"/>
    <n v="4401967499.2559404"/>
    <n v="4277903780.2913098"/>
    <n v="4629247090.9781599"/>
    <n v="5438332738.1037302"/>
    <n v="5351701534.1580095"/>
    <n v="6372498719.8461304"/>
    <n v="5064732715.7261496"/>
    <n v="5859269849.1452303"/>
    <n v="6395712392.2368202"/>
    <n v="8524620739.2407398"/>
    <n v="10725137477.9995"/>
    <n v="9616879920.5073395"/>
    <n v="9982711030.2638798"/>
    <n v="11551821062.333401"/>
    <n v="11578978052.878901"/>
    <n v="12423557906.9182"/>
    <n v="12522959157.2295"/>
    <n v="11323023786.569799"/>
    <n v="11848615018.4137"/>
    <n v="13176313233.1978"/>
    <n v="13853433947.6241"/>
    <n v="14114631280.677401"/>
    <m/>
  </r>
  <r>
    <x v="150"/>
    <s v="MDV"/>
    <s v="Maldives"/>
    <x v="0"/>
    <s v="South Asia"/>
    <s v="GDP (current US$)"/>
    <s v="NY.GDP.MKTP.CD"/>
    <m/>
    <m/>
    <m/>
    <m/>
    <m/>
    <m/>
    <m/>
    <m/>
    <m/>
    <m/>
    <m/>
    <m/>
    <m/>
    <m/>
    <m/>
    <m/>
    <m/>
    <m/>
    <m/>
    <m/>
    <n v="42463576.158940397"/>
    <n v="44781456.953642398"/>
    <n v="47935843.793584399"/>
    <n v="57829787.2340426"/>
    <n v="109503546.099291"/>
    <n v="127154929.577465"/>
    <n v="141902097.902098"/>
    <n v="141268980.47722301"/>
    <n v="168610478.359909"/>
    <n v="189535398.23008901"/>
    <n v="215089005.23560199"/>
    <n v="244468292.68292701"/>
    <n v="284853358.56196803"/>
    <n v="322326642.33576602"/>
    <n v="355884383.08886999"/>
    <n v="398988954.970263"/>
    <n v="450382327.95242101"/>
    <n v="508223602.37892902"/>
    <n v="540096397.62107098"/>
    <n v="589239753.61087501"/>
    <n v="624337145.28462195"/>
    <n v="870179738.56209099"/>
    <n v="897031250"/>
    <n v="1052121054.6875"/>
    <n v="1226829562.5"/>
    <n v="1163362437.5"/>
    <n v="1575200390.625"/>
    <n v="1868383460.9375"/>
    <n v="2271646187.5"/>
    <n v="2345294875"/>
    <n v="2588176054.6875"/>
    <n v="2774351760.0328698"/>
    <n v="2886170571.6963401"/>
    <n v="3295011381.7540498"/>
    <n v="3697351594.2235899"/>
    <n v="4109447297.0070901"/>
    <n v="4379115587.8295698"/>
    <n v="4754352301.4104004"/>
    <n v="5299773145.0874395"/>
    <n v="5642179170.4589796"/>
    <m/>
  </r>
  <r>
    <x v="151"/>
    <s v="MEA"/>
    <s v="Middle East &amp; North Africa"/>
    <x v="0"/>
    <n v="0"/>
    <s v="GDP (current US$)"/>
    <s v="NY.GDP.MKTP.CD"/>
    <m/>
    <m/>
    <m/>
    <m/>
    <m/>
    <m/>
    <m/>
    <m/>
    <n v="32445755177.413502"/>
    <n v="36100200677.946899"/>
    <n v="41548379213.730003"/>
    <n v="47904652815.704498"/>
    <n v="58587036259.776703"/>
    <n v="78724977480.464401"/>
    <n v="142858478714.17401"/>
    <n v="155968636005.81601"/>
    <n v="193699337909.06299"/>
    <n v="224547430718.668"/>
    <n v="238550818974.83301"/>
    <n v="311693063035.401"/>
    <n v="401515696459.68903"/>
    <n v="415029526988.82898"/>
    <n v="415854960509.13098"/>
    <n v="422990178272.35498"/>
    <n v="428985101136.92902"/>
    <n v="436076402604.48102"/>
    <n v="446893633997.62701"/>
    <n v="411176883455.83698"/>
    <n v="408649223153.50897"/>
    <n v="420904183543.211"/>
    <n v="550964012809.01404"/>
    <n v="554959771719.35999"/>
    <n v="604041562131.27405"/>
    <n v="608278483180.354"/>
    <n v="634164099962.89905"/>
    <n v="709080381693.98596"/>
    <n v="802681935869.15503"/>
    <n v="832787572355.93396"/>
    <n v="809389985074.71704"/>
    <n v="866726694610.526"/>
    <n v="966793939323.54504"/>
    <n v="969438036629.24597"/>
    <n v="963814850177.68994"/>
    <n v="1086468754425.9"/>
    <n v="1271705954152.0601"/>
    <n v="1530654274870.9399"/>
    <n v="1791625527738.0601"/>
    <n v="2124014664519.27"/>
    <n v="2655740468950.1299"/>
    <n v="2372559331529.02"/>
    <n v="2768051385032.8599"/>
    <n v="3280524945926.2598"/>
    <n v="3576379622626.9702"/>
    <n v="3548728301289.7202"/>
    <n v="3569880025466.9302"/>
    <n v="3143961312693.3198"/>
    <n v="3155520650807.1201"/>
    <n v="3272607336333.9102"/>
    <n v="3566140736118.8398"/>
    <n v="3649607782728.21"/>
    <m/>
  </r>
  <r>
    <x v="152"/>
    <s v="MEX"/>
    <s v="Mexico"/>
    <x v="1"/>
    <s v="Latin America &amp; Caribbean"/>
    <s v="GDP (current US$)"/>
    <s v="NY.GDP.MKTP.CD"/>
    <n v="13040000000"/>
    <n v="14160000000"/>
    <n v="15200000000"/>
    <n v="16960000000"/>
    <n v="20080000000"/>
    <n v="21840000000"/>
    <n v="24320000000"/>
    <n v="26560000000"/>
    <n v="29360000000"/>
    <n v="32480000000"/>
    <n v="35520000000"/>
    <n v="39200000000"/>
    <n v="45200000000"/>
    <n v="55280000000"/>
    <n v="72000000000"/>
    <n v="88000000000"/>
    <n v="89025974025.973999"/>
    <n v="81814159292.0354"/>
    <n v="102500000000"/>
    <n v="134561403508.772"/>
    <n v="205139086956.522"/>
    <n v="263959336734.694"/>
    <n v="184609157801.418"/>
    <n v="156159198584.513"/>
    <n v="184261495828.367"/>
    <n v="195219789801.479"/>
    <n v="134550096436.744"/>
    <n v="147540738281.81699"/>
    <n v="181611549975.80399"/>
    <n v="221400669713.58899"/>
    <n v="261253582805.94501"/>
    <n v="313142768453.48499"/>
    <n v="363157598242.27002"/>
    <n v="500736065605.341"/>
    <n v="527813238126.27802"/>
    <n v="360073909243.85498"/>
    <n v="410975595310.15601"/>
    <n v="500413483109.17499"/>
    <n v="526502129378.284"/>
    <n v="600232874042.927"/>
    <n v="707906744574.64404"/>
    <n v="756706300589.79102"/>
    <n v="772106378935.37695"/>
    <n v="729336319677.44897"/>
    <n v="782240601984.76001"/>
    <n v="877476221382.10095"/>
    <n v="975387131716.08899"/>
    <n v="1052696282278.87"/>
    <n v="1109989063586.6201"/>
    <n v="900045350649.35095"/>
    <n v="1057801295584.05"/>
    <n v="1180489601957.6101"/>
    <n v="1201089987015.45"/>
    <n v="1274443084716.5701"/>
    <n v="1315351183524.54"/>
    <n v="1171867608197.72"/>
    <n v="1078490651625.3101"/>
    <n v="1158913035796.3701"/>
    <n v="1222348807283.2"/>
    <n v="1268870527160.03"/>
    <m/>
  </r>
  <r>
    <x v="153"/>
    <s v="MHL"/>
    <s v="Marshall Islands"/>
    <x v="0"/>
    <s v="East Asia &amp; Pacific"/>
    <s v="GDP (current US$)"/>
    <s v="NY.GDP.MKTP.CD"/>
    <m/>
    <m/>
    <m/>
    <m/>
    <m/>
    <m/>
    <m/>
    <m/>
    <m/>
    <m/>
    <m/>
    <m/>
    <m/>
    <m/>
    <m/>
    <m/>
    <m/>
    <m/>
    <m/>
    <m/>
    <m/>
    <n v="31020000"/>
    <n v="34918000"/>
    <n v="41749000"/>
    <n v="45144000"/>
    <n v="43879000"/>
    <n v="55989000"/>
    <n v="62983000"/>
    <n v="70688000"/>
    <n v="72798000"/>
    <n v="78476000"/>
    <n v="82507000"/>
    <n v="91063000"/>
    <n v="99461000"/>
    <n v="108071000"/>
    <n v="120230000"/>
    <n v="110858000"/>
    <n v="110705600"/>
    <n v="112279400"/>
    <n v="114326300"/>
    <n v="115347500"/>
    <n v="122824000"/>
    <n v="131738200"/>
    <n v="131398500"/>
    <n v="133806400"/>
    <n v="141922500"/>
    <n v="145474100"/>
    <n v="153884600"/>
    <n v="153135800"/>
    <n v="151772600"/>
    <n v="162164700"/>
    <n v="174332100"/>
    <n v="182874800"/>
    <n v="187707400"/>
    <n v="184689500"/>
    <n v="184599600"/>
    <n v="200558400"/>
    <n v="212881000"/>
    <n v="221278000"/>
    <m/>
    <m/>
  </r>
  <r>
    <x v="154"/>
    <s v="MIC"/>
    <s v="Middle income"/>
    <x v="0"/>
    <n v="0"/>
    <s v="GDP (current US$)"/>
    <s v="NY.GDP.MKTP.CD"/>
    <n v="312137635870.48602"/>
    <n v="300150437356.53497"/>
    <n v="312904080496.35999"/>
    <n v="334266843293.854"/>
    <n v="377766913740.41101"/>
    <n v="415008741502.297"/>
    <n v="428833530307.13098"/>
    <n v="441503743146.28497"/>
    <n v="466834396963.12097"/>
    <n v="521143639802.58099"/>
    <n v="573022918978.495"/>
    <n v="617280136741.36902"/>
    <n v="690814883675.77405"/>
    <n v="875316640314.229"/>
    <n v="1119620176768.8799"/>
    <n v="1234567874350.25"/>
    <n v="1336384126144.46"/>
    <n v="1501023970598.1299"/>
    <n v="1626972191543.78"/>
    <n v="1942171219758.03"/>
    <n v="2289153486021.1401"/>
    <n v="2588799413003.3701"/>
    <n v="2556955841811.5"/>
    <n v="2474375758587.7002"/>
    <n v="2503494024747.73"/>
    <n v="2637860379831.6001"/>
    <n v="2725950251476.6001"/>
    <n v="2787510665256.8799"/>
    <n v="3006143573900.52"/>
    <n v="3104934432325.3999"/>
    <n v="3549400309645.4199"/>
    <n v="3798460031252.3198"/>
    <n v="3769379408248.1201"/>
    <n v="4011082245154.02"/>
    <n v="4359318406272.5298"/>
    <n v="4876026404426.3203"/>
    <n v="5330052508865.6504"/>
    <n v="5644293852340.8203"/>
    <n v="5471486665226.2803"/>
    <n v="5343217505800.4902"/>
    <n v="5832220849562.2695"/>
    <n v="5905406963460.6201"/>
    <n v="6016115403111.8203"/>
    <n v="6776422314640.5596"/>
    <n v="8046038356510.2197"/>
    <n v="9592233765422.7207"/>
    <n v="11404413242752.199"/>
    <n v="14109480660683.801"/>
    <n v="16933828714173.199"/>
    <n v="16555404821293.199"/>
    <n v="20154557259462.801"/>
    <n v="23825657402234.898"/>
    <n v="25456336153963"/>
    <n v="26949417332375.602"/>
    <n v="27956218907118.602"/>
    <n v="26539231023472.801"/>
    <n v="26707878448640.102"/>
    <n v="29355518486024.898"/>
    <n v="31284038166251"/>
    <n v="32087932735521.398"/>
    <m/>
  </r>
  <r>
    <x v="155"/>
    <s v="MKD"/>
    <s v="North Macedonia"/>
    <x v="0"/>
    <s v="Europe &amp; Central Asia"/>
    <s v="GDP (current US$)"/>
    <s v="NY.GDP.MKTP.CD"/>
    <m/>
    <m/>
    <m/>
    <m/>
    <m/>
    <m/>
    <m/>
    <m/>
    <m/>
    <m/>
    <m/>
    <m/>
    <m/>
    <m/>
    <m/>
    <m/>
    <m/>
    <m/>
    <m/>
    <m/>
    <m/>
    <m/>
    <m/>
    <m/>
    <m/>
    <m/>
    <m/>
    <m/>
    <m/>
    <m/>
    <n v="4699646643.10954"/>
    <n v="4938775510.2040796"/>
    <n v="2436849341.9760399"/>
    <n v="2682456896.5517201"/>
    <n v="3556581986.1431899"/>
    <n v="4680078740.1574802"/>
    <n v="4651453634.0852098"/>
    <n v="3928975903.61446"/>
    <n v="3756208791.2087898"/>
    <n v="3863743409.4903302"/>
    <n v="3772851420.2476301"/>
    <n v="3709637829.9486599"/>
    <n v="4018365247.4444399"/>
    <n v="4946292774.7904596"/>
    <n v="5682719260.0762997"/>
    <n v="6258600713.8262701"/>
    <n v="6861222331.9631701"/>
    <n v="8336478142.0887203"/>
    <n v="9909548410.8274403"/>
    <n v="9401731495.71661"/>
    <n v="9407168702.4312992"/>
    <n v="10494632699.3859"/>
    <n v="9745251126.0109005"/>
    <n v="10817712138.945101"/>
    <n v="11362272837.8818"/>
    <n v="10064515432.026501"/>
    <n v="10672471860.718399"/>
    <n v="11307058382.3435"/>
    <n v="12683073866.1105"/>
    <n v="12547040498.9077"/>
    <m/>
  </r>
  <r>
    <x v="156"/>
    <s v="MLI"/>
    <s v="Mali"/>
    <x v="0"/>
    <s v="Sub-Saharan Africa"/>
    <s v="GDP (current US$)"/>
    <s v="NY.GDP.MKTP.CD"/>
    <m/>
    <m/>
    <m/>
    <m/>
    <m/>
    <m/>
    <m/>
    <n v="275494520.14199901"/>
    <n v="343771964.66216701"/>
    <n v="339913833.096246"/>
    <n v="359772363.26220697"/>
    <n v="430096738.36921602"/>
    <n v="486617332.38740498"/>
    <n v="563683660.31193995"/>
    <n v="538747268.33335602"/>
    <n v="830710615.17995405"/>
    <n v="939227993.66395998"/>
    <n v="1049838492.55759"/>
    <n v="1222702356.1094601"/>
    <n v="1595423285.64659"/>
    <n v="1759690811.6069901"/>
    <n v="1538972158.1782"/>
    <n v="1333754034.23489"/>
    <n v="1297765448.5049801"/>
    <n v="1232932008.1371901"/>
    <n v="1392195933.33971"/>
    <n v="1852163474.5466399"/>
    <n v="2090629722.6361101"/>
    <n v="2169040741.55896"/>
    <n v="2181821902.4395299"/>
    <n v="2681912030.4938402"/>
    <n v="2724131545.16958"/>
    <n v="2830673388.8242898"/>
    <n v="2818280876.0761499"/>
    <n v="2081846482.74771"/>
    <n v="2706425298.3681798"/>
    <n v="2780422212.2699499"/>
    <n v="2697105694.0795598"/>
    <n v="2920358586.7523398"/>
    <n v="3439463140.3554101"/>
    <n v="2954129565.8296499"/>
    <n v="3465305993.4778299"/>
    <n v="3889758023.73699"/>
    <n v="4703504466.5324497"/>
    <n v="5444474268.4249096"/>
    <n v="6247496491.2946196"/>
    <n v="6905876385.3530598"/>
    <n v="8145694631.8835402"/>
    <n v="9798741073.8550892"/>
    <n v="10190945007.299"/>
    <n v="10689167195.3375"/>
    <n v="12995074801.061001"/>
    <n v="12441946098.4018"/>
    <n v="13242680704.5961"/>
    <n v="14364859445.8846"/>
    <n v="13104802016.2041"/>
    <n v="14025944550.378799"/>
    <n v="15365627045.086599"/>
    <n v="17070758732.1991"/>
    <n v="17279566718.6087"/>
    <m/>
  </r>
  <r>
    <x v="157"/>
    <s v="MLT"/>
    <s v="Malta"/>
    <x v="0"/>
    <s v="Middle East &amp; North Africa"/>
    <s v="GDP (current US$)"/>
    <s v="NY.GDP.MKTP.CD"/>
    <m/>
    <m/>
    <m/>
    <m/>
    <m/>
    <m/>
    <m/>
    <m/>
    <m/>
    <m/>
    <n v="250721821.55367801"/>
    <n v="264579879.78487799"/>
    <n v="295118249.32493299"/>
    <n v="345602025.37539297"/>
    <n v="376094108.47533101"/>
    <n v="474620439.58495998"/>
    <n v="527936988.79127502"/>
    <n v="625573345.53217399"/>
    <n v="793675169.87857902"/>
    <n v="1001300838.32335"/>
    <n v="1250242107.8796899"/>
    <n v="1243469360.5683801"/>
    <n v="1234518125"/>
    <n v="1165771369.0062499"/>
    <n v="1101828568.7680399"/>
    <n v="1117835285.50512"/>
    <n v="1435079200.34957"/>
    <n v="1751247763.4194801"/>
    <n v="2019474244.1935899"/>
    <n v="2118574772.1113601"/>
    <n v="2547163582.33149"/>
    <n v="2750041434.2629499"/>
    <n v="3021910216.7182698"/>
    <n v="2709178326.7827101"/>
    <n v="2998570146.5409498"/>
    <n v="3720400496.1145101"/>
    <n v="3822882839.2929702"/>
    <n v="3793418472.2032099"/>
    <n v="4010571271.3656998"/>
    <n v="4121350758.8884101"/>
    <n v="4069515556.7869201"/>
    <n v="4088368961.7583599"/>
    <n v="4470446352.3256903"/>
    <n v="5448415539.81248"/>
    <n v="6098092511.83004"/>
    <n v="6416184235.8383999"/>
    <n v="6778324087.1381798"/>
    <n v="7925371458.8052702"/>
    <n v="9090406749.5266991"/>
    <n v="8696366868.92276"/>
    <n v="9035932177.7796097"/>
    <n v="9638916472.1536007"/>
    <n v="9462238256.9784794"/>
    <n v="10551661220.181"/>
    <n v="11626281449.5909"/>
    <n v="11091434435.234501"/>
    <n v="11665231192.2959"/>
    <n v="13146963159.1185"/>
    <n v="14750790658.4025"/>
    <n v="14989415684.1203"/>
    <m/>
  </r>
  <r>
    <x v="158"/>
    <s v="MMR"/>
    <s v="Myanmar"/>
    <x v="0"/>
    <s v="East Asia &amp; Pacific"/>
    <s v="GDP (current US$)"/>
    <s v="NY.GDP.MKTP.CD"/>
    <m/>
    <m/>
    <m/>
    <m/>
    <m/>
    <m/>
    <m/>
    <m/>
    <m/>
    <m/>
    <m/>
    <m/>
    <m/>
    <m/>
    <m/>
    <m/>
    <m/>
    <m/>
    <m/>
    <m/>
    <m/>
    <m/>
    <m/>
    <m/>
    <m/>
    <m/>
    <m/>
    <m/>
    <m/>
    <m/>
    <m/>
    <m/>
    <m/>
    <m/>
    <m/>
    <m/>
    <m/>
    <m/>
    <m/>
    <m/>
    <n v="8905066163.5864296"/>
    <n v="6477790688.2284403"/>
    <n v="6777632512.0781002"/>
    <n v="10467109977.6717"/>
    <n v="10567354056.4049"/>
    <n v="11986972418.5103"/>
    <n v="14502553709.830299"/>
    <n v="20182477480.551201"/>
    <n v="31862554101.937801"/>
    <n v="36906181380.812698"/>
    <n v="49540813342.483398"/>
    <n v="59977326085.990799"/>
    <n v="59937797559.329498"/>
    <n v="60269734044.526001"/>
    <n v="65446199787.842499"/>
    <n v="67822772707.103401"/>
    <n v="67184236746.569397"/>
    <n v="68945867477.605392"/>
    <n v="76168043981.593201"/>
    <n v="76085852617.1371"/>
    <m/>
  </r>
  <r>
    <x v="159"/>
    <s v="MNA"/>
    <s v="Middle East &amp; North Africa (excluding high income)"/>
    <x v="0"/>
    <n v="0"/>
    <s v="GDP (current US$)"/>
    <s v="NY.GDP.MKTP.CD"/>
    <m/>
    <m/>
    <m/>
    <m/>
    <m/>
    <m/>
    <m/>
    <m/>
    <m/>
    <m/>
    <m/>
    <m/>
    <m/>
    <m/>
    <m/>
    <m/>
    <m/>
    <m/>
    <m/>
    <m/>
    <m/>
    <m/>
    <m/>
    <m/>
    <m/>
    <m/>
    <m/>
    <m/>
    <m/>
    <m/>
    <m/>
    <m/>
    <m/>
    <n v="291971696049.12903"/>
    <n v="298968224507.14502"/>
    <n v="340930725512.83099"/>
    <n v="395333227315.74902"/>
    <n v="406052927306.61298"/>
    <n v="412136964933.44202"/>
    <n v="435869595425.08099"/>
    <n v="451663956562.15503"/>
    <n v="466336846350.01099"/>
    <n v="450773920225.16803"/>
    <n v="508946757945.53003"/>
    <n v="593345806795.52698"/>
    <n v="698843530014.60498"/>
    <n v="811977171056.04004"/>
    <n v="1003231089320.6801"/>
    <n v="1243192298119.8701"/>
    <n v="1200037635630.8401"/>
    <n v="1384800137552.8501"/>
    <n v="1566916852595.9399"/>
    <n v="1729643567215.21"/>
    <n v="1619240456887.95"/>
    <n v="1599403833225.1499"/>
    <n v="1440212700192.3401"/>
    <n v="1459985957527.77"/>
    <n v="1436549350150.3601"/>
    <n v="1520424748698.99"/>
    <m/>
    <m/>
  </r>
  <r>
    <x v="160"/>
    <s v="MNE"/>
    <s v="Montenegro"/>
    <x v="0"/>
    <s v="Europe &amp; Central Asia"/>
    <s v="GDP (current US$)"/>
    <s v="NY.GDP.MKTP.CD"/>
    <m/>
    <m/>
    <m/>
    <m/>
    <m/>
    <m/>
    <m/>
    <m/>
    <m/>
    <m/>
    <m/>
    <m/>
    <m/>
    <m/>
    <m/>
    <m/>
    <m/>
    <m/>
    <m/>
    <m/>
    <m/>
    <m/>
    <m/>
    <m/>
    <m/>
    <m/>
    <m/>
    <m/>
    <m/>
    <m/>
    <m/>
    <m/>
    <m/>
    <m/>
    <m/>
    <m/>
    <m/>
    <m/>
    <m/>
    <m/>
    <n v="984297589.35993397"/>
    <n v="1159869245.9251299"/>
    <n v="1284685050.5241301"/>
    <n v="1707710053.14938"/>
    <n v="2073234417.68066"/>
    <n v="2257174480.7859702"/>
    <n v="2721903148.9148202"/>
    <n v="3680711743.7722402"/>
    <n v="4545674527.61096"/>
    <n v="4159330369.5471001"/>
    <n v="4142931812.77707"/>
    <n v="4544575151.9854603"/>
    <n v="4087561649.5123601"/>
    <n v="4464502433.5544796"/>
    <n v="4587741791.10639"/>
    <n v="4053097851.4482298"/>
    <n v="4373958353.5298204"/>
    <n v="4844606145.7683001"/>
    <n v="5504255213.5787096"/>
    <n v="5542577964.9814596"/>
    <m/>
  </r>
  <r>
    <x v="161"/>
    <s v="MNG"/>
    <s v="Mongolia"/>
    <x v="0"/>
    <s v="East Asia &amp; Pacific"/>
    <s v="GDP (current US$)"/>
    <s v="NY.GDP.MKTP.CD"/>
    <m/>
    <m/>
    <m/>
    <m/>
    <m/>
    <m/>
    <m/>
    <m/>
    <m/>
    <m/>
    <m/>
    <m/>
    <m/>
    <m/>
    <m/>
    <m/>
    <m/>
    <m/>
    <m/>
    <m/>
    <m/>
    <n v="2310099100"/>
    <n v="2552401933.3333302"/>
    <n v="2725736633.3333302"/>
    <n v="2098734600"/>
    <n v="2186505475"/>
    <n v="2896178866.6666698"/>
    <n v="3020611600"/>
    <n v="3204461566.6666698"/>
    <n v="3576966800"/>
    <n v="2560785660"/>
    <n v="2379018326.3157902"/>
    <n v="1317611863.8497701"/>
    <n v="768401634.15457296"/>
    <n v="925817092.217484"/>
    <n v="1452165005.2384"/>
    <n v="1345719472.35883"/>
    <n v="1180934202.8380101"/>
    <n v="1124440248.9783001"/>
    <n v="1057408588.68269"/>
    <n v="1136896123.6129799"/>
    <n v="1267997934.3125"/>
    <n v="1396555719.9740901"/>
    <n v="1595297355.7834899"/>
    <n v="1992066808.0959799"/>
    <n v="2523471532.0108299"/>
    <n v="3414055566.1138"/>
    <n v="4234999823.3083901"/>
    <n v="5623216448.8685198"/>
    <n v="4583850367.88972"/>
    <n v="7189481824.0728798"/>
    <n v="10409797649.306299"/>
    <n v="12292770631.196699"/>
    <n v="12582122604.192101"/>
    <n v="12226514722.0861"/>
    <n v="11749620619.596201"/>
    <n v="11186734674.384701"/>
    <n v="11425755279.539499"/>
    <n v="13108769495.7425"/>
    <n v="13996719329.4097"/>
    <m/>
  </r>
  <r>
    <x v="162"/>
    <s v="MNP"/>
    <s v="Northern Mariana Islands"/>
    <x v="0"/>
    <s v="East Asia &amp; Pacific"/>
    <s v="GDP (current US$)"/>
    <s v="NY.GDP.MKTP.CD"/>
    <m/>
    <m/>
    <m/>
    <m/>
    <m/>
    <m/>
    <m/>
    <m/>
    <m/>
    <m/>
    <m/>
    <m/>
    <m/>
    <m/>
    <m/>
    <m/>
    <m/>
    <m/>
    <m/>
    <m/>
    <m/>
    <m/>
    <m/>
    <m/>
    <m/>
    <m/>
    <m/>
    <m/>
    <m/>
    <m/>
    <m/>
    <m/>
    <m/>
    <m/>
    <m/>
    <m/>
    <m/>
    <m/>
    <m/>
    <m/>
    <m/>
    <m/>
    <n v="1284000000"/>
    <n v="1239000000"/>
    <n v="1210000000"/>
    <n v="1061000000"/>
    <n v="990000000"/>
    <n v="938000000"/>
    <n v="939000000"/>
    <n v="795000000"/>
    <n v="799000000"/>
    <n v="733000000"/>
    <n v="751000000"/>
    <n v="782000000"/>
    <n v="845000000"/>
    <n v="931000000"/>
    <n v="1250000000"/>
    <n v="1601000000"/>
    <n v="1323000000"/>
    <m/>
    <m/>
  </r>
  <r>
    <x v="163"/>
    <s v="MOZ"/>
    <s v="Mozambique"/>
    <x v="0"/>
    <s v="Sub-Saharan Africa"/>
    <s v="GDP (current US$)"/>
    <s v="NY.GDP.MKTP.CD"/>
    <m/>
    <m/>
    <m/>
    <m/>
    <m/>
    <m/>
    <m/>
    <m/>
    <m/>
    <m/>
    <m/>
    <m/>
    <m/>
    <m/>
    <m/>
    <m/>
    <m/>
    <m/>
    <m/>
    <m/>
    <m/>
    <m/>
    <m/>
    <m/>
    <m/>
    <m/>
    <m/>
    <m/>
    <m/>
    <m/>
    <m/>
    <n v="3633406064.8309498"/>
    <n v="2588625092.5384798"/>
    <n v="2676425527.0684099"/>
    <n v="2742148398.9347901"/>
    <n v="2843489764.6521902"/>
    <n v="3856799844.1609001"/>
    <n v="4648832184.0673599"/>
    <n v="5263877520.0848904"/>
    <n v="5976408043.7726498"/>
    <n v="5656473652.4114704"/>
    <n v="5398568543.6349201"/>
    <n v="5677003239.2938604"/>
    <n v="6303391143.8338604"/>
    <n v="7631120533.36168"/>
    <n v="8542070109.7090302"/>
    <n v="9176889070.4229794"/>
    <n v="10450843291.2931"/>
    <n v="12556195188.596201"/>
    <n v="11914471497.1492"/>
    <n v="11104648673.0016"/>
    <n v="14381552432.9494"/>
    <n v="16350804543.0515"/>
    <n v="16974320551.021299"/>
    <n v="17716084107.588799"/>
    <n v="15950969018.945801"/>
    <n v="11936999283.1791"/>
    <n v="13219084261.3664"/>
    <n v="14845870050.7092"/>
    <n v="15291448211.603001"/>
    <m/>
  </r>
  <r>
    <x v="164"/>
    <s v="MRT"/>
    <s v="Mauritania"/>
    <x v="0"/>
    <s v="Sub-Saharan Africa"/>
    <s v="GDP (current US$)"/>
    <s v="NY.GDP.MKTP.CD"/>
    <m/>
    <n v="159213462.49358901"/>
    <n v="164271590.83556601"/>
    <n v="168186331.27126199"/>
    <n v="224495789.26547599"/>
    <n v="255340526.74530199"/>
    <n v="266533659.16221601"/>
    <n v="282615367.46487999"/>
    <n v="311396000.32108402"/>
    <n v="295062138.06783801"/>
    <n v="309405316.05895501"/>
    <n v="335569088.71783298"/>
    <n v="391669449.25347"/>
    <n v="493237544.352934"/>
    <n v="613010958.14599001"/>
    <n v="703378653.35002899"/>
    <n v="775046377.59175205"/>
    <n v="799029666.59134495"/>
    <n v="804629876.77072299"/>
    <n v="951900945.20028305"/>
    <n v="1047924649.11779"/>
    <n v="1105495368.38146"/>
    <n v="1108776010.2557499"/>
    <n v="1165170625.65959"/>
    <n v="1074373735.4529099"/>
    <n v="1009723326.31752"/>
    <n v="1186628778.5123601"/>
    <n v="1344665270.6886499"/>
    <n v="1414951854.0564401"/>
    <n v="1450647019.20509"/>
    <n v="1506914407.8233099"/>
    <n v="2133693477.88416"/>
    <n v="2164292208.1652799"/>
    <n v="1847350611.72458"/>
    <n v="1944876755.0070801"/>
    <n v="2091731420.68923"/>
    <n v="2132081881.91398"/>
    <n v="2072001066.8211999"/>
    <n v="2032345831.83005"/>
    <n v="1985924386.91448"/>
    <n v="1779521109.9126799"/>
    <n v="1746064718.7916901"/>
    <n v="1777058592.9881201"/>
    <n v="2051147606.7368701"/>
    <n v="2362501023.2424898"/>
    <n v="2936019525.6024098"/>
    <n v="4008583967.92519"/>
    <n v="4328063511.1352396"/>
    <n v="5138471610.1659803"/>
    <n v="4725200357.5562401"/>
    <n v="5628882266.3776703"/>
    <n v="6764635686.7934504"/>
    <n v="6728208836.2214298"/>
    <n v="7223063169.7274904"/>
    <n v="6592537781.8151798"/>
    <n v="6166857628.6221199"/>
    <n v="6398744505.0812902"/>
    <n v="6758390728.7173405"/>
    <n v="7049169770.8639898"/>
    <n v="7600656943.9750605"/>
    <m/>
  </r>
  <r>
    <x v="165"/>
    <s v="MUS"/>
    <s v="Mauritius"/>
    <x v="0"/>
    <s v="Sub-Saharan Africa"/>
    <s v="GDP (current US$)"/>
    <s v="NY.GDP.MKTP.CD"/>
    <m/>
    <m/>
    <m/>
    <m/>
    <m/>
    <m/>
    <m/>
    <m/>
    <m/>
    <m/>
    <m/>
    <m/>
    <m/>
    <m/>
    <m/>
    <m/>
    <n v="704033525.405972"/>
    <n v="823634464.91002405"/>
    <n v="1015365145.29554"/>
    <n v="1211141231.11555"/>
    <n v="1131788191.50736"/>
    <n v="1142393554.5235801"/>
    <n v="1078408829.6159999"/>
    <n v="1090276947.2587199"/>
    <n v="1040557089.33864"/>
    <n v="1076121094.38239"/>
    <n v="1462900255.4505999"/>
    <n v="1880852914.2271399"/>
    <n v="2134517067.65295"/>
    <n v="2181930254.82301"/>
    <n v="2653480001.3455801"/>
    <n v="2856890680.60285"/>
    <n v="3224267547.8050799"/>
    <n v="3263368410.0181298"/>
    <n v="3558137040.3777199"/>
    <n v="4040345933.2923002"/>
    <n v="4421943910.4974899"/>
    <n v="4187367601.7343102"/>
    <n v="4169664285.3868098"/>
    <n v="4343710332.8065796"/>
    <n v="4663313620.0170698"/>
    <n v="4613630622.7750101"/>
    <n v="4841310239.6368704"/>
    <n v="5816553826.8551903"/>
    <n v="6578844486.0628796"/>
    <n v="6488750452.6006699"/>
    <n v="7028803365.7015104"/>
    <n v="8150138757.1574097"/>
    <n v="9990370016.3077106"/>
    <n v="9128843109.15588"/>
    <n v="10003670690.349701"/>
    <n v="11518393367.240299"/>
    <n v="11668685524.126499"/>
    <n v="12129642296.442499"/>
    <n v="12803445933.589399"/>
    <n v="11692287066.381001"/>
    <n v="12232463655.572701"/>
    <n v="13259351418.4459"/>
    <n v="14181951058.512899"/>
    <n v="14048430518.556101"/>
    <m/>
  </r>
  <r>
    <x v="166"/>
    <s v="MWI"/>
    <s v="Malawi"/>
    <x v="0"/>
    <s v="Sub-Saharan Africa"/>
    <s v="GDP (current US$)"/>
    <s v="NY.GDP.MKTP.CD"/>
    <n v="162956740.865183"/>
    <n v="174576508.46983099"/>
    <n v="183116337.67324701"/>
    <n v="190816183.67632601"/>
    <n v="194736105.27789399"/>
    <n v="229455410.89178199"/>
    <n v="260394792.10415801"/>
    <n v="269814968.24081701"/>
    <n v="245169806.792272"/>
    <n v="265810632.42529699"/>
    <n v="290531621.26485097"/>
    <n v="365386929.83511901"/>
    <n v="406062874.25149697"/>
    <n v="444281703.89356798"/>
    <n v="548621017.59391296"/>
    <n v="613220652.92891896"/>
    <n v="670317634.17305601"/>
    <n v="806290840.62465405"/>
    <n v="949034016.83062696"/>
    <n v="1058269065.98115"/>
    <n v="1237655461.1501"/>
    <n v="1237685691.94683"/>
    <n v="1180104216.0113699"/>
    <n v="1223186840.3132401"/>
    <n v="1208008985.42522"/>
    <n v="1131347798.26653"/>
    <n v="1183654827.79002"/>
    <n v="1183094127.7674699"/>
    <n v="1379924257.21313"/>
    <n v="1590215582.5330701"/>
    <n v="1880771556.30474"/>
    <n v="2203545856.6689301"/>
    <n v="1799517081.5641201"/>
    <n v="2070636935.5864401"/>
    <n v="1181802596.0349801"/>
    <n v="1397457932.3069699"/>
    <n v="2281034131.3649302"/>
    <n v="2663234933.8976698"/>
    <n v="1750584265.28754"/>
    <n v="1775921718.10534"/>
    <n v="1743506531.32652"/>
    <n v="1716502862.2953999"/>
    <n v="3495748397.63025"/>
    <n v="3208837077.25069"/>
    <n v="3476094498.8751702"/>
    <n v="3655909664.1423001"/>
    <n v="3998020176.6736398"/>
    <n v="4432937045.7989702"/>
    <n v="5321012192.3361902"/>
    <n v="6191127665.1962996"/>
    <n v="6959655570.8909798"/>
    <n v="8004000737.3071699"/>
    <n v="6028487928.8335104"/>
    <n v="5518880768.5795498"/>
    <n v="6047813437.3180399"/>
    <n v="6373212640.8460398"/>
    <n v="5433040159.8874702"/>
    <n v="6303292264.1890497"/>
    <n v="6917301908.6275702"/>
    <n v="7666704427.0091496"/>
    <m/>
  </r>
  <r>
    <x v="167"/>
    <s v="MYS"/>
    <s v="Malaysia"/>
    <x v="0"/>
    <s v="East Asia &amp; Pacific"/>
    <s v="GDP (current US$)"/>
    <s v="NY.GDP.MKTP.CD"/>
    <n v="1916241996.6026399"/>
    <n v="1901868548.2817199"/>
    <n v="2001502678.6881001"/>
    <n v="2510126747.6806502"/>
    <n v="2674441395.5311599"/>
    <n v="2956356984.1892099"/>
    <n v="3143538481.6411901"/>
    <n v="3188945511.5640898"/>
    <n v="3330393309.8131499"/>
    <n v="3664575983.2745299"/>
    <n v="3864170913.36731"/>
    <n v="4244340333.51899"/>
    <n v="5043268548.73032"/>
    <n v="7662996766.6680298"/>
    <n v="9496074114.0791798"/>
    <n v="9298800799.46702"/>
    <n v="11050125904.941799"/>
    <n v="13139397879.1695"/>
    <n v="16358376511.226299"/>
    <n v="21213672089.197601"/>
    <n v="24488033442.050598"/>
    <n v="25004557093.876099"/>
    <n v="26804401815.534801"/>
    <n v="30346788437.5135"/>
    <n v="33943505717.699299"/>
    <n v="31200161095.4491"/>
    <n v="27734562640.4277"/>
    <n v="32181695507.2234"/>
    <n v="35271880250.496399"/>
    <n v="38848567631.4235"/>
    <n v="44024178343.007103"/>
    <n v="49143148094.268303"/>
    <n v="59167550162.956001"/>
    <n v="66894837030.418404"/>
    <n v="74478356957.780807"/>
    <n v="88705342902.711304"/>
    <n v="100855393910.48599"/>
    <n v="100005323301.867"/>
    <n v="72167498980.839798"/>
    <n v="79148421052.631607"/>
    <n v="93789736842.105301"/>
    <n v="92783947368.421097"/>
    <n v="100845526315.789"/>
    <n v="110202368421.05299"/>
    <n v="124749473684.211"/>
    <n v="143534102611.49701"/>
    <n v="162691238209.47601"/>
    <n v="193547824063.29999"/>
    <n v="230813897715.69"/>
    <n v="202257625195.06299"/>
    <n v="255016609232.871"/>
    <n v="297951960784.31403"/>
    <n v="314443149443.14899"/>
    <n v="323277158906.979"/>
    <n v="338061963396.37598"/>
    <n v="301354803994.367"/>
    <n v="301255380276.258"/>
    <n v="319112136545.43799"/>
    <n v="358715057123.73901"/>
    <n v="364681367531.68402"/>
    <m/>
  </r>
  <r>
    <x v="168"/>
    <s v="NAC"/>
    <s v="North America"/>
    <x v="0"/>
    <n v="0"/>
    <s v="GDP (current US$)"/>
    <s v="NY.GDP.MKTP.CD"/>
    <n v="583846188346.72705"/>
    <n v="604324202050.64795"/>
    <n v="647421597617.88599"/>
    <n v="683726355213.51904"/>
    <n v="735285089547.34094"/>
    <n v="798329518629.67798"/>
    <n v="876222557410.43396"/>
    <n v="927523758485.74695"/>
    <n v="1014479810519.9"/>
    <n v="1099213311661.6899"/>
    <n v="1161385395320.1299"/>
    <n v="1264333061774.6101"/>
    <n v="1392428220486.9199"/>
    <n v="1556967358814.1201"/>
    <n v="1705964297341.51"/>
    <n v="1859083029689.3401"/>
    <n v="2080373864908.72"/>
    <n v="2293885157028.6802"/>
    <n v="2570707667537.48"/>
    <n v="2870923302612.2598"/>
    <n v="3131774126516.0698"/>
    <n v="3513995963656.9902"/>
    <n v="3658081025119.1401"/>
    <n v="3975475111781.8901"/>
    <n v="4393971258071.6201"/>
    <n v="4704774999482.75"/>
    <n v="4958242427343.9805"/>
    <n v="5287828242049.4502"/>
    <n v="5745207451214.25"/>
    <n v="6208137243275.2402"/>
    <n v="6558665950908.4697"/>
    <n v="6770092083643.1904"/>
    <n v="7114394589252.9199"/>
    <n v="7437550121856.4404"/>
    <n v="7867242439537.6104"/>
    <n v="8245811373433.4004"/>
    <n v="8704363777972.1299"/>
    <n v="9233311204265.7793"/>
    <n v="9697762229406.8105"/>
    <n v="10310072635807.699"/>
    <n v="10998121151318.6"/>
    <n v="11321881659892.6"/>
    <n v="11698306960646.5"/>
    <n v="12354812816817.699"/>
    <n v="13241410621714.1"/>
    <n v="14210866345864.699"/>
    <n v="15136170611461.199"/>
    <n v="15923602846205.801"/>
    <n v="16268955292997.199"/>
    <n v="15826742029986.4"/>
    <n v="16612151675811.1"/>
    <n v="17337541701047.801"/>
    <n v="18032074866349"/>
    <n v="18638523474155.301"/>
    <n v="19337110892844.602"/>
    <n v="19787488505418.199"/>
    <n v="20250103662982.102"/>
    <n v="21176374062226.801"/>
    <n v="22303646726082.199"/>
    <n v="23177135742520"/>
    <m/>
  </r>
  <r>
    <x v="169"/>
    <s v="NAM"/>
    <s v="Namibia"/>
    <x v="0"/>
    <s v="Sub-Saharan Africa"/>
    <s v="GDP (current US$)"/>
    <s v="NY.GDP.MKTP.CD"/>
    <m/>
    <m/>
    <m/>
    <m/>
    <m/>
    <m/>
    <m/>
    <m/>
    <m/>
    <m/>
    <m/>
    <m/>
    <m/>
    <m/>
    <m/>
    <m/>
    <m/>
    <m/>
    <m/>
    <m/>
    <n v="2422096074.5845799"/>
    <n v="2246757386.4629698"/>
    <n v="2116069373.76879"/>
    <n v="2293990996.4711299"/>
    <n v="1947967886.4638901"/>
    <n v="1605911706.0063801"/>
    <n v="1806223061.2946401"/>
    <n v="2296378834.8614898"/>
    <n v="2491412335.7839198"/>
    <n v="2531519951.4229498"/>
    <n v="2785764518.0184498"/>
    <n v="2992650454.4960699"/>
    <n v="3424733520.3366098"/>
    <n v="3218475900.4804602"/>
    <n v="3636645995.2686701"/>
    <n v="3942478205.7290902"/>
    <n v="3945340776.4054599"/>
    <n v="4102648719.6180601"/>
    <n v="3826527630.55551"/>
    <n v="3818954447.9908299"/>
    <n v="3833993702.9885602"/>
    <n v="3476452446.2203202"/>
    <n v="3275669889.09655"/>
    <n v="4811994024.8787098"/>
    <n v="6480441754.2610302"/>
    <n v="7101514450.1419096"/>
    <n v="7840138005.9405098"/>
    <n v="8729714008.2785206"/>
    <n v="8496492492.4561005"/>
    <n v="8825055228.3287201"/>
    <n v="11268186636.290501"/>
    <n v="12343501808.2192"/>
    <n v="13041886316.4832"/>
    <n v="12011207741.459101"/>
    <n v="12356482988.868299"/>
    <n v="11272143472.624399"/>
    <n v="10665634688.0779"/>
    <n v="12741746523.863199"/>
    <n v="13454211343.5949"/>
    <n v="12366528259.184401"/>
    <m/>
  </r>
  <r>
    <x v="170"/>
    <s v="NCL"/>
    <s v="New Caledonia"/>
    <x v="0"/>
    <s v="East Asia &amp; Pacific"/>
    <s v="GDP (current US$)"/>
    <s v="NY.GDP.MKTP.CD"/>
    <m/>
    <m/>
    <m/>
    <m/>
    <m/>
    <n v="159594493.54880801"/>
    <n v="164206537.56167501"/>
    <n v="180036768.87301001"/>
    <n v="215507164.03425801"/>
    <n v="263108834.53668401"/>
    <n v="358815681.90321499"/>
    <n v="413634335.27009702"/>
    <n v="505892512.86192697"/>
    <n v="542294864.81243002"/>
    <n v="637400199.11048901"/>
    <n v="816647865.83142996"/>
    <n v="798310509.647434"/>
    <n v="837616756.53373694"/>
    <n v="846007597.72039604"/>
    <n v="1047225130.24333"/>
    <n v="1182457142.6064799"/>
    <n v="972563810.23032498"/>
    <n v="904619629.79726803"/>
    <n v="823832940.45051098"/>
    <n v="796018978.47130001"/>
    <n v="854823821.72317696"/>
    <n v="1201262517.87644"/>
    <n v="1488113532.28584"/>
    <n v="2072735787.31779"/>
    <n v="2185072798.33184"/>
    <n v="2529310103.8360801"/>
    <n v="2653781596.4600801"/>
    <n v="2923764926.3971801"/>
    <n v="3070161471.0445099"/>
    <n v="3038727617.03901"/>
    <n v="3628440274.6700001"/>
    <n v="3606968433.9268198"/>
    <n v="3291489840.5714102"/>
    <n v="3158806480.2610698"/>
    <n v="3056999988.0914602"/>
    <n v="2682347064.3642001"/>
    <m/>
    <m/>
    <m/>
    <m/>
    <m/>
    <m/>
    <m/>
    <m/>
    <m/>
    <m/>
    <m/>
    <m/>
    <m/>
    <m/>
    <m/>
    <m/>
    <m/>
    <m/>
    <m/>
    <m/>
  </r>
  <r>
    <x v="171"/>
    <s v="NER"/>
    <s v="Niger"/>
    <x v="0"/>
    <s v="Sub-Saharan Africa"/>
    <s v="GDP (current US$)"/>
    <s v="NY.GDP.MKTP.CD"/>
    <n v="449526872.565561"/>
    <n v="485785234.94037598"/>
    <n v="531736492.90917802"/>
    <n v="586294761.49351597"/>
    <n v="582816358.34715497"/>
    <n v="673383604.238783"/>
    <n v="702296184.36134398"/>
    <n v="665586975.08830202"/>
    <n v="641214210.66896904"/>
    <n v="625867922.677513"/>
    <n v="649916708.24241805"/>
    <n v="693573595.32097495"/>
    <n v="742779740.39351201"/>
    <n v="946385033.01191795"/>
    <n v="1026136974.47536"/>
    <n v="1048690933.21027"/>
    <n v="1064517574.56042"/>
    <n v="1291457973.12517"/>
    <n v="1774365275.18226"/>
    <n v="2109278101.9886999"/>
    <n v="2508524186.4335198"/>
    <n v="2170893038.9005299"/>
    <n v="2017611927.4037001"/>
    <n v="1803099731.5425701"/>
    <n v="1461243212.4281399"/>
    <n v="1440581533.7564001"/>
    <n v="1904097020.29333"/>
    <n v="2233005822.58534"/>
    <n v="2280356338.2286701"/>
    <n v="2179567107.5015898"/>
    <n v="3512356353.0798001"/>
    <n v="3285796979.79737"/>
    <n v="3386232592.0183401"/>
    <n v="2208546462.6076298"/>
    <n v="1938058161.2511599"/>
    <n v="2302537682.1802902"/>
    <n v="2405687081.1279502"/>
    <n v="2290318800.3345699"/>
    <n v="2643363406.9766402"/>
    <n v="2536859319.7553802"/>
    <n v="2236185389.87885"/>
    <n v="2448714680.5622101"/>
    <n v="2782192986.9577198"/>
    <n v="3394084884.67098"/>
    <n v="3760443965.7297602"/>
    <n v="4383315656.9909601"/>
    <n v="4756361479.9887304"/>
    <n v="5731485267.3349199"/>
    <n v="7297600896.8609896"/>
    <n v="7352131669.2940998"/>
    <n v="7851191899.3408003"/>
    <n v="8772951261.8180695"/>
    <n v="9426913349.2231903"/>
    <n v="10224897934.722"/>
    <n v="10862944203.559099"/>
    <n v="9685577941.03195"/>
    <n v="10355006770.1014"/>
    <n v="11189541083.397499"/>
    <n v="12846952856.8458"/>
    <n v="12911689659.351"/>
    <m/>
  </r>
  <r>
    <x v="172"/>
    <s v="NGA"/>
    <s v="Nigeria"/>
    <x v="0"/>
    <s v="Sub-Saharan Africa"/>
    <s v="GDP (current US$)"/>
    <s v="NY.GDP.MKTP.CD"/>
    <n v="4196092258.15484"/>
    <n v="4467200335.9932804"/>
    <n v="4909302953.9409199"/>
    <n v="5165489010.2198"/>
    <n v="5552822483.5503302"/>
    <n v="5874422511.5497704"/>
    <n v="6366792664.1467199"/>
    <n v="5203135937.28125"/>
    <n v="5200895982.0803604"/>
    <n v="6634187316.2536697"/>
    <n v="12545849083.018299"/>
    <n v="9181769911.5044308"/>
    <n v="12274416017.7976"/>
    <n v="15162871287.1287"/>
    <n v="24846641318.124199"/>
    <n v="27778934624.6973"/>
    <n v="36308883248.731003"/>
    <n v="36035407725.321899"/>
    <n v="36527862208.713303"/>
    <n v="47259911894.273102"/>
    <n v="64201788122.6054"/>
    <n v="164475209515.19"/>
    <n v="142769363313.375"/>
    <n v="97094911790.694794"/>
    <n v="73484359521.099701"/>
    <n v="73745821156.299606"/>
    <n v="54805852581.151604"/>
    <n v="52676041930.579102"/>
    <n v="49648470439.796303"/>
    <n v="44003061108.335701"/>
    <n v="54035795388.091499"/>
    <n v="49118433047.531799"/>
    <n v="47794925814.755798"/>
    <n v="27752204320.088299"/>
    <n v="33833042987.758202"/>
    <n v="44062465800.170601"/>
    <n v="51075815092.5"/>
    <n v="54457835193.492699"/>
    <n v="54604050168.181801"/>
    <n v="59372613485.6576"/>
    <n v="69448756932.583298"/>
    <n v="74030364472.050598"/>
    <n v="95385819320.5737"/>
    <n v="104911947834.12199"/>
    <n v="136385979322.437"/>
    <n v="176134087150.341"/>
    <n v="236103982431.63501"/>
    <n v="275625684968.61499"/>
    <n v="337035512676.93597"/>
    <n v="291880204327.41901"/>
    <n v="361456622215.72101"/>
    <n v="404993594133.58197"/>
    <n v="455501524575.49799"/>
    <n v="508692961937.492"/>
    <n v="546676374567.72101"/>
    <n v="486803295097.89001"/>
    <n v="404650006428.61298"/>
    <n v="375746469538.66602"/>
    <n v="397190484464.30798"/>
    <n v="448120428858.76898"/>
    <m/>
  </r>
  <r>
    <x v="173"/>
    <s v="NIC"/>
    <s v="Nicaragua"/>
    <x v="0"/>
    <s v="Latin America &amp; Caribbean"/>
    <s v="GDP (current US$)"/>
    <s v="NY.GDP.MKTP.CD"/>
    <n v="223854666.66666701"/>
    <n v="240524723.42857099"/>
    <n v="265291588.66666701"/>
    <n v="292916241.14285702"/>
    <n v="341973758.85714298"/>
    <n v="566542872.35714304"/>
    <n v="606671444"/>
    <n v="657171436.71428597"/>
    <n v="695899980.42857099"/>
    <n v="747971449.57142901"/>
    <n v="776585681.07142901"/>
    <n v="826571413.42857099"/>
    <n v="880842890.07142901"/>
    <n v="1093571441.5"/>
    <n v="1520900045.1428599"/>
    <n v="1590428522.6428599"/>
    <n v="1847871371.7142899"/>
    <n v="2239857060.5714302"/>
    <n v="2142128603.7857101"/>
    <n v="1527852635.6315801"/>
    <n v="2189347367.52632"/>
    <n v="2448290109.6500001"/>
    <n v="2465165179.6956501"/>
    <n v="2743341724.0833302"/>
    <n v="3105517091.4137902"/>
    <n v="2683816288.7907"/>
    <n v="2885710608.8807902"/>
    <n v="3851213727.6785698"/>
    <n v="2630904261.8324699"/>
    <n v="1013184745.70715"/>
    <n v="1009455483.87097"/>
    <n v="1488804123.71134"/>
    <n v="1792800000"/>
    <n v="1756454248.36601"/>
    <n v="3863185119.0476198"/>
    <n v="4140470000"/>
    <n v="4308351902.7860098"/>
    <n v="4389965590.9653797"/>
    <n v="4635267224.8419504"/>
    <n v="4855717874.6824703"/>
    <n v="5107329007.0922003"/>
    <n v="5323146565.7031498"/>
    <n v="5224213017.5438604"/>
    <n v="5322454925.8474598"/>
    <n v="5795568204.6453199"/>
    <n v="6321335612.2223301"/>
    <n v="6763361732.88486"/>
    <n v="7423367753.4758902"/>
    <n v="8496946608.2315102"/>
    <n v="8298729073.9693699"/>
    <n v="8758639096.4769306"/>
    <n v="9774262741.7578297"/>
    <n v="10532049076.940701"/>
    <n v="10982938825.6994"/>
    <n v="11880434070.781099"/>
    <n v="12756706583.3113"/>
    <n v="13286083644.876101"/>
    <n v="13785909906.192499"/>
    <n v="13063904770.3561"/>
    <n v="12520915291.183701"/>
    <m/>
  </r>
  <r>
    <x v="174"/>
    <s v="NLD"/>
    <s v="Netherlands"/>
    <x v="1"/>
    <s v="Europe &amp; Central Asia"/>
    <s v="GDP (current US$)"/>
    <s v="NY.GDP.MKTP.CD"/>
    <n v="12276734172.0828"/>
    <n v="13493833739.9949"/>
    <n v="14647057370.1418"/>
    <n v="15891241386.291"/>
    <n v="18699380731.3465"/>
    <n v="21000586933.204102"/>
    <n v="22867203317.402199"/>
    <n v="25087562181.3218"/>
    <n v="27817605743.250301"/>
    <n v="34035946604.181499"/>
    <n v="38164716625.068497"/>
    <n v="44579122807.017502"/>
    <n v="54706557264.487801"/>
    <n v="71840909664.196793"/>
    <n v="87243413394.540497"/>
    <n v="100249523353.08501"/>
    <n v="109168720620.103"/>
    <n v="127016990212.804"/>
    <n v="155859695457.323"/>
    <n v="179669405690.43201"/>
    <n v="195152092662.38101"/>
    <n v="164134217080.27899"/>
    <n v="158479527935.95801"/>
    <n v="153445465987.18201"/>
    <n v="143912664148.35199"/>
    <n v="143845822717.62201"/>
    <n v="200862095700.66599"/>
    <n v="245046310922.54099"/>
    <n v="261910508417.884"/>
    <n v="258336705808.99899"/>
    <n v="318330511920.60999"/>
    <n v="327500327675.625"/>
    <n v="362962872180.45099"/>
    <n v="353550169672.52002"/>
    <n v="379130260322.073"/>
    <n v="452301674444.13898"/>
    <n v="450490196078.43103"/>
    <n v="416812740004.51801"/>
    <n v="438008220395.46802"/>
    <n v="446898572341.78601"/>
    <n v="416442786069.65198"/>
    <n v="431213422818.79199"/>
    <n v="471613965744.401"/>
    <n v="578792325056.43298"/>
    <n v="657171591755.64905"/>
    <n v="685092650167.89001"/>
    <n v="733340860619.74695"/>
    <n v="847481522036.68201"/>
    <n v="947997656364.43506"/>
    <n v="868077243678.80005"/>
    <n v="846554894931.08398"/>
    <n v="904085980796.01794"/>
    <n v="838971306990.90601"/>
    <n v="876923518850.40503"/>
    <n v="890981311077.65796"/>
    <n v="765264949780.99902"/>
    <n v="783528181704.56702"/>
    <n v="833869641687.06006"/>
    <n v="914043438179.60706"/>
    <n v="907050863145.09705"/>
    <m/>
  </r>
  <r>
    <x v="175"/>
    <s v="NOR"/>
    <s v="Norway"/>
    <x v="1"/>
    <s v="Europe &amp; Central Asia"/>
    <s v="GDP (current US$)"/>
    <s v="NY.GDP.MKTP.CD"/>
    <n v="5163271598.1570196"/>
    <n v="5632460936.5457602"/>
    <n v="6066976682.6736403"/>
    <n v="6510239502.7648897"/>
    <n v="7159202706.4802704"/>
    <n v="8058681060.1590004"/>
    <n v="8696460205.3397007"/>
    <n v="9514496703.3976192"/>
    <n v="10159934136.7838"/>
    <n v="11063065083.4888"/>
    <n v="12814123115.261299"/>
    <n v="14583114840.062901"/>
    <n v="17358610849.701"/>
    <n v="22534253702.868599"/>
    <n v="27145693810.134102"/>
    <n v="32877805200.022999"/>
    <n v="35942270686.337402"/>
    <n v="41508030431.107399"/>
    <n v="46523091009.671303"/>
    <n v="53132244623.921303"/>
    <n v="64439382896.015602"/>
    <n v="63596654760.867699"/>
    <n v="62647195537.6511"/>
    <n v="61627240831.094803"/>
    <n v="62057955032.775803"/>
    <n v="65416879914.390701"/>
    <n v="78693253275.994995"/>
    <n v="94230055658.627106"/>
    <n v="101900260856.222"/>
    <n v="102633789557.535"/>
    <n v="119791683307.507"/>
    <n v="121872464483.487"/>
    <n v="130838040067.584"/>
    <n v="120579072750.59599"/>
    <n v="127131461119.927"/>
    <n v="152029612324.78799"/>
    <n v="163520109150.67099"/>
    <n v="161356631888.48401"/>
    <n v="154163364302.66"/>
    <n v="162284465073.341"/>
    <n v="171247131268.604"/>
    <n v="173972218824.02701"/>
    <n v="195524186477.617"/>
    <n v="228858506821.841"/>
    <n v="264511630666.983"/>
    <n v="308884284051.22198"/>
    <n v="345581369965.53998"/>
    <n v="400937100158.65698"/>
    <n v="462250000000"/>
    <n v="386190385318.76703"/>
    <n v="428757038466.841"/>
    <n v="498283438454.28101"/>
    <n v="509506317146.54102"/>
    <n v="522761531914.89398"/>
    <n v="498410050251.25598"/>
    <n v="385801550067.16901"/>
    <n v="368819929542.19397"/>
    <n v="398393955268.98999"/>
    <n v="434166615431.909"/>
    <n v="403336363636.36401"/>
    <m/>
  </r>
  <r>
    <x v="176"/>
    <s v="NPL"/>
    <s v="Nepal"/>
    <x v="0"/>
    <s v="South Asia"/>
    <s v="GDP (current US$)"/>
    <s v="NY.GDP.MKTP.CD"/>
    <n v="508334413.965087"/>
    <n v="531959561.62225997"/>
    <n v="574091101.19438195"/>
    <n v="496947904.44303298"/>
    <n v="496098775.30864203"/>
    <n v="735267082.29426396"/>
    <n v="906811943.82464898"/>
    <n v="841974025.462659"/>
    <n v="772228643.40542805"/>
    <n v="788641965.43209898"/>
    <n v="865975308.64197505"/>
    <n v="882765471.60493803"/>
    <n v="1024098804.93827"/>
    <n v="972101724.995368"/>
    <n v="1217953546.9760399"/>
    <n v="1575789254.4693799"/>
    <n v="1452792989.10865"/>
    <n v="1382400000"/>
    <n v="1604162497.45945"/>
    <n v="1851250008.3333299"/>
    <n v="1945916583.3333299"/>
    <n v="2275583316.6666698"/>
    <n v="2395429852.4307599"/>
    <n v="2447174803.3779101"/>
    <n v="2581207387.7970901"/>
    <n v="2619913955.5155602"/>
    <n v="2850784523.37711"/>
    <n v="2957255379.5431499"/>
    <n v="3487009748.35638"/>
    <n v="3525228153.1736102"/>
    <n v="3627562402.6602702"/>
    <n v="3921476084.8907199"/>
    <n v="3401211581.29176"/>
    <n v="3660041666.6666698"/>
    <n v="4066775510.2040801"/>
    <n v="4401104417.67068"/>
    <n v="4521580381.4713898"/>
    <n v="4918691916.5351601"/>
    <n v="4856255044.3906403"/>
    <n v="5033642384.1059599"/>
    <n v="5494252207.9050198"/>
    <n v="6007055042.1768703"/>
    <n v="6050875806.6640301"/>
    <n v="6330473096.5407104"/>
    <n v="7273938314.7198801"/>
    <n v="8130258041.4670601"/>
    <n v="9043715355.8880997"/>
    <n v="10325618017.379"/>
    <n v="12545438605.395901"/>
    <n v="12854985464.076401"/>
    <n v="16002656434.4746"/>
    <n v="18913574370.759998"/>
    <n v="18851513891.066002"/>
    <n v="19271168018.481998"/>
    <n v="20002968837.947102"/>
    <n v="21410840908.519798"/>
    <n v="21185922407.592201"/>
    <n v="25180583770.2719"/>
    <n v="29173513475.707298"/>
    <n v="30641380603.969898"/>
    <m/>
  </r>
  <r>
    <x v="177"/>
    <s v="NRU"/>
    <s v="Nauru"/>
    <x v="0"/>
    <s v="East Asia &amp; Pacific"/>
    <s v="GDP (current US$)"/>
    <s v="NY.GDP.MKTP.CD"/>
    <m/>
    <m/>
    <m/>
    <m/>
    <m/>
    <m/>
    <m/>
    <m/>
    <m/>
    <m/>
    <m/>
    <m/>
    <m/>
    <m/>
    <m/>
    <m/>
    <m/>
    <m/>
    <m/>
    <m/>
    <m/>
    <m/>
    <m/>
    <m/>
    <m/>
    <m/>
    <m/>
    <m/>
    <m/>
    <m/>
    <m/>
    <m/>
    <m/>
    <m/>
    <m/>
    <m/>
    <m/>
    <m/>
    <m/>
    <m/>
    <m/>
    <m/>
    <m/>
    <m/>
    <m/>
    <m/>
    <m/>
    <m/>
    <m/>
    <m/>
    <n v="47564520.391086102"/>
    <n v="66055407.670314498"/>
    <n v="96927201.484842196"/>
    <n v="98491843.644198194"/>
    <n v="104654365.18865301"/>
    <n v="86779266.161910295"/>
    <n v="100087348.95909201"/>
    <n v="109585941.624557"/>
    <n v="124021393.690412"/>
    <n v="118223430.124446"/>
    <m/>
  </r>
  <r>
    <x v="178"/>
    <s v="NZL"/>
    <s v="New Zealand"/>
    <x v="1"/>
    <s v="East Asia &amp; Pacific"/>
    <s v="GDP (current US$)"/>
    <s v="NY.GDP.MKTP.CD"/>
    <n v="5485854791.9709597"/>
    <n v="5670064168.2177296"/>
    <n v="6077496267.7629404"/>
    <n v="6638937283.1396303"/>
    <n v="7274144350.8180904"/>
    <n v="5654463586.0036602"/>
    <n v="5863733230.97616"/>
    <n v="5961418093.5300303"/>
    <n v="5180597620.6413498"/>
    <n v="5761588761.6942101"/>
    <n v="6623527830.6641302"/>
    <n v="7911136757.0686703"/>
    <n v="9567331064.6572704"/>
    <n v="12802281897.871201"/>
    <n v="13940981798.124701"/>
    <n v="12861983284.391199"/>
    <n v="13604832424.006201"/>
    <n v="15446825318.455601"/>
    <n v="18530518394.6488"/>
    <n v="20731243113.292599"/>
    <n v="23244547384.674801"/>
    <n v="24417617184.247799"/>
    <n v="24164603058.9949"/>
    <n v="24309279705.573101"/>
    <n v="21665975318.884201"/>
    <n v="24679795396.419399"/>
    <n v="30604668356.5695"/>
    <n v="40376354069.947403"/>
    <n v="45176811594.202904"/>
    <n v="43920222524.708504"/>
    <n v="45495129385.047501"/>
    <n v="42745329732.163002"/>
    <n v="41649829859.634201"/>
    <n v="46775620817.432701"/>
    <n v="55314732279.137901"/>
    <n v="63918703506.907501"/>
    <n v="70140835299.014801"/>
    <n v="66075143415.495201"/>
    <n v="56227169851.0448"/>
    <n v="58762260625.875801"/>
    <n v="52623281956.703102"/>
    <n v="53872425916.624802"/>
    <n v="66627729311.449501"/>
    <n v="88250885550.262604"/>
    <n v="103905210084.034"/>
    <n v="114720129550.095"/>
    <n v="111608845081.383"/>
    <n v="137320496803.116"/>
    <n v="133290222815.77299"/>
    <n v="121357986132.8"/>
    <n v="146619138358.948"/>
    <n v="168510189201.49399"/>
    <n v="176247979235.90601"/>
    <n v="190845889949.76401"/>
    <n v="200921936786.21899"/>
    <n v="177467529071.28799"/>
    <n v="188223664746.52399"/>
    <n v="205415864857.98401"/>
    <n v="207920613961.74899"/>
    <n v="206928765543.935"/>
    <m/>
  </r>
  <r>
    <x v="179"/>
    <s v="OED"/>
    <s v="OECD members"/>
    <x v="1"/>
    <n v="0"/>
    <s v="GDP (current US$)"/>
    <s v="NY.GDP.MKTP.CD"/>
    <n v="1073366028188.55"/>
    <n v="1128743265796.8101"/>
    <n v="1218439007848.3501"/>
    <n v="1313325686552.4199"/>
    <n v="1435414527019.3201"/>
    <n v="1557930975997.8101"/>
    <n v="1709908806592.48"/>
    <n v="1835568480534.4399"/>
    <n v="1991115605046.78"/>
    <n v="2190260661947.8501"/>
    <n v="2391047579222.1899"/>
    <n v="2649796932865.71"/>
    <n v="3076693001558.8301"/>
    <n v="3722825014387.54"/>
    <n v="4176601486643.6299"/>
    <n v="4679711082645.1797"/>
    <n v="5071053100110.1797"/>
    <n v="5716921033012.46"/>
    <n v="6878511679815.96"/>
    <n v="7944464744849.21"/>
    <n v="8824092690572.7207"/>
    <n v="8986437947913.1094"/>
    <n v="8854474192371.8496"/>
    <n v="9146183577144.0801"/>
    <n v="9561786487597.8301"/>
    <n v="10067439830893.699"/>
    <n v="12194234121951.6"/>
    <n v="14123847818078.199"/>
    <n v="15924589745602.9"/>
    <n v="16662382085788.199"/>
    <n v="18772635793037.699"/>
    <n v="19867401288553.199"/>
    <n v="21369281695541.199"/>
    <n v="21659693898450"/>
    <n v="23154280793013.5"/>
    <n v="25533925886739.5"/>
    <n v="25755385453221.5"/>
    <n v="25376159222813.898"/>
    <n v="25644832484689.898"/>
    <n v="26928032602984.5"/>
    <n v="27502312256114.398"/>
    <n v="27256726013551.801"/>
    <n v="28434514726084.898"/>
    <n v="31819662346872.102"/>
    <n v="35427350808680.5"/>
    <n v="37479654616604.5"/>
    <n v="39551617049075.602"/>
    <n v="43291520373561.703"/>
    <n v="45871895488958.703"/>
    <n v="42944829107639.898"/>
    <n v="45050470863514"/>
    <n v="48451045338400.602"/>
    <n v="48424374706149.898"/>
    <n v="49078639087279.898"/>
    <n v="50111815274171.602"/>
    <n v="47286499263673.5"/>
    <n v="48179034147539.297"/>
    <n v="50320155133068"/>
    <n v="53201637655856.398"/>
    <n v="53699374881339.797"/>
    <m/>
  </r>
  <r>
    <x v="180"/>
    <s v="OMN"/>
    <s v="Oman"/>
    <x v="0"/>
    <s v="Middle East &amp; North Africa"/>
    <s v="GDP (current US$)"/>
    <s v="NY.GDP.MKTP.CD"/>
    <m/>
    <m/>
    <m/>
    <m/>
    <m/>
    <n v="63287594.5113414"/>
    <n v="67768132.175861105"/>
    <n v="107152720.243027"/>
    <n v="188864890.80873501"/>
    <n v="239980801.53587699"/>
    <n v="256299496.040317"/>
    <n v="301010587.10298401"/>
    <n v="366857738.40542001"/>
    <n v="483033932.13572901"/>
    <n v="1645917776.49102"/>
    <n v="2096699189.34569"/>
    <n v="2560220034.7423301"/>
    <n v="2741169947.8865099"/>
    <n v="2740301389.69311"/>
    <n v="3733352634.6265202"/>
    <n v="5981760277.9386196"/>
    <n v="7259120150.5500898"/>
    <n v="7554719455.7035303"/>
    <n v="7932541690.7932796"/>
    <n v="8821366531.5576191"/>
    <n v="10005500579.038799"/>
    <n v="7323822251.3088999"/>
    <n v="7811183094.9284801"/>
    <n v="8386215864.7594299"/>
    <n v="9372171651.4954491"/>
    <n v="11685045513.6541"/>
    <n v="11341482444.7334"/>
    <n v="12452275682.7048"/>
    <n v="12493107932.3797"/>
    <n v="12918855656.697001"/>
    <n v="13802600780.2341"/>
    <n v="15277763328.998699"/>
    <n v="15837451235.3706"/>
    <n v="13996914596.136101"/>
    <n v="15593456122.493601"/>
    <n v="19507452508.065601"/>
    <n v="19452000475.618301"/>
    <n v="20142756174.721001"/>
    <n v="21633708220.007301"/>
    <n v="24763713000.600498"/>
    <n v="31081991724.785198"/>
    <n v="37215779655.593498"/>
    <n v="42085379489.049698"/>
    <n v="60905452457.928001"/>
    <n v="48388363516.427299"/>
    <n v="56913065779.258797"/>
    <n v="67872692582.243698"/>
    <n v="76511059935.939407"/>
    <n v="78555637365.229095"/>
    <n v="80686854742.6073"/>
    <n v="68399663321.925903"/>
    <n v="65480507170.785698"/>
    <n v="70598026282.798203"/>
    <n v="79788768968.949005"/>
    <n v="76331518668.577103"/>
    <m/>
  </r>
  <r>
    <x v="181"/>
    <s v="OSS"/>
    <s v="Other small states"/>
    <x v="0"/>
    <n v="0"/>
    <s v="GDP (current US$)"/>
    <s v="NY.GDP.MKTP.CD"/>
    <m/>
    <m/>
    <m/>
    <m/>
    <m/>
    <m/>
    <m/>
    <m/>
    <m/>
    <m/>
    <n v="3153475613.7417698"/>
    <n v="3742950852.6291099"/>
    <n v="4532361284.4513502"/>
    <n v="6564894250.2309504"/>
    <n v="12101319067.683201"/>
    <n v="13507718347.723101"/>
    <n v="16791956356.298401"/>
    <n v="18909624525.983101"/>
    <n v="20862176934.343601"/>
    <n v="27089056157.191399"/>
    <n v="37613666488.286697"/>
    <n v="37810458573.629204"/>
    <n v="35763813280.921997"/>
    <n v="33785511039.266399"/>
    <n v="34029180313.892799"/>
    <n v="32341484425.909698"/>
    <n v="32751300580.083"/>
    <n v="38869748630.960197"/>
    <n v="43670301715.209297"/>
    <n v="45724002000.527199"/>
    <n v="54720419608.415604"/>
    <n v="56344164273.692101"/>
    <n v="61461105758.905197"/>
    <n v="58495739611.988098"/>
    <n v="61119005183.861298"/>
    <n v="70216232542.454803"/>
    <n v="73971723115.482407"/>
    <n v="76830068784.692902"/>
    <n v="75242244587.909302"/>
    <n v="80914649705.735001"/>
    <n v="91292277740.3255"/>
    <n v="90837472118.887695"/>
    <n v="98021489628.891907"/>
    <n v="122019376733.56799"/>
    <n v="151452441901.258"/>
    <n v="183431199695.16199"/>
    <n v="215364797031.83301"/>
    <n v="263839048610.63"/>
    <n v="322767816842.60999"/>
    <n v="277239002998.06"/>
    <n v="322445262647.88702"/>
    <n v="396955486136.659"/>
    <n v="414384564144.53998"/>
    <n v="432374768925.01599"/>
    <n v="446839099917.41901"/>
    <n v="370774396651.57501"/>
    <n v="366401331400.42102"/>
    <n v="398893497014.27002"/>
    <n v="442417900539.20599"/>
    <n v="432092892349.40198"/>
    <m/>
  </r>
  <r>
    <x v="182"/>
    <s v="PAK"/>
    <s v="Pakistan"/>
    <x v="0"/>
    <s v="South Asia"/>
    <s v="GDP (current US$)"/>
    <s v="NY.GDP.MKTP.CD"/>
    <n v="3749265014.6997099"/>
    <n v="4118647627.0474601"/>
    <n v="4310163796.7240696"/>
    <n v="4630827383.4523296"/>
    <n v="5204955900.8819799"/>
    <n v="5929231415.3716898"/>
    <n v="6561108777.82444"/>
    <n v="7464510709.7858"/>
    <n v="8041999160.0167999"/>
    <n v="8683116337.6732502"/>
    <n v="10027509449.811001"/>
    <n v="10665896682.066401"/>
    <n v="9415016359.56604"/>
    <n v="6383429490.2109098"/>
    <n v="8899191919.1919193"/>
    <n v="11230606060.6061"/>
    <n v="13168080808.080799"/>
    <n v="15126060606.0606"/>
    <n v="17811515151.515202"/>
    <n v="19688383838.383801"/>
    <n v="23654444444.444401"/>
    <n v="28100606060.606098"/>
    <n v="30725971563.980999"/>
    <n v="28691889763.779499"/>
    <n v="31151825467.497799"/>
    <n v="31144920844.327202"/>
    <n v="31899070055.7967"/>
    <n v="33351529274.686901"/>
    <n v="38472742808.316704"/>
    <n v="40171018229.071503"/>
    <n v="40010423970.457603"/>
    <n v="45625234697.709396"/>
    <n v="48884606848.126503"/>
    <n v="51809949334.239601"/>
    <n v="52293456906.266502"/>
    <n v="60636022422.617599"/>
    <n v="63320122807.122299"/>
    <n v="62433300338.094101"/>
    <n v="62191955814.347801"/>
    <n v="62973855718.887398"/>
    <n v="82017743416.284103"/>
    <n v="79484403984.884903"/>
    <n v="79904985384.865204"/>
    <n v="91760542940.071701"/>
    <n v="107759683863.123"/>
    <n v="120055291992.938"/>
    <n v="137264061106.043"/>
    <n v="152385716311.91599"/>
    <n v="170077814106.30499"/>
    <n v="168152775283.03201"/>
    <n v="177165635077.065"/>
    <n v="213587413183.996"/>
    <n v="224383620829.57001"/>
    <n v="231218567178.979"/>
    <n v="244360888750.80701"/>
    <n v="270556131701.17099"/>
    <n v="278654637737.69"/>
    <n v="304567253219.09698"/>
    <n v="314567541558.33899"/>
    <n v="278221906022.841"/>
    <m/>
  </r>
  <r>
    <x v="183"/>
    <s v="PAN"/>
    <s v="Panama"/>
    <x v="0"/>
    <s v="Latin America &amp; Caribbean"/>
    <s v="GDP (current US$)"/>
    <s v="NY.GDP.MKTP.CD"/>
    <n v="537147100"/>
    <n v="599026300"/>
    <n v="652120900"/>
    <n v="722784500"/>
    <n v="776137500"/>
    <n v="852485300"/>
    <n v="928833000"/>
    <n v="1034376400"/>
    <n v="1112791100"/>
    <n v="1221305700"/>
    <n v="1351006400"/>
    <n v="1523917200"/>
    <n v="1673411700"/>
    <n v="1913793400"/>
    <n v="2188307600"/>
    <n v="2435304100"/>
    <n v="2588106000"/>
    <n v="2738261900"/>
    <n v="3244558600"/>
    <n v="3704551600"/>
    <n v="4614086400"/>
    <n v="5222421500"/>
    <n v="5769767900"/>
    <n v="5923755900"/>
    <n v="6183387100"/>
    <n v="6541517100"/>
    <n v="6797834200"/>
    <n v="6827665300"/>
    <n v="5902783400"/>
    <n v="5918469800"/>
    <n v="6433967000"/>
    <n v="7074675500"/>
    <n v="8042337700"/>
    <n v="8782585400"/>
    <n v="9365289800"/>
    <n v="9573813700"/>
    <n v="9870494000"/>
    <n v="10677286100"/>
    <n v="11575486400"/>
    <n v="12130252200"/>
    <n v="12304115000"/>
    <n v="12502013400"/>
    <n v="12994310400"/>
    <n v="13693981200"/>
    <n v="15013381700"/>
    <n v="16374393900"/>
    <n v="18141666300"/>
    <n v="21295984200"/>
    <n v="25155888600"/>
    <n v="27116635600"/>
    <n v="29440300000"/>
    <n v="34686200000"/>
    <n v="40429700000"/>
    <n v="45600000000"/>
    <n v="49921500000"/>
    <n v="54091700000"/>
    <n v="57907700000"/>
    <n v="62219000000"/>
    <n v="65128200000"/>
    <n v="66800800000"/>
    <m/>
  </r>
  <r>
    <x v="184"/>
    <s v="PER"/>
    <s v="Peru"/>
    <x v="0"/>
    <s v="Latin America &amp; Caribbean"/>
    <s v="GDP (current US$)"/>
    <s v="NY.GDP.MKTP.CD"/>
    <n v="2571908062.07692"/>
    <n v="2899654840.3656702"/>
    <n v="3286773187.8768702"/>
    <n v="3600957771.1529899"/>
    <n v="4356913870.2350702"/>
    <n v="5166861068.4216404"/>
    <n v="6113607728.1567202"/>
    <n v="6204253758.5761604"/>
    <n v="5736083835.2248096"/>
    <n v="6420909789.6382399"/>
    <n v="7432223176.7726097"/>
    <n v="8289582883.5012903"/>
    <n v="9189413409.0129204"/>
    <n v="10994381894.798401"/>
    <n v="13858441211.219601"/>
    <n v="16877163792.128401"/>
    <n v="15947709379.6507"/>
    <n v="14620386673.854401"/>
    <n v="12495779622.070999"/>
    <n v="15962459447.216801"/>
    <n v="18134029179.639301"/>
    <n v="21649137620.3055"/>
    <n v="21793496819.337898"/>
    <n v="17345624453.691601"/>
    <n v="17599660054.285999"/>
    <n v="16548827018.287201"/>
    <n v="15244232957.8759"/>
    <n v="20702298396.971699"/>
    <n v="15439408447.2288"/>
    <n v="22499559086.034302"/>
    <n v="26410386669.360901"/>
    <n v="34341465998.200298"/>
    <n v="35966302303.263"/>
    <n v="34832077220.853699"/>
    <n v="44882079766.891296"/>
    <n v="53312793687.383598"/>
    <n v="55252414130.301903"/>
    <n v="58147522522.522499"/>
    <n v="55501467877.380997"/>
    <n v="50187324567.883003"/>
    <n v="51744749133.212997"/>
    <n v="52030158775.405502"/>
    <n v="54777553515.080902"/>
    <n v="58731030121.867104"/>
    <n v="66768703497.568703"/>
    <n v="76060606060.606094"/>
    <n v="88643193061.748001"/>
    <n v="102170981144.136"/>
    <n v="120550599815.44099"/>
    <n v="120822986521.479"/>
    <n v="147528937028.77802"/>
    <n v="171761737046.58499"/>
    <n v="192648999090.082"/>
    <n v="201175469114.327"/>
    <n v="200789362451.56699"/>
    <n v="189805300841.603"/>
    <n v="191895943823.88699"/>
    <n v="211007207483.51501"/>
    <n v="222044970486.21701"/>
    <n v="226848050819.52499"/>
    <m/>
  </r>
  <r>
    <x v="185"/>
    <s v="PHL"/>
    <s v="Philippines"/>
    <x v="0"/>
    <s v="East Asia &amp; Pacific"/>
    <s v="GDP (current US$)"/>
    <s v="NY.GDP.MKTP.CD"/>
    <n v="6684568805.0688"/>
    <n v="7256966966.2255602"/>
    <n v="4399827767.9670401"/>
    <n v="4875309866.3401699"/>
    <n v="5271404668.3673496"/>
    <n v="5784398976.9820995"/>
    <n v="6371459304.4101801"/>
    <n v="6809134235.5429802"/>
    <n v="7591603053.4351101"/>
    <n v="8408229699.1429501"/>
    <n v="6687204834.3687"/>
    <n v="7408305735.6530895"/>
    <n v="8017468688.2004004"/>
    <n v="10082885603.066799"/>
    <n v="13781139969.651899"/>
    <n v="14893969287.655701"/>
    <n v="17097563270.298201"/>
    <n v="19648106122.0079"/>
    <n v="22706155475.304798"/>
    <n v="27502168726.957298"/>
    <n v="32450541843.065201"/>
    <n v="35646416952.542503"/>
    <n v="37140163934.426201"/>
    <n v="33212180658.165901"/>
    <n v="31408492876.691002"/>
    <n v="30734335448.990501"/>
    <n v="29868339080.826302"/>
    <n v="33195933429.6008"/>
    <n v="37885440418.683403"/>
    <n v="42575183905.5606"/>
    <n v="44311593755.7845"/>
    <n v="45417561302.249702"/>
    <n v="52976344928.956398"/>
    <n v="54368083953.1119"/>
    <n v="64084460124.464401"/>
    <n v="74119987244.501099"/>
    <n v="82848140618.026596"/>
    <n v="82344260570.668503"/>
    <n v="72207028767.759796"/>
    <n v="82995145792.934097"/>
    <n v="83670261708.001404"/>
    <n v="78921071498.566193"/>
    <n v="84307369867.247406"/>
    <n v="87039145965.282593"/>
    <n v="95001994599.563995"/>
    <n v="107419986400.763"/>
    <n v="127652908954.38901"/>
    <n v="155980408072.444"/>
    <n v="181006859908.10901"/>
    <n v="176131654910.52701"/>
    <n v="208368892319.233"/>
    <n v="234216730703.914"/>
    <n v="261920542606.89001"/>
    <n v="283902829721.08698"/>
    <n v="297483553299.65802"/>
    <n v="306445871632.25897"/>
    <n v="318627003966.05499"/>
    <n v="328480738147.216"/>
    <n v="346841896890.28101"/>
    <n v="376795508678.85303"/>
    <m/>
  </r>
  <r>
    <x v="186"/>
    <s v="PLW"/>
    <s v="Palau"/>
    <x v="0"/>
    <s v="East Asia &amp; Pacific"/>
    <s v="GDP (current US$)"/>
    <s v="NY.GDP.MKTP.CD"/>
    <m/>
    <m/>
    <m/>
    <m/>
    <m/>
    <m/>
    <m/>
    <m/>
    <m/>
    <m/>
    <m/>
    <m/>
    <m/>
    <m/>
    <m/>
    <m/>
    <m/>
    <m/>
    <m/>
    <m/>
    <m/>
    <m/>
    <m/>
    <m/>
    <m/>
    <m/>
    <m/>
    <m/>
    <m/>
    <m/>
    <m/>
    <m/>
    <m/>
    <m/>
    <m/>
    <m/>
    <m/>
    <m/>
    <m/>
    <m/>
    <n v="146297500"/>
    <n v="156907900"/>
    <n v="163184900"/>
    <n v="153963200"/>
    <n v="165186200"/>
    <n v="190452900"/>
    <n v="192382400"/>
    <n v="198897700"/>
    <n v="198283900"/>
    <n v="187522800"/>
    <n v="185943000"/>
    <n v="196911100"/>
    <n v="212397800"/>
    <n v="221117200"/>
    <n v="241669800"/>
    <n v="280457700"/>
    <n v="295065400"/>
    <n v="286106800"/>
    <n v="280435700"/>
    <n v="268354919.43359399"/>
    <m/>
  </r>
  <r>
    <x v="187"/>
    <s v="PNG"/>
    <s v="Papua New Guinea"/>
    <x v="0"/>
    <s v="East Asia &amp; Pacific"/>
    <s v="GDP (current US$)"/>
    <s v="NY.GDP.MKTP.CD"/>
    <n v="230496032.98121601"/>
    <n v="244832035.03252599"/>
    <n v="261184037.372302"/>
    <n v="275968039.48771501"/>
    <n v="305312043.68649"/>
    <n v="344159480.34494299"/>
    <n v="390973233.28480202"/>
    <n v="441706910.068317"/>
    <n v="485160824.28043503"/>
    <n v="551237316.60880303"/>
    <n v="645537126.217942"/>
    <n v="717716130.49388301"/>
    <n v="858802035.92814398"/>
    <n v="1299105240.7328501"/>
    <n v="1467346059.9971299"/>
    <n v="1356591176.8556099"/>
    <n v="1511856584.2583301"/>
    <n v="1640763204.4478099"/>
    <n v="1947947524.3334701"/>
    <n v="2293621944.3663902"/>
    <n v="2545983007.8998399"/>
    <n v="2498068350.6686502"/>
    <n v="2368584969.5328398"/>
    <n v="2562492524.8176098"/>
    <n v="2552526263.0759001"/>
    <n v="2423373088.0735798"/>
    <n v="2648033765.6989899"/>
    <n v="3143848331.3140202"/>
    <n v="3655979702.45646"/>
    <n v="3546460176.9911499"/>
    <n v="3219730364.9962301"/>
    <n v="3787394957.9831901"/>
    <n v="4377980510.0559797"/>
    <n v="4974550286.1815205"/>
    <n v="5502786069.6517401"/>
    <n v="4636057476.4256802"/>
    <n v="5155311077.3899803"/>
    <n v="4936615298.7936697"/>
    <n v="3789443014.6166201"/>
    <n v="3477038204.0173302"/>
    <n v="3521339699.07407"/>
    <n v="3081024212.4292402"/>
    <n v="2999511040.1976399"/>
    <n v="3536411824.2958002"/>
    <n v="3927157866.9646502"/>
    <n v="4865892972.2759504"/>
    <n v="8355006711.2502403"/>
    <n v="9545177004.8715496"/>
    <n v="11670840924.1395"/>
    <n v="11619637815.9806"/>
    <n v="14250755221.5077"/>
    <n v="17984910495.726002"/>
    <n v="21295659249.244301"/>
    <n v="21261432774.5023"/>
    <n v="23210682536.835899"/>
    <n v="21723531182.136902"/>
    <n v="20759069104.549999"/>
    <n v="22742613549.395599"/>
    <n v="24109509856.1866"/>
    <n v="24829107011.070099"/>
    <m/>
  </r>
  <r>
    <x v="188"/>
    <s v="POL"/>
    <s v="Poland"/>
    <x v="1"/>
    <s v="Europe &amp; Central Asia"/>
    <s v="GDP (current US$)"/>
    <s v="NY.GDP.MKTP.CD"/>
    <m/>
    <m/>
    <m/>
    <m/>
    <m/>
    <m/>
    <m/>
    <m/>
    <m/>
    <m/>
    <m/>
    <m/>
    <m/>
    <m/>
    <m/>
    <m/>
    <m/>
    <m/>
    <m/>
    <m/>
    <m/>
    <m/>
    <m/>
    <m/>
    <m/>
    <m/>
    <m/>
    <m/>
    <m/>
    <m/>
    <n v="65977749036.984398"/>
    <n v="85500935934.990097"/>
    <n v="94337050693.272705"/>
    <n v="96045645026.177994"/>
    <n v="110803391516.698"/>
    <n v="142292783505.155"/>
    <n v="160193242090.427"/>
    <n v="159357789772.207"/>
    <n v="174685791563.561"/>
    <n v="170031005016.259"/>
    <n v="172219461126.06699"/>
    <n v="190905493539.168"/>
    <n v="199072058823.52899"/>
    <n v="217827260805.84201"/>
    <n v="255110181539.80801"/>
    <n v="306144336269.51001"/>
    <n v="344622003093.58099"/>
    <n v="429028505365.078"/>
    <n v="533609081852.89697"/>
    <n v="439737508413.19202"/>
    <n v="479834179020.33002"/>
    <n v="528301269069.79901"/>
    <n v="498523568248.11902"/>
    <n v="521016262734.92401"/>
    <n v="542477096211.76099"/>
    <n v="477811911394.08398"/>
    <n v="472630364208.177"/>
    <n v="526508877305.32098"/>
    <n v="587411745161.55798"/>
    <n v="595858207011.51196"/>
    <m/>
  </r>
  <r>
    <x v="189"/>
    <s v="PRE"/>
    <s v="Pre-demographic dividend"/>
    <x v="0"/>
    <n v="0"/>
    <s v="GDP (current US$)"/>
    <s v="NY.GDP.MKTP.CD"/>
    <n v="11224040334.954901"/>
    <n v="11603867361.515499"/>
    <n v="12672055938.944799"/>
    <n v="14767672104.118401"/>
    <n v="13757301295.4084"/>
    <n v="15501370622.289801"/>
    <n v="17027356695.930599"/>
    <n v="16074108745.5655"/>
    <n v="16948138828.9053"/>
    <n v="19221265690.323502"/>
    <n v="23479983580.228401"/>
    <n v="22964211422.640598"/>
    <n v="26651095011.901299"/>
    <n v="32697556211.185799"/>
    <n v="46559409989.195396"/>
    <n v="53060339383.223198"/>
    <n v="62408334507.911003"/>
    <n v="68920783585.385605"/>
    <n v="76630472850.004807"/>
    <n v="96846749304.1026"/>
    <n v="119041953705.22"/>
    <n v="166901381629.86899"/>
    <n v="156350534950.54199"/>
    <n v="124480267026.558"/>
    <n v="113550348452.853"/>
    <n v="116967358813.55299"/>
    <n v="113052761532.004"/>
    <n v="125315047260.243"/>
    <n v="127744897526.12199"/>
    <n v="125184395453.875"/>
    <n v="197908305136.46799"/>
    <n v="191987495026.32101"/>
    <n v="178566384456.604"/>
    <n v="156559387616.061"/>
    <n v="147719817252.61099"/>
    <n v="175626206343.83801"/>
    <n v="193419384111.31"/>
    <n v="203541612768.92001"/>
    <n v="209636747763.168"/>
    <n v="214587759258.633"/>
    <n v="243903901162.69501"/>
    <n v="241260699482.909"/>
    <n v="286621319322.18799"/>
    <n v="326814018052.02698"/>
    <n v="398184689342.224"/>
    <n v="496662749775.823"/>
    <n v="628175117075.89795"/>
    <n v="759476792885.15002"/>
    <n v="956553928071.68604"/>
    <n v="868382977398.43701"/>
    <n v="1018109240278.7"/>
    <n v="1181588267636.9399"/>
    <n v="1301869280376.9399"/>
    <n v="1428106308372.6599"/>
    <n v="1507685425623.48"/>
    <n v="1340468680424.6101"/>
    <n v="1218123189348.8301"/>
    <n v="1267095772749.3401"/>
    <n v="1338754447613.99"/>
    <n v="1403794376560.53"/>
    <m/>
  </r>
  <r>
    <x v="190"/>
    <s v="PRI"/>
    <s v="Puerto Rico"/>
    <x v="0"/>
    <s v="Latin America &amp; Caribbean"/>
    <s v="GDP (current US$)"/>
    <s v="NY.GDP.MKTP.CD"/>
    <n v="1691900000"/>
    <n v="1865100000"/>
    <n v="2094400000"/>
    <n v="2333600000"/>
    <n v="2570500000"/>
    <n v="2881500000"/>
    <n v="3170500000"/>
    <n v="3532700000"/>
    <n v="3941700000"/>
    <n v="4460700000"/>
    <n v="5034700000"/>
    <n v="5646800000"/>
    <n v="6328900000"/>
    <n v="7002400000"/>
    <n v="7684800000"/>
    <n v="8198300000"/>
    <n v="8968600000"/>
    <n v="9910900000"/>
    <n v="11165000000"/>
    <n v="12750000000"/>
    <n v="14436100000"/>
    <n v="15955700000"/>
    <n v="16764200000"/>
    <n v="17276600000"/>
    <n v="19162600000"/>
    <n v="20289200000"/>
    <n v="22009300000"/>
    <n v="24025800000"/>
    <n v="26385800000"/>
    <n v="28161200000"/>
    <n v="30603919000"/>
    <n v="32287031000"/>
    <n v="34630430000"/>
    <n v="36922456000"/>
    <n v="39690630000"/>
    <n v="42647331000"/>
    <n v="45340835000"/>
    <n v="48187039000"/>
    <n v="54086400000"/>
    <n v="57841000000"/>
    <n v="61701800000"/>
    <n v="69208400000"/>
    <n v="71623500000"/>
    <n v="74827400000"/>
    <n v="80322313000"/>
    <n v="83914521300"/>
    <n v="87276164400"/>
    <n v="89524131600"/>
    <n v="93639300000"/>
    <n v="96385600000"/>
    <n v="98381300000"/>
    <n v="100351700000"/>
    <n v="101564800000"/>
    <n v="102450000000"/>
    <n v="102445800000"/>
    <n v="103375500000"/>
    <n v="104336700000"/>
    <n v="103445500000"/>
    <n v="100979900000"/>
    <n v="104988600000"/>
    <m/>
  </r>
  <r>
    <x v="191"/>
    <s v="PRK"/>
    <s v="Korea, Dem. People's Rep."/>
    <x v="0"/>
    <s v="East Asia &amp; Pacific"/>
    <s v="GDP (current US$)"/>
    <s v="NY.GDP.MKTP.CD"/>
    <m/>
    <m/>
    <m/>
    <m/>
    <m/>
    <m/>
    <m/>
    <m/>
    <m/>
    <m/>
    <m/>
    <m/>
    <m/>
    <m/>
    <m/>
    <m/>
    <m/>
    <m/>
    <m/>
    <m/>
    <m/>
    <m/>
    <m/>
    <m/>
    <m/>
    <m/>
    <m/>
    <m/>
    <m/>
    <m/>
    <m/>
    <m/>
    <m/>
    <m/>
    <m/>
    <m/>
    <m/>
    <m/>
    <m/>
    <m/>
    <m/>
    <m/>
    <m/>
    <m/>
    <m/>
    <m/>
    <m/>
    <m/>
    <m/>
    <m/>
    <m/>
    <m/>
    <m/>
    <m/>
    <m/>
    <m/>
    <m/>
    <m/>
    <m/>
    <m/>
    <m/>
  </r>
  <r>
    <x v="192"/>
    <s v="PRT"/>
    <s v="Portugal"/>
    <x v="1"/>
    <s v="Europe &amp; Central Asia"/>
    <s v="GDP (current US$)"/>
    <s v="NY.GDP.MKTP.CD"/>
    <n v="3193200404.3729701"/>
    <n v="3417516639.3759599"/>
    <n v="3668222357.6570201"/>
    <n v="3905734459.7269301"/>
    <n v="4235608177.67102"/>
    <n v="4687464054.8345499"/>
    <n v="5135387845.9710798"/>
    <n v="5740241165.6343298"/>
    <n v="6354262628.3353701"/>
    <n v="6969025825.6286802"/>
    <n v="8108235704.3235703"/>
    <n v="9201604240.28269"/>
    <n v="11239117865.085199"/>
    <n v="15090564186.4268"/>
    <n v="17512391475.927399"/>
    <n v="19347607843.137299"/>
    <n v="20332831564.986698"/>
    <n v="21439523310.633801"/>
    <n v="23487614051.094898"/>
    <n v="26622819672.1311"/>
    <n v="32896519823.788502"/>
    <n v="31977276872.964199"/>
    <n v="30527754793.138199"/>
    <n v="27239650741.947201"/>
    <n v="25217969049.5755"/>
    <n v="27115807742.087299"/>
    <n v="38745901353.705902"/>
    <n v="48182925857.407097"/>
    <n v="56347250696.378799"/>
    <n v="60594092182.327499"/>
    <n v="78713860216.565903"/>
    <n v="89233599278.479202"/>
    <n v="107592098307.09801"/>
    <n v="95009751901.259201"/>
    <n v="99688641304.347794"/>
    <n v="118122007430.01199"/>
    <n v="122630089680.27"/>
    <n v="117016535162.95"/>
    <n v="123946327916.29601"/>
    <n v="127427343916.47099"/>
    <n v="118310710337.203"/>
    <n v="121498889485.459"/>
    <n v="134156091661.961"/>
    <n v="164862142212.19"/>
    <n v="189034502110.75201"/>
    <n v="197180330804.62601"/>
    <n v="208581694893.991"/>
    <n v="240190803449.22"/>
    <n v="262344779551.78"/>
    <n v="243701635176.43799"/>
    <n v="237880908317.65201"/>
    <n v="244797226567.10901"/>
    <n v="216236608773.97601"/>
    <n v="226369502104.23599"/>
    <n v="229596170846.995"/>
    <n v="199313894327.48599"/>
    <n v="206286022781.89401"/>
    <n v="221357874718.92999"/>
    <n v="242313116577.96701"/>
    <n v="238785085030.98801"/>
    <m/>
  </r>
  <r>
    <x v="193"/>
    <s v="PRY"/>
    <s v="Paraguay"/>
    <x v="0"/>
    <s v="Latin America &amp; Caribbean"/>
    <s v="GDP (current US$)"/>
    <s v="NY.GDP.MKTP.CD"/>
    <m/>
    <m/>
    <m/>
    <m/>
    <m/>
    <n v="443587301.58730203"/>
    <n v="465888888.88888901"/>
    <n v="492674603.17460299"/>
    <n v="517650793.65079403"/>
    <n v="556293650.79365098"/>
    <n v="594611111.11111104"/>
    <n v="664571428.57142901"/>
    <n v="769039682.53968298"/>
    <n v="995531746.03174603"/>
    <n v="1333475396.8254001"/>
    <n v="1511420634.92063"/>
    <n v="1698960317.46032"/>
    <n v="2092158730.15873"/>
    <n v="2559857142.8571401"/>
    <n v="3416777777.7777801"/>
    <n v="4448087301.5873003"/>
    <n v="5624515873.0158701"/>
    <n v="5419411764.7058802"/>
    <n v="5673248726.18009"/>
    <n v="4502462807.0601997"/>
    <n v="3282449235.8726101"/>
    <n v="3723993942.7200398"/>
    <n v="3971044723.8015399"/>
    <n v="4255683528.3396802"/>
    <n v="4757732199.9667797"/>
    <n v="5812114523.0270205"/>
    <n v="6984367762.9037104"/>
    <n v="7157424031.0604496"/>
    <n v="7249533620.3061399"/>
    <n v="7870982004.8195"/>
    <n v="9062131475.02318"/>
    <n v="9788391780.52421"/>
    <n v="9965225678.05093"/>
    <n v="9260481572.4246197"/>
    <n v="8837070235.5189209"/>
    <n v="8855705139.5585709"/>
    <n v="8495806432.1846704"/>
    <n v="7196260656.8455601"/>
    <n v="7691367471.1799202"/>
    <n v="9624440836.2930908"/>
    <n v="10737500188.112301"/>
    <n v="13429430050.261"/>
    <n v="17856270473.153"/>
    <n v="24578067861.399799"/>
    <n v="22341754513.964298"/>
    <n v="27215968615.554798"/>
    <n v="33715524703.928799"/>
    <n v="33283228891.0923"/>
    <n v="38585317742.980904"/>
    <n v="40276532540.881203"/>
    <n v="36164068797.251099"/>
    <n v="36054281572.398102"/>
    <n v="39008900331.673302"/>
    <n v="40384691790.568497"/>
    <n v="38145288939.848801"/>
    <m/>
  </r>
  <r>
    <x v="194"/>
    <s v="PSE"/>
    <s v="West Bank and Gaza"/>
    <x v="0"/>
    <s v="Middle East &amp; North Africa"/>
    <s v="GDP (current US$)"/>
    <s v="NY.GDP.MKTP.CD"/>
    <m/>
    <m/>
    <m/>
    <m/>
    <m/>
    <m/>
    <m/>
    <m/>
    <m/>
    <m/>
    <m/>
    <m/>
    <m/>
    <m/>
    <m/>
    <m/>
    <m/>
    <m/>
    <m/>
    <m/>
    <m/>
    <m/>
    <m/>
    <m/>
    <m/>
    <m/>
    <m/>
    <m/>
    <m/>
    <m/>
    <m/>
    <m/>
    <m/>
    <m/>
    <n v="2843300000"/>
    <n v="3282800000"/>
    <n v="3409600000"/>
    <n v="3759800000"/>
    <n v="4067800000"/>
    <n v="4271200000"/>
    <n v="4313600000"/>
    <n v="4003700000"/>
    <n v="3555800000"/>
    <n v="3968000000"/>
    <n v="4603100000"/>
    <n v="5125700000"/>
    <n v="5348300000"/>
    <n v="5815700000"/>
    <n v="7310400000"/>
    <n v="8085700000"/>
    <n v="9681500000"/>
    <n v="11186100000"/>
    <n v="12208400000"/>
    <n v="13515500000"/>
    <n v="13989700000"/>
    <n v="13972400000"/>
    <n v="15405400000"/>
    <n v="16128000000"/>
    <n v="16276600000"/>
    <m/>
    <m/>
  </r>
  <r>
    <x v="195"/>
    <s v="PSS"/>
    <s v="Pacific island small states"/>
    <x v="0"/>
    <n v="0"/>
    <s v="GDP (current US$)"/>
    <s v="NY.GDP.MKTP.CD"/>
    <m/>
    <m/>
    <m/>
    <m/>
    <m/>
    <m/>
    <m/>
    <m/>
    <m/>
    <m/>
    <m/>
    <m/>
    <m/>
    <m/>
    <m/>
    <n v="1137563173.03775"/>
    <n v="1140685847.2844901"/>
    <n v="1190100572.6443701"/>
    <n v="1380221862.11215"/>
    <n v="1691011573.4012799"/>
    <n v="1955325056.94542"/>
    <n v="2013912026.15042"/>
    <n v="1966728070.5459001"/>
    <n v="1871394003.6940701"/>
    <n v="1971776048.37519"/>
    <n v="1866990412.95274"/>
    <n v="2037653176.7135401"/>
    <n v="1979729639.3627901"/>
    <n v="2025162058.5378699"/>
    <n v="2094021690.1319599"/>
    <n v="2343530367.4736099"/>
    <n v="2492176879.6877098"/>
    <n v="2732727732.6024699"/>
    <n v="2896405721.3414302"/>
    <n v="3411300476.6219201"/>
    <n v="3704234422.6830401"/>
    <n v="3973365282.80902"/>
    <n v="3991551510.0981898"/>
    <n v="3417143236.7390099"/>
    <n v="3767300597.7772899"/>
    <n v="3460016615.3429499"/>
    <n v="3418277942.2178602"/>
    <n v="3583557187.0017099"/>
    <n v="4193500485.9310002"/>
    <n v="4839105124.7810698"/>
    <n v="5361227055.8021603"/>
    <n v="5644071347.2334003"/>
    <n v="6234906113.9322796"/>
    <n v="6627662166.7007504"/>
    <n v="5935601178.1293697"/>
    <n v="6598673080.3207703"/>
    <n v="7737574650.7362299"/>
    <n v="8223336839.5858803"/>
    <n v="8544448803.8551102"/>
    <n v="9271534113.6485291"/>
    <n v="9049548346.3400707"/>
    <n v="9475857773.4547195"/>
    <n v="10212875641.100901"/>
    <n v="10667782837.6444"/>
    <n v="10634784072.622299"/>
    <m/>
  </r>
  <r>
    <x v="196"/>
    <s v="PST"/>
    <s v="Post-demographic dividend"/>
    <x v="0"/>
    <n v="0"/>
    <s v="GDP (current US$)"/>
    <s v="NY.GDP.MKTP.CD"/>
    <n v="1042330592436.96"/>
    <n v="1102066084817.5601"/>
    <n v="1189950365150.97"/>
    <n v="1281792442857.78"/>
    <n v="1398455975323.8101"/>
    <n v="1519391440804.3999"/>
    <n v="1666568127981.1599"/>
    <n v="1789027086700.6299"/>
    <n v="1940517187193.6399"/>
    <n v="2133684934443.71"/>
    <n v="2332423165365.6401"/>
    <n v="2588899812027.8501"/>
    <n v="3005180835890.73"/>
    <n v="3633315670397.8701"/>
    <n v="4059368383481.9102"/>
    <n v="4549887706309.3799"/>
    <n v="4934666854045.3701"/>
    <n v="5574746915379.9502"/>
    <n v="6712693119890.5195"/>
    <n v="7715329653557.1797"/>
    <n v="8538883996188.21"/>
    <n v="8635686912811.5"/>
    <n v="8597693928779.0801"/>
    <n v="8922677189139.7305"/>
    <n v="9325036857067.2891"/>
    <n v="9819354867911.3008"/>
    <n v="11997326498509.699"/>
    <n v="13909900276722.9"/>
    <n v="15669749988061.801"/>
    <n v="16366345516359"/>
    <n v="18369745279450.5"/>
    <n v="19377503205270"/>
    <n v="20795888401116.602"/>
    <n v="20933714240472.5"/>
    <n v="22415190046856"/>
    <n v="24865228532401.801"/>
    <n v="24988767316733.5"/>
    <n v="24510628762218.801"/>
    <n v="24626929927743.801"/>
    <n v="25851743718303.801"/>
    <n v="26283490362507.801"/>
    <n v="26043658985688.801"/>
    <n v="27159976433302.301"/>
    <n v="30461260391100.602"/>
    <n v="33847473493350"/>
    <n v="35634408912864.898"/>
    <n v="37509675527466.398"/>
    <n v="40929900060896"/>
    <n v="43260603512701.898"/>
    <n v="40765282014998.602"/>
    <n v="42523383032728.398"/>
    <n v="45663523980497"/>
    <n v="45621668588058.898"/>
    <n v="46082323358324.398"/>
    <n v="47033622109453.797"/>
    <n v="44518542519300"/>
    <n v="45500484584505.297"/>
    <n v="47470259139153.203"/>
    <n v="50282104947774.297"/>
    <n v="50769917916181.5"/>
    <m/>
  </r>
  <r>
    <x v="197"/>
    <s v="PYF"/>
    <s v="French Polynesia"/>
    <x v="0"/>
    <s v="East Asia &amp; Pacific"/>
    <s v="GDP (current US$)"/>
    <s v="NY.GDP.MKTP.CD"/>
    <m/>
    <m/>
    <m/>
    <m/>
    <m/>
    <n v="176534589.60338899"/>
    <n v="215659455.01730201"/>
    <n v="220984369.12915"/>
    <n v="259590076.293001"/>
    <n v="242943776.862299"/>
    <n v="254035999.217197"/>
    <n v="296613496.87326902"/>
    <n v="325843254.66712302"/>
    <n v="431254103.04647702"/>
    <n v="555337985.68299103"/>
    <n v="690319754.91119206"/>
    <n v="732286143.34291005"/>
    <n v="793193187.41557002"/>
    <n v="1005573294.20763"/>
    <n v="1215031775.2679501"/>
    <n v="1362151523.68993"/>
    <n v="1279972866.3817201"/>
    <n v="1286462642.63697"/>
    <n v="1335895286.3917999"/>
    <n v="1378991403.3788099"/>
    <n v="1507230778.89921"/>
    <n v="2301514717.29807"/>
    <n v="2543199148.3892999"/>
    <n v="2687472829.62988"/>
    <n v="2636461517.1051998"/>
    <n v="3181206304.8154898"/>
    <n v="3267367609.8952799"/>
    <n v="3558215110.2480898"/>
    <n v="3694600399.8922501"/>
    <n v="3522272321.40766"/>
    <n v="3982374845.9270902"/>
    <n v="3954696873.74892"/>
    <n v="3567062511.87293"/>
    <n v="3775160797.3892798"/>
    <n v="3797016068.6968799"/>
    <n v="3447543137.9415002"/>
    <m/>
    <m/>
    <m/>
    <m/>
    <m/>
    <m/>
    <m/>
    <m/>
    <m/>
    <m/>
    <m/>
    <m/>
    <m/>
    <m/>
    <m/>
    <m/>
    <m/>
    <m/>
    <m/>
    <m/>
  </r>
  <r>
    <x v="198"/>
    <s v="QAT"/>
    <s v="Qatar"/>
    <x v="0"/>
    <s v="Middle East &amp; North Africa"/>
    <s v="GDP (current US$)"/>
    <s v="NY.GDP.MKTP.CD"/>
    <m/>
    <m/>
    <m/>
    <m/>
    <m/>
    <m/>
    <m/>
    <m/>
    <m/>
    <m/>
    <n v="301791301.79130203"/>
    <n v="387700084.24599802"/>
    <n v="510259940.720474"/>
    <n v="793884368.04043698"/>
    <n v="2401403227.4408498"/>
    <n v="2512784033.3782802"/>
    <n v="3284301332.1895299"/>
    <n v="3617580171.76055"/>
    <n v="4052000412.70087"/>
    <n v="5633000318.0240097"/>
    <n v="7829094613.0708199"/>
    <n v="8661263763.7362595"/>
    <n v="7596703214.2857103"/>
    <n v="6467582307.6923103"/>
    <n v="6704395824.1758204"/>
    <n v="6153296456.0439596"/>
    <n v="5053021950.5494499"/>
    <n v="5446428681.3186798"/>
    <n v="6038187032.9670296"/>
    <n v="6487912087.9120903"/>
    <n v="7360439423.0769196"/>
    <n v="6883516483.5164804"/>
    <n v="7646153983.5164804"/>
    <n v="7156593653.8461504"/>
    <n v="7374450769.2307701"/>
    <n v="8137911978.0219803"/>
    <n v="9059340384.6153908"/>
    <n v="11297802115.3846"/>
    <n v="10255495027.4725"/>
    <n v="12393131868.131901"/>
    <n v="17759890109.890099"/>
    <n v="17538461538.461498"/>
    <n v="19363736263.736301"/>
    <n v="23533791208.791199"/>
    <n v="31734065934.065899"/>
    <n v="44530494505.494499"/>
    <n v="60882142857.142899"/>
    <n v="79712087912.087906"/>
    <n v="115270054945.05499"/>
    <n v="97798351648.351593"/>
    <n v="125122306346.15401"/>
    <n v="167775268614.03699"/>
    <n v="186833502362.12799"/>
    <n v="198727642979.297"/>
    <n v="206224598564.62399"/>
    <n v="161739955577.74799"/>
    <n v="151732181857.11301"/>
    <n v="161099122215.30701"/>
    <n v="183334953813.20901"/>
    <n v="175837550996.185"/>
    <m/>
  </r>
  <r>
    <x v="199"/>
    <s v="ROU"/>
    <s v="Romania"/>
    <x v="0"/>
    <s v="Europe &amp; Central Asia"/>
    <s v="GDP (current US$)"/>
    <s v="NY.GDP.MKTP.CD"/>
    <m/>
    <m/>
    <m/>
    <m/>
    <m/>
    <m/>
    <m/>
    <m/>
    <m/>
    <m/>
    <m/>
    <m/>
    <m/>
    <m/>
    <m/>
    <m/>
    <m/>
    <m/>
    <m/>
    <m/>
    <m/>
    <m/>
    <m/>
    <m/>
    <m/>
    <m/>
    <m/>
    <n v="38413636363.636398"/>
    <n v="40809523809.523804"/>
    <n v="42105263157.894699"/>
    <n v="38995454545.454498"/>
    <n v="28998684210.526299"/>
    <n v="25121666666.666698"/>
    <n v="26362894736.842098"/>
    <n v="30074440483.383701"/>
    <n v="37435317265.125397"/>
    <n v="36937074278.3004"/>
    <n v="35574916294.642899"/>
    <n v="41694118972.510101"/>
    <n v="35952781582.208298"/>
    <n v="37253259016.997597"/>
    <n v="40394824679.123199"/>
    <n v="46066101951.293297"/>
    <n v="57806506024.096397"/>
    <n v="74972669056.592194"/>
    <n v="98452791982.702393"/>
    <n v="122022997508.00999"/>
    <n v="174585202805.233"/>
    <n v="214313628965.02399"/>
    <n v="174103695930.21301"/>
    <n v="166309355234.58899"/>
    <n v="183326740143.01599"/>
    <n v="170635805316.879"/>
    <n v="190801346194.297"/>
    <n v="199959363430.073"/>
    <n v="177729210874.504"/>
    <n v="188128818486.401"/>
    <n v="211695422578.655"/>
    <n v="241457403085.04199"/>
    <n v="250077444017.08401"/>
    <m/>
  </r>
  <r>
    <x v="200"/>
    <s v="RUS"/>
    <s v="Russian Federation"/>
    <x v="1"/>
    <s v="Europe &amp; Central Asia"/>
    <s v="GDP (current US$)"/>
    <s v="NY.GDP.MKTP.CD"/>
    <m/>
    <m/>
    <m/>
    <m/>
    <m/>
    <m/>
    <m/>
    <m/>
    <m/>
    <m/>
    <m/>
    <m/>
    <m/>
    <m/>
    <m/>
    <m/>
    <m/>
    <m/>
    <m/>
    <m/>
    <m/>
    <m/>
    <m/>
    <m/>
    <m/>
    <m/>
    <m/>
    <m/>
    <n v="554713455149.50195"/>
    <n v="506500173960.26898"/>
    <n v="516814274021.95599"/>
    <n v="517962962962.96301"/>
    <n v="460290556900.72601"/>
    <n v="435083713850.83698"/>
    <n v="395077301248.46399"/>
    <n v="395537185734.854"/>
    <n v="391724890744.49799"/>
    <n v="404928954191.87598"/>
    <n v="270955486862.44199"/>
    <n v="195907128350.93399"/>
    <n v="259710142196.94299"/>
    <n v="306602070620.5"/>
    <n v="345470494417.86298"/>
    <n v="430347770731.78699"/>
    <n v="591016690742.79797"/>
    <n v="764017107992.39099"/>
    <n v="989930542278.69495"/>
    <n v="1299705764823.6201"/>
    <n v="1660846387624.78"/>
    <n v="1222644282201.8601"/>
    <n v="1524917468442.01"/>
    <n v="2045925608274.3701"/>
    <n v="2208295773643.1499"/>
    <n v="2292473246621.0801"/>
    <n v="2059241965490.8301"/>
    <n v="1363481063446.77"/>
    <n v="1276786979221.8101"/>
    <n v="1574199387070.8999"/>
    <n v="1669583089322.96"/>
    <n v="1699876578871.3501"/>
    <m/>
  </r>
  <r>
    <x v="201"/>
    <s v="RWA"/>
    <s v="Rwanda"/>
    <x v="0"/>
    <s v="Sub-Saharan Africa"/>
    <s v="GDP (current US$)"/>
    <s v="NY.GDP.MKTP.CD"/>
    <n v="119000024"/>
    <n v="122000016"/>
    <n v="125000008"/>
    <n v="128000000"/>
    <n v="129999994"/>
    <n v="148799980"/>
    <n v="124525702.857143"/>
    <n v="159560018"/>
    <n v="172200018"/>
    <n v="188700037"/>
    <n v="219900006"/>
    <n v="222952578.196381"/>
    <n v="246457838.33668101"/>
    <n v="290746157.14592099"/>
    <n v="308458423.18385398"/>
    <n v="571863295.74012196"/>
    <n v="637754162.10109401"/>
    <n v="746650558.55469"/>
    <n v="905709147.27019"/>
    <n v="1109346220.5288501"/>
    <n v="1254765349.93185"/>
    <n v="1407062607.6321399"/>
    <n v="1407242640.23211"/>
    <n v="1479688125.8852"/>
    <n v="1587412957.22263"/>
    <n v="1715625839.1797299"/>
    <n v="1944711061.3088801"/>
    <n v="2157434025.16467"/>
    <n v="2395493877.5136499"/>
    <n v="2405021932.8999701"/>
    <n v="2550185618.1477399"/>
    <n v="1911600969.76612"/>
    <n v="2029026704.02707"/>
    <n v="1971525998.8768499"/>
    <n v="753636370.45454502"/>
    <n v="1293535010.94467"/>
    <n v="1382334879.4081199"/>
    <n v="1851558301.7002001"/>
    <n v="1989343495.2184401"/>
    <n v="2157288438.4978299"/>
    <n v="2068929591.8204999"/>
    <n v="1966668013.56865"/>
    <n v="1965903267.6350701"/>
    <n v="2138244785.22473"/>
    <n v="2376384754.3246198"/>
    <n v="2933282014.7480602"/>
    <n v="3319198499.6473699"/>
    <n v="4069636441.7548099"/>
    <n v="5179108956.4627304"/>
    <n v="5673410333.9314499"/>
    <n v="6124120673.41998"/>
    <n v="6884889635.5445099"/>
    <n v="7655138385.4437399"/>
    <n v="7819538349.2412996"/>
    <n v="8246166341.3563204"/>
    <n v="8545441361.0654097"/>
    <n v="8697268915.9690399"/>
    <n v="9253098954.2776909"/>
    <n v="9635951159.7929306"/>
    <n v="10354417725.1555"/>
    <m/>
  </r>
  <r>
    <x v="202"/>
    <s v="SAS"/>
    <s v="South Asia"/>
    <x v="0"/>
    <n v="0"/>
    <s v="GDP (current US$)"/>
    <s v="NY.GDP.MKTP.CD"/>
    <n v="47172093787.301399"/>
    <n v="50333258390.024696"/>
    <n v="53723107291.0793"/>
    <n v="60428041357.068604"/>
    <n v="69181538977.924896"/>
    <n v="74298708606.825806"/>
    <n v="62476963477.064598"/>
    <n v="68735388740.818207"/>
    <n v="72041947230.433594"/>
    <n v="79197830852.532806"/>
    <n v="85739817096.570602"/>
    <n v="91198574992.984802"/>
    <n v="91683239018.080093"/>
    <n v="104815598487.556"/>
    <n v="126976006269.798"/>
    <n v="135911848514.718"/>
    <n v="132651726052.55901"/>
    <n v="153604372185.00299"/>
    <n v="174778829608.01901"/>
    <n v="195756940688.28699"/>
    <n v="236039144469.70401"/>
    <n v="250220927476.36899"/>
    <n v="258876797993.56601"/>
    <n v="274041685077.457"/>
    <n v="272766689592.13101"/>
    <n v="296607983649.698"/>
    <n v="314138292882.19202"/>
    <n v="348804397195.78601"/>
    <n v="374801545442.27698"/>
    <n v="378236580071.89899"/>
    <n v="407199618240.66498"/>
    <n v="362272388524.88397"/>
    <n v="384744238020.39398"/>
    <n v="381109482761.82703"/>
    <n v="432336029562.81598"/>
    <n v="479862245751.71002"/>
    <n v="524983483232.18201"/>
    <n v="550725909693.104"/>
    <n v="558438177755.21204"/>
    <n v="598343804724.09497"/>
    <n v="630429061929.22803"/>
    <n v="645870273837.06299"/>
    <n v="677627487567.08496"/>
    <n v="791002717916.67395"/>
    <n v="917089339402.25195"/>
    <n v="1050585317863.97"/>
    <n v="1196088039743.3101"/>
    <n v="1504193483987.5601"/>
    <n v="1527472606190.1101"/>
    <n v="1683456769133.3101"/>
    <n v="2060781195903.1699"/>
    <n v="2271837830662.8398"/>
    <n v="2297332203012.8999"/>
    <n v="2357132410757.71"/>
    <n v="2581822536186.75"/>
    <n v="2697257705966.27"/>
    <n v="2923010601938.0098"/>
    <n v="3345716338949.23"/>
    <n v="3445471615274.75"/>
    <n v="3591836570466.8901"/>
    <m/>
  </r>
  <r>
    <x v="203"/>
    <s v="SAU"/>
    <s v="Saudi Arabia"/>
    <x v="1"/>
    <s v="Middle East &amp; North Africa"/>
    <s v="GDP (current US$)"/>
    <s v="NY.GDP.MKTP.CD"/>
    <m/>
    <m/>
    <m/>
    <m/>
    <m/>
    <m/>
    <m/>
    <m/>
    <n v="4187777711.1111102"/>
    <n v="4485777644.4444399"/>
    <n v="5377268848.5294399"/>
    <n v="7184863276.5453596"/>
    <n v="9664067929.6560993"/>
    <n v="14947491056.460501"/>
    <n v="45412971909.379402"/>
    <n v="46773303720.893204"/>
    <n v="64005623870.322701"/>
    <n v="74188363505.853195"/>
    <n v="80265732292.583298"/>
    <n v="111859726428.73801"/>
    <n v="164541658298.59601"/>
    <n v="184291888767.19101"/>
    <n v="153238991868.875"/>
    <n v="129171602025.147"/>
    <n v="119624918956.209"/>
    <n v="103897892810.979"/>
    <n v="86962013010.555206"/>
    <n v="85695941760.045105"/>
    <n v="88256162068.972504"/>
    <n v="95344352823.696899"/>
    <n v="117630271802.48"/>
    <n v="132223268484.752"/>
    <n v="137087876662.752"/>
    <n v="132967901424.382"/>
    <n v="135174886501.23399"/>
    <n v="143343036351.09601"/>
    <n v="158662398750.80499"/>
    <n v="165963557420.45801"/>
    <n v="146775498092.612"/>
    <n v="161716960000"/>
    <n v="189514926222.66699"/>
    <n v="184137469724.86301"/>
    <n v="189605920240.51599"/>
    <n v="215807655244.42401"/>
    <n v="258742263029.008"/>
    <n v="328459700124.06403"/>
    <n v="376900135720.729"/>
    <n v="415964583059.20502"/>
    <n v="519796738631.12799"/>
    <n v="429097899279.013"/>
    <n v="528207332649.53601"/>
    <n v="671238840108.229"/>
    <n v="735974843348.66394"/>
    <n v="746647127407.61902"/>
    <n v="756350347320.38098"/>
    <n v="654269902888.71497"/>
    <n v="644935541446.453"/>
    <n v="688586244286.51196"/>
    <n v="786521831571.95703"/>
    <n v="792966838161.65906"/>
    <m/>
  </r>
  <r>
    <x v="204"/>
    <s v="SDN"/>
    <s v="Sudan"/>
    <x v="0"/>
    <s v="Sub-Saharan Africa"/>
    <s v="GDP (current US$)"/>
    <s v="NY.GDP.MKTP.CD"/>
    <n v="1307333333.3333299"/>
    <n v="1419333333.3333299"/>
    <n v="1541666666.6666701"/>
    <n v="1568333333.3333299"/>
    <n v="1611333333.3333299"/>
    <n v="1679333333.3333299"/>
    <n v="1723000000"/>
    <n v="1865666666.6666701"/>
    <n v="1947333333.3333299"/>
    <n v="2144333333.3333299"/>
    <n v="2437666666.6666698"/>
    <n v="2656000000"/>
    <n v="2882000000"/>
    <n v="3571666666.6666698"/>
    <n v="4595000000"/>
    <n v="5598000000"/>
    <n v="6979333333.3333302"/>
    <n v="8704000000"/>
    <n v="7670500000"/>
    <n v="9032250000"/>
    <n v="7459833333.3333302"/>
    <n v="10016500000"/>
    <n v="9240000000"/>
    <n v="8230153846.1538496"/>
    <n v="9701357142.8571396"/>
    <n v="12403733333.3333"/>
    <n v="15769062500"/>
    <n v="20155555555.555599"/>
    <n v="15399166666.6667"/>
    <n v="15291507936.5079"/>
    <n v="12408647540.983601"/>
    <n v="11379222222.2222"/>
    <n v="7034219712.5256701"/>
    <n v="8881785938.4808502"/>
    <n v="12794192334.254101"/>
    <n v="13829744878.6366"/>
    <n v="9018243044.4515495"/>
    <n v="11681494637.3041"/>
    <n v="11250327988.0478"/>
    <n v="10682045258.3647"/>
    <n v="12257418326.0734"/>
    <n v="13182979783.533001"/>
    <n v="14803189092.704399"/>
    <n v="17646503525.174301"/>
    <n v="21457470202.783901"/>
    <n v="26524538565.740299"/>
    <n v="35822408611.5588"/>
    <n v="45898948564.059303"/>
    <n v="54526580231.556801"/>
    <n v="49957202646.410202"/>
    <n v="58167563412.759399"/>
    <n v="57060450038.138802"/>
    <n v="52766746152.178596"/>
    <n v="57730380599.528503"/>
    <n v="64941713057.377502"/>
    <n v="74294508239.552399"/>
    <n v="51772232494.853996"/>
    <n v="45021077955.328003"/>
    <n v="33128480498.729599"/>
    <n v="30513456084.796101"/>
    <m/>
  </r>
  <r>
    <x v="205"/>
    <s v="SEN"/>
    <s v="Senegal"/>
    <x v="0"/>
    <s v="Sub-Saharan Africa"/>
    <s v="GDP (current US$)"/>
    <s v="NY.GDP.MKTP.CD"/>
    <n v="1003692374.5578901"/>
    <n v="1058975265.58883"/>
    <n v="1085475573.4895899"/>
    <n v="1122139637.2569301"/>
    <n v="1188930567.71363"/>
    <n v="1210058396.0603001"/>
    <n v="1246908373.7428501"/>
    <n v="1246480958.51385"/>
    <n v="1309384830.1907101"/>
    <n v="1245234806.8954599"/>
    <n v="1297407828.60957"/>
    <n v="1339548823.66855"/>
    <n v="1620857277.1933801"/>
    <n v="1863398448.3259201"/>
    <n v="2099324949.84605"/>
    <n v="2830388404.8784499"/>
    <n v="2869777812.41008"/>
    <n v="2938046307.22894"/>
    <n v="3280354339.3934102"/>
    <n v="4084878667.8561602"/>
    <n v="4435050396.6726198"/>
    <n v="4021697233.3940301"/>
    <n v="3936758681.5834298"/>
    <n v="3512053232.0356598"/>
    <n v="3425127373.3671298"/>
    <n v="3750056424.4927402"/>
    <n v="5304238012.6797104"/>
    <n v="6381385759.7802696"/>
    <n v="6311054901.48841"/>
    <n v="6219793532.5587502"/>
    <n v="7237100724.34196"/>
    <n v="7111252865.84624"/>
    <n v="7602005274.4361601"/>
    <n v="7189226453.2816095"/>
    <n v="4908415368.7819996"/>
    <n v="6176312552.1387997"/>
    <n v="6413189839.2031803"/>
    <n v="5915250258.2797699"/>
    <n v="6368265193.6988697"/>
    <n v="6512207622.1972704"/>
    <n v="5924239700.8158798"/>
    <n v="6174898370.1401796"/>
    <n v="6752510282.9574404"/>
    <n v="8683229268.1197891"/>
    <n v="10167441854.4694"/>
    <n v="11022821631.867399"/>
    <n v="11847848224.894699"/>
    <n v="14285970085.138399"/>
    <n v="16949789464.5284"/>
    <n v="16248212852.2153"/>
    <n v="16230887978.4993"/>
    <n v="17902207621.624802"/>
    <n v="17824398468.885799"/>
    <n v="18965572150.291302"/>
    <n v="19797254643.121201"/>
    <n v="17774766636.045898"/>
    <n v="19040312815.133701"/>
    <n v="20996564751.5994"/>
    <n v="23236007428.258202"/>
    <n v="23578084052.014702"/>
    <m/>
  </r>
  <r>
    <x v="206"/>
    <s v="SGP"/>
    <s v="Singapore"/>
    <x v="0"/>
    <s v="East Asia &amp; Pacific"/>
    <s v="GDP (current US$)"/>
    <s v="NY.GDP.MKTP.CD"/>
    <n v="704756304.71710396"/>
    <n v="764634783.74493694"/>
    <n v="826244609.95687997"/>
    <n v="917614007.57872701"/>
    <n v="894159153.27322602"/>
    <n v="974650463.87037802"/>
    <n v="1096432771.4621699"/>
    <n v="1238043904.3512299"/>
    <n v="1425715405.7232499"/>
    <n v="1659904612.57023"/>
    <n v="1920586698.0269201"/>
    <n v="2263785443.6168799"/>
    <n v="2721440980.7585101"/>
    <n v="3696213333.3333302"/>
    <n v="5221534955.6441803"/>
    <n v="5633673929.9930201"/>
    <n v="6327077974.1070299"/>
    <n v="6618585073.6603498"/>
    <n v="7517176354.8413496"/>
    <n v="9296921723.83465"/>
    <n v="11896256782.8566"/>
    <n v="14175228843.639099"/>
    <n v="16084252378.473"/>
    <n v="17784112149.5327"/>
    <n v="19749361097.965"/>
    <n v="19156532745.7691"/>
    <n v="18586746056.997398"/>
    <n v="20919215578.212502"/>
    <n v="25371462488.1292"/>
    <n v="30465364738.620602"/>
    <n v="36144336768.702301"/>
    <n v="45466164978.292297"/>
    <n v="52130263965.6231"/>
    <n v="60603478153.236801"/>
    <n v="73690847191.305496"/>
    <n v="87810991957.104599"/>
    <n v="96295886524.822693"/>
    <n v="100124191810.345"/>
    <n v="85728310229.445496"/>
    <n v="86284660766.9617"/>
    <n v="96074477958.236694"/>
    <n v="89794943349.891205"/>
    <n v="92537752708.589294"/>
    <n v="97645448283.779099"/>
    <n v="115035498757.543"/>
    <n v="127807618360.97099"/>
    <n v="148630373214.173"/>
    <n v="180941941477.009"/>
    <n v="193611986712.84201"/>
    <n v="194152286008.93799"/>
    <n v="239809387605.427"/>
    <n v="279351168707.26703"/>
    <n v="295087220933.02399"/>
    <n v="307576360584.992"/>
    <n v="314851156183.41101"/>
    <n v="308004146057.60797"/>
    <n v="318652334419.10999"/>
    <n v="341863349989.138"/>
    <n v="373217081850.534"/>
    <n v="372062527488.638"/>
    <m/>
  </r>
  <r>
    <x v="207"/>
    <s v="SLB"/>
    <s v="Solomon Islands"/>
    <x v="0"/>
    <s v="East Asia &amp; Pacific"/>
    <s v="GDP (current US$)"/>
    <s v="NY.GDP.MKTP.CD"/>
    <m/>
    <m/>
    <m/>
    <m/>
    <m/>
    <m/>
    <m/>
    <n v="25203524.032563802"/>
    <n v="28084252.758274801"/>
    <n v="28606411.398040999"/>
    <m/>
    <n v="50056882.821387902"/>
    <n v="40606712.050639004"/>
    <n v="55272108.843537398"/>
    <n v="84539332.282562003"/>
    <n v="74617096.478596702"/>
    <n v="83099107.906635702"/>
    <n v="93147039.2548237"/>
    <n v="111022089.96223"/>
    <n v="151270207.85219401"/>
    <n v="177151120.75198799"/>
    <n v="187313261.31923699"/>
    <n v="186386571.92874101"/>
    <n v="175866271.983284"/>
    <n v="175865588.44311801"/>
    <n v="160048622.36628899"/>
    <n v="142980189.491817"/>
    <n v="150252084.061299"/>
    <n v="170948379.35174099"/>
    <n v="167451596.02302501"/>
    <n v="208003796.26700401"/>
    <n v="220274053.337262"/>
    <n v="260578532.153956"/>
    <n v="291118988.61247897"/>
    <n v="390107553.01695299"/>
    <n v="458322323.02768701"/>
    <n v="505832211.75414997"/>
    <n v="529204444.56401801"/>
    <n v="458717501.45360899"/>
    <n v="495442425.74564397"/>
    <n v="429169368.62583297"/>
    <n v="424403183.02387297"/>
    <n v="356507823.613087"/>
    <n v="352522682.156703"/>
    <n v="397611126.69846499"/>
    <n v="476898763.59579802"/>
    <n v="538668769.30153096"/>
    <n v="620230005.227391"/>
    <n v="699157190.98078203"/>
    <n v="735940409.68342602"/>
    <n v="846797693.59538698"/>
    <n v="1049952233.2587399"/>
    <n v="1190994126.60431"/>
    <n v="1284698922.22785"/>
    <n v="1335538893.3331499"/>
    <n v="1307061543.70981"/>
    <n v="1378551118.49224"/>
    <n v="1483758906.6105399"/>
    <n v="1593964162.21314"/>
    <n v="1589913622.2379899"/>
    <m/>
  </r>
  <r>
    <x v="208"/>
    <s v="SLE"/>
    <s v="Sierra Leone"/>
    <x v="0"/>
    <s v="Sub-Saharan Africa"/>
    <s v="GDP (current US$)"/>
    <s v="NY.GDP.MKTP.CD"/>
    <n v="322009471.56704003"/>
    <n v="327834680.55710298"/>
    <n v="342721579.81763601"/>
    <n v="348546952.134368"/>
    <n v="371848114.74795598"/>
    <n v="359379856.24805701"/>
    <n v="375479849.80805999"/>
    <n v="348795303.00038499"/>
    <n v="329860091.94403702"/>
    <n v="408690163.47606498"/>
    <n v="434410373.76414901"/>
    <n v="419549425.07708597"/>
    <n v="465381089.98453999"/>
    <n v="575230234.38705802"/>
    <n v="648590642.939888"/>
    <n v="679335901.11745095"/>
    <n v="594895672.333848"/>
    <n v="691777758.39511502"/>
    <n v="960728338.93642998"/>
    <n v="1109374722.0829401"/>
    <n v="1100685844.9228401"/>
    <n v="1114830471.91787"/>
    <n v="1295361885.92419"/>
    <n v="995104305.34707499"/>
    <n v="1087471861.98928"/>
    <n v="856890498.62583399"/>
    <n v="490181456.62440997"/>
    <n v="701307602.28443003"/>
    <n v="1055083945.37738"/>
    <n v="932974411.91714203"/>
    <n v="649644826.80044699"/>
    <n v="779981458.921489"/>
    <n v="679997997.59711695"/>
    <n v="768812334.80176198"/>
    <n v="911915970.68348396"/>
    <n v="870758739.40678"/>
    <n v="941742152.70989501"/>
    <n v="850218033.62200701"/>
    <n v="672375927.34714794"/>
    <n v="669384768.87263"/>
    <n v="635874002.19874799"/>
    <n v="1090467712.30773"/>
    <n v="1253340519.5331099"/>
    <n v="1385810072.1921699"/>
    <n v="1448536630.8814299"/>
    <n v="1650494366.99875"/>
    <n v="1885112201.8527801"/>
    <n v="2158496872.8579602"/>
    <n v="2505458705.03338"/>
    <n v="2453899846.8831701"/>
    <n v="2578026297.1591201"/>
    <n v="2942546781.0454798"/>
    <n v="3801862611.36414"/>
    <n v="4920343194.9933901"/>
    <n v="5015157815.7340603"/>
    <n v="4218723875.1378999"/>
    <n v="3674794530.1895599"/>
    <n v="3739577973.23943"/>
    <n v="4085114794.2232399"/>
    <n v="4121733705.2916498"/>
    <m/>
  </r>
  <r>
    <x v="209"/>
    <s v="SLV"/>
    <s v="El Salvador"/>
    <x v="0"/>
    <s v="Latin America &amp; Caribbean"/>
    <s v="GDP (current US$)"/>
    <s v="NY.GDP.MKTP.CD"/>
    <m/>
    <m/>
    <m/>
    <m/>
    <m/>
    <n v="877720000"/>
    <n v="929520000"/>
    <n v="976200000"/>
    <n v="1009760100"/>
    <n v="1049400000"/>
    <n v="1132920000"/>
    <n v="1186120000"/>
    <n v="1263720000"/>
    <n v="1442320000"/>
    <n v="1665880000"/>
    <n v="1884120100"/>
    <n v="2328280100"/>
    <n v="2941640100"/>
    <n v="3127960000"/>
    <n v="3463639900"/>
    <n v="3573959900"/>
    <n v="3437200200"/>
    <n v="3399189100"/>
    <n v="3506347800"/>
    <n v="3661683400"/>
    <n v="3800368600"/>
    <n v="3771663200"/>
    <n v="3958045800"/>
    <n v="4189880000"/>
    <n v="4372215300"/>
    <n v="4817542204.0267296"/>
    <n v="5252342400"/>
    <n v="5813399300"/>
    <n v="6680269200"/>
    <n v="7679384000"/>
    <n v="8921947100"/>
    <n v="9586327800"/>
    <n v="10221705900"/>
    <n v="10936669900"/>
    <n v="11284197000"/>
    <n v="11784927700"/>
    <n v="12282533600"/>
    <n v="12664190300"/>
    <n v="13243892200"/>
    <n v="13724810900"/>
    <n v="14698001400"/>
    <n v="15999886400"/>
    <n v="17011750900"/>
    <n v="17986890000"/>
    <n v="17601620000"/>
    <n v="18447920000"/>
    <n v="20283790000"/>
    <n v="21386140000"/>
    <n v="21990970000"/>
    <n v="22593480000"/>
    <n v="23438240000"/>
    <n v="24191440000"/>
    <n v="24979200000"/>
    <n v="26117400000"/>
    <n v="27022640000"/>
    <m/>
  </r>
  <r>
    <x v="210"/>
    <s v="SMR"/>
    <s v="San Marino"/>
    <x v="0"/>
    <s v="Europe &amp; Central Asia"/>
    <s v="GDP (current US$)"/>
    <s v="NY.GDP.MKTP.CD"/>
    <m/>
    <m/>
    <m/>
    <m/>
    <m/>
    <m/>
    <m/>
    <m/>
    <m/>
    <m/>
    <m/>
    <m/>
    <m/>
    <m/>
    <m/>
    <m/>
    <m/>
    <m/>
    <m/>
    <m/>
    <m/>
    <m/>
    <m/>
    <m/>
    <m/>
    <m/>
    <m/>
    <m/>
    <m/>
    <m/>
    <m/>
    <m/>
    <m/>
    <m/>
    <m/>
    <m/>
    <m/>
    <m/>
    <m/>
    <n v="1109098657.57511"/>
    <n v="1005159388.24397"/>
    <n v="1077413479.05282"/>
    <n v="1168269230.7692299"/>
    <n v="1464326160.8153999"/>
    <n v="1723750000"/>
    <n v="1785847531.4015701"/>
    <n v="1908167105.7583699"/>
    <n v="2185874623.5970402"/>
    <n v="2393437820.41892"/>
    <n v="2056126701.86163"/>
    <n v="1881214370.93994"/>
    <n v="1813752783.96437"/>
    <n v="1604779647.95066"/>
    <n v="1678841811.6615801"/>
    <n v="1673973694.69908"/>
    <n v="1419394771.21029"/>
    <n v="1468377272.1385901"/>
    <n v="1528630707.4979401"/>
    <n v="1655300872.53427"/>
    <m/>
    <m/>
  </r>
  <r>
    <x v="211"/>
    <s v="SOM"/>
    <s v="Somalia"/>
    <x v="0"/>
    <s v="Sub-Saharan Africa"/>
    <s v="GDP (current US$)"/>
    <s v="NY.GDP.MKTP.CD"/>
    <n v="180459936.776025"/>
    <n v="191659914.37603399"/>
    <n v="203531927.54722899"/>
    <n v="216145935.94162601"/>
    <n v="229529912.668035"/>
    <n v="243724533.17280099"/>
    <n v="257374455.75326499"/>
    <n v="271780364.83781099"/>
    <n v="286718279.69032198"/>
    <n v="306357284.57142901"/>
    <n v="322600009.14285702"/>
    <n v="331102742.19341803"/>
    <n v="416942436.92783803"/>
    <n v="507028428.24166203"/>
    <n v="467577432.24781603"/>
    <n v="710850226.52899098"/>
    <n v="807275808.73709297"/>
    <n v="498550873.04347801"/>
    <n v="564986059.66850805"/>
    <n v="590419855.11810994"/>
    <n v="603592656.822209"/>
    <n v="699112266.83576405"/>
    <n v="774419569.69906604"/>
    <n v="733901365.93535399"/>
    <n v="788307213.43823504"/>
    <n v="876404617.65650105"/>
    <n v="930318705.332201"/>
    <n v="1009792724.39772"/>
    <n v="1038291284.49695"/>
    <n v="1092392963.1989999"/>
    <n v="917044228.01267898"/>
    <m/>
    <m/>
    <m/>
    <m/>
    <m/>
    <m/>
    <m/>
    <m/>
    <m/>
    <m/>
    <m/>
    <m/>
    <m/>
    <m/>
    <m/>
    <m/>
    <m/>
    <m/>
    <m/>
    <m/>
    <m/>
    <m/>
    <m/>
    <m/>
    <m/>
    <m/>
    <m/>
    <m/>
    <m/>
    <m/>
  </r>
  <r>
    <x v="212"/>
    <s v="SRB"/>
    <s v="Serbia"/>
    <x v="0"/>
    <s v="Europe &amp; Central Asia"/>
    <s v="GDP (current US$)"/>
    <s v="NY.GDP.MKTP.CD"/>
    <m/>
    <m/>
    <m/>
    <m/>
    <m/>
    <m/>
    <m/>
    <m/>
    <m/>
    <m/>
    <m/>
    <m/>
    <m/>
    <m/>
    <m/>
    <m/>
    <m/>
    <m/>
    <m/>
    <m/>
    <m/>
    <m/>
    <m/>
    <m/>
    <m/>
    <m/>
    <m/>
    <m/>
    <m/>
    <m/>
    <m/>
    <m/>
    <m/>
    <m/>
    <m/>
    <n v="16832598870.056499"/>
    <n v="21818007448.7896"/>
    <n v="25676487999.594101"/>
    <n v="19457979423.375999"/>
    <n v="19388663551.001202"/>
    <n v="6875845986.5212097"/>
    <n v="12960538723.7591"/>
    <n v="17120906918.3503"/>
    <n v="22482365321.765598"/>
    <n v="26141968161.0924"/>
    <n v="27683225959.246799"/>
    <n v="32482070360.3204"/>
    <n v="43170990616.4729"/>
    <n v="52194221468.500702"/>
    <n v="45162894380.931801"/>
    <n v="41819468691.825104"/>
    <n v="49258136128.967201"/>
    <n v="43309252921.056702"/>
    <n v="48394239474.676201"/>
    <n v="47062206677.6539"/>
    <n v="39655958842.547798"/>
    <n v="40692643373.0327"/>
    <n v="44179055279.888702"/>
    <n v="50640650221.462196"/>
    <n v="51475016532.129303"/>
    <m/>
  </r>
  <r>
    <x v="213"/>
    <s v="SSA"/>
    <s v="Sub-Saharan Africa (excluding high income)"/>
    <x v="0"/>
    <n v="0"/>
    <s v="GDP (current US$)"/>
    <s v="NY.GDP.MKTP.CD"/>
    <n v="29771852731.4464"/>
    <n v="30935683296.899101"/>
    <n v="33516929623.4263"/>
    <n v="38399587163.8106"/>
    <n v="37501573294.232399"/>
    <n v="41763183885.397301"/>
    <n v="45064561240.120499"/>
    <n v="44545661526.020401"/>
    <n v="47643035264.004601"/>
    <n v="54529946863.694603"/>
    <n v="64108598237.998497"/>
    <n v="65224636741.376701"/>
    <n v="73575157124.009598"/>
    <n v="94062974556.078903"/>
    <n v="122993046209.668"/>
    <n v="135563563710.384"/>
    <n v="147235990105.44299"/>
    <n v="161711567683.61499"/>
    <n v="178598676371.495"/>
    <n v="214948417306.00201"/>
    <n v="271473798896.59799"/>
    <n v="379926337998.612"/>
    <n v="349384549650.84698"/>
    <n v="304081337722.901"/>
    <n v="265603665980.23599"/>
    <n v="250984254526.52301"/>
    <n v="257342602490.76999"/>
    <n v="293529417721.52698"/>
    <n v="302239227594.39502"/>
    <n v="300358173504.16803"/>
    <n v="337112493414.05798"/>
    <n v="341781432301.43799"/>
    <n v="336820288828.37402"/>
    <n v="313476264601.97699"/>
    <n v="308163166157.31598"/>
    <n v="353458157614.10797"/>
    <n v="364903283403.10699"/>
    <n v="379499085219.78497"/>
    <n v="366098277949.03003"/>
    <n v="370986481789.58801"/>
    <n v="395042771374.78101"/>
    <n v="376898989267.93597"/>
    <n v="411120520926.87097"/>
    <n v="515543114082.224"/>
    <n v="641980595040.31702"/>
    <n v="763955755426.38501"/>
    <n v="907822754847.58899"/>
    <n v="1053806175216.8101"/>
    <n v="1208269305875.1001"/>
    <n v="1151766667557.46"/>
    <n v="1365554756048.1001"/>
    <n v="1541363847367.1101"/>
    <n v="1622381989823.8201"/>
    <n v="1728625447634.02"/>
    <n v="1794595480407.53"/>
    <n v="1648848763840.8799"/>
    <n v="1526703538849.8301"/>
    <n v="1626990301193.1299"/>
    <n v="1705376028962.5"/>
    <n v="1751180043654.4299"/>
    <m/>
  </r>
  <r>
    <x v="214"/>
    <s v="SSD"/>
    <s v="South Sudan"/>
    <x v="0"/>
    <s v="Sub-Saharan Africa"/>
    <s v="GDP (current US$)"/>
    <s v="NY.GDP.MKTP.CD"/>
    <m/>
    <m/>
    <m/>
    <m/>
    <m/>
    <m/>
    <m/>
    <m/>
    <m/>
    <m/>
    <m/>
    <m/>
    <m/>
    <m/>
    <m/>
    <m/>
    <m/>
    <m/>
    <m/>
    <m/>
    <m/>
    <m/>
    <m/>
    <m/>
    <m/>
    <m/>
    <m/>
    <m/>
    <m/>
    <m/>
    <m/>
    <m/>
    <m/>
    <m/>
    <m/>
    <m/>
    <m/>
    <m/>
    <m/>
    <m/>
    <m/>
    <m/>
    <m/>
    <m/>
    <m/>
    <m/>
    <m/>
    <m/>
    <n v="14586253383.0632"/>
    <n v="12231264525.067101"/>
    <n v="14602072410.9506"/>
    <n v="14907308932.753401"/>
    <n v="11931472169.491501"/>
    <n v="18426469016.9492"/>
    <n v="13962212847.4576"/>
    <n v="11997800760.224199"/>
    <m/>
    <m/>
    <m/>
    <m/>
    <m/>
  </r>
  <r>
    <x v="215"/>
    <s v="SSF"/>
    <s v="Sub-Saharan Africa"/>
    <x v="0"/>
    <n v="0"/>
    <s v="GDP (current US$)"/>
    <s v="NY.GDP.MKTP.CD"/>
    <n v="29922675704.169998"/>
    <n v="31091393770.8339"/>
    <n v="33685725733.7449"/>
    <n v="38592341348.344803"/>
    <n v="37691842856.915703"/>
    <n v="41973341059.184898"/>
    <n v="45290888058.840897"/>
    <n v="44769808089.488899"/>
    <n v="47880850987.110001"/>
    <n v="54799964810.745499"/>
    <n v="64425030080.113197"/>
    <n v="65550163635.796204"/>
    <n v="73948909000.138901"/>
    <n v="94538254240.712296"/>
    <n v="123608799827.105"/>
    <n v="136242540797.325"/>
    <n v="147970482171.746"/>
    <n v="162585763201.37201"/>
    <n v="179697503231.66299"/>
    <n v="216285794210.63501"/>
    <n v="272705962366.04401"/>
    <n v="381121992902.47803"/>
    <n v="350519103699.08502"/>
    <n v="305247138374.95898"/>
    <n v="266739053360.487"/>
    <n v="252181962444.314"/>
    <n v="258985016648.13199"/>
    <n v="295636868778.43701"/>
    <n v="304643909582.56897"/>
    <n v="302833453507.92798"/>
    <n v="340127469754.43903"/>
    <n v="345010172615.45801"/>
    <n v="340483772508.21301"/>
    <n v="317223871236.88702"/>
    <n v="312223643151.27301"/>
    <n v="358023546960.15601"/>
    <n v="369849212686.229"/>
    <n v="384265406886.70398"/>
    <n v="370894769955.29999"/>
    <n v="375973817003.88501"/>
    <n v="400342778834.95502"/>
    <n v="382158344977.45801"/>
    <n v="416682693415.18103"/>
    <n v="522089123809.79401"/>
    <n v="649419157844.76697"/>
    <n v="771369366390.62097"/>
    <n v="915864936162.20801"/>
    <n v="1062984321742.22"/>
    <n v="1219226086445.3899"/>
    <n v="1161741728869.48"/>
    <n v="1376526185708.73"/>
    <n v="1553945789839.3601"/>
    <n v="1635107344173.1299"/>
    <n v="1742079222307.1101"/>
    <n v="1808737756281.4399"/>
    <n v="1661914707751.22"/>
    <n v="1540370434904.8701"/>
    <n v="1641784086541.6399"/>
    <n v="1721156393779.71"/>
    <n v="1766941400078.0901"/>
    <m/>
  </r>
  <r>
    <x v="216"/>
    <s v="SST"/>
    <s v="Small states"/>
    <x v="0"/>
    <n v="0"/>
    <s v="GDP (current US$)"/>
    <s v="NY.GDP.MKTP.CD"/>
    <m/>
    <m/>
    <m/>
    <m/>
    <m/>
    <m/>
    <m/>
    <m/>
    <m/>
    <m/>
    <n v="7898549224.4629898"/>
    <n v="8885713985.8964901"/>
    <n v="10470924561.9851"/>
    <n v="13048166818.572001"/>
    <n v="20268409666.480999"/>
    <n v="23072577154.263699"/>
    <n v="26337536932.642799"/>
    <n v="29909227792.16"/>
    <n v="32157336025.836899"/>
    <n v="39906626209.176697"/>
    <n v="53094804186.265099"/>
    <n v="54860722821.055397"/>
    <n v="54600774544.070702"/>
    <n v="52824363574.900803"/>
    <n v="52339459037.437897"/>
    <n v="50416325425.216599"/>
    <n v="49485674262.750397"/>
    <n v="56524663669.147797"/>
    <n v="62247931397.085297"/>
    <n v="64759395635.063797"/>
    <n v="74985438895.248199"/>
    <n v="76534592203.606995"/>
    <n v="81459878590.251801"/>
    <n v="80283348960.7621"/>
    <n v="84391851251.309006"/>
    <n v="95802399591.036407"/>
    <n v="101857532422.14"/>
    <n v="108925574388.82201"/>
    <n v="108762264387.918"/>
    <n v="116575795380.672"/>
    <n v="128940492753.888"/>
    <n v="129495885098.418"/>
    <n v="138586546608.73599"/>
    <n v="165748524808.41599"/>
    <n v="199540357173.647"/>
    <n v="237700940964.62201"/>
    <n v="276672527431.112"/>
    <n v="331944502266.66699"/>
    <n v="399736143206.89099"/>
    <n v="342584652761.49402"/>
    <n v="393568405926.43201"/>
    <n v="474361335043.01202"/>
    <n v="494659019625.88898"/>
    <n v="514336807607.28497"/>
    <n v="530544302530.388"/>
    <n v="452652416568.461"/>
    <n v="445068532250.10602"/>
    <n v="480558936881.71899"/>
    <n v="528052950897.01898"/>
    <n v="520457174770.63202"/>
    <m/>
  </r>
  <r>
    <x v="217"/>
    <s v="STP"/>
    <s v="Sao Tome and Principe"/>
    <x v="0"/>
    <s v="Sub-Saharan Africa"/>
    <s v="GDP (current US$)"/>
    <s v="NY.GDP.MKTP.CD"/>
    <m/>
    <m/>
    <m/>
    <m/>
    <m/>
    <m/>
    <m/>
    <m/>
    <m/>
    <m/>
    <m/>
    <m/>
    <m/>
    <m/>
    <m/>
    <m/>
    <m/>
    <m/>
    <m/>
    <m/>
    <m/>
    <m/>
    <m/>
    <m/>
    <m/>
    <m/>
    <m/>
    <m/>
    <m/>
    <m/>
    <m/>
    <m/>
    <m/>
    <m/>
    <m/>
    <m/>
    <m/>
    <m/>
    <m/>
    <m/>
    <m/>
    <n v="75951210.685244501"/>
    <n v="85171308.165443495"/>
    <n v="102085583.465275"/>
    <n v="114582561.627097"/>
    <n v="136450274.67323399"/>
    <n v="142775597.255916"/>
    <n v="149146423.08374199"/>
    <n v="188021190.59284699"/>
    <n v="187820464.57105801"/>
    <n v="196652166.278474"/>
    <n v="231488665.218885"/>
    <n v="250680453.14891499"/>
    <n v="300553785.02386701"/>
    <n v="346527949.76150602"/>
    <n v="316065369.885019"/>
    <n v="345495358.37631899"/>
    <n v="375614556.38231301"/>
    <n v="412261829.64857602"/>
    <n v="418637388.98805201"/>
    <m/>
  </r>
  <r>
    <x v="218"/>
    <s v="SUR"/>
    <s v="Suriname"/>
    <x v="0"/>
    <s v="Latin America &amp; Caribbean"/>
    <s v="GDP (current US$)"/>
    <s v="NY.GDP.MKTP.CD"/>
    <n v="99650000"/>
    <n v="107700000"/>
    <n v="116150000"/>
    <n v="125950000"/>
    <n v="134400000"/>
    <n v="154150000"/>
    <n v="190350000"/>
    <n v="220700000"/>
    <n v="241350000"/>
    <n v="259650000"/>
    <n v="274900000"/>
    <n v="301000000"/>
    <n v="311950000"/>
    <n v="339450000"/>
    <n v="409850000"/>
    <n v="465500000"/>
    <n v="505500000"/>
    <n v="641500000"/>
    <n v="735500000"/>
    <n v="782500000"/>
    <n v="795000000"/>
    <n v="889000000"/>
    <n v="915000000"/>
    <n v="883500000"/>
    <n v="864000000"/>
    <n v="873000000"/>
    <n v="891000000"/>
    <n v="980000000"/>
    <n v="1161000000"/>
    <n v="542600000"/>
    <n v="388400000"/>
    <n v="448100000"/>
    <n v="404600000"/>
    <n v="428764705.88235301"/>
    <n v="605492537.31343305"/>
    <n v="691590497.73755705"/>
    <n v="861411471.32169604"/>
    <n v="926422500"/>
    <n v="1110850000"/>
    <n v="886290697.67441905"/>
    <n v="947671969.69696999"/>
    <n v="834279357.79816496"/>
    <n v="1093574468.0851099"/>
    <n v="1274190311.41869"/>
    <n v="1484092538.4052701"/>
    <n v="1793388732.29125"/>
    <n v="2626380435.1787701"/>
    <n v="2936612021.8579202"/>
    <n v="3532969034.6083798"/>
    <n v="3875409836.0655699"/>
    <n v="4368398047.6433296"/>
    <n v="4422276621.7870302"/>
    <n v="4980000000"/>
    <n v="5145757575.7575798"/>
    <n v="5240606060.60606"/>
    <n v="4787367928.1177702"/>
    <n v="3128953536.9103799"/>
    <n v="3216207914.3128099"/>
    <n v="3464656616.41541"/>
    <n v="3697371949.5843401"/>
    <m/>
  </r>
  <r>
    <x v="219"/>
    <s v="SVK"/>
    <s v="Slovak Republic"/>
    <x v="1"/>
    <s v="Europe &amp; Central Asia"/>
    <s v="GDP (current US$)"/>
    <s v="NY.GDP.MKTP.CD"/>
    <m/>
    <m/>
    <m/>
    <m/>
    <m/>
    <m/>
    <m/>
    <m/>
    <m/>
    <m/>
    <m/>
    <m/>
    <m/>
    <m/>
    <m/>
    <m/>
    <m/>
    <m/>
    <m/>
    <m/>
    <m/>
    <m/>
    <m/>
    <m/>
    <m/>
    <m/>
    <m/>
    <m/>
    <m/>
    <m/>
    <n v="12747380650.0762"/>
    <n v="14272201755.4704"/>
    <n v="15495514296.804199"/>
    <n v="16520676973.5301"/>
    <n v="20162936291.375"/>
    <n v="25840146405.228802"/>
    <n v="27925036755.3866"/>
    <n v="27706028095.6157"/>
    <n v="29856000671.216"/>
    <n v="30453383763.051399"/>
    <n v="29169953012.714199"/>
    <n v="30752150335.570499"/>
    <n v="35130340673.818901"/>
    <n v="46816589164.785599"/>
    <n v="57332015147.752701"/>
    <n v="62785305310.284798"/>
    <n v="70708098105.632904"/>
    <n v="86454081576.786194"/>
    <n v="100469509301.304"/>
    <n v="89046289247.013107"/>
    <n v="90310718349.015594"/>
    <n v="99122802874.171799"/>
    <n v="94534730680.602295"/>
    <n v="98848641554.631104"/>
    <n v="101189715749.37399"/>
    <n v="88467555243.725601"/>
    <n v="89655253976.425797"/>
    <n v="95494424978.516602"/>
    <n v="105701930962.98199"/>
    <n v="105079673009.733"/>
    <m/>
  </r>
  <r>
    <x v="220"/>
    <s v="SVN"/>
    <s v="Slovenia"/>
    <x v="1"/>
    <s v="Europe &amp; Central Asia"/>
    <s v="GDP (current US$)"/>
    <s v="NY.GDP.MKTP.CD"/>
    <m/>
    <m/>
    <m/>
    <m/>
    <m/>
    <m/>
    <m/>
    <m/>
    <m/>
    <m/>
    <m/>
    <m/>
    <m/>
    <m/>
    <m/>
    <m/>
    <m/>
    <m/>
    <m/>
    <m/>
    <m/>
    <m/>
    <m/>
    <m/>
    <m/>
    <m/>
    <m/>
    <m/>
    <m/>
    <m/>
    <n v="18198199152.5424"/>
    <n v="13263686956.5217"/>
    <n v="13101055424.528299"/>
    <n v="13258920634.920601"/>
    <n v="15049620465.116301"/>
    <n v="21352224019.409599"/>
    <n v="21507232648.725201"/>
    <n v="20763101740.696301"/>
    <n v="22146231967.6861"/>
    <n v="22711384311.1404"/>
    <n v="20289627636.676701"/>
    <n v="20876309970.384998"/>
    <n v="23489890274.314201"/>
    <n v="29634713641.096802"/>
    <n v="34414784504.235199"/>
    <n v="36206395970.650398"/>
    <n v="39481045038.263702"/>
    <n v="48006372844.237602"/>
    <n v="55552509154.826401"/>
    <n v="50368056404.556801"/>
    <n v="48161250405.246803"/>
    <n v="51516366654.819702"/>
    <n v="46580457470.276901"/>
    <n v="48401896808.306396"/>
    <n v="49930685013.460297"/>
    <n v="43090173394.691299"/>
    <n v="44736333522.452202"/>
    <n v="48586603447.695396"/>
    <n v="54161636034.651703"/>
    <n v="54174227308.8862"/>
    <m/>
  </r>
  <r>
    <x v="221"/>
    <s v="SWE"/>
    <s v="Sweden"/>
    <x v="1"/>
    <s v="Europe &amp; Central Asia"/>
    <s v="GDP (current US$)"/>
    <s v="NY.GDP.MKTP.CD"/>
    <n v="15822585033.576401"/>
    <n v="17212686614.572601"/>
    <n v="18667251380.0746"/>
    <n v="20204870629.744099"/>
    <n v="22532416750.012501"/>
    <n v="24795499685.775002"/>
    <n v="26971486546.284801"/>
    <n v="29275995674.688801"/>
    <n v="31066819929.285301"/>
    <n v="33738102482.1558"/>
    <n v="38092452060.620102"/>
    <n v="41566412922.608704"/>
    <n v="48954145808.835899"/>
    <n v="59404966684.221397"/>
    <n v="66013338964.724998"/>
    <n v="82885397620.538498"/>
    <n v="89362071672.903397"/>
    <n v="94468740851.481598"/>
    <n v="104442351222.75101"/>
    <n v="123386410160.715"/>
    <n v="142092068280.689"/>
    <n v="129686938223.328"/>
    <n v="114380557730.87601"/>
    <n v="105014356666.797"/>
    <n v="109201362581.3"/>
    <n v="114123537581.79401"/>
    <n v="150498057723.62299"/>
    <n v="183009638350.89301"/>
    <n v="206986674500.58801"/>
    <n v="217948315624.564"/>
    <n v="261846194498.88501"/>
    <n v="274229034311.69901"/>
    <n v="284321115594.62903"/>
    <n v="212953336588.12299"/>
    <n v="229033566614.82599"/>
    <n v="267305875261.099"/>
    <n v="291743811512.07898"/>
    <n v="268146144677.73001"/>
    <n v="270809066780.71399"/>
    <n v="274072182416.73099"/>
    <n v="262835454366.85501"/>
    <n v="242395852494.409"/>
    <n v="266849061835.659"/>
    <n v="334337212322.07599"/>
    <n v="385118044877.46503"/>
    <n v="392218088878.77899"/>
    <n v="423093437423.76202"/>
    <n v="491252589217.021"/>
    <n v="517706149201.19598"/>
    <n v="436537014293.55402"/>
    <n v="495812558843.31"/>
    <n v="574094112972.73303"/>
    <n v="552483727282.802"/>
    <n v="586841821796.89099"/>
    <n v="581964017237.09497"/>
    <n v="505103781349.75702"/>
    <n v="515654671469.547"/>
    <n v="541018749769.09698"/>
    <n v="555455371487.08899"/>
    <n v="530883869004.97699"/>
    <m/>
  </r>
  <r>
    <x v="222"/>
    <s v="SWZ"/>
    <s v="Eswatini"/>
    <x v="0"/>
    <s v="Sub-Saharan Africa"/>
    <s v="GDP (current US$)"/>
    <s v="NY.GDP.MKTP.CD"/>
    <n v="35076158.476830497"/>
    <n v="43025199.496010102"/>
    <n v="45927061.458770797"/>
    <n v="54128377.4324513"/>
    <n v="64979280.414391696"/>
    <n v="70278594.428111404"/>
    <n v="76858462.830743402"/>
    <n v="74758504.829903394"/>
    <n v="79798404.031919405"/>
    <n v="105417891.642167"/>
    <n v="112137757.244855"/>
    <n v="136465324.38478699"/>
    <n v="146741251.46351001"/>
    <n v="221902017.29106599"/>
    <n v="264311994.11331901"/>
    <n v="288302907.36984402"/>
    <n v="272539098.43606299"/>
    <n v="304047838.08647698"/>
    <n v="340616375.34498602"/>
    <n v="412093133.760988"/>
    <n v="542000513.61068296"/>
    <n v="571542674.57781804"/>
    <n v="537575980.84361804"/>
    <n v="555336145.76788402"/>
    <n v="494475699.857656"/>
    <n v="361014890.45841002"/>
    <n v="449146608.31509799"/>
    <n v="584135559.92141402"/>
    <n v="692016714.317132"/>
    <n v="696915430.66305697"/>
    <n v="1114703088.1614001"/>
    <n v="1156141998.33412"/>
    <n v="1284766234.2216001"/>
    <n v="1357206995.7462399"/>
    <n v="1419293454.9960599"/>
    <n v="1698982437.76019"/>
    <n v="1602760100.4814701"/>
    <n v="1716699913.1944399"/>
    <n v="1576904292.4588001"/>
    <n v="1547884442.2620499"/>
    <n v="1738100853.0505199"/>
    <n v="1542477355.35654"/>
    <n v="1432228172.7019999"/>
    <n v="2197612767.1950002"/>
    <n v="2770082822.4657898"/>
    <n v="3178126554.8094902"/>
    <n v="3291353806.3944502"/>
    <n v="3469363925.3981299"/>
    <n v="3294093364.1601701"/>
    <n v="3580417161.3344798"/>
    <n v="4438778547.2326899"/>
    <n v="4820499497.3213396"/>
    <n v="4886658806.3337402"/>
    <n v="4597702903.1289196"/>
    <n v="4422304974.7988997"/>
    <n v="4062660889.8268499"/>
    <n v="3816018484.5271101"/>
    <n v="4402972999.5348597"/>
    <n v="4665424249.0615597"/>
    <n v="4471598726.6436005"/>
    <m/>
  </r>
  <r>
    <x v="223"/>
    <s v="SXM"/>
    <s v="Sint Maarten (Dutch part)"/>
    <x v="0"/>
    <s v="Latin America &amp; Caribbean"/>
    <s v="GDP (current US$)"/>
    <s v="NY.GDP.MKTP.CD"/>
    <m/>
    <m/>
    <m/>
    <m/>
    <m/>
    <m/>
    <m/>
    <m/>
    <m/>
    <m/>
    <m/>
    <m/>
    <m/>
    <m/>
    <m/>
    <m/>
    <m/>
    <m/>
    <m/>
    <m/>
    <m/>
    <m/>
    <m/>
    <m/>
    <m/>
    <m/>
    <m/>
    <m/>
    <m/>
    <m/>
    <m/>
    <m/>
    <m/>
    <m/>
    <m/>
    <m/>
    <m/>
    <m/>
    <m/>
    <m/>
    <m/>
    <m/>
    <m/>
    <m/>
    <m/>
    <m/>
    <m/>
    <m/>
    <m/>
    <m/>
    <m/>
    <n v="936089385.47485995"/>
    <n v="985865921.787709"/>
    <n v="1022905027.93296"/>
    <n v="1245251396.6480401"/>
    <n v="1253072625.6983199"/>
    <n v="1263687150.83799"/>
    <n v="1191620111.7318399"/>
    <n v="1185474860.3352001"/>
    <m/>
    <m/>
  </r>
  <r>
    <x v="224"/>
    <s v="SYC"/>
    <s v="Seychelles"/>
    <x v="0"/>
    <s v="Sub-Saharan Africa"/>
    <s v="GDP (current US$)"/>
    <s v="NY.GDP.MKTP.CD"/>
    <n v="12012025.2477875"/>
    <n v="11592024.3649283"/>
    <n v="12642026.5718964"/>
    <n v="13923029.2643975"/>
    <n v="15393032.354152899"/>
    <n v="15603032.7955465"/>
    <n v="16443034.561121101"/>
    <n v="16632032.8140183"/>
    <n v="16074027.349603901"/>
    <n v="16452027.9927637"/>
    <n v="18432031.361695901"/>
    <n v="21965951.7213048"/>
    <n v="30645121.012949899"/>
    <n v="36896278.223562904"/>
    <n v="43134498.692965701"/>
    <n v="47803145.956030302"/>
    <n v="49278979.547145702"/>
    <n v="64526398.658536099"/>
    <n v="85552369.914184004"/>
    <n v="127261099.24395999"/>
    <n v="147357222.77980199"/>
    <n v="154902869.02138999"/>
    <n v="147912069.76574999"/>
    <n v="146712850.50924799"/>
    <n v="151313241.982492"/>
    <n v="168887539.13081801"/>
    <n v="207850623.63709399"/>
    <n v="249267039.782675"/>
    <n v="283828769.02992499"/>
    <n v="304832867.393246"/>
    <n v="368584758.94245702"/>
    <n v="374359556.08492601"/>
    <n v="433667193.81479502"/>
    <n v="473916819.45382601"/>
    <n v="486451204.55714202"/>
    <n v="508221508.22150803"/>
    <n v="503068472.20266002"/>
    <n v="562958836.51990497"/>
    <n v="608369282.22572696"/>
    <n v="622985493.68273306"/>
    <n v="614879764.78000605"/>
    <n v="622262057.19163501"/>
    <n v="697518248.17518198"/>
    <n v="705704816.04236495"/>
    <n v="839319927.27272701"/>
    <n v="919103254.54545498"/>
    <n v="1016418229.25159"/>
    <n v="1033561654.0568"/>
    <n v="967199593.96015704"/>
    <n v="847397850.09441698"/>
    <n v="969936525.29872894"/>
    <n v="1065826669.89742"/>
    <n v="1060226125.62616"/>
    <n v="1328157608.8308699"/>
    <n v="1343007845.0446801"/>
    <n v="1377495054.04127"/>
    <n v="1426651768.8218901"/>
    <n v="1524486800.3604901"/>
    <n v="1586008999.74841"/>
    <n v="1703387387.32319"/>
    <m/>
  </r>
  <r>
    <x v="225"/>
    <s v="SYR"/>
    <s v="Syrian Arab Republic"/>
    <x v="0"/>
    <s v="Middle East &amp; North Africa"/>
    <s v="GDP (current US$)"/>
    <s v="NY.GDP.MKTP.CD"/>
    <n v="857704431.68649697"/>
    <n v="945244992.21130598"/>
    <n v="1110565863.53737"/>
    <n v="1200447429.3556299"/>
    <n v="1339494290.42432"/>
    <n v="1472036550.7099199"/>
    <n v="1342287556.59602"/>
    <n v="1580229795.1088099"/>
    <n v="1753746369.66049"/>
    <n v="2245011571.9865198"/>
    <n v="2140383695.9461801"/>
    <n v="2589851693.0165601"/>
    <n v="3059682162.06566"/>
    <n v="3239488104.6009102"/>
    <n v="5159557176.2501202"/>
    <n v="6826980766.8048"/>
    <n v="7633528920.6324701"/>
    <n v="7696011359.9415598"/>
    <n v="9275203105.5794601"/>
    <n v="9929682184.3271809"/>
    <n v="13062421024.933701"/>
    <n v="15518199247.3393"/>
    <n v="16298905397.070101"/>
    <n v="17589184556.694599"/>
    <n v="17503082982.283199"/>
    <n v="16403544510.5268"/>
    <n v="13293209270.1036"/>
    <n v="11356215712.9326"/>
    <n v="10577042354.799"/>
    <n v="9853396225.5874901"/>
    <n v="12308624283.978701"/>
    <n v="12981833333.3333"/>
    <n v="13253565898.955799"/>
    <n v="13695962019.208401"/>
    <n v="10122020000"/>
    <n v="11396706586.8263"/>
    <n v="13789560878.2435"/>
    <n v="14505233968.871599"/>
    <n v="15200846138.4615"/>
    <n v="15873875968.992201"/>
    <n v="19325894913.125401"/>
    <n v="21099833783.502998"/>
    <n v="21582248881.659199"/>
    <n v="21828144686.039398"/>
    <n v="25086930693.069302"/>
    <n v="28858965517.241402"/>
    <n v="33332844574.780102"/>
    <n v="40405006007.208603"/>
    <m/>
    <m/>
    <m/>
    <m/>
    <m/>
    <m/>
    <m/>
    <m/>
    <m/>
    <m/>
    <m/>
    <m/>
    <m/>
  </r>
  <r>
    <x v="226"/>
    <s v="TCA"/>
    <s v="Turks and Caicos Islands"/>
    <x v="0"/>
    <s v="Latin America &amp; Caribbean"/>
    <s v="GDP (current US$)"/>
    <s v="NY.GDP.MKTP.CD"/>
    <m/>
    <m/>
    <m/>
    <m/>
    <m/>
    <m/>
    <m/>
    <m/>
    <m/>
    <m/>
    <m/>
    <m/>
    <m/>
    <m/>
    <m/>
    <m/>
    <m/>
    <m/>
    <m/>
    <m/>
    <m/>
    <m/>
    <m/>
    <m/>
    <m/>
    <m/>
    <m/>
    <m/>
    <m/>
    <m/>
    <m/>
    <m/>
    <m/>
    <m/>
    <m/>
    <m/>
    <m/>
    <m/>
    <m/>
    <m/>
    <m/>
    <n v="358744800"/>
    <n v="366707900"/>
    <n v="409753600"/>
    <n v="485598800"/>
    <n v="578645800"/>
    <n v="721891500"/>
    <n v="773489700"/>
    <n v="862683600"/>
    <n v="703175800"/>
    <n v="686787800"/>
    <n v="728789600"/>
    <n v="727161000"/>
    <n v="754238000"/>
    <n v="841070000"/>
    <n v="942070000"/>
    <n v="1032452000"/>
    <n v="1022365000"/>
    <n v="1113178000"/>
    <n v="1197415000"/>
    <m/>
  </r>
  <r>
    <x v="227"/>
    <s v="TCD"/>
    <s v="Chad"/>
    <x v="0"/>
    <s v="Sub-Saharan Africa"/>
    <s v="GDP (current US$)"/>
    <s v="NY.GDP.MKTP.CD"/>
    <n v="313582727.63805598"/>
    <n v="333975336.62654102"/>
    <n v="357635713.87692201"/>
    <n v="371767002.65599799"/>
    <n v="392247517.60201597"/>
    <n v="416926302.96350902"/>
    <n v="432794922.45983499"/>
    <n v="449826322.99507201"/>
    <n v="453980096.65450299"/>
    <n v="471635620.92443103"/>
    <n v="469266736.60517699"/>
    <n v="501866730.722561"/>
    <n v="585427545.72371197"/>
    <n v="647199482.82806098"/>
    <n v="652532796.06670296"/>
    <n v="864602103.30315101"/>
    <n v="866044961.04820502"/>
    <n v="935360466.35139704"/>
    <n v="1113920122.6121199"/>
    <n v="1004316495.11165"/>
    <n v="1033002401.82546"/>
    <n v="876937559.72503805"/>
    <n v="834369860.42729199"/>
    <n v="832415805.95632696"/>
    <n v="919103735.32292104"/>
    <n v="1033069709.99507"/>
    <n v="1067828247.23577"/>
    <n v="1163426850.6501501"/>
    <n v="1482597298.8871801"/>
    <n v="1433686309.8364201"/>
    <n v="1738605558.0543201"/>
    <n v="1877138041.64308"/>
    <n v="1881847676.8075199"/>
    <n v="1463251055.4006801"/>
    <n v="1179837954.72193"/>
    <n v="1445919969.89272"/>
    <n v="1607345450.0457799"/>
    <n v="1544689502.8247199"/>
    <n v="1744794457.276"/>
    <n v="1534673583.2486999"/>
    <n v="1385058161.7674601"/>
    <n v="1710843360.64955"/>
    <n v="1997005786.5411799"/>
    <n v="2742815194.5499301"/>
    <n v="4422855929.2142801"/>
    <n v="6649307057.0331402"/>
    <n v="7428701809.4059696"/>
    <n v="8650138068.6316109"/>
    <n v="10393834720.851999"/>
    <n v="9290728773.3572292"/>
    <n v="10668102734.8132"/>
    <n v="12172309522.6171"/>
    <n v="12367363677.6199"/>
    <n v="12953535495.878099"/>
    <n v="13940768065.6063"/>
    <n v="10950392219.9104"/>
    <n v="10097778353.7651"/>
    <n v="10000395242.1457"/>
    <n v="11239167048.4916"/>
    <n v="11314951342.780701"/>
    <m/>
  </r>
  <r>
    <x v="228"/>
    <s v="TEA"/>
    <s v="East Asia &amp; Pacific (IDA &amp; IBRD)"/>
    <x v="0"/>
    <n v="0"/>
    <s v="GDP (current US$)"/>
    <s v="NY.GDP.MKTP.CD"/>
    <n v="80085561989.230896"/>
    <n v="70301238601.312393"/>
    <n v="64421096117.801003"/>
    <n v="69759105794.411194"/>
    <n v="80878580271.289505"/>
    <n v="94386870181.312302"/>
    <n v="103327675299.24899"/>
    <n v="100121257283.991"/>
    <n v="101055371930.448"/>
    <n v="113474526935.963"/>
    <n v="126494184441.00301"/>
    <n v="136032358029.714"/>
    <n v="154323052449.883"/>
    <n v="194300612741.935"/>
    <n v="219207654167.59698"/>
    <n v="246436214391.09201"/>
    <n v="250134398827.125"/>
    <n v="289049846926.29401"/>
    <n v="279830935553.20697"/>
    <n v="324133250599.27002"/>
    <n v="374017551991.30603"/>
    <n v="399113141306.51703"/>
    <n v="418867238779.63501"/>
    <n v="439516778714.45599"/>
    <n v="477048691388.87299"/>
    <n v="522810570520.89398"/>
    <n v="521335708609.51501"/>
    <n v="514883200741.48102"/>
    <n v="571029342510.854"/>
    <n v="617141495418.24402"/>
    <n v="661517291876.85498"/>
    <n v="717930437416.28198"/>
    <n v="804509437011.25305"/>
    <n v="883230905290.79895"/>
    <n v="1062532808997.49"/>
    <n v="1311464651071.9299"/>
    <n v="1506360913375.5601"/>
    <n v="1560312456557.4199"/>
    <n v="1430086413237.0701"/>
    <n v="1573135221602.72"/>
    <n v="1734177689101.71"/>
    <n v="1844991054266.1899"/>
    <n v="2041983928665.8999"/>
    <n v="2311083184848.6602"/>
    <n v="2679710936966.2598"/>
    <n v="3103948975401.3501"/>
    <n v="3738255197464.2202"/>
    <n v="4726030822501.4004"/>
    <n v="5979086727115.7002"/>
    <n v="6483400886258.5596"/>
    <n v="7859511724477.04"/>
    <n v="9601739619657.9004"/>
    <n v="10706984951239.6"/>
    <n v="11812889074004.199"/>
    <n v="12737160518776.301"/>
    <n v="13269125320570.9"/>
    <n v="13549821527676.301"/>
    <n v="14807652296163.699"/>
    <n v="16562482144146.1"/>
    <n v="17118925821623.1"/>
    <m/>
  </r>
  <r>
    <x v="229"/>
    <s v="TEC"/>
    <s v="Europe &amp; Central Asia (IDA &amp; IBRD)"/>
    <x v="0"/>
    <n v="0"/>
    <s v="GDP (current US$)"/>
    <s v="NY.GDP.MKTP.CD"/>
    <m/>
    <m/>
    <m/>
    <m/>
    <m/>
    <m/>
    <m/>
    <m/>
    <m/>
    <m/>
    <m/>
    <m/>
    <m/>
    <m/>
    <m/>
    <m/>
    <m/>
    <m/>
    <m/>
    <m/>
    <m/>
    <m/>
    <m/>
    <m/>
    <m/>
    <m/>
    <m/>
    <m/>
    <n v="989240933184.854"/>
    <n v="960403970611.65002"/>
    <n v="1020717699700.85"/>
    <n v="1008560404828.3199"/>
    <n v="944230607256.61096"/>
    <n v="931262358904.32202"/>
    <n v="837449068160.81104"/>
    <n v="925228450492.81494"/>
    <n v="951055311620.53699"/>
    <n v="980899779879.14294"/>
    <n v="948233592920.81299"/>
    <n v="821969749739.43396"/>
    <n v="893549607696.72205"/>
    <n v="909478757971.09998"/>
    <n v="1022132546046.1899"/>
    <n v="1256700293087.4199"/>
    <n v="1627198153712.75"/>
    <n v="2037430488185.0701"/>
    <n v="2463526249479.48"/>
    <n v="3167454621115.6001"/>
    <n v="3920731370125.8198"/>
    <n v="3110449206866.98"/>
    <n v="3651001925416.8301"/>
    <n v="4434427545701.1504"/>
    <n v="4629810866328.25"/>
    <n v="4909028677073.5498"/>
    <n v="4641837066255.7197"/>
    <n v="3621705460711.79"/>
    <n v="3485578750338.6201"/>
    <n v="3908497177205.46"/>
    <n v="4082389169975.0601"/>
    <n v="4155157371202.2798"/>
    <m/>
  </r>
  <r>
    <x v="230"/>
    <s v="TGO"/>
    <s v="Togo"/>
    <x v="0"/>
    <s v="Sub-Saharan Africa"/>
    <s v="GDP (current US$)"/>
    <s v="NY.GDP.MKTP.CD"/>
    <n v="121128073.114022"/>
    <n v="126396469.707058"/>
    <n v="132237441.630863"/>
    <n v="143255784.51075101"/>
    <n v="166104067.630043"/>
    <n v="187300336.36536899"/>
    <n v="216136263.91249701"/>
    <n v="231706475.46411401"/>
    <n v="241956910.65810299"/>
    <n v="267732446.37841299"/>
    <n v="253976626.166639"/>
    <n v="286537524.99033099"/>
    <n v="335677636.89373702"/>
    <n v="406479906.15965199"/>
    <n v="560437742.59497201"/>
    <n v="617321669.39087701"/>
    <n v="619375134.18051004"/>
    <n v="777435020.47584701"/>
    <n v="824263841.53926396"/>
    <n v="891775906.63101399"/>
    <n v="1136408814.1969199"/>
    <n v="962347000.99178803"/>
    <n v="821651918.72462595"/>
    <n v="765746590.61684895"/>
    <n v="718148959.61087203"/>
    <n v="762359722.70140195"/>
    <n v="1060911735.26065"/>
    <n v="1249099130.0227699"/>
    <n v="1378847487.41137"/>
    <n v="1352949662.75172"/>
    <n v="1628427515.4188099"/>
    <n v="1602299862.9243"/>
    <n v="1692959110.1802199"/>
    <n v="1233496846.3349299"/>
    <n v="982624324.505898"/>
    <n v="1309382885.3302901"/>
    <n v="1465448290.34132"/>
    <n v="1498950899.0877399"/>
    <n v="1587345950.9742999"/>
    <n v="1576094566.4854801"/>
    <n v="1488185772.4758501"/>
    <n v="1481141849.98469"/>
    <n v="1698678686.38235"/>
    <n v="2111093197.9904301"/>
    <n v="2255942249.33218"/>
    <n v="2280575830.0833702"/>
    <n v="2349495620.59025"/>
    <n v="2659095101.1002598"/>
    <n v="3310277926.5899701"/>
    <n v="3365711796.3820601"/>
    <n v="3429461495.4133501"/>
    <n v="3872459249.7463102"/>
    <n v="3873308389.3000598"/>
    <n v="4321655656.3317699"/>
    <n v="4574986536.9079103"/>
    <n v="4180866177.0394602"/>
    <n v="4486979198.3065996"/>
    <n v="4819949975.2607698"/>
    <n v="5364369025.6397305"/>
    <n v="5490272413.3870201"/>
    <m/>
  </r>
  <r>
    <x v="231"/>
    <s v="THA"/>
    <s v="Thailand"/>
    <x v="0"/>
    <s v="East Asia &amp; Pacific"/>
    <s v="GDP (current US$)"/>
    <s v="NY.GDP.MKTP.CD"/>
    <n v="2760747471.88624"/>
    <n v="3034043574.06071"/>
    <n v="3308912796.9348698"/>
    <n v="3540403456.55305"/>
    <n v="3889129942.3076901"/>
    <n v="4388937649.0384598"/>
    <n v="5279230817.3076897"/>
    <n v="5638461442.3076897"/>
    <n v="6081009427.8846102"/>
    <n v="6695336567.3076897"/>
    <n v="7086538437.5"/>
    <n v="7375000024.0384598"/>
    <n v="8177884552.8846102"/>
    <n v="10838587357.746599"/>
    <n v="13703000530.058701"/>
    <n v="14882747955.032801"/>
    <n v="16985211146.0238"/>
    <n v="19779315170.023701"/>
    <n v="24006570178.156101"/>
    <n v="27371699082.712601"/>
    <n v="32353440726.885601"/>
    <n v="34846107862.367302"/>
    <n v="36589797857.400597"/>
    <n v="40042826244.233704"/>
    <n v="41797592963.442398"/>
    <n v="38900692712.149597"/>
    <n v="43096746122.461403"/>
    <n v="50535438696.409401"/>
    <n v="61667199834.742798"/>
    <n v="72250877410.318298"/>
    <n v="85343063965.918198"/>
    <n v="98234695722.034103"/>
    <n v="111452869378.467"/>
    <n v="128889318946.58701"/>
    <n v="146683499005.96399"/>
    <n v="169278753531.98001"/>
    <n v="183035114648.39999"/>
    <n v="150180619366.60501"/>
    <n v="113675561057.46201"/>
    <n v="126669064386.717"/>
    <n v="126392233706.78999"/>
    <n v="120296476180.40199"/>
    <n v="134300851255.002"/>
    <n v="152280677649.05499"/>
    <n v="172895749632.04599"/>
    <n v="189318549680.384"/>
    <n v="221758196504.936"/>
    <n v="262942476722.42499"/>
    <n v="291382991177.698"/>
    <n v="281710416557.29199"/>
    <n v="341104820155.46399"/>
    <n v="370819140946.55298"/>
    <n v="397558222957.16998"/>
    <n v="420333203150.42603"/>
    <n v="407339361695.57703"/>
    <n v="401295941041.29602"/>
    <n v="413430123185.367"/>
    <n v="456294704152.64697"/>
    <n v="506514103905.26801"/>
    <n v="543548969968.69299"/>
    <m/>
  </r>
  <r>
    <x v="232"/>
    <s v="TJK"/>
    <s v="Tajikistan"/>
    <x v="0"/>
    <s v="Europe &amp; Central Asia"/>
    <s v="GDP (current US$)"/>
    <s v="NY.GDP.MKTP.CD"/>
    <m/>
    <m/>
    <m/>
    <m/>
    <m/>
    <m/>
    <m/>
    <m/>
    <m/>
    <m/>
    <m/>
    <m/>
    <m/>
    <m/>
    <m/>
    <m/>
    <m/>
    <m/>
    <m/>
    <m/>
    <m/>
    <m/>
    <m/>
    <m/>
    <m/>
    <m/>
    <m/>
    <m/>
    <m/>
    <m/>
    <n v="2629395066.2701702"/>
    <n v="2534720480.3243999"/>
    <n v="1909246640.8083799"/>
    <n v="1646693642.1108799"/>
    <n v="1522018435.6953599"/>
    <n v="1231567145.3550799"/>
    <n v="1043654822.33503"/>
    <n v="921572114.52961099"/>
    <n v="1320242080.86531"/>
    <n v="1086605267.40992"/>
    <n v="860521119.29875302"/>
    <n v="1080768906.5002999"/>
    <n v="1221120798.81336"/>
    <n v="1555301496.04756"/>
    <n v="2076182460.86517"/>
    <n v="2312327536.4178901"/>
    <n v="2830220713.07301"/>
    <n v="3719506172.83951"/>
    <n v="5161337336.4036503"/>
    <n v="4979481980.3509798"/>
    <n v="5642178579.5843801"/>
    <n v="6522732202.5074797"/>
    <n v="7633049792.0932102"/>
    <n v="8448469837.5383101"/>
    <n v="9112544556.0596199"/>
    <n v="7854602391.6535501"/>
    <n v="6952678127.0339603"/>
    <n v="7157865188.2522202"/>
    <n v="7522947810.1232595"/>
    <n v="8116626794.2583704"/>
    <m/>
  </r>
  <r>
    <x v="233"/>
    <s v="TKM"/>
    <s v="Turkmenistan"/>
    <x v="0"/>
    <s v="Europe &amp; Central Asia"/>
    <s v="GDP (current US$)"/>
    <s v="NY.GDP.MKTP.CD"/>
    <m/>
    <m/>
    <m/>
    <m/>
    <m/>
    <m/>
    <m/>
    <m/>
    <m/>
    <m/>
    <m/>
    <m/>
    <m/>
    <m/>
    <m/>
    <m/>
    <m/>
    <m/>
    <m/>
    <m/>
    <m/>
    <m/>
    <m/>
    <m/>
    <m/>
    <m/>
    <m/>
    <n v="2331358819.7595401"/>
    <n v="3010982414.2442498"/>
    <n v="3006988216.5504498"/>
    <n v="3189539641.3171"/>
    <n v="3208098919.0145998"/>
    <n v="3200539816.0601001"/>
    <n v="3179225948.58114"/>
    <n v="2561118608.3551602"/>
    <n v="2482228439.7140698"/>
    <n v="2378759975.4450598"/>
    <n v="2450349634.47436"/>
    <n v="2605688065.0833802"/>
    <n v="2450564467.5831499"/>
    <n v="2904662604.8205299"/>
    <n v="3534803921.5686302"/>
    <n v="4461978498.8657703"/>
    <n v="5977560877.4401302"/>
    <n v="6838351088.4668798"/>
    <n v="8103901996.3702402"/>
    <n v="10276674364.896099"/>
    <n v="12664165103.189501"/>
    <n v="19271523178.807899"/>
    <n v="20214385964.9123"/>
    <n v="22583157894.736801"/>
    <n v="29233333333.333302"/>
    <n v="35164210526.315804"/>
    <n v="39197543859.649101"/>
    <n v="43524210526.315804"/>
    <n v="35799714285.714302"/>
    <n v="36180000000"/>
    <n v="37926285714.285698"/>
    <n v="40761142857.142899"/>
    <m/>
    <m/>
  </r>
  <r>
    <x v="234"/>
    <s v="TLA"/>
    <s v="Latin America &amp; Caribbean (IDA &amp; IBRD)"/>
    <x v="0"/>
    <n v="0"/>
    <s v="GDP (current US$)"/>
    <s v="NY.GDP.MKTP.CD"/>
    <n v="76704221426.227097"/>
    <n v="81096175117.224197"/>
    <n v="92824010528.934601"/>
    <n v="93433637676.752808"/>
    <n v="104149617264.79201"/>
    <n v="110871922979.608"/>
    <n v="121583698791.306"/>
    <n v="124466899308.875"/>
    <n v="133896043276.90199"/>
    <n v="149867494589.505"/>
    <n v="163015313606.53601"/>
    <n v="181597647661.51801"/>
    <n v="203693530719.78"/>
    <n v="268843413957.11301"/>
    <n v="352626576694.91998"/>
    <n v="368009680646.93799"/>
    <n v="409692119714.987"/>
    <n v="451158229471.17902"/>
    <n v="510561192693.86798"/>
    <n v="610782093337.92505"/>
    <n v="740181622737.90906"/>
    <n v="857201894715.69702"/>
    <n v="795280130645.60596"/>
    <n v="694238833604.04504"/>
    <n v="697299138222.58203"/>
    <n v="719314861868.75305"/>
    <n v="721612935949.62195"/>
    <n v="761121046318.599"/>
    <n v="860153018089.79004"/>
    <n v="942513480793.18701"/>
    <n v="1109291526561.1101"/>
    <n v="1382032930571.5801"/>
    <n v="1302750223736.3"/>
    <n v="1504728330042.5901"/>
    <n v="1719782043041.0601"/>
    <n v="1833546197954.4299"/>
    <n v="1992979900168.4099"/>
    <n v="2186169651678.1201"/>
    <n v="2199531326027.1001"/>
    <n v="1968183536181.8101"/>
    <n v="2177343056577.2"/>
    <n v="2119124078174.8301"/>
    <n v="1884690459813.3401"/>
    <n v="1921605748728.99"/>
    <n v="2225389957593.0601"/>
    <n v="2709555291944.0098"/>
    <n v="3186605985307.4102"/>
    <n v="3773842600150.25"/>
    <n v="4407891293176.8096"/>
    <n v="4129697189270.7202"/>
    <n v="5159341058317.8701"/>
    <n v="5885562189741.3896"/>
    <n v="5942645743012.9102"/>
    <n v="6089029695834.1299"/>
    <n v="6207880304227.6904"/>
    <n v="5300255692640.2305"/>
    <n v="5162837726209.4502"/>
    <n v="5755251917064.2402"/>
    <n v="5581213225245.9697"/>
    <n v="5487957496814.3701"/>
    <m/>
  </r>
  <r>
    <x v="235"/>
    <s v="TLS"/>
    <s v="Timor-Leste"/>
    <x v="0"/>
    <s v="East Asia &amp; Pacific"/>
    <s v="GDP (current US$)"/>
    <s v="NY.GDP.MKTP.CD"/>
    <m/>
    <m/>
    <m/>
    <m/>
    <m/>
    <m/>
    <m/>
    <m/>
    <m/>
    <m/>
    <m/>
    <m/>
    <m/>
    <m/>
    <m/>
    <m/>
    <m/>
    <m/>
    <m/>
    <m/>
    <m/>
    <m/>
    <m/>
    <m/>
    <m/>
    <m/>
    <m/>
    <m/>
    <m/>
    <m/>
    <m/>
    <m/>
    <m/>
    <m/>
    <m/>
    <m/>
    <m/>
    <m/>
    <m/>
    <m/>
    <n v="367087900"/>
    <n v="477457500"/>
    <n v="469461100"/>
    <n v="490400300"/>
    <n v="440732900"/>
    <n v="462261800"/>
    <n v="453796000"/>
    <n v="542795300"/>
    <n v="648492700"/>
    <n v="726881600"/>
    <n v="881826900"/>
    <n v="1054725400"/>
    <n v="1147779600"/>
    <n v="1395524600"/>
    <n v="1447311400"/>
    <n v="1594410800"/>
    <n v="1650608600"/>
    <n v="1599338100"/>
    <n v="1559894900"/>
    <n v="2017924900"/>
    <m/>
  </r>
  <r>
    <x v="236"/>
    <s v="TMN"/>
    <s v="Middle East &amp; North Africa (IDA &amp; IBRD)"/>
    <x v="0"/>
    <n v="0"/>
    <s v="GDP (current US$)"/>
    <s v="NY.GDP.MKTP.CD"/>
    <m/>
    <m/>
    <m/>
    <m/>
    <m/>
    <m/>
    <m/>
    <m/>
    <m/>
    <m/>
    <m/>
    <m/>
    <m/>
    <m/>
    <m/>
    <m/>
    <m/>
    <m/>
    <m/>
    <m/>
    <m/>
    <m/>
    <m/>
    <m/>
    <m/>
    <m/>
    <m/>
    <m/>
    <m/>
    <m/>
    <m/>
    <m/>
    <m/>
    <n v="289169477148.69501"/>
    <n v="296098855932.45203"/>
    <n v="337615371140.586"/>
    <n v="391913645464.46802"/>
    <n v="402264849037.79999"/>
    <n v="408022862492.97198"/>
    <n v="431551583621.31702"/>
    <n v="447309707381.99298"/>
    <n v="462322650103.224"/>
    <n v="447229954130.96002"/>
    <n v="504995383613.99298"/>
    <n v="588763692207.401"/>
    <n v="693743482406.08704"/>
    <n v="806660596776.04102"/>
    <n v="997457093956.93896"/>
    <n v="1235928845842.1001"/>
    <n v="1191950272362.04"/>
    <n v="1375100698352.8401"/>
    <n v="1555699890932.6699"/>
    <n v="1717407464451.5801"/>
    <n v="1605603770808.54"/>
    <n v="1585265223315.0701"/>
    <n v="1426043431411.4399"/>
    <n v="1444324321117.9399"/>
    <n v="1420124946945.3"/>
    <n v="1503870646199.25"/>
    <m/>
    <m/>
  </r>
  <r>
    <x v="237"/>
    <s v="TON"/>
    <s v="Tonga"/>
    <x v="0"/>
    <s v="East Asia &amp; Pacific"/>
    <s v="GDP (current US$)"/>
    <s v="NY.GDP.MKTP.CD"/>
    <m/>
    <m/>
    <m/>
    <m/>
    <m/>
    <m/>
    <m/>
    <m/>
    <m/>
    <m/>
    <m/>
    <m/>
    <m/>
    <m/>
    <m/>
    <n v="32506741.7201204"/>
    <n v="30036416.961994398"/>
    <n v="34139387.890884899"/>
    <n v="41567471.672198698"/>
    <n v="44667002.012072399"/>
    <n v="53260077.431109101"/>
    <n v="62242013.330268897"/>
    <n v="62068161.0711025"/>
    <n v="60863963.963964"/>
    <n v="64248354.541465603"/>
    <n v="60058663.314477302"/>
    <n v="68195855.614973307"/>
    <n v="81667133.454698205"/>
    <n v="106657267.367342"/>
    <n v="106344854.986095"/>
    <n v="113563821.57740401"/>
    <n v="132201141.446861"/>
    <n v="137066290.550071"/>
    <n v="138489884.39306399"/>
    <n v="195990966.96427301"/>
    <n v="208871687.556137"/>
    <n v="222100545.63087299"/>
    <n v="214991477.84736499"/>
    <n v="191504899.64524299"/>
    <n v="199214621.12775201"/>
    <n v="204849594.93486401"/>
    <n v="181116944.409455"/>
    <n v="182763673.183878"/>
    <n v="202246980.24888101"/>
    <n v="230657956.82797399"/>
    <n v="261797595.136159"/>
    <n v="292232126.564982"/>
    <n v="298513956.15918499"/>
    <n v="344428609.00673401"/>
    <n v="312377379.29711801"/>
    <n v="366840012.442325"/>
    <n v="414523388.46132898"/>
    <n v="470714083.42675102"/>
    <n v="450643615.18052799"/>
    <n v="439878828.00860798"/>
    <n v="437006227.162781"/>
    <n v="420540178.57142901"/>
    <n v="460379144.98982102"/>
    <n v="489235527.39538699"/>
    <n v="512350059.42162901"/>
    <m/>
  </r>
  <r>
    <x v="238"/>
    <s v="TSA"/>
    <s v="South Asia (IDA &amp; IBRD)"/>
    <x v="0"/>
    <n v="0"/>
    <s v="GDP (current US$)"/>
    <s v="NY.GDP.MKTP.CD"/>
    <n v="47172093787.301399"/>
    <n v="50333258390.024803"/>
    <n v="53723107291.0793"/>
    <n v="60428041357.068604"/>
    <n v="69181538977.924896"/>
    <n v="74298708606.825806"/>
    <n v="62476963477.064598"/>
    <n v="68735388740.818207"/>
    <n v="72041947230.433594"/>
    <n v="79197830852.532806"/>
    <n v="85739817096.570602"/>
    <n v="91198574992.984802"/>
    <n v="91683239018.080093"/>
    <n v="104815598487.556"/>
    <n v="126976006269.798"/>
    <n v="135911848514.718"/>
    <n v="132651726052.55901"/>
    <n v="153604372185.00299"/>
    <n v="174778829608.01901"/>
    <n v="195756940688.28699"/>
    <n v="236039144469.70401"/>
    <n v="250220927476.36899"/>
    <n v="258876797993.56601"/>
    <n v="274041685077.457"/>
    <n v="272766689592.13101"/>
    <n v="296607983649.698"/>
    <n v="314138292882.19202"/>
    <n v="348804397195.78601"/>
    <n v="374801545442.27698"/>
    <n v="378236580071.89899"/>
    <n v="407199618240.66498"/>
    <n v="362272388524.88397"/>
    <n v="384744238020.39398"/>
    <n v="381109482761.82703"/>
    <n v="432336029562.81598"/>
    <n v="479862245751.71002"/>
    <n v="524983483232.18201"/>
    <n v="550725909693.104"/>
    <n v="558438177755.21204"/>
    <n v="598343804724.09497"/>
    <n v="630429061929.22803"/>
    <n v="645870273837.06299"/>
    <n v="677627487567.08496"/>
    <n v="791002717916.67395"/>
    <n v="917089339402.25195"/>
    <n v="1050585317863.97"/>
    <n v="1196088039743.3101"/>
    <n v="1504193483987.5601"/>
    <n v="1527472606190.1101"/>
    <n v="1683456769133.3101"/>
    <n v="2060781195903.1699"/>
    <n v="2271837830662.8398"/>
    <n v="2297332203012.8999"/>
    <n v="2357132410757.71"/>
    <n v="2581822536186.75"/>
    <n v="2697257705966.27"/>
    <n v="2923010601938.0098"/>
    <n v="3345716338949.23"/>
    <n v="3445471615274.75"/>
    <n v="3591836570466.8901"/>
    <m/>
  </r>
  <r>
    <x v="239"/>
    <s v="TSS"/>
    <s v="Sub-Saharan Africa (IDA &amp; IBRD)"/>
    <x v="0"/>
    <n v="0"/>
    <s v="GDP (current US$)"/>
    <s v="NY.GDP.MKTP.CD"/>
    <n v="29922675704.169998"/>
    <n v="31091393770.8339"/>
    <n v="33685725733.7449"/>
    <n v="38592341348.344803"/>
    <n v="37691842856.915703"/>
    <n v="41973341059.184799"/>
    <n v="45290888058.840897"/>
    <n v="44769808089.4888"/>
    <n v="47880850987.110001"/>
    <n v="54799964810.745499"/>
    <n v="64425030080.113197"/>
    <n v="65550163635.796204"/>
    <n v="73948909000.138901"/>
    <n v="94538254240.712402"/>
    <n v="123608799827.105"/>
    <n v="136242540797.325"/>
    <n v="147970482171.746"/>
    <n v="162585763201.37201"/>
    <n v="179697503231.66299"/>
    <n v="216285794210.63501"/>
    <n v="272705962366.04401"/>
    <n v="381121992902.47803"/>
    <n v="350519103699.08502"/>
    <n v="305247138374.95898"/>
    <n v="266739053360.487"/>
    <n v="252181962444.314"/>
    <n v="258985016648.13199"/>
    <n v="295636868778.43701"/>
    <n v="304643909582.56897"/>
    <n v="302833453507.92798"/>
    <n v="340127469754.43903"/>
    <n v="345010172615.45801"/>
    <n v="340483772508.21301"/>
    <n v="317223871236.88702"/>
    <n v="312223643151.27301"/>
    <n v="358023546960.15601"/>
    <n v="369849212686.229"/>
    <n v="384265406886.70502"/>
    <n v="370894769955.29999"/>
    <n v="375973817003.88501"/>
    <n v="400342778834.95502"/>
    <n v="382158344977.45801"/>
    <n v="416682693415.18103"/>
    <n v="522089123809.79498"/>
    <n v="649419157844.76697"/>
    <n v="771369366390.62097"/>
    <n v="915864936162.20801"/>
    <n v="1062984321742.22"/>
    <n v="1219226086445.3899"/>
    <n v="1161741728869.48"/>
    <n v="1376526185708.73"/>
    <n v="1553945789839.3601"/>
    <n v="1635107344173.1299"/>
    <n v="1742079222307.1101"/>
    <n v="1808737756281.4399"/>
    <n v="1661914707751.22"/>
    <n v="1540370434904.8701"/>
    <n v="1641784086541.6399"/>
    <n v="1721156393779.7"/>
    <n v="1766941400078.0901"/>
    <m/>
  </r>
  <r>
    <x v="240"/>
    <s v="TTO"/>
    <s v="Trinidad and Tobago"/>
    <x v="0"/>
    <s v="Latin America &amp; Caribbean"/>
    <s v="GDP (current US$)"/>
    <s v="NY.GDP.MKTP.CD"/>
    <n v="535670127.74893498"/>
    <n v="584961208.65659499"/>
    <n v="619319197.34002197"/>
    <n v="678235373.03855801"/>
    <n v="711893367.55526996"/>
    <n v="736568861.92615104"/>
    <n v="723735635.53637099"/>
    <n v="761981474.02335894"/>
    <n v="758899950"/>
    <n v="779200000"/>
    <n v="821850000"/>
    <n v="896754316.67426205"/>
    <n v="1083381044.0847299"/>
    <n v="1308799458.9628401"/>
    <n v="2042031901.4221699"/>
    <n v="2442667573.0482101"/>
    <n v="2500410583.79177"/>
    <n v="3138666666.6666698"/>
    <n v="3562333458.3333302"/>
    <n v="4602416625"/>
    <n v="6235833333.3333302"/>
    <n v="6992083333.3333302"/>
    <n v="8140416666.6666698"/>
    <n v="7763750000"/>
    <n v="7757083333.3333302"/>
    <n v="7375918367.34694"/>
    <n v="4794444444.4444399"/>
    <n v="4797777777.7777796"/>
    <n v="4496852073.4689598"/>
    <n v="4323058823.5294104"/>
    <n v="5068000000"/>
    <n v="5307905882.3529396"/>
    <n v="5439552941.1764698"/>
    <n v="4669488516.3798103"/>
    <n v="4947205860.0145102"/>
    <n v="5329214163.2200098"/>
    <n v="5759537726.2660103"/>
    <n v="5737751331.6377897"/>
    <n v="6043694330.2160902"/>
    <n v="6808982520.7575903"/>
    <n v="8154338232.9597797"/>
    <n v="8824873259.3210506"/>
    <n v="9008273720.9339504"/>
    <n v="11305459802.0683"/>
    <n v="13280275123.0354"/>
    <n v="15982282462.378599"/>
    <n v="18369361094.388599"/>
    <n v="21641620049.9352"/>
    <n v="27871587349.541302"/>
    <n v="19172165225.501499"/>
    <n v="22157948396.204201"/>
    <n v="25433011405.301701"/>
    <n v="25763220107.0051"/>
    <n v="27268478564.554699"/>
    <n v="27615843098.094898"/>
    <n v="25062893969.329201"/>
    <n v="22284780326.885601"/>
    <n v="22474828527.177502"/>
    <n v="23808146747.7994"/>
    <n v="24269714809.907799"/>
    <m/>
  </r>
  <r>
    <x v="241"/>
    <s v="TUN"/>
    <s v="Tunisia"/>
    <x v="0"/>
    <s v="Middle East &amp; North Africa"/>
    <s v="GDP (current US$)"/>
    <s v="NY.GDP.MKTP.CD"/>
    <m/>
    <m/>
    <m/>
    <m/>
    <m/>
    <n v="991047619.04761899"/>
    <n v="1040952380.9523799"/>
    <n v="1085714285.7142899"/>
    <n v="1214666666.6666701"/>
    <n v="1289904761.9047599"/>
    <n v="1439238095.2381001"/>
    <n v="1685217058.71103"/>
    <n v="2237476420.0377302"/>
    <n v="2730787476.2808399"/>
    <n v="3545933562.4284101"/>
    <n v="4328610489.6843204"/>
    <n v="4507929104.4776096"/>
    <n v="5109324009.3240099"/>
    <n v="5968044209.5146599"/>
    <n v="7188191881.9188204"/>
    <n v="8744134354.16152"/>
    <n v="8428513568.2462502"/>
    <n v="8133401049.60217"/>
    <n v="8350176782.5574598"/>
    <n v="8254891864.0576696"/>
    <n v="8410185739.9640503"/>
    <n v="9018136020.1511307"/>
    <n v="9696271268.2514801"/>
    <n v="10096292842.154301"/>
    <n v="10102075213.3151"/>
    <n v="12290568181.818199"/>
    <n v="13074782608.6957"/>
    <n v="15497286295.7938"/>
    <n v="14608946896.483"/>
    <n v="15632463424.2784"/>
    <n v="18030876599.344398"/>
    <n v="19587322786.1105"/>
    <n v="20746360430.418701"/>
    <n v="21803372266.619801"/>
    <n v="22943685719.103001"/>
    <n v="21473188881.5933"/>
    <n v="22066101341.4888"/>
    <n v="23142294436.2383"/>
    <n v="27453084982.5378"/>
    <n v="31183139301.485298"/>
    <n v="32273007553.568699"/>
    <n v="34378437265.214104"/>
    <n v="38908069299.204002"/>
    <n v="44856586316.045799"/>
    <n v="43454935940.1614"/>
    <n v="44050929160.262703"/>
    <n v="45810626509.447403"/>
    <n v="45044112939.368698"/>
    <n v="46251061734.474098"/>
    <n v="47632326088.237"/>
    <n v="43173480831.9739"/>
    <n v="41801210428.305397"/>
    <n v="39802430354.6334"/>
    <n v="39770297328.950897"/>
    <n v="38796687568.156998"/>
    <m/>
  </r>
  <r>
    <x v="242"/>
    <s v="TUR"/>
    <s v="Turkey"/>
    <x v="1"/>
    <s v="Europe &amp; Central Asia"/>
    <s v="GDP (current US$)"/>
    <s v="NY.GDP.MKTP.CD"/>
    <n v="13995067817.509199"/>
    <n v="7988888888.8888903"/>
    <n v="8922222222.2222195"/>
    <n v="10355555555.555599"/>
    <n v="11177777777.7778"/>
    <n v="11966666666.6667"/>
    <n v="14100000000"/>
    <n v="15644444444.444401"/>
    <n v="17500000000"/>
    <n v="19466666666.666698"/>
    <n v="17086956521.7391"/>
    <n v="16256619963.7997"/>
    <n v="20431095406.360401"/>
    <n v="25724381625.4417"/>
    <n v="35599913836.4328"/>
    <n v="44633707242.764198"/>
    <n v="51280134554.288902"/>
    <n v="58676813687.368103"/>
    <n v="65147022485.791901"/>
    <n v="89394085658.203796"/>
    <n v="68789289565.743393"/>
    <n v="71040020140.443604"/>
    <n v="64546332580.758301"/>
    <n v="61678280115.498703"/>
    <n v="59989909457.837898"/>
    <n v="67234948264.598701"/>
    <n v="75728009962.787796"/>
    <n v="87172789528.331604"/>
    <n v="90852814004.991699"/>
    <n v="107143348667.09399"/>
    <n v="150676291094.20999"/>
    <n v="150027833333.33301"/>
    <n v="158459130434.78299"/>
    <n v="180169736363.63599"/>
    <n v="130690172297.297"/>
    <n v="169485941048.035"/>
    <n v="181475555282.55499"/>
    <n v="189834649111.25699"/>
    <n v="275967393984.83301"/>
    <n v="256385525189.98999"/>
    <n v="274302959127.23901"/>
    <n v="201753343273.95999"/>
    <n v="240248965617.668"/>
    <n v="314595397485.46198"/>
    <n v="408865286824.66803"/>
    <n v="506314592066.54199"/>
    <n v="557076027808.823"/>
    <n v="681321211458.13306"/>
    <n v="770449330198.34595"/>
    <n v="649289324631.255"/>
    <n v="776967610957.28601"/>
    <n v="838785707000.17004"/>
    <n v="880555967207.48999"/>
    <n v="957799371565.729"/>
    <n v="938934394763.91699"/>
    <n v="864314287105.72705"/>
    <n v="869683121562.53101"/>
    <n v="858988610574.03503"/>
    <n v="778381859840.94202"/>
    <n v="761425499358.15906"/>
    <m/>
  </r>
  <r>
    <x v="243"/>
    <s v="TUV"/>
    <s v="Tuvalu"/>
    <x v="0"/>
    <s v="East Asia &amp; Pacific"/>
    <s v="GDP (current US$)"/>
    <s v="NY.GDP.MKTP.CD"/>
    <m/>
    <m/>
    <m/>
    <m/>
    <m/>
    <m/>
    <m/>
    <m/>
    <m/>
    <m/>
    <m/>
    <m/>
    <m/>
    <m/>
    <m/>
    <m/>
    <m/>
    <m/>
    <m/>
    <m/>
    <m/>
    <m/>
    <m/>
    <m/>
    <m/>
    <m/>
    <m/>
    <m/>
    <m/>
    <m/>
    <n v="8824447.7402232494"/>
    <n v="9365165.9136937205"/>
    <n v="9742949.47121034"/>
    <n v="9630762.9538963698"/>
    <n v="10886825.5592923"/>
    <n v="11025945.144551501"/>
    <n v="12334846.2320995"/>
    <n v="12700905.447528601"/>
    <n v="12757632.8684508"/>
    <n v="13687141.1058778"/>
    <n v="13742057.0500928"/>
    <n v="13196544.946726"/>
    <n v="15450994.241008401"/>
    <n v="18231078.539464299"/>
    <n v="21534931.607589401"/>
    <n v="21839098.892707098"/>
    <n v="22902861.445783101"/>
    <n v="27030374.027278099"/>
    <n v="30290219.7617849"/>
    <n v="27101076.275152098"/>
    <n v="31823518.620436601"/>
    <n v="38711810.211449198"/>
    <n v="37671774.694553703"/>
    <n v="37509075.111025304"/>
    <n v="37290607.535604797"/>
    <n v="35492074.224325702"/>
    <n v="36547799.583705001"/>
    <n v="40619251.992642596"/>
    <n v="42588164.973102197"/>
    <n v="47271463.329857498"/>
    <m/>
  </r>
  <r>
    <x v="244"/>
    <s v="TZA"/>
    <s v="Tanzania"/>
    <x v="0"/>
    <s v="Sub-Saharan Africa"/>
    <s v="GDP (current US$)"/>
    <s v="NY.GDP.MKTP.CD"/>
    <m/>
    <m/>
    <m/>
    <m/>
    <m/>
    <m/>
    <m/>
    <m/>
    <m/>
    <m/>
    <m/>
    <m/>
    <m/>
    <m/>
    <m/>
    <m/>
    <m/>
    <m/>
    <m/>
    <m/>
    <m/>
    <m/>
    <m/>
    <m/>
    <m/>
    <m/>
    <m/>
    <m/>
    <n v="5100405772.4632702"/>
    <n v="4420168102.3930597"/>
    <n v="4258743262.8287601"/>
    <n v="4956588278.5614405"/>
    <n v="4601413263.5289402"/>
    <n v="4257702196.53864"/>
    <n v="4510846967.8741999"/>
    <n v="5255221424.8096199"/>
    <n v="6496195450.6103401"/>
    <n v="7683852496.8449898"/>
    <n v="12270448700.1994"/>
    <n v="12711213451.034"/>
    <n v="13375976353.6994"/>
    <n v="13581644245.735201"/>
    <n v="14142035080.284901"/>
    <n v="15224257698.482"/>
    <n v="16675948414.757299"/>
    <n v="18399046025.268799"/>
    <n v="18649590248.2626"/>
    <n v="21843529024.915401"/>
    <n v="27941177434.508701"/>
    <n v="29081425282.294899"/>
    <n v="32014249841.4151"/>
    <n v="34657139495.403099"/>
    <n v="39650530214.328697"/>
    <n v="45680532613.759102"/>
    <n v="49964788814.092598"/>
    <n v="47378599025.304398"/>
    <n v="49774021003.074799"/>
    <n v="53320625958.562798"/>
    <n v="58001200572.3965"/>
    <n v="63177068174.549004"/>
    <m/>
  </r>
  <r>
    <x v="245"/>
    <s v="UGA"/>
    <s v="Uganda"/>
    <x v="0"/>
    <s v="Sub-Saharan Africa"/>
    <s v="GDP (current US$)"/>
    <s v="NY.GDP.MKTP.CD"/>
    <n v="423008385.74423498"/>
    <n v="441524109.01467502"/>
    <n v="449012578.61635202"/>
    <n v="516147798.74213803"/>
    <n v="589056603.77358496"/>
    <n v="884873949.57983196"/>
    <n v="925770308.12324905"/>
    <n v="967647058.82352901"/>
    <n v="1037815126.05042"/>
    <n v="1169047619.0476201"/>
    <n v="1260084033.6134501"/>
    <n v="1417787114.8459401"/>
    <n v="1491596638.6554599"/>
    <n v="1702521008.4033599"/>
    <n v="2100142653.35235"/>
    <n v="2359555555.5555601"/>
    <n v="2447300000"/>
    <n v="2936470588.2352901"/>
    <n v="2420260869.5652199"/>
    <n v="2139025000"/>
    <n v="1244610000"/>
    <n v="1337300000"/>
    <n v="2177500000"/>
    <n v="2240333333.3333302"/>
    <n v="3615647477.0543399"/>
    <n v="3519666338.5245399"/>
    <n v="3923232122.12784"/>
    <n v="6269511614.6623497"/>
    <n v="6508931651.6666698"/>
    <n v="5276480985.9993696"/>
    <n v="4304398865.8826799"/>
    <n v="3321729057.1221499"/>
    <n v="2857457860.05088"/>
    <n v="3220439044.1894898"/>
    <n v="3990430446.7121601"/>
    <n v="5755818947.4212503"/>
    <n v="6044585326.9379997"/>
    <n v="6269333313.1710796"/>
    <n v="6584815846.5275402"/>
    <n v="5998563257.9465904"/>
    <n v="6193246837.0968704"/>
    <n v="5840503868.5724602"/>
    <n v="6178563590.89254"/>
    <n v="6606884390.7801905"/>
    <n v="7939487473.8631802"/>
    <n v="9239221858.5583897"/>
    <n v="9977647644.6995296"/>
    <n v="11902564401.323799"/>
    <n v="14440404021.4881"/>
    <n v="25019909334.6707"/>
    <n v="26558906013.772202"/>
    <n v="27752712167.4799"/>
    <n v="27188666946.705502"/>
    <n v="28791625559.228199"/>
    <n v="32472363451.882599"/>
    <n v="32248116583.681301"/>
    <n v="29078719933.9986"/>
    <n v="30756466548.054298"/>
    <n v="32916147253.271801"/>
    <n v="35165157016.912498"/>
    <m/>
  </r>
  <r>
    <x v="246"/>
    <s v="UKR"/>
    <s v="Ukraine"/>
    <x v="0"/>
    <s v="Europe &amp; Central Asia"/>
    <s v="GDP (current US$)"/>
    <s v="NY.GDP.MKTP.CD"/>
    <m/>
    <m/>
    <m/>
    <m/>
    <m/>
    <m/>
    <m/>
    <m/>
    <m/>
    <m/>
    <m/>
    <m/>
    <m/>
    <m/>
    <m/>
    <m/>
    <m/>
    <m/>
    <m/>
    <m/>
    <m/>
    <m/>
    <m/>
    <m/>
    <m/>
    <m/>
    <m/>
    <n v="64087694038.233299"/>
    <n v="74703517902.6642"/>
    <n v="82709161099.124405"/>
    <n v="81456918678.500793"/>
    <n v="77464561149.5103"/>
    <n v="73942235330.436996"/>
    <n v="65648559903.057098"/>
    <n v="52549555149.1978"/>
    <n v="48213868178.087303"/>
    <n v="44558077827.135002"/>
    <n v="50150399791.647003"/>
    <n v="41883241471.736504"/>
    <n v="31580639045.453999"/>
    <n v="31261527363.144001"/>
    <n v="37972301334.673599"/>
    <n v="42351593887.2827"/>
    <n v="50084197498.452904"/>
    <n v="64819702951.682602"/>
    <n v="86057915585.302597"/>
    <n v="107647920792.07899"/>
    <n v="142579603960.396"/>
    <n v="179816790704.73901"/>
    <n v="117113410001.02699"/>
    <n v="136013155905.036"/>
    <n v="163159671670.26501"/>
    <n v="175781379051.43301"/>
    <n v="183310146378.08099"/>
    <n v="133503411375.739"/>
    <n v="91030959454.696106"/>
    <n v="93355993628.504196"/>
    <n v="112190355158.17799"/>
    <n v="130901858421.72"/>
    <n v="153781069118.14801"/>
    <m/>
  </r>
  <r>
    <x v="247"/>
    <s v="UMC"/>
    <s v="Upper middle income"/>
    <x v="0"/>
    <n v="0"/>
    <s v="GDP (current US$)"/>
    <s v="NY.GDP.MKTP.CD"/>
    <n v="223788257955.51001"/>
    <n v="203962582854.29901"/>
    <n v="214715495596.10101"/>
    <n v="224356887848.28299"/>
    <n v="253743218694.263"/>
    <n v="281617106855.539"/>
    <n v="309762649710.11902"/>
    <n v="313977495572.87903"/>
    <n v="331175843222.32397"/>
    <n v="371052239276.51099"/>
    <n v="406482864339.85797"/>
    <n v="444576545696.15601"/>
    <n v="507195651305.96198"/>
    <n v="661253580572.75598"/>
    <n v="850914118373.92896"/>
    <n v="939176707629.80298"/>
    <n v="1024359892608.01"/>
    <n v="1148092802519.25"/>
    <n v="1224357072182.7"/>
    <n v="1471637023379.99"/>
    <n v="1709230648464.9299"/>
    <n v="1867158900472.76"/>
    <n v="1843197215790.25"/>
    <n v="1798047979291.1599"/>
    <n v="1853302893525.1599"/>
    <n v="1948403124163.0701"/>
    <n v="2000176141954.54"/>
    <n v="1987282070672.9399"/>
    <n v="2191606020535.2"/>
    <n v="2296615537172.7598"/>
    <n v="2675704948544.1299"/>
    <n v="2992159510784.1499"/>
    <n v="2930404181679.8799"/>
    <n v="3199054138998.5801"/>
    <n v="3493402576777.9399"/>
    <n v="3914104316272.5"/>
    <n v="4274727957033.1401"/>
    <n v="4538477361298.3096"/>
    <n v="4362675319225.71"/>
    <n v="4176815175485.5698"/>
    <n v="4612564111643.8896"/>
    <n v="4666447813004.2197"/>
    <n v="4707254626420.46"/>
    <n v="5283772927582.54"/>
    <n v="6313275086192.5"/>
    <n v="7570571319133.5996"/>
    <n v="9027337118240.1602"/>
    <n v="11196891343300.699"/>
    <n v="13671606582864.199"/>
    <n v="13263875342761.801"/>
    <n v="16223438101876"/>
    <n v="19402769722100"/>
    <n v="20788268583622.602"/>
    <n v="22031378746747.699"/>
    <n v="22730001475259.199"/>
    <n v="21352171851051.398"/>
    <n v="21338913049379.801"/>
    <n v="23580671477850.699"/>
    <n v="25273285727694.102"/>
    <n v="25741843596304.398"/>
    <m/>
  </r>
  <r>
    <x v="248"/>
    <s v="URY"/>
    <s v="Uruguay"/>
    <x v="0"/>
    <s v="Latin America &amp; Caribbean"/>
    <s v="GDP (current US$)"/>
    <s v="NY.GDP.MKTP.CD"/>
    <n v="1242289239.2049301"/>
    <n v="1547388781.43133"/>
    <n v="1710004407.22785"/>
    <n v="1539681490.78174"/>
    <n v="1975701816.46615"/>
    <n v="1890769326.14221"/>
    <n v="1809183974.52669"/>
    <n v="1597721080.0099101"/>
    <n v="1593675330.16467"/>
    <n v="2004435483.87097"/>
    <n v="2137096774.1935501"/>
    <n v="2807258064.51613"/>
    <n v="2189418001.3789802"/>
    <n v="3964295672.5244398"/>
    <n v="4090209681.9717202"/>
    <n v="3538283322.07726"/>
    <n v="3667161241.4837198"/>
    <n v="4114667062.6491699"/>
    <n v="4910257282.93153"/>
    <n v="7181185277.9865103"/>
    <n v="10163020115.7344"/>
    <n v="11048335541.493299"/>
    <n v="9178802162.6616001"/>
    <n v="5102281255.9998598"/>
    <n v="4850241442.1764297"/>
    <n v="4732017873.3836899"/>
    <n v="5880112788.4094696"/>
    <n v="7367494080.4001398"/>
    <n v="8213515458.5113897"/>
    <n v="8438951476.0664396"/>
    <n v="9298839655.2313805"/>
    <n v="11205971155.275801"/>
    <n v="12878199880.9839"/>
    <n v="15002106518.484699"/>
    <n v="17474647792.3829"/>
    <n v="19297663096.550598"/>
    <n v="20515543039.2132"/>
    <n v="23969823008.973801"/>
    <n v="25385928193.172298"/>
    <n v="23983945187.568501"/>
    <n v="22823255803.065701"/>
    <n v="20898788417.437099"/>
    <n v="13606494597.2917"/>
    <n v="12045631091.1744"/>
    <n v="13686329889.6112"/>
    <n v="17362857684.869499"/>
    <n v="19579457964.754398"/>
    <n v="23410572633.2882"/>
    <n v="30366213118.4076"/>
    <n v="31660911278.562698"/>
    <n v="40284481653.434303"/>
    <n v="47962439302.665802"/>
    <n v="51264390114.230499"/>
    <n v="57531233351.2089"/>
    <n v="57236013087.706299"/>
    <n v="53274304222.182899"/>
    <n v="52687612262.177002"/>
    <n v="59530088537.330704"/>
    <n v="59596885024.348701"/>
    <n v="56045912952.973198"/>
    <m/>
  </r>
  <r>
    <x v="249"/>
    <s v="USA"/>
    <s v="United States"/>
    <x v="1"/>
    <s v="North America"/>
    <s v="GDP (current US$)"/>
    <s v="NY.GDP.MKTP.CD"/>
    <n v="543300000000"/>
    <n v="563300000000"/>
    <n v="605100000000"/>
    <n v="638600000000"/>
    <n v="685800000000"/>
    <n v="743700000000"/>
    <n v="815000000000"/>
    <n v="861700000000"/>
    <n v="942500000000"/>
    <n v="1019900000000"/>
    <n v="1073303000000"/>
    <n v="1164850000000"/>
    <n v="1279110000000"/>
    <n v="1425376000000"/>
    <n v="1545243000000"/>
    <n v="1684904000000"/>
    <n v="1873412000000"/>
    <n v="2081826000000"/>
    <n v="2351599000000"/>
    <n v="2627334000000"/>
    <n v="2857307000000"/>
    <n v="3207042000000"/>
    <n v="3343789000000"/>
    <n v="3634038000000"/>
    <n v="4037613000000"/>
    <n v="4338979000000"/>
    <n v="4579631000000"/>
    <n v="4855215000000"/>
    <n v="5236438000000"/>
    <n v="5641580000000"/>
    <n v="5963144000000"/>
    <n v="6158129000000"/>
    <n v="6520327000000"/>
    <n v="6858559000000"/>
    <n v="7287236000000"/>
    <n v="7639749000000"/>
    <n v="8073122000000"/>
    <n v="8577554457000"/>
    <n v="9062818202000"/>
    <n v="9630664202000"/>
    <n v="10252345464000"/>
    <n v="10581821399000"/>
    <n v="10936419054000"/>
    <n v="11458243878000"/>
    <n v="12213729147000"/>
    <n v="13036640230000"/>
    <n v="13814611414000"/>
    <n v="14451858656000"/>
    <n v="14712844084000"/>
    <n v="14448933025000"/>
    <n v="14992052727000"/>
    <n v="15542581104000"/>
    <n v="16197007349000"/>
    <n v="16784849196000"/>
    <n v="17527163695000"/>
    <n v="18224704440000"/>
    <n v="18714960538000"/>
    <n v="19519353692000"/>
    <n v="20580159776000"/>
    <n v="21433226000000"/>
    <m/>
  </r>
  <r>
    <x v="250"/>
    <s v="UZB"/>
    <s v="Uzbekistan"/>
    <x v="0"/>
    <s v="Europe &amp; Central Asia"/>
    <s v="GDP (current US$)"/>
    <s v="NY.GDP.MKTP.CD"/>
    <m/>
    <m/>
    <m/>
    <m/>
    <m/>
    <m/>
    <m/>
    <m/>
    <m/>
    <m/>
    <m/>
    <m/>
    <m/>
    <m/>
    <m/>
    <m/>
    <m/>
    <m/>
    <m/>
    <m/>
    <m/>
    <m/>
    <m/>
    <m/>
    <m/>
    <m/>
    <m/>
    <m/>
    <m/>
    <m/>
    <n v="13360607917.8773"/>
    <n v="13677622222.2222"/>
    <n v="12941297376.0933"/>
    <n v="13099013835.511101"/>
    <n v="12899156990.615601"/>
    <n v="13350468917.411501"/>
    <n v="13948892215.568899"/>
    <n v="14744603773.5849"/>
    <n v="14988971210.838301"/>
    <n v="17078465982.0282"/>
    <n v="13760513969.313999"/>
    <n v="11401421329.197399"/>
    <n v="9687788512.8018398"/>
    <n v="10134453435.4603"/>
    <n v="12030023547.880699"/>
    <n v="14307509838.8053"/>
    <n v="17330833852.918999"/>
    <n v="22311393927.881699"/>
    <n v="29549438883.833801"/>
    <n v="33689223673.257702"/>
    <n v="46679875793.572403"/>
    <n v="56516280748.377701"/>
    <n v="63628854498.502403"/>
    <n v="68997168337.678207"/>
    <n v="76658542757.470703"/>
    <n v="81847410181.795303"/>
    <n v="81779012350.883301"/>
    <n v="59159945320.566704"/>
    <n v="50392607758.232399"/>
    <n v="57921286440.349503"/>
    <m/>
  </r>
  <r>
    <x v="251"/>
    <s v="VCT"/>
    <s v="St. Vincent and the Grenadines"/>
    <x v="0"/>
    <s v="Latin America &amp; Caribbean"/>
    <s v="GDP (current US$)"/>
    <s v="NY.GDP.MKTP.CD"/>
    <n v="13066557.778685199"/>
    <n v="13999883.334305501"/>
    <n v="14524878.959341999"/>
    <n v="13708219.098174199"/>
    <n v="14758210.3482471"/>
    <n v="15108207.4316047"/>
    <n v="16099865.8344514"/>
    <n v="15835177.9329133"/>
    <n v="15350000"/>
    <n v="16650000"/>
    <n v="18450000"/>
    <n v="20051648.184718199"/>
    <n v="27585488.991828401"/>
    <n v="30165373.621886499"/>
    <n v="32924215.858172599"/>
    <n v="33237164.715642001"/>
    <n v="32792480.972960599"/>
    <n v="49353161.851851903"/>
    <n v="60844771.4814815"/>
    <n v="71096359.629629597"/>
    <n v="82340339.629629597"/>
    <n v="102086539.259259"/>
    <n v="113759203.333333"/>
    <n v="122255349.62963"/>
    <n v="135024987.777778"/>
    <n v="145641705.18518499"/>
    <n v="160846656.66666701"/>
    <n v="175580647.40740699"/>
    <n v="200726712.59259301"/>
    <n v="214745002.222222"/>
    <n v="240365262.59259301"/>
    <n v="254829629.62963"/>
    <n v="277954111.11111099"/>
    <n v="286307814.81481498"/>
    <n v="289438481.48148102"/>
    <n v="316008481.48148102"/>
    <n v="331489703.703704"/>
    <n v="347770000"/>
    <n v="373619851.851852"/>
    <n v="390719148.148148"/>
    <n v="396261370.37036997"/>
    <n v="430039296.296296"/>
    <n v="461883444.444444"/>
    <n v="481806296.296296"/>
    <n v="521975111.11111099"/>
    <n v="550728666.66666698"/>
    <n v="610930037.03703701"/>
    <n v="684446259.25925899"/>
    <n v="695428851.85185206"/>
    <n v="674922481.48148096"/>
    <n v="681225925.92592597"/>
    <n v="676129629.62962997"/>
    <n v="692933333.33333302"/>
    <n v="721207407.40740705"/>
    <n v="727714814.81481504"/>
    <n v="755400000"/>
    <n v="774429629.62962997"/>
    <n v="792177777.77777803"/>
    <n v="811300000"/>
    <n v="824718518.51851797"/>
    <m/>
  </r>
  <r>
    <x v="252"/>
    <s v="VEN"/>
    <s v="Venezuela, RB"/>
    <x v="0"/>
    <s v="Latin America &amp; Caribbean"/>
    <s v="GDP (current US$)"/>
    <s v="NY.GDP.MKTP.CD"/>
    <n v="7779090909.09091"/>
    <n v="8189090909.09091"/>
    <n v="8946969696.9696999"/>
    <n v="9753333333.3333302"/>
    <n v="8099318181.8181801"/>
    <n v="8427777777.7777796"/>
    <n v="8781333333.3333302"/>
    <n v="9250000000"/>
    <n v="10034444444.444401"/>
    <n v="10285111111.111099"/>
    <n v="11561111111.111099"/>
    <n v="12986590909.0909"/>
    <n v="13977727272.727301"/>
    <n v="17035581395.348801"/>
    <n v="26100930232.558102"/>
    <n v="27464651162.790699"/>
    <n v="31419534883.720901"/>
    <n v="36210697674.418602"/>
    <n v="39316279069.767403"/>
    <n v="48310930232.558098"/>
    <n v="59116511627.906998"/>
    <n v="66327441860.465103"/>
    <n v="67736744186.046501"/>
    <n v="67556279069.767403"/>
    <n v="60010285714.285698"/>
    <n v="61965466666.666702"/>
    <n v="60391604938.271599"/>
    <n v="48029034482.758598"/>
    <n v="60226413793.103401"/>
    <n v="43526253602.305496"/>
    <n v="48598315565.031998"/>
    <n v="53476971830.985901"/>
    <n v="60401798245.613998"/>
    <n v="60065011013.215897"/>
    <n v="58418666666.666702"/>
    <n v="77407726244.343903"/>
    <n v="70543211119.098999"/>
    <n v="85843534588.620605"/>
    <n v="91331203433.162903"/>
    <n v="97976886247.3172"/>
    <n v="117140723529.412"/>
    <n v="122903960204.505"/>
    <n v="92893587733.654907"/>
    <n v="83620628582.1082"/>
    <n v="112453382329.61501"/>
    <n v="145510008134.75"/>
    <n v="183477522123.89401"/>
    <n v="230364012575.68701"/>
    <n v="315953388510.67798"/>
    <n v="329787628928.47101"/>
    <n v="393192354510.65302"/>
    <n v="316482190800.36401"/>
    <n v="381286237847.66699"/>
    <n v="371005379786.56598"/>
    <n v="482359318767.703"/>
    <m/>
    <m/>
    <m/>
    <m/>
    <m/>
    <m/>
  </r>
  <r>
    <x v="253"/>
    <s v="VGB"/>
    <s v="British Virgin Islands"/>
    <x v="0"/>
    <s v="Latin America &amp; Caribbean"/>
    <s v="GDP (current US$)"/>
    <s v="NY.GDP.MKTP.CD"/>
    <m/>
    <m/>
    <m/>
    <m/>
    <m/>
    <m/>
    <m/>
    <m/>
    <m/>
    <m/>
    <m/>
    <m/>
    <m/>
    <m/>
    <m/>
    <m/>
    <m/>
    <m/>
    <m/>
    <m/>
    <m/>
    <m/>
    <m/>
    <m/>
    <m/>
    <m/>
    <m/>
    <m/>
    <m/>
    <m/>
    <m/>
    <m/>
    <m/>
    <m/>
    <m/>
    <m/>
    <m/>
    <m/>
    <m/>
    <m/>
    <m/>
    <m/>
    <m/>
    <m/>
    <m/>
    <m/>
    <m/>
    <m/>
    <m/>
    <m/>
    <m/>
    <m/>
    <m/>
    <m/>
    <m/>
    <m/>
    <m/>
    <m/>
    <m/>
    <m/>
    <m/>
  </r>
  <r>
    <x v="254"/>
    <s v="VIR"/>
    <s v="Virgin Islands (U.S.)"/>
    <x v="0"/>
    <s v="Latin America &amp; Caribbean"/>
    <s v="GDP (current US$)"/>
    <s v="NY.GDP.MKTP.CD"/>
    <m/>
    <m/>
    <m/>
    <m/>
    <m/>
    <m/>
    <m/>
    <m/>
    <m/>
    <m/>
    <m/>
    <m/>
    <m/>
    <m/>
    <m/>
    <m/>
    <m/>
    <m/>
    <m/>
    <m/>
    <m/>
    <m/>
    <m/>
    <m/>
    <m/>
    <m/>
    <m/>
    <m/>
    <m/>
    <m/>
    <m/>
    <m/>
    <m/>
    <m/>
    <m/>
    <m/>
    <m/>
    <m/>
    <m/>
    <m/>
    <m/>
    <m/>
    <n v="3269000000"/>
    <n v="3453000000"/>
    <n v="3799000000"/>
    <n v="4439000000"/>
    <n v="4504000000"/>
    <n v="4803000000"/>
    <n v="4250000000"/>
    <n v="4203000000"/>
    <n v="4339000000"/>
    <n v="4239000000"/>
    <n v="4095000000"/>
    <n v="3762000000"/>
    <n v="3622000000"/>
    <n v="3748000000"/>
    <n v="3863000000"/>
    <n v="3855000000"/>
    <m/>
    <m/>
    <m/>
  </r>
  <r>
    <x v="255"/>
    <s v="VNM"/>
    <s v="Vietnam"/>
    <x v="0"/>
    <s v="East Asia &amp; Pacific"/>
    <s v="GDP (current US$)"/>
    <s v="NY.GDP.MKTP.CD"/>
    <m/>
    <m/>
    <m/>
    <m/>
    <m/>
    <m/>
    <m/>
    <m/>
    <m/>
    <m/>
    <m/>
    <m/>
    <m/>
    <m/>
    <m/>
    <m/>
    <m/>
    <m/>
    <m/>
    <m/>
    <m/>
    <m/>
    <m/>
    <m/>
    <m/>
    <n v="14094687820.744499"/>
    <n v="26336616250.439701"/>
    <n v="36658108850.314796"/>
    <n v="25423812648.594101"/>
    <n v="6293304974.5940304"/>
    <n v="6471740805.5698404"/>
    <n v="9613369520.4188499"/>
    <n v="9866990236.4358692"/>
    <n v="13180953598.1716"/>
    <n v="16286433533.3228"/>
    <n v="20736164458.9505"/>
    <n v="24657470574.750099"/>
    <n v="26843700441.548199"/>
    <n v="27209602050.0452"/>
    <n v="28683659006.7752"/>
    <n v="31172518403.3162"/>
    <n v="32685198735.305302"/>
    <n v="35064105500.834396"/>
    <n v="39552513316.073402"/>
    <n v="45427854693.255402"/>
    <n v="57633255618.273102"/>
    <n v="66371664817.043602"/>
    <n v="77414425532.245193"/>
    <n v="99130304099.127396"/>
    <n v="106014659770.222"/>
    <n v="115931749697.241"/>
    <n v="135539438559.709"/>
    <n v="155820001920.492"/>
    <n v="171222025117.38101"/>
    <n v="186204652922.26199"/>
    <n v="193241108709.53601"/>
    <n v="205276172134.901"/>
    <n v="223779865815.18301"/>
    <n v="245213686369.15701"/>
    <n v="261921244843.172"/>
    <m/>
  </r>
  <r>
    <x v="256"/>
    <s v="VUT"/>
    <s v="Vanuatu"/>
    <x v="0"/>
    <s v="East Asia &amp; Pacific"/>
    <s v="GDP (current US$)"/>
    <s v="NY.GDP.MKTP.CD"/>
    <m/>
    <m/>
    <m/>
    <m/>
    <m/>
    <m/>
    <m/>
    <m/>
    <m/>
    <m/>
    <m/>
    <m/>
    <m/>
    <m/>
    <m/>
    <m/>
    <m/>
    <m/>
    <m/>
    <n v="119258835.33552501"/>
    <n v="121185497.569261"/>
    <n v="113781795.82356"/>
    <n v="114501912.52286699"/>
    <n v="117389554.191406"/>
    <n v="144482515.36833599"/>
    <n v="131856420.70318399"/>
    <n v="126498935.335649"/>
    <n v="139464173.547324"/>
    <n v="158351368.43314901"/>
    <n v="154013202.11647499"/>
    <n v="168879207.24414799"/>
    <n v="201334169.054441"/>
    <n v="209088824.60843799"/>
    <n v="200491853.16784701"/>
    <n v="233701301.490486"/>
    <n v="249333250.08250701"/>
    <n v="261370044.48661399"/>
    <n v="272771209.113662"/>
    <n v="262293410.708334"/>
    <n v="268006972.69029599"/>
    <n v="272014693.05080599"/>
    <n v="257926881.72042999"/>
    <n v="262596597.803278"/>
    <n v="314471328.07154799"/>
    <n v="364996869.12961799"/>
    <n v="394962552.33610803"/>
    <n v="439376794.09404099"/>
    <n v="526428309.94508803"/>
    <n v="607958616.14341497"/>
    <n v="610066628.69305801"/>
    <n v="700804286.22435403"/>
    <n v="792149700.67911601"/>
    <n v="781702874.106058"/>
    <n v="801787555.86112106"/>
    <n v="814954306.97103298"/>
    <n v="759689950.93091798"/>
    <n v="804332795.57501698"/>
    <n v="880043553.74844205"/>
    <n v="914700508.22241998"/>
    <n v="934239973.81257296"/>
    <m/>
  </r>
  <r>
    <x v="257"/>
    <s v="WLD"/>
    <s v="World"/>
    <x v="1"/>
    <n v="0"/>
    <s v="GDP (current US$)"/>
    <s v="NY.GDP.MKTP.CD"/>
    <n v="1369443925011.8899"/>
    <n v="1425115081577.8401"/>
    <n v="1530068789423.03"/>
    <n v="1648304927596.8701"/>
    <n v="1805673902285.75"/>
    <n v="1966277080224.8601"/>
    <n v="2133345298195.8301"/>
    <n v="2270951628946"/>
    <n v="2451449172889.8799"/>
    <n v="2704652070727.4399"/>
    <n v="2961058584800.3901"/>
    <n v="3273349657869.52"/>
    <n v="3777608298767.3599"/>
    <n v="4609187412816.6201"/>
    <n v="5315975951491.4297"/>
    <n v="5920346810454.4404"/>
    <n v="6438212557515.46"/>
    <n v="7277590659724.7695"/>
    <n v="8584658502250.4297"/>
    <n v="9971331091928.2598"/>
    <n v="11227787361930"/>
    <n v="11624037160585.5"/>
    <n v="11514725665438.4"/>
    <n v="11747282629212.5"/>
    <n v="12180064946161.301"/>
    <n v="12793526857410.801"/>
    <n v="15118751369432.801"/>
    <n v="17201254955042.301"/>
    <n v="19244410731051.801"/>
    <n v="20087689311360.398"/>
    <n v="22626736590326"/>
    <n v="23966885541451.102"/>
    <n v="25453189198265.199"/>
    <n v="25858210431828"/>
    <n v="27771192160987.398"/>
    <n v="30887281364940.898"/>
    <n v="31573213341361"/>
    <n v="31458340846918.5"/>
    <n v="31393737903662.699"/>
    <n v="32563160743067.699"/>
    <n v="33623637910868.699"/>
    <n v="33430841993024.301"/>
    <n v="34712451850985.301"/>
    <n v="38948207693351.203"/>
    <n v="43874597658831"/>
    <n v="47526792786394.102"/>
    <n v="51512231538197.898"/>
    <n v="58043560380507.797"/>
    <n v="63690177847399.5"/>
    <n v="60410286580323.5"/>
    <n v="66125919193271.102"/>
    <n v="73460345663712"/>
    <n v="75161778950115.094"/>
    <n v="77316336530735"/>
    <n v="79453254441374.703"/>
    <n v="75217722628911.5"/>
    <n v="76368999871236.703"/>
    <n v="81306030232472.906"/>
    <n v="86439423191635.797"/>
    <n v="87734574388072.703"/>
    <m/>
  </r>
  <r>
    <x v="258"/>
    <s v="WSM"/>
    <s v="Samoa"/>
    <x v="0"/>
    <s v="East Asia &amp; Pacific"/>
    <s v="GDP (current US$)"/>
    <s v="NY.GDP.MKTP.CD"/>
    <m/>
    <m/>
    <m/>
    <m/>
    <m/>
    <m/>
    <m/>
    <m/>
    <m/>
    <m/>
    <m/>
    <m/>
    <m/>
    <m/>
    <m/>
    <m/>
    <m/>
    <m/>
    <m/>
    <m/>
    <m/>
    <m/>
    <n v="121221651.619316"/>
    <n v="111862823.57497901"/>
    <n v="109200934.328518"/>
    <n v="95572172.983565703"/>
    <n v="100947848.64478"/>
    <n v="111713922.141578"/>
    <n v="133016065.41606501"/>
    <n v="122888609.715243"/>
    <n v="125766269.755358"/>
    <n v="125597205.422315"/>
    <n v="132303041.36252999"/>
    <n v="133122897.196262"/>
    <n v="221098106.508876"/>
    <n v="224865731.38190299"/>
    <n v="249908970.65897101"/>
    <n v="285475591.89651"/>
    <n v="269481523.20046502"/>
    <n v="258833766.580017"/>
    <n v="269019710.327456"/>
    <n v="273088357.16369998"/>
    <n v="288078881.433056"/>
    <n v="338838639.37843502"/>
    <n v="420320176.35943699"/>
    <n v="465568018.30055702"/>
    <n v="505832439.82297701"/>
    <n v="570469196.667431"/>
    <n v="619260721.57930601"/>
    <n v="584706020.21385705"/>
    <n v="663161517.850106"/>
    <n v="737401692.21747506"/>
    <n v="760549587.13602805"/>
    <n v="770021663.96778905"/>
    <n v="756919917.33402205"/>
    <n v="788307330.55567002"/>
    <n v="799376439.53016806"/>
    <n v="832153612.55718601"/>
    <n v="821496064.52618504"/>
    <n v="852250190.98548496"/>
    <m/>
  </r>
  <r>
    <x v="259"/>
    <s v="XKX"/>
    <s v="Kosovo"/>
    <x v="0"/>
    <s v="Europe &amp; Central Asia"/>
    <s v="GDP (current US$)"/>
    <s v="NY.GDP.MKTP.CD"/>
    <m/>
    <m/>
    <m/>
    <m/>
    <m/>
    <m/>
    <m/>
    <m/>
    <m/>
    <m/>
    <m/>
    <m/>
    <m/>
    <m/>
    <m/>
    <m/>
    <m/>
    <m/>
    <m/>
    <m/>
    <m/>
    <m/>
    <m/>
    <m/>
    <m/>
    <m/>
    <m/>
    <m/>
    <m/>
    <m/>
    <m/>
    <m/>
    <m/>
    <m/>
    <m/>
    <m/>
    <m/>
    <m/>
    <m/>
    <m/>
    <n v="1849196082.0550699"/>
    <n v="2535333631.8853598"/>
    <n v="2406270658.2302399"/>
    <n v="2790455727.6942201"/>
    <n v="3556757428.8200898"/>
    <n v="3663101604.27807"/>
    <n v="3846819721.4903998"/>
    <n v="4655899260.8814697"/>
    <n v="5687417606.5621796"/>
    <n v="5653792720.2000599"/>
    <n v="5835874320.5621099"/>
    <n v="6701698218.2628098"/>
    <n v="6499807272.2600498"/>
    <n v="7074777526.8959999"/>
    <n v="7396705194.6326599"/>
    <n v="6442915788.3057804"/>
    <n v="6719172016.8253298"/>
    <n v="7245707184.8169899"/>
    <n v="7942961738.3089304"/>
    <n v="7926133713.6139698"/>
    <m/>
  </r>
  <r>
    <x v="260"/>
    <s v="YEM"/>
    <s v="Yemen, Rep."/>
    <x v="0"/>
    <s v="Middle East &amp; North Africa"/>
    <s v="GDP (current US$)"/>
    <s v="NY.GDP.MKTP.CD"/>
    <m/>
    <m/>
    <m/>
    <m/>
    <m/>
    <m/>
    <m/>
    <m/>
    <m/>
    <m/>
    <m/>
    <m/>
    <m/>
    <m/>
    <m/>
    <m/>
    <m/>
    <m/>
    <m/>
    <m/>
    <m/>
    <m/>
    <m/>
    <m/>
    <m/>
    <m/>
    <m/>
    <m/>
    <m/>
    <m/>
    <n v="5647119229.0076303"/>
    <n v="5930370370.3703699"/>
    <n v="6463649985.0164804"/>
    <n v="5368270614.8467999"/>
    <n v="4167356037.1517"/>
    <n v="4258788725.4499102"/>
    <n v="5785685310.8666801"/>
    <n v="6838557384.4035702"/>
    <n v="6325141675.8698902"/>
    <n v="7641102523.1508198"/>
    <n v="9652436179.6460495"/>
    <n v="9861560094.7400894"/>
    <n v="10694628091.6726"/>
    <n v="11777966673.3897"/>
    <n v="13872791658.5487"/>
    <n v="16746344766.204399"/>
    <n v="19061978586.1278"/>
    <n v="21650532264.232201"/>
    <n v="26910851361.755501"/>
    <n v="25130274124.252499"/>
    <n v="30906749533.221001"/>
    <n v="32726417212.348"/>
    <n v="35401341663.042503"/>
    <n v="40415235701.987099"/>
    <n v="43206469767.441902"/>
    <n v="42450620875.649902"/>
    <n v="30935978723.73"/>
    <n v="26736139802.004002"/>
    <n v="23486270352.332699"/>
    <n v="22581081993.945"/>
    <m/>
  </r>
  <r>
    <x v="261"/>
    <s v="ZAF"/>
    <s v="South Africa"/>
    <x v="1"/>
    <s v="Sub-Saharan Africa"/>
    <s v="GDP (current US$)"/>
    <s v="NY.GDP.MKTP.CD"/>
    <n v="7575396972.8713703"/>
    <n v="7972996813.9904699"/>
    <n v="8497996604.2005501"/>
    <n v="9423396234.4108601"/>
    <n v="10373995854.5513"/>
    <n v="11334395470.7756"/>
    <n v="12354995062.944"/>
    <n v="13777394494.5532"/>
    <n v="14894594048.120199"/>
    <n v="16780393294.5548"/>
    <n v="18418392640.0103"/>
    <n v="20333691315.355"/>
    <n v="21357435928.4543"/>
    <n v="29295674713.356201"/>
    <n v="36807721039.251099"/>
    <n v="38114542813.287003"/>
    <n v="36603349968.170998"/>
    <n v="40651349964.651001"/>
    <n v="46739449959.357002"/>
    <n v="57645721015.634003"/>
    <n v="82980483390.505707"/>
    <n v="85454420504.101395"/>
    <n v="78423059791.084305"/>
    <n v="87415851379.457794"/>
    <n v="77344092904.105194"/>
    <n v="59082638803.084602"/>
    <n v="67521602552.6474"/>
    <n v="88573697221.722107"/>
    <n v="95176640968.036697"/>
    <n v="99030856824.752594"/>
    <n v="115552349035.44099"/>
    <n v="123942759156.416"/>
    <n v="134544563096.782"/>
    <n v="134308050011.80901"/>
    <n v="139752515748.806"/>
    <n v="155460927990.383"/>
    <n v="147606294673.67001"/>
    <n v="152587423868.18201"/>
    <n v="137774755609.07199"/>
    <n v="136632320704.653"/>
    <n v="136361298082.061"/>
    <n v="121514658737.16499"/>
    <n v="115482368343.658"/>
    <n v="175256916996.047"/>
    <n v="228590027400.65302"/>
    <n v="257772710832.953"/>
    <n v="271638484826.10901"/>
    <n v="299415505152.29797"/>
    <n v="286769839732.72601"/>
    <n v="295936485832.63501"/>
    <n v="375349442837.23999"/>
    <n v="416418874936.30402"/>
    <n v="396332702639.49597"/>
    <n v="366829390478.95398"/>
    <n v="350904575292.31702"/>
    <n v="317620522794.82703"/>
    <n v="296357282715.10901"/>
    <n v="349554116683.81799"/>
    <n v="368288939768.32202"/>
    <n v="351431649241.43903"/>
    <m/>
  </r>
  <r>
    <x v="262"/>
    <s v="ZMB"/>
    <s v="Zambia"/>
    <x v="0"/>
    <s v="Sub-Saharan Africa"/>
    <s v="GDP (current US$)"/>
    <s v="NY.GDP.MKTP.CD"/>
    <n v="713000000"/>
    <n v="696285714.28571403"/>
    <n v="693142857.14285696"/>
    <n v="718714285.71428597"/>
    <n v="839428571.42857099"/>
    <n v="1082857142.8571401"/>
    <n v="1264285714.2857101"/>
    <n v="1368000000"/>
    <n v="1605857142.8571401"/>
    <n v="1965714285.7142899"/>
    <n v="1825285714.2857101"/>
    <n v="1687000000"/>
    <n v="1910714285.7142899"/>
    <n v="2268714285.7142901"/>
    <n v="3121833333.3333302"/>
    <n v="2618666666.6666698"/>
    <n v="2746714285.7142901"/>
    <n v="2483000000"/>
    <n v="2813375000"/>
    <n v="3325500000"/>
    <n v="3829500000"/>
    <n v="3872666666.6666698"/>
    <n v="3994777777.7777801"/>
    <n v="3216307692.3076901"/>
    <n v="2739444444.4444399"/>
    <n v="2281258064.51613"/>
    <n v="1661948717.94872"/>
    <n v="2269894736.8421102"/>
    <n v="3713614457.8313298"/>
    <n v="3998637681.15942"/>
    <n v="3285217391.3043499"/>
    <n v="3378882352.9411802"/>
    <n v="3181921787.7094998"/>
    <n v="3273237853.3568902"/>
    <n v="3656647744.24858"/>
    <n v="3807067121.8608999"/>
    <n v="3597220962.0001702"/>
    <n v="4303281932.2936497"/>
    <n v="3537683046.0233102"/>
    <n v="3404311976.5494099"/>
    <n v="3600683039.7325401"/>
    <n v="4094480988.1193099"/>
    <n v="4193845678.17033"/>
    <n v="4901839731.2657099"/>
    <n v="6221077674.7787104"/>
    <n v="8331870169.1497698"/>
    <n v="12756858899.2812"/>
    <n v="14056957976.264799"/>
    <n v="17910858637.9048"/>
    <n v="15328342303.9575"/>
    <n v="20265559483.854801"/>
    <n v="23459515275.577599"/>
    <n v="25503060420.026001"/>
    <n v="28045553105.135399"/>
    <n v="27150728123.780998"/>
    <n v="21243339048.2369"/>
    <n v="20954754378.1394"/>
    <n v="25868165344.818501"/>
    <n v="26312140828.639999"/>
    <n v="23309773922.758202"/>
    <m/>
  </r>
  <r>
    <x v="263"/>
    <s v="ZWE"/>
    <s v="Zimbabwe"/>
    <x v="0"/>
    <s v="Sub-Saharan Africa"/>
    <s v="GDP (current US$)"/>
    <s v="NY.GDP.MKTP.CD"/>
    <n v="1052990400"/>
    <n v="1096646600"/>
    <n v="1117601600"/>
    <n v="1159511700"/>
    <n v="1217138000"/>
    <n v="1311435800"/>
    <n v="1281749500"/>
    <n v="1397002000"/>
    <n v="1479599900"/>
    <n v="1747998800"/>
    <n v="1884206300"/>
    <n v="2178716300"/>
    <n v="2677729400"/>
    <n v="3309353600"/>
    <n v="3982161400"/>
    <n v="4371300700"/>
    <n v="4318372000"/>
    <n v="4364382100"/>
    <n v="4351600500"/>
    <n v="5177459400"/>
    <n v="6678868200"/>
    <n v="8011373800"/>
    <n v="8539700700"/>
    <n v="7764067000"/>
    <n v="6352125900"/>
    <n v="5637259300"/>
    <n v="6217523700"/>
    <n v="6741215100"/>
    <n v="7814784100"/>
    <n v="8286322700"/>
    <n v="8783816700"/>
    <n v="8641481700"/>
    <n v="6751472200"/>
    <n v="6563813300"/>
    <n v="6890675000"/>
    <n v="7111270700"/>
    <n v="8553146600"/>
    <n v="8529571600"/>
    <n v="6401968200"/>
    <n v="6858013100"/>
    <n v="6689957600"/>
    <n v="6777384700"/>
    <n v="6342116400"/>
    <n v="5727591800"/>
    <n v="5805598400"/>
    <n v="5755215200"/>
    <n v="5443896500"/>
    <n v="5291950100"/>
    <n v="4415702800"/>
    <n v="9665793300"/>
    <n v="12041655200"/>
    <n v="14101920300"/>
    <n v="17114849900"/>
    <n v="19091020000"/>
    <n v="19495519600"/>
    <n v="19963120600"/>
    <n v="20548678100"/>
    <n v="22040902300"/>
    <n v="24311560500"/>
    <n v="21440758800"/>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7">
  <r>
    <x v="0"/>
    <s v="Australia"/>
    <s v="GDPLTFORECAST"/>
    <s v="TOT"/>
    <s v="MLN_USD"/>
    <s v="A"/>
    <x v="0"/>
    <n v="479404.85630510899"/>
    <n v="0"/>
  </r>
  <r>
    <x v="0"/>
    <s v="Australia"/>
    <s v="GDPLTFORECAST"/>
    <s v="TOT"/>
    <s v="MLN_USD"/>
    <s v="A"/>
    <x v="1"/>
    <n v="473158.07133552001"/>
    <n v="-1.3030291386145865E-2"/>
  </r>
  <r>
    <x v="0"/>
    <s v="Australia"/>
    <s v="GDPLTFORECAST"/>
    <s v="TOT"/>
    <s v="MLN_USD"/>
    <s v="A"/>
    <x v="2"/>
    <n v="487416.29133017297"/>
    <n v="3.0134157818354934E-2"/>
  </r>
  <r>
    <x v="0"/>
    <s v="Australia"/>
    <s v="GDPLTFORECAST"/>
    <s v="TOT"/>
    <s v="MLN_USD"/>
    <s v="A"/>
    <x v="3"/>
    <n v="507344.51362689497"/>
    <n v="4.0885425151336863E-2"/>
  </r>
  <r>
    <x v="0"/>
    <s v="Australia"/>
    <s v="GDPLTFORECAST"/>
    <s v="TOT"/>
    <s v="MLN_USD"/>
    <s v="A"/>
    <x v="4"/>
    <n v="531372.46647006297"/>
    <n v="4.7360229977451374E-2"/>
  </r>
  <r>
    <x v="0"/>
    <s v="Australia"/>
    <s v="GDPLTFORECAST"/>
    <s v="TOT"/>
    <s v="MLN_USD"/>
    <s v="A"/>
    <x v="5"/>
    <n v="547754.87285258598"/>
    <n v="3.0830363664403393E-2"/>
  </r>
  <r>
    <x v="0"/>
    <s v="Australia"/>
    <s v="GDPLTFORECAST"/>
    <s v="TOT"/>
    <s v="MLN_USD"/>
    <s v="A"/>
    <x v="6"/>
    <n v="569890.49577665504"/>
    <n v="4.041154907265665E-2"/>
  </r>
  <r>
    <x v="0"/>
    <s v="Australia"/>
    <s v="GDPLTFORECAST"/>
    <s v="TOT"/>
    <s v="MLN_USD"/>
    <s v="A"/>
    <x v="7"/>
    <n v="593560.81795703201"/>
    <n v="4.1534860391238437E-2"/>
  </r>
  <r>
    <x v="0"/>
    <s v="Australia"/>
    <s v="GDPLTFORECAST"/>
    <s v="TOT"/>
    <s v="MLN_USD"/>
    <s v="A"/>
    <x v="8"/>
    <n v="623216.84837092995"/>
    <n v="4.9962917896047454E-2"/>
  </r>
  <r>
    <x v="0"/>
    <s v="Australia"/>
    <s v="GDPLTFORECAST"/>
    <s v="TOT"/>
    <s v="MLN_USD"/>
    <s v="A"/>
    <x v="9"/>
    <n v="648818.88430893701"/>
    <n v="4.1080461808646662E-2"/>
  </r>
  <r>
    <x v="0"/>
    <s v="Australia"/>
    <s v="GDPLTFORECAST"/>
    <s v="TOT"/>
    <s v="MLN_USD"/>
    <s v="A"/>
    <x v="10"/>
    <n v="670950.69589379395"/>
    <n v="3.4110923895857015E-2"/>
  </r>
  <r>
    <x v="0"/>
    <s v="Australia"/>
    <s v="GDPLTFORECAST"/>
    <s v="TOT"/>
    <s v="MLN_USD"/>
    <s v="A"/>
    <x v="11"/>
    <n v="688481.58582573803"/>
    <n v="2.6128432445532646E-2"/>
  </r>
  <r>
    <x v="0"/>
    <s v="Australia"/>
    <s v="GDPLTFORECAST"/>
    <s v="TOT"/>
    <s v="MLN_USD"/>
    <s v="A"/>
    <x v="12"/>
    <n v="716750.92398942099"/>
    <n v="4.1060412864605267E-2"/>
  </r>
  <r>
    <x v="0"/>
    <s v="Australia"/>
    <s v="GDPLTFORECAST"/>
    <s v="TOT"/>
    <s v="MLN_USD"/>
    <s v="A"/>
    <x v="13"/>
    <n v="736344.38365863101"/>
    <n v="2.7336497259261572E-2"/>
  </r>
  <r>
    <x v="0"/>
    <s v="Australia"/>
    <s v="GDPLTFORECAST"/>
    <s v="TOT"/>
    <s v="MLN_USD"/>
    <s v="A"/>
    <x v="14"/>
    <n v="766231.000094897"/>
    <n v="4.0587824256593352E-2"/>
  </r>
  <r>
    <x v="0"/>
    <s v="Australia"/>
    <s v="GDPLTFORECAST"/>
    <s v="TOT"/>
    <s v="MLN_USD"/>
    <s v="A"/>
    <x v="15"/>
    <n v="789153.66456638603"/>
    <n v="2.9916127732563691E-2"/>
  </r>
  <r>
    <x v="0"/>
    <s v="Australia"/>
    <s v="GDPLTFORECAST"/>
    <s v="TOT"/>
    <s v="MLN_USD"/>
    <s v="A"/>
    <x v="16"/>
    <n v="811130.48168992705"/>
    <n v="2.7848590344716317E-2"/>
  </r>
  <r>
    <x v="0"/>
    <s v="Australia"/>
    <s v="GDPLTFORECAST"/>
    <s v="TOT"/>
    <s v="MLN_USD"/>
    <s v="A"/>
    <x v="17"/>
    <n v="846688.37087466696"/>
    <n v="4.3837446609894082E-2"/>
  </r>
  <r>
    <x v="0"/>
    <s v="Australia"/>
    <s v="GDPLTFORECAST"/>
    <s v="TOT"/>
    <s v="MLN_USD"/>
    <s v="A"/>
    <x v="18"/>
    <n v="868132.23573163396"/>
    <n v="2.5326750188873648E-2"/>
  </r>
  <r>
    <x v="0"/>
    <s v="Australia"/>
    <s v="GDPLTFORECAST"/>
    <s v="TOT"/>
    <s v="MLN_USD"/>
    <s v="A"/>
    <x v="19"/>
    <n v="884388.86792013794"/>
    <n v="1.8725986110633697E-2"/>
  </r>
  <r>
    <x v="0"/>
    <s v="Australia"/>
    <s v="GDPLTFORECAST"/>
    <s v="TOT"/>
    <s v="MLN_USD"/>
    <s v="A"/>
    <x v="20"/>
    <n v="906201.16223433195"/>
    <n v="2.466369162412807E-2"/>
  </r>
  <r>
    <x v="0"/>
    <s v="Australia"/>
    <s v="GDPLTFORECAST"/>
    <s v="TOT"/>
    <s v="MLN_USD"/>
    <s v="A"/>
    <x v="21"/>
    <n v="930393.00266364496"/>
    <n v="2.6695883251424579E-2"/>
  </r>
  <r>
    <x v="0"/>
    <s v="Australia"/>
    <s v="GDPLTFORECAST"/>
    <s v="TOT"/>
    <s v="MLN_USD"/>
    <s v="A"/>
    <x v="22"/>
    <n v="966938.66392767301"/>
    <n v="3.9279810960960226E-2"/>
  </r>
  <r>
    <x v="0"/>
    <s v="Australia"/>
    <s v="GDPLTFORECAST"/>
    <s v="TOT"/>
    <s v="MLN_USD"/>
    <s v="A"/>
    <x v="23"/>
    <n v="988423.18306957604"/>
    <n v="2.2219112693905085E-2"/>
  </r>
  <r>
    <x v="0"/>
    <s v="Australia"/>
    <s v="GDPLTFORECAST"/>
    <s v="TOT"/>
    <s v="MLN_USD"/>
    <s v="A"/>
    <x v="24"/>
    <n v="1013564.68218605"/>
    <n v="2.5435966645780628E-2"/>
  </r>
  <r>
    <x v="0"/>
    <s v="Australia"/>
    <s v="GDPLTFORECAST"/>
    <s v="TOT"/>
    <s v="MLN_USD"/>
    <s v="A"/>
    <x v="25"/>
    <n v="1038999.0191987"/>
    <n v="2.5093945615580537E-2"/>
  </r>
  <r>
    <x v="0"/>
    <s v="Australia"/>
    <s v="GDPLTFORECAST"/>
    <s v="TOT"/>
    <s v="MLN_USD"/>
    <s v="A"/>
    <x v="26"/>
    <n v="1066059.5276087599"/>
    <n v="2.6044787251993329E-2"/>
  </r>
  <r>
    <x v="0"/>
    <s v="Australia"/>
    <s v="GDPLTFORECAST"/>
    <s v="TOT"/>
    <s v="MLN_USD"/>
    <s v="A"/>
    <x v="27"/>
    <n v="1090330.13571513"/>
    <n v="2.2766653716618013E-2"/>
  </r>
  <r>
    <x v="0"/>
    <s v="Australia"/>
    <s v="GDPLTFORECAST"/>
    <s v="TOT"/>
    <s v="MLN_USD"/>
    <s v="A"/>
    <x v="28"/>
    <n v="1122223.51935461"/>
    <n v="2.9251125502975928E-2"/>
  </r>
  <r>
    <x v="0"/>
    <s v="Australia"/>
    <s v="GDPLTFORECAST"/>
    <s v="TOT"/>
    <s v="MLN_USD"/>
    <s v="A"/>
    <x v="29"/>
    <n v="1156335.9554268599"/>
    <n v="3.0397185127494009E-2"/>
  </r>
  <r>
    <x v="0"/>
    <s v="Australia"/>
    <s v="GDPLTFORECAST"/>
    <s v="TOT"/>
    <s v="MLN_USD"/>
    <s v="A"/>
    <x v="30"/>
    <n v="1190221"/>
    <n v="2.9303806055768211E-2"/>
  </r>
  <r>
    <x v="0"/>
    <s v="Australia"/>
    <s v="GDPLTFORECAST"/>
    <s v="TOT"/>
    <s v="MLN_USD"/>
    <s v="A"/>
    <x v="31"/>
    <n v="1223255"/>
    <n v="2.7754509456647147E-2"/>
  </r>
  <r>
    <x v="0"/>
    <s v="Australia"/>
    <s v="GDPLTFORECAST"/>
    <s v="TOT"/>
    <s v="MLN_USD"/>
    <s v="A"/>
    <x v="32"/>
    <n v="1255818"/>
    <n v="2.6619960678680998E-2"/>
  </r>
  <r>
    <x v="0"/>
    <s v="Australia"/>
    <s v="GDPLTFORECAST"/>
    <s v="TOT"/>
    <s v="MLN_USD"/>
    <s v="A"/>
    <x v="33"/>
    <n v="1288557"/>
    <n v="2.6069860441560788E-2"/>
  </r>
  <r>
    <x v="0"/>
    <s v="Australia"/>
    <s v="GDPLTFORECAST"/>
    <s v="TOT"/>
    <s v="MLN_USD"/>
    <s v="A"/>
    <x v="34"/>
    <n v="1322018"/>
    <n v="2.5967807400060661E-2"/>
  </r>
  <r>
    <x v="0"/>
    <s v="Australia"/>
    <s v="GDPLTFORECAST"/>
    <s v="TOT"/>
    <s v="MLN_USD"/>
    <s v="A"/>
    <x v="35"/>
    <n v="1356407"/>
    <n v="2.601250512474107E-2"/>
  </r>
  <r>
    <x v="0"/>
    <s v="Australia"/>
    <s v="GDPLTFORECAST"/>
    <s v="TOT"/>
    <s v="MLN_USD"/>
    <s v="A"/>
    <x v="36"/>
    <n v="1391777"/>
    <n v="2.6076244077183341E-2"/>
  </r>
  <r>
    <x v="0"/>
    <s v="Australia"/>
    <s v="GDPLTFORECAST"/>
    <s v="TOT"/>
    <s v="MLN_USD"/>
    <s v="A"/>
    <x v="37"/>
    <n v="1428033"/>
    <n v="2.6050150275511053E-2"/>
  </r>
  <r>
    <x v="0"/>
    <s v="Australia"/>
    <s v="GDPLTFORECAST"/>
    <s v="TOT"/>
    <s v="MLN_USD"/>
    <s v="A"/>
    <x v="38"/>
    <n v="1465238"/>
    <n v="2.605331949611811E-2"/>
  </r>
  <r>
    <x v="0"/>
    <s v="Australia"/>
    <s v="GDPLTFORECAST"/>
    <s v="TOT"/>
    <s v="MLN_USD"/>
    <s v="A"/>
    <x v="39"/>
    <n v="1503479"/>
    <n v="2.6098831725630989E-2"/>
  </r>
  <r>
    <x v="0"/>
    <s v="Australia"/>
    <s v="GDPLTFORECAST"/>
    <s v="TOT"/>
    <s v="MLN_USD"/>
    <s v="A"/>
    <x v="40"/>
    <n v="1542855"/>
    <n v="2.618992350408611E-2"/>
  </r>
  <r>
    <x v="0"/>
    <s v="Australia"/>
    <s v="GDPLTFORECAST"/>
    <s v="TOT"/>
    <s v="MLN_USD"/>
    <s v="A"/>
    <x v="41"/>
    <n v="1583458"/>
    <n v="2.6316795810364502E-2"/>
  </r>
  <r>
    <x v="0"/>
    <s v="Australia"/>
    <s v="GDPLTFORECAST"/>
    <s v="TOT"/>
    <s v="MLN_USD"/>
    <s v="A"/>
    <x v="42"/>
    <n v="1625542"/>
    <n v="2.6577275810283574E-2"/>
  </r>
  <r>
    <x v="0"/>
    <s v="Australia"/>
    <s v="GDPLTFORECAST"/>
    <s v="TOT"/>
    <s v="MLN_USD"/>
    <s v="A"/>
    <x v="43"/>
    <n v="1669185"/>
    <n v="2.6848275836613311E-2"/>
  </r>
  <r>
    <x v="0"/>
    <s v="Australia"/>
    <s v="GDPLTFORECAST"/>
    <s v="TOT"/>
    <s v="MLN_USD"/>
    <s v="A"/>
    <x v="44"/>
    <n v="1714446"/>
    <n v="2.7115628285660387E-2"/>
  </r>
  <r>
    <x v="0"/>
    <s v="Australia"/>
    <s v="GDPLTFORECAST"/>
    <s v="TOT"/>
    <s v="MLN_USD"/>
    <s v="A"/>
    <x v="45"/>
    <n v="1761375"/>
    <n v="2.7372690653423959E-2"/>
  </r>
  <r>
    <x v="0"/>
    <s v="Australia"/>
    <s v="GDPLTFORECAST"/>
    <s v="TOT"/>
    <s v="MLN_USD"/>
    <s v="A"/>
    <x v="46"/>
    <n v="1810016"/>
    <n v="2.7615357320275313E-2"/>
  </r>
  <r>
    <x v="0"/>
    <s v="Australia"/>
    <s v="GDPLTFORECAST"/>
    <s v="TOT"/>
    <s v="MLN_USD"/>
    <s v="A"/>
    <x v="47"/>
    <n v="1860204"/>
    <n v="2.7727931686791774E-2"/>
  </r>
  <r>
    <x v="0"/>
    <s v="Australia"/>
    <s v="GDPLTFORECAST"/>
    <s v="TOT"/>
    <s v="MLN_USD"/>
    <s v="A"/>
    <x v="48"/>
    <n v="1911938"/>
    <n v="2.7810928263781731E-2"/>
  </r>
  <r>
    <x v="0"/>
    <s v="Australia"/>
    <s v="GDPLTFORECAST"/>
    <s v="TOT"/>
    <s v="MLN_USD"/>
    <s v="A"/>
    <x v="49"/>
    <n v="1965214"/>
    <n v="2.7864920305993079E-2"/>
  </r>
  <r>
    <x v="0"/>
    <s v="Australia"/>
    <s v="GDPLTFORECAST"/>
    <s v="TOT"/>
    <s v="MLN_USD"/>
    <s v="A"/>
    <x v="50"/>
    <n v="2020034"/>
    <n v="2.7895180881064352E-2"/>
  </r>
  <r>
    <x v="0"/>
    <s v="Australia"/>
    <s v="GDPLTFORECAST"/>
    <s v="TOT"/>
    <s v="MLN_USD"/>
    <s v="A"/>
    <x v="51"/>
    <n v="2076417"/>
    <n v="2.7911906433258027E-2"/>
  </r>
  <r>
    <x v="0"/>
    <s v="Australia"/>
    <s v="GDPLTFORECAST"/>
    <s v="TOT"/>
    <s v="MLN_USD"/>
    <s v="A"/>
    <x v="52"/>
    <n v="2134617"/>
    <n v="2.8029051967884966E-2"/>
  </r>
  <r>
    <x v="0"/>
    <s v="Australia"/>
    <s v="GDPLTFORECAST"/>
    <s v="TOT"/>
    <s v="MLN_USD"/>
    <s v="A"/>
    <x v="53"/>
    <n v="2194686"/>
    <n v="2.8140411136986065E-2"/>
  </r>
  <r>
    <x v="0"/>
    <s v="Australia"/>
    <s v="GDPLTFORECAST"/>
    <s v="TOT"/>
    <s v="MLN_USD"/>
    <s v="A"/>
    <x v="54"/>
    <n v="2256681"/>
    <n v="2.8247776675114356E-2"/>
  </r>
  <r>
    <x v="0"/>
    <s v="Australia"/>
    <s v="GDPLTFORECAST"/>
    <s v="TOT"/>
    <s v="MLN_USD"/>
    <s v="A"/>
    <x v="55"/>
    <n v="2320656"/>
    <n v="2.834915524170234E-2"/>
  </r>
  <r>
    <x v="0"/>
    <s v="Australia"/>
    <s v="GDPLTFORECAST"/>
    <s v="TOT"/>
    <s v="MLN_USD"/>
    <s v="A"/>
    <x v="56"/>
    <n v="2386658"/>
    <n v="2.8441095965968222E-2"/>
  </r>
  <r>
    <x v="0"/>
    <s v="Australia"/>
    <s v="GDPLTFORECAST"/>
    <s v="TOT"/>
    <s v="MLN_USD"/>
    <s v="A"/>
    <x v="57"/>
    <n v="2454445"/>
    <n v="2.8402477439163798E-2"/>
  </r>
  <r>
    <x v="0"/>
    <s v="Australia"/>
    <s v="GDPLTFORECAST"/>
    <s v="TOT"/>
    <s v="MLN_USD"/>
    <s v="A"/>
    <x v="58"/>
    <n v="2523980"/>
    <n v="2.8330233515112324E-2"/>
  </r>
  <r>
    <x v="0"/>
    <s v="Australia"/>
    <s v="GDPLTFORECAST"/>
    <s v="TOT"/>
    <s v="MLN_USD"/>
    <s v="A"/>
    <x v="59"/>
    <n v="2595228"/>
    <n v="2.8228432871892695E-2"/>
  </r>
  <r>
    <x v="0"/>
    <s v="Australia"/>
    <s v="GDPLTFORECAST"/>
    <s v="TOT"/>
    <s v="MLN_USD"/>
    <s v="A"/>
    <x v="60"/>
    <n v="2668185"/>
    <n v="2.8111980912659762E-2"/>
  </r>
  <r>
    <x v="0"/>
    <s v="Australia"/>
    <s v="GDPLTFORECAST"/>
    <s v="TOT"/>
    <s v="MLN_USD"/>
    <s v="A"/>
    <x v="61"/>
    <n v="2742909"/>
    <n v="2.8005554337499072E-2"/>
  </r>
  <r>
    <x v="0"/>
    <s v="Australia"/>
    <s v="GDPLTFORECAST"/>
    <s v="TOT"/>
    <s v="MLN_USD"/>
    <s v="A"/>
    <x v="62"/>
    <n v="2819495"/>
    <n v="2.7921451276728515E-2"/>
  </r>
  <r>
    <x v="0"/>
    <s v="Australia"/>
    <s v="GDPLTFORECAST"/>
    <s v="TOT"/>
    <s v="MLN_USD"/>
    <s v="A"/>
    <x v="63"/>
    <n v="2898086"/>
    <n v="2.7874140581912732E-2"/>
  </r>
  <r>
    <x v="0"/>
    <s v="Australia"/>
    <s v="GDPLTFORECAST"/>
    <s v="TOT"/>
    <s v="MLN_USD"/>
    <s v="A"/>
    <x v="64"/>
    <n v="2978872"/>
    <n v="2.7875639301249144E-2"/>
  </r>
  <r>
    <x v="0"/>
    <s v="Australia"/>
    <s v="GDPLTFORECAST"/>
    <s v="TOT"/>
    <s v="MLN_USD"/>
    <s v="A"/>
    <x v="65"/>
    <n v="3062064"/>
    <n v="2.7927349681355906E-2"/>
  </r>
  <r>
    <x v="0"/>
    <s v="Australia"/>
    <s v="GDPLTFORECAST"/>
    <s v="TOT"/>
    <s v="MLN_USD"/>
    <s v="A"/>
    <x v="66"/>
    <n v="3147863"/>
    <n v="2.8019989131513823E-2"/>
  </r>
  <r>
    <x v="0"/>
    <s v="Australia"/>
    <s v="GDPLTFORECAST"/>
    <s v="TOT"/>
    <s v="MLN_USD"/>
    <s v="A"/>
    <x v="67"/>
    <n v="3236058"/>
    <n v="2.8017420071966281E-2"/>
  </r>
  <r>
    <x v="0"/>
    <s v="Australia"/>
    <s v="GDPLTFORECAST"/>
    <s v="TOT"/>
    <s v="MLN_USD"/>
    <s v="A"/>
    <x v="68"/>
    <n v="3326692"/>
    <n v="2.8007532621479481E-2"/>
  </r>
  <r>
    <x v="0"/>
    <s v="Australia"/>
    <s v="GDPLTFORECAST"/>
    <s v="TOT"/>
    <s v="MLN_USD"/>
    <s v="A"/>
    <x v="69"/>
    <n v="3419770"/>
    <n v="2.7979145649792647E-2"/>
  </r>
  <r>
    <x v="0"/>
    <s v="Australia"/>
    <s v="GDPLTFORECAST"/>
    <s v="TOT"/>
    <s v="MLN_USD"/>
    <s v="A"/>
    <x v="70"/>
    <n v="3515286"/>
    <n v="2.7930533339961539E-2"/>
  </r>
  <r>
    <x v="1"/>
    <s v="Austria"/>
    <s v="GDPLTFORECAST"/>
    <s v="TOT"/>
    <s v="MLN_USD"/>
    <s v="A"/>
    <x v="0"/>
    <n v="233031.94240886701"/>
    <n v="0"/>
  </r>
  <r>
    <x v="1"/>
    <s v="Austria"/>
    <s v="GDPLTFORECAST"/>
    <s v="TOT"/>
    <s v="MLN_USD"/>
    <s v="A"/>
    <x v="1"/>
    <n v="241052.03362242499"/>
    <n v="3.4416274141020109E-2"/>
  </r>
  <r>
    <x v="1"/>
    <s v="Austria"/>
    <s v="GDPLTFORECAST"/>
    <s v="TOT"/>
    <s v="MLN_USD"/>
    <s v="A"/>
    <x v="2"/>
    <n v="246098.51756194999"/>
    <n v="2.0935247314401995E-2"/>
  </r>
  <r>
    <x v="1"/>
    <s v="Austria"/>
    <s v="GDPLTFORECAST"/>
    <s v="TOT"/>
    <s v="MLN_USD"/>
    <s v="A"/>
    <x v="3"/>
    <n v="247394.98783294301"/>
    <n v="5.2680945981995464E-3"/>
  </r>
  <r>
    <x v="1"/>
    <s v="Austria"/>
    <s v="GDPLTFORECAST"/>
    <s v="TOT"/>
    <s v="MLN_USD"/>
    <s v="A"/>
    <x v="4"/>
    <n v="253337.70926315899"/>
    <n v="2.4021187665406174E-2"/>
  </r>
  <r>
    <x v="1"/>
    <s v="Austria"/>
    <s v="GDPLTFORECAST"/>
    <s v="TOT"/>
    <s v="MLN_USD"/>
    <s v="A"/>
    <x v="5"/>
    <n v="260096.71796203501"/>
    <n v="2.6679836643880739E-2"/>
  </r>
  <r>
    <x v="1"/>
    <s v="Austria"/>
    <s v="GDPLTFORECAST"/>
    <s v="TOT"/>
    <s v="MLN_USD"/>
    <s v="A"/>
    <x v="6"/>
    <n v="266334.65473047597"/>
    <n v="2.3983142952813008E-2"/>
  </r>
  <r>
    <x v="1"/>
    <s v="Austria"/>
    <s v="GDPLTFORECAST"/>
    <s v="TOT"/>
    <s v="MLN_USD"/>
    <s v="A"/>
    <x v="7"/>
    <n v="272430.400381502"/>
    <n v="2.2887542205856537E-2"/>
  </r>
  <r>
    <x v="1"/>
    <s v="Austria"/>
    <s v="GDPLTFORECAST"/>
    <s v="TOT"/>
    <s v="MLN_USD"/>
    <s v="A"/>
    <x v="8"/>
    <n v="282018.29806227802"/>
    <n v="3.5193934551171369E-2"/>
  </r>
  <r>
    <x v="1"/>
    <s v="Austria"/>
    <s v="GDPLTFORECAST"/>
    <s v="TOT"/>
    <s v="MLN_USD"/>
    <s v="A"/>
    <x v="9"/>
    <n v="291533.83573549299"/>
    <n v="3.3740852060293092E-2"/>
  </r>
  <r>
    <x v="1"/>
    <s v="Austria"/>
    <s v="GDPLTFORECAST"/>
    <s v="TOT"/>
    <s v="MLN_USD"/>
    <s v="A"/>
    <x v="10"/>
    <n v="302638.93105153099"/>
    <n v="3.809196036549789E-2"/>
  </r>
  <r>
    <x v="1"/>
    <s v="Austria"/>
    <s v="GDPLTFORECAST"/>
    <s v="TOT"/>
    <s v="MLN_USD"/>
    <s v="A"/>
    <x v="11"/>
    <n v="306100.36076829402"/>
    <n v="1.1437489898395325E-2"/>
  </r>
  <r>
    <x v="1"/>
    <s v="Austria"/>
    <s v="GDPLTFORECAST"/>
    <s v="TOT"/>
    <s v="MLN_USD"/>
    <s v="A"/>
    <x v="12"/>
    <n v="310664.366429733"/>
    <n v="1.4910161000737165E-2"/>
  </r>
  <r>
    <x v="1"/>
    <s v="Austria"/>
    <s v="GDPLTFORECAST"/>
    <s v="TOT"/>
    <s v="MLN_USD"/>
    <s v="A"/>
    <x v="13"/>
    <n v="313730.70330355503"/>
    <n v="9.8702561515551235E-3"/>
  </r>
  <r>
    <x v="1"/>
    <s v="Austria"/>
    <s v="GDPLTFORECAST"/>
    <s v="TOT"/>
    <s v="MLN_USD"/>
    <s v="A"/>
    <x v="14"/>
    <n v="321596.769357018"/>
    <n v="2.5072668918387775E-2"/>
  </r>
  <r>
    <x v="1"/>
    <s v="Austria"/>
    <s v="GDPLTFORECAST"/>
    <s v="TOT"/>
    <s v="MLN_USD"/>
    <s v="A"/>
    <x v="15"/>
    <n v="329305.54339516099"/>
    <n v="2.3970309321065253E-2"/>
  </r>
  <r>
    <x v="1"/>
    <s v="Austria"/>
    <s v="GDPLTFORECAST"/>
    <s v="TOT"/>
    <s v="MLN_USD"/>
    <s v="A"/>
    <x v="16"/>
    <n v="341670.61956844502"/>
    <n v="3.7548946324435617E-2"/>
  </r>
  <r>
    <x v="1"/>
    <s v="Austria"/>
    <s v="GDPLTFORECAST"/>
    <s v="TOT"/>
    <s v="MLN_USD"/>
    <s v="A"/>
    <x v="17"/>
    <n v="354229.21351392701"/>
    <n v="3.6756435075817828E-2"/>
  </r>
  <r>
    <x v="1"/>
    <s v="Austria"/>
    <s v="GDPLTFORECAST"/>
    <s v="TOT"/>
    <s v="MLN_USD"/>
    <s v="A"/>
    <x v="18"/>
    <n v="357663.13908355299"/>
    <n v="9.6940778417502482E-3"/>
  </r>
  <r>
    <x v="1"/>
    <s v="Austria"/>
    <s v="GDPLTFORECAST"/>
    <s v="TOT"/>
    <s v="MLN_USD"/>
    <s v="A"/>
    <x v="19"/>
    <n v="345324.63654637802"/>
    <n v="-3.4497551435661356E-2"/>
  </r>
  <r>
    <x v="1"/>
    <s v="Austria"/>
    <s v="GDPLTFORECAST"/>
    <s v="TOT"/>
    <s v="MLN_USD"/>
    <s v="A"/>
    <x v="20"/>
    <n v="351629.72459901997"/>
    <n v="1.8258436802249811E-2"/>
  </r>
  <r>
    <x v="1"/>
    <s v="Austria"/>
    <s v="GDPLTFORECAST"/>
    <s v="TOT"/>
    <s v="MLN_USD"/>
    <s v="A"/>
    <x v="21"/>
    <n v="362303.36583853798"/>
    <n v="3.0354775187705352E-2"/>
  </r>
  <r>
    <x v="1"/>
    <s v="Austria"/>
    <s v="GDPLTFORECAST"/>
    <s v="TOT"/>
    <s v="MLN_USD"/>
    <s v="A"/>
    <x v="22"/>
    <n v="364368.86977031798"/>
    <n v="5.7010343445180744E-3"/>
  </r>
  <r>
    <x v="1"/>
    <s v="Austria"/>
    <s v="GDPLTFORECAST"/>
    <s v="TOT"/>
    <s v="MLN_USD"/>
    <s v="A"/>
    <x v="23"/>
    <n v="364390.95841458201"/>
    <n v="6.0621655955328535E-5"/>
  </r>
  <r>
    <x v="1"/>
    <s v="Austria"/>
    <s v="GDPLTFORECAST"/>
    <s v="TOT"/>
    <s v="MLN_USD"/>
    <s v="A"/>
    <x v="24"/>
    <n v="367718.92931991501"/>
    <n v="9.1329678425957628E-3"/>
  </r>
  <r>
    <x v="1"/>
    <s v="Austria"/>
    <s v="GDPLTFORECAST"/>
    <s v="TOT"/>
    <s v="MLN_USD"/>
    <s v="A"/>
    <x v="25"/>
    <n v="371652.38957361202"/>
    <n v="1.0696920773080265E-2"/>
  </r>
  <r>
    <x v="1"/>
    <s v="Austria"/>
    <s v="GDPLTFORECAST"/>
    <s v="TOT"/>
    <s v="MLN_USD"/>
    <s v="A"/>
    <x v="26"/>
    <n v="377208.70384044299"/>
    <n v="1.4950298781088334E-2"/>
  </r>
  <r>
    <x v="1"/>
    <s v="Austria"/>
    <s v="GDPLTFORECAST"/>
    <s v="TOT"/>
    <s v="MLN_USD"/>
    <s v="A"/>
    <x v="27"/>
    <n v="388902.86373740801"/>
    <n v="3.1001829432630412E-2"/>
  </r>
  <r>
    <x v="1"/>
    <s v="Austria"/>
    <s v="GDPLTFORECAST"/>
    <s v="TOT"/>
    <s v="MLN_USD"/>
    <s v="A"/>
    <x v="28"/>
    <n v="399584.94558900699"/>
    <n v="2.7467223431945964E-2"/>
  </r>
  <r>
    <x v="1"/>
    <s v="Austria"/>
    <s v="GDPLTFORECAST"/>
    <s v="TOT"/>
    <s v="MLN_USD"/>
    <s v="A"/>
    <x v="29"/>
    <n v="407581.31927448203"/>
    <n v="2.0011699073617439E-2"/>
  </r>
  <r>
    <x v="1"/>
    <s v="Austria"/>
    <s v="GDPLTFORECAST"/>
    <s v="TOT"/>
    <s v="MLN_USD"/>
    <s v="A"/>
    <x v="30"/>
    <n v="412249.4"/>
    <n v="1.1453127277343045E-2"/>
  </r>
  <r>
    <x v="1"/>
    <s v="Austria"/>
    <s v="GDPLTFORECAST"/>
    <s v="TOT"/>
    <s v="MLN_USD"/>
    <s v="A"/>
    <x v="31"/>
    <n v="416781.3"/>
    <n v="1.0993102718888093E-2"/>
  </r>
  <r>
    <x v="1"/>
    <s v="Austria"/>
    <s v="GDPLTFORECAST"/>
    <s v="TOT"/>
    <s v="MLN_USD"/>
    <s v="A"/>
    <x v="32"/>
    <n v="421635.5"/>
    <n v="1.1646875711554205E-2"/>
  </r>
  <r>
    <x v="1"/>
    <s v="Austria"/>
    <s v="GDPLTFORECAST"/>
    <s v="TOT"/>
    <s v="MLN_USD"/>
    <s v="A"/>
    <x v="33"/>
    <n v="426882.7"/>
    <n v="1.2444872407565422E-2"/>
  </r>
  <r>
    <x v="1"/>
    <s v="Austria"/>
    <s v="GDPLTFORECAST"/>
    <s v="TOT"/>
    <s v="MLN_USD"/>
    <s v="A"/>
    <x v="34"/>
    <n v="432577.4"/>
    <n v="1.3340198607252107E-2"/>
  </r>
  <r>
    <x v="1"/>
    <s v="Austria"/>
    <s v="GDPLTFORECAST"/>
    <s v="TOT"/>
    <s v="MLN_USD"/>
    <s v="A"/>
    <x v="35"/>
    <n v="438767.7"/>
    <n v="1.4310271410387987E-2"/>
  </r>
  <r>
    <x v="1"/>
    <s v="Austria"/>
    <s v="GDPLTFORECAST"/>
    <s v="TOT"/>
    <s v="MLN_USD"/>
    <s v="A"/>
    <x v="36"/>
    <n v="445404.5"/>
    <n v="1.5125999475348761E-2"/>
  </r>
  <r>
    <x v="1"/>
    <s v="Austria"/>
    <s v="GDPLTFORECAST"/>
    <s v="TOT"/>
    <s v="MLN_USD"/>
    <s v="A"/>
    <x v="37"/>
    <n v="452513.5"/>
    <n v="1.5960772735793993E-2"/>
  </r>
  <r>
    <x v="1"/>
    <s v="Austria"/>
    <s v="GDPLTFORECAST"/>
    <s v="TOT"/>
    <s v="MLN_USD"/>
    <s v="A"/>
    <x v="38"/>
    <n v="460090.5"/>
    <n v="1.6744251828950896E-2"/>
  </r>
  <r>
    <x v="1"/>
    <s v="Austria"/>
    <s v="GDPLTFORECAST"/>
    <s v="TOT"/>
    <s v="MLN_USD"/>
    <s v="A"/>
    <x v="39"/>
    <n v="468142.5"/>
    <n v="1.7500904713311893E-2"/>
  </r>
  <r>
    <x v="1"/>
    <s v="Austria"/>
    <s v="GDPLTFORECAST"/>
    <s v="TOT"/>
    <s v="MLN_USD"/>
    <s v="A"/>
    <x v="40"/>
    <n v="476680.2"/>
    <n v="1.8237395664781664E-2"/>
  </r>
  <r>
    <x v="1"/>
    <s v="Austria"/>
    <s v="GDPLTFORECAST"/>
    <s v="TOT"/>
    <s v="MLN_USD"/>
    <s v="A"/>
    <x v="41"/>
    <n v="485708.1"/>
    <n v="1.8939112637780919E-2"/>
  </r>
  <r>
    <x v="1"/>
    <s v="Austria"/>
    <s v="GDPLTFORECAST"/>
    <s v="TOT"/>
    <s v="MLN_USD"/>
    <s v="A"/>
    <x v="42"/>
    <n v="495210.2"/>
    <n v="1.9563396204428152E-2"/>
  </r>
  <r>
    <x v="1"/>
    <s v="Austria"/>
    <s v="GDPLTFORECAST"/>
    <s v="TOT"/>
    <s v="MLN_USD"/>
    <s v="A"/>
    <x v="43"/>
    <n v="505156.8"/>
    <n v="2.0085612129960184E-2"/>
  </r>
  <r>
    <x v="1"/>
    <s v="Austria"/>
    <s v="GDPLTFORECAST"/>
    <s v="TOT"/>
    <s v="MLN_USD"/>
    <s v="A"/>
    <x v="44"/>
    <n v="515503.4"/>
    <n v="2.0481957285342078E-2"/>
  </r>
  <r>
    <x v="1"/>
    <s v="Austria"/>
    <s v="GDPLTFORECAST"/>
    <s v="TOT"/>
    <s v="MLN_USD"/>
    <s v="A"/>
    <x v="45"/>
    <n v="526193.30000000005"/>
    <n v="2.0736817642715843E-2"/>
  </r>
  <r>
    <x v="1"/>
    <s v="Austria"/>
    <s v="GDPLTFORECAST"/>
    <s v="TOT"/>
    <s v="MLN_USD"/>
    <s v="A"/>
    <x v="46"/>
    <n v="537178.9"/>
    <n v="2.0877498820300433E-2"/>
  </r>
  <r>
    <x v="1"/>
    <s v="Austria"/>
    <s v="GDPLTFORECAST"/>
    <s v="TOT"/>
    <s v="MLN_USD"/>
    <s v="A"/>
    <x v="47"/>
    <n v="548355.4"/>
    <n v="2.0805917730573498E-2"/>
  </r>
  <r>
    <x v="1"/>
    <s v="Austria"/>
    <s v="GDPLTFORECAST"/>
    <s v="TOT"/>
    <s v="MLN_USD"/>
    <s v="A"/>
    <x v="48"/>
    <n v="559681"/>
    <n v="2.0653758493123231E-2"/>
  </r>
  <r>
    <x v="1"/>
    <s v="Austria"/>
    <s v="GDPLTFORECAST"/>
    <s v="TOT"/>
    <s v="MLN_USD"/>
    <s v="A"/>
    <x v="49"/>
    <n v="571116.69999999995"/>
    <n v="2.0432532103108692E-2"/>
  </r>
  <r>
    <x v="1"/>
    <s v="Austria"/>
    <s v="GDPLTFORECAST"/>
    <s v="TOT"/>
    <s v="MLN_USD"/>
    <s v="A"/>
    <x v="50"/>
    <n v="582628.19999999995"/>
    <n v="2.0156125709509087E-2"/>
  </r>
  <r>
    <x v="1"/>
    <s v="Austria"/>
    <s v="GDPLTFORECAST"/>
    <s v="TOT"/>
    <s v="MLN_USD"/>
    <s v="A"/>
    <x v="51"/>
    <n v="594191.9"/>
    <n v="1.9847477344900444E-2"/>
  </r>
  <r>
    <x v="1"/>
    <s v="Austria"/>
    <s v="GDPLTFORECAST"/>
    <s v="TOT"/>
    <s v="MLN_USD"/>
    <s v="A"/>
    <x v="52"/>
    <n v="605865.4"/>
    <n v="1.9646009984316537E-2"/>
  </r>
  <r>
    <x v="1"/>
    <s v="Austria"/>
    <s v="GDPLTFORECAST"/>
    <s v="TOT"/>
    <s v="MLN_USD"/>
    <s v="A"/>
    <x v="53"/>
    <n v="617652"/>
    <n v="1.9454155989102384E-2"/>
  </r>
  <r>
    <x v="1"/>
    <s v="Austria"/>
    <s v="GDPLTFORECAST"/>
    <s v="TOT"/>
    <s v="MLN_USD"/>
    <s v="A"/>
    <x v="54"/>
    <n v="629556.19999999995"/>
    <n v="1.9273312480166727E-2"/>
  </r>
  <r>
    <x v="1"/>
    <s v="Austria"/>
    <s v="GDPLTFORECAST"/>
    <s v="TOT"/>
    <s v="MLN_USD"/>
    <s v="A"/>
    <x v="55"/>
    <n v="641575"/>
    <n v="1.90909088021054E-2"/>
  </r>
  <r>
    <x v="1"/>
    <s v="Austria"/>
    <s v="GDPLTFORECAST"/>
    <s v="TOT"/>
    <s v="MLN_USD"/>
    <s v="A"/>
    <x v="56"/>
    <n v="653701.6"/>
    <n v="1.8901297587966992E-2"/>
  </r>
  <r>
    <x v="1"/>
    <s v="Austria"/>
    <s v="GDPLTFORECAST"/>
    <s v="TOT"/>
    <s v="MLN_USD"/>
    <s v="A"/>
    <x v="57"/>
    <n v="665850.30000000005"/>
    <n v="1.858447340499092E-2"/>
  </r>
  <r>
    <x v="1"/>
    <s v="Austria"/>
    <s v="GDPLTFORECAST"/>
    <s v="TOT"/>
    <s v="MLN_USD"/>
    <s v="A"/>
    <x v="58"/>
    <n v="678007.5"/>
    <n v="1.8258158027412374E-2"/>
  </r>
  <r>
    <x v="1"/>
    <s v="Austria"/>
    <s v="GDPLTFORECAST"/>
    <s v="TOT"/>
    <s v="MLN_USD"/>
    <s v="A"/>
    <x v="59"/>
    <n v="690162.1"/>
    <n v="1.7926940336205677E-2"/>
  </r>
  <r>
    <x v="1"/>
    <s v="Austria"/>
    <s v="GDPLTFORECAST"/>
    <s v="TOT"/>
    <s v="MLN_USD"/>
    <s v="A"/>
    <x v="60"/>
    <n v="702311.5"/>
    <n v="1.7603690495319846E-2"/>
  </r>
  <r>
    <x v="1"/>
    <s v="Austria"/>
    <s v="GDPLTFORECAST"/>
    <s v="TOT"/>
    <s v="MLN_USD"/>
    <s v="A"/>
    <x v="61"/>
    <n v="714465.1"/>
    <n v="1.7305141664346824E-2"/>
  </r>
  <r>
    <x v="1"/>
    <s v="Austria"/>
    <s v="GDPLTFORECAST"/>
    <s v="TOT"/>
    <s v="MLN_USD"/>
    <s v="A"/>
    <x v="62"/>
    <n v="726724.9"/>
    <n v="1.7159410585625645E-2"/>
  </r>
  <r>
    <x v="1"/>
    <s v="Austria"/>
    <s v="GDPLTFORECAST"/>
    <s v="TOT"/>
    <s v="MLN_USD"/>
    <s v="A"/>
    <x v="63"/>
    <n v="739124.6"/>
    <n v="1.7062439996207601E-2"/>
  </r>
  <r>
    <x v="1"/>
    <s v="Austria"/>
    <s v="GDPLTFORECAST"/>
    <s v="TOT"/>
    <s v="MLN_USD"/>
    <s v="A"/>
    <x v="64"/>
    <n v="751700.8"/>
    <n v="1.7014993141887036E-2"/>
  </r>
  <r>
    <x v="1"/>
    <s v="Austria"/>
    <s v="GDPLTFORECAST"/>
    <s v="TOT"/>
    <s v="MLN_USD"/>
    <s v="A"/>
    <x v="65"/>
    <n v="764490.1"/>
    <n v="1.7013817199609038E-2"/>
  </r>
  <r>
    <x v="1"/>
    <s v="Austria"/>
    <s v="GDPLTFORECAST"/>
    <s v="TOT"/>
    <s v="MLN_USD"/>
    <s v="A"/>
    <x v="66"/>
    <n v="777526.5"/>
    <n v="1.7052411797092049E-2"/>
  </r>
  <r>
    <x v="1"/>
    <s v="Austria"/>
    <s v="GDPLTFORECAST"/>
    <s v="TOT"/>
    <s v="MLN_USD"/>
    <s v="A"/>
    <x v="67"/>
    <n v="790752.6"/>
    <n v="1.7010481314784665E-2"/>
  </r>
  <r>
    <x v="1"/>
    <s v="Austria"/>
    <s v="GDPLTFORECAST"/>
    <s v="TOT"/>
    <s v="MLN_USD"/>
    <s v="A"/>
    <x v="68"/>
    <n v="804194"/>
    <n v="1.6998236869534278E-2"/>
  </r>
  <r>
    <x v="1"/>
    <s v="Austria"/>
    <s v="GDPLTFORECAST"/>
    <s v="TOT"/>
    <s v="MLN_USD"/>
    <s v="A"/>
    <x v="69"/>
    <n v="817859.6"/>
    <n v="1.6992914644973656E-2"/>
  </r>
  <r>
    <x v="1"/>
    <s v="Austria"/>
    <s v="GDPLTFORECAST"/>
    <s v="TOT"/>
    <s v="MLN_USD"/>
    <s v="A"/>
    <x v="70"/>
    <n v="831738.5"/>
    <n v="1.6969783077682266E-2"/>
  </r>
  <r>
    <x v="2"/>
    <s v="Belgium"/>
    <s v="GDPLTFORECAST"/>
    <s v="TOT"/>
    <s v="MLN_USD"/>
    <s v="A"/>
    <x v="0"/>
    <n v="298071.06854742998"/>
    <n v="0"/>
  </r>
  <r>
    <x v="2"/>
    <s v="Belgium"/>
    <s v="GDPLTFORECAST"/>
    <s v="TOT"/>
    <s v="MLN_USD"/>
    <s v="A"/>
    <x v="1"/>
    <n v="303534.93269319599"/>
    <n v="1.8330742974796976E-2"/>
  </r>
  <r>
    <x v="2"/>
    <s v="Belgium"/>
    <s v="GDPLTFORECAST"/>
    <s v="TOT"/>
    <s v="MLN_USD"/>
    <s v="A"/>
    <x v="2"/>
    <n v="308181.00474080897"/>
    <n v="1.5306548101035489E-2"/>
  </r>
  <r>
    <x v="2"/>
    <s v="Belgium"/>
    <s v="GDPLTFORECAST"/>
    <s v="TOT"/>
    <s v="MLN_USD"/>
    <s v="A"/>
    <x v="3"/>
    <n v="305216.69458538998"/>
    <n v="-9.6187309075459471E-3"/>
  </r>
  <r>
    <x v="2"/>
    <s v="Belgium"/>
    <s v="GDPLTFORECAST"/>
    <s v="TOT"/>
    <s v="MLN_USD"/>
    <s v="A"/>
    <x v="4"/>
    <n v="315065.95023746399"/>
    <n v="3.226971468730877E-2"/>
  </r>
  <r>
    <x v="2"/>
    <s v="Belgium"/>
    <s v="GDPLTFORECAST"/>
    <s v="TOT"/>
    <s v="MLN_USD"/>
    <s v="A"/>
    <x v="5"/>
    <n v="322579.50823943899"/>
    <n v="2.3847572218807178E-2"/>
  </r>
  <r>
    <x v="2"/>
    <s v="Belgium"/>
    <s v="GDPLTFORECAST"/>
    <s v="TOT"/>
    <s v="MLN_USD"/>
    <s v="A"/>
    <x v="6"/>
    <n v="327707.87650995498"/>
    <n v="1.5897997670420549E-2"/>
  </r>
  <r>
    <x v="2"/>
    <s v="Belgium"/>
    <s v="GDPLTFORECAST"/>
    <s v="TOT"/>
    <s v="MLN_USD"/>
    <s v="A"/>
    <x v="7"/>
    <n v="339866.78366331698"/>
    <n v="3.7102883466985093E-2"/>
  </r>
  <r>
    <x v="2"/>
    <s v="Belgium"/>
    <s v="GDPLTFORECAST"/>
    <s v="TOT"/>
    <s v="MLN_USD"/>
    <s v="A"/>
    <x v="8"/>
    <n v="346583.08977599"/>
    <n v="1.9761584348667594E-2"/>
  </r>
  <r>
    <x v="2"/>
    <s v="Belgium"/>
    <s v="GDPLTFORECAST"/>
    <s v="TOT"/>
    <s v="MLN_USD"/>
    <s v="A"/>
    <x v="9"/>
    <n v="358930.98389789101"/>
    <n v="3.5627514688849837E-2"/>
  </r>
  <r>
    <x v="2"/>
    <s v="Belgium"/>
    <s v="GDPLTFORECAST"/>
    <s v="TOT"/>
    <s v="MLN_USD"/>
    <s v="A"/>
    <x v="10"/>
    <n v="371997.92311310599"/>
    <n v="3.6405158098394397E-2"/>
  </r>
  <r>
    <x v="2"/>
    <s v="Belgium"/>
    <s v="GDPLTFORECAST"/>
    <s v="TOT"/>
    <s v="MLN_USD"/>
    <s v="A"/>
    <x v="11"/>
    <n v="374994.876223656"/>
    <n v="8.0563705449472334E-3"/>
  </r>
  <r>
    <x v="2"/>
    <s v="Belgium"/>
    <s v="GDPLTFORECAST"/>
    <s v="TOT"/>
    <s v="MLN_USD"/>
    <s v="A"/>
    <x v="12"/>
    <n v="381668.68822506"/>
    <n v="1.7797075172364618E-2"/>
  </r>
  <r>
    <x v="2"/>
    <s v="Belgium"/>
    <s v="GDPLTFORECAST"/>
    <s v="TOT"/>
    <s v="MLN_USD"/>
    <s v="A"/>
    <x v="13"/>
    <n v="384624.26549042697"/>
    <n v="7.7438295478515773E-3"/>
  </r>
  <r>
    <x v="2"/>
    <s v="Belgium"/>
    <s v="GDPLTFORECAST"/>
    <s v="TOT"/>
    <s v="MLN_USD"/>
    <s v="A"/>
    <x v="14"/>
    <n v="398600.35503358103"/>
    <n v="3.6336993781017402E-2"/>
  </r>
  <r>
    <x v="2"/>
    <s v="Belgium"/>
    <s v="GDPLTFORECAST"/>
    <s v="TOT"/>
    <s v="MLN_USD"/>
    <s v="A"/>
    <x v="15"/>
    <n v="406968.340155315"/>
    <n v="2.0993421144918534E-2"/>
  </r>
  <r>
    <x v="2"/>
    <s v="Belgium"/>
    <s v="GDPLTFORECAST"/>
    <s v="TOT"/>
    <s v="MLN_USD"/>
    <s v="A"/>
    <x v="16"/>
    <n v="417170.28165813099"/>
    <n v="2.5068145347430626E-2"/>
  </r>
  <r>
    <x v="2"/>
    <s v="Belgium"/>
    <s v="GDPLTFORECAST"/>
    <s v="TOT"/>
    <s v="MLN_USD"/>
    <s v="A"/>
    <x v="17"/>
    <n v="431540.00086356699"/>
    <n v="3.4445692412030215E-2"/>
  </r>
  <r>
    <x v="2"/>
    <s v="Belgium"/>
    <s v="GDPLTFORECAST"/>
    <s v="TOT"/>
    <s v="MLN_USD"/>
    <s v="A"/>
    <x v="18"/>
    <n v="434911.57311293599"/>
    <n v="7.812884651763552E-3"/>
  </r>
  <r>
    <x v="2"/>
    <s v="Belgium"/>
    <s v="GDPLTFORECAST"/>
    <s v="TOT"/>
    <s v="MLN_USD"/>
    <s v="A"/>
    <x v="19"/>
    <n v="425124.50832803501"/>
    <n v="-2.2503574036553675E-2"/>
  </r>
  <r>
    <x v="2"/>
    <s v="Belgium"/>
    <s v="GDPLTFORECAST"/>
    <s v="TOT"/>
    <s v="MLN_USD"/>
    <s v="A"/>
    <x v="20"/>
    <n v="436790.26013746002"/>
    <n v="2.7440788712241204E-2"/>
  </r>
  <r>
    <x v="2"/>
    <s v="Belgium"/>
    <s v="GDPLTFORECAST"/>
    <s v="TOT"/>
    <s v="MLN_USD"/>
    <s v="A"/>
    <x v="21"/>
    <n v="444646.079391793"/>
    <n v="1.7985335231286426E-2"/>
  </r>
  <r>
    <x v="2"/>
    <s v="Belgium"/>
    <s v="GDPLTFORECAST"/>
    <s v="TOT"/>
    <s v="MLN_USD"/>
    <s v="A"/>
    <x v="22"/>
    <n v="445688.30338396999"/>
    <n v="2.3439405866405583E-3"/>
  </r>
  <r>
    <x v="2"/>
    <s v="Belgium"/>
    <s v="GDPLTFORECAST"/>
    <s v="TOT"/>
    <s v="MLN_USD"/>
    <s v="A"/>
    <x v="23"/>
    <n v="446582.91625279002"/>
    <n v="2.0072612676336199E-3"/>
  </r>
  <r>
    <x v="2"/>
    <s v="Belgium"/>
    <s v="GDPLTFORECAST"/>
    <s v="TOT"/>
    <s v="MLN_USD"/>
    <s v="A"/>
    <x v="24"/>
    <n v="452358.76058711502"/>
    <n v="1.2933419806537172E-2"/>
  </r>
  <r>
    <x v="2"/>
    <s v="Belgium"/>
    <s v="GDPLTFORECAST"/>
    <s v="TOT"/>
    <s v="MLN_USD"/>
    <s v="A"/>
    <x v="25"/>
    <n v="458814.510701744"/>
    <n v="1.4271305603212214E-2"/>
  </r>
  <r>
    <x v="2"/>
    <s v="Belgium"/>
    <s v="GDPLTFORECAST"/>
    <s v="TOT"/>
    <s v="MLN_USD"/>
    <s v="A"/>
    <x v="26"/>
    <n v="465292.62613809301"/>
    <n v="1.4119247070980556E-2"/>
  </r>
  <r>
    <x v="2"/>
    <s v="Belgium"/>
    <s v="GDPLTFORECAST"/>
    <s v="TOT"/>
    <s v="MLN_USD"/>
    <s v="A"/>
    <x v="27"/>
    <n v="473341.90542531002"/>
    <n v="1.7299391469032477E-2"/>
  </r>
  <r>
    <x v="2"/>
    <s v="Belgium"/>
    <s v="GDPLTFORECAST"/>
    <s v="TOT"/>
    <s v="MLN_USD"/>
    <s v="A"/>
    <x v="28"/>
    <n v="481339.78370365902"/>
    <n v="1.6896619941483282E-2"/>
  </r>
  <r>
    <x v="2"/>
    <s v="Belgium"/>
    <s v="GDPLTFORECAST"/>
    <s v="TOT"/>
    <s v="MLN_USD"/>
    <s v="A"/>
    <x v="29"/>
    <n v="489703.889900473"/>
    <n v="1.7376719066220847E-2"/>
  </r>
  <r>
    <x v="2"/>
    <s v="Belgium"/>
    <s v="GDPLTFORECAST"/>
    <s v="TOT"/>
    <s v="MLN_USD"/>
    <s v="A"/>
    <x v="30"/>
    <n v="496297.6"/>
    <n v="1.3464688019666493E-2"/>
  </r>
  <r>
    <x v="2"/>
    <s v="Belgium"/>
    <s v="GDPLTFORECAST"/>
    <s v="TOT"/>
    <s v="MLN_USD"/>
    <s v="A"/>
    <x v="31"/>
    <n v="502807"/>
    <n v="1.3115920770118583E-2"/>
  </r>
  <r>
    <x v="2"/>
    <s v="Belgium"/>
    <s v="GDPLTFORECAST"/>
    <s v="TOT"/>
    <s v="MLN_USD"/>
    <s v="A"/>
    <x v="32"/>
    <n v="509521.1"/>
    <n v="1.3353234939052161E-2"/>
  </r>
  <r>
    <x v="2"/>
    <s v="Belgium"/>
    <s v="GDPLTFORECAST"/>
    <s v="TOT"/>
    <s v="MLN_USD"/>
    <s v="A"/>
    <x v="33"/>
    <n v="516616.7"/>
    <n v="1.3926017980413485E-2"/>
  </r>
  <r>
    <x v="2"/>
    <s v="Belgium"/>
    <s v="GDPLTFORECAST"/>
    <s v="TOT"/>
    <s v="MLN_USD"/>
    <s v="A"/>
    <x v="34"/>
    <n v="524280.8"/>
    <n v="1.4835176640631165E-2"/>
  </r>
  <r>
    <x v="2"/>
    <s v="Belgium"/>
    <s v="GDPLTFORECAST"/>
    <s v="TOT"/>
    <s v="MLN_USD"/>
    <s v="A"/>
    <x v="35"/>
    <n v="532611.6"/>
    <n v="1.5889958205602683E-2"/>
  </r>
  <r>
    <x v="2"/>
    <s v="Belgium"/>
    <s v="GDPLTFORECAST"/>
    <s v="TOT"/>
    <s v="MLN_USD"/>
    <s v="A"/>
    <x v="36"/>
    <n v="541629.6"/>
    <n v="1.6931662772647016E-2"/>
  </r>
  <r>
    <x v="2"/>
    <s v="Belgium"/>
    <s v="GDPLTFORECAST"/>
    <s v="TOT"/>
    <s v="MLN_USD"/>
    <s v="A"/>
    <x v="37"/>
    <n v="551309.69999999995"/>
    <n v="1.7872176852963717E-2"/>
  </r>
  <r>
    <x v="2"/>
    <s v="Belgium"/>
    <s v="GDPLTFORECAST"/>
    <s v="TOT"/>
    <s v="MLN_USD"/>
    <s v="A"/>
    <x v="38"/>
    <n v="561626.1"/>
    <n v="1.871253126872241E-2"/>
  </r>
  <r>
    <x v="2"/>
    <s v="Belgium"/>
    <s v="GDPLTFORECAST"/>
    <s v="TOT"/>
    <s v="MLN_USD"/>
    <s v="A"/>
    <x v="39"/>
    <n v="572575"/>
    <n v="1.9494998540844133E-2"/>
  </r>
  <r>
    <x v="2"/>
    <s v="Belgium"/>
    <s v="GDPLTFORECAST"/>
    <s v="TOT"/>
    <s v="MLN_USD"/>
    <s v="A"/>
    <x v="40"/>
    <n v="584174.19999999995"/>
    <n v="2.025795747282011E-2"/>
  </r>
  <r>
    <x v="2"/>
    <s v="Belgium"/>
    <s v="GDPLTFORECAST"/>
    <s v="TOT"/>
    <s v="MLN_USD"/>
    <s v="A"/>
    <x v="41"/>
    <n v="596438.69999999995"/>
    <n v="2.0994593735909506E-2"/>
  </r>
  <r>
    <x v="2"/>
    <s v="Belgium"/>
    <s v="GDPLTFORECAST"/>
    <s v="TOT"/>
    <s v="MLN_USD"/>
    <s v="A"/>
    <x v="42"/>
    <n v="609253.30000000005"/>
    <n v="2.1485192023924737E-2"/>
  </r>
  <r>
    <x v="2"/>
    <s v="Belgium"/>
    <s v="GDPLTFORECAST"/>
    <s v="TOT"/>
    <s v="MLN_USD"/>
    <s v="A"/>
    <x v="43"/>
    <n v="622550.9"/>
    <n v="2.1826061508407157E-2"/>
  </r>
  <r>
    <x v="2"/>
    <s v="Belgium"/>
    <s v="GDPLTFORECAST"/>
    <s v="TOT"/>
    <s v="MLN_USD"/>
    <s v="A"/>
    <x v="44"/>
    <n v="636268.30000000005"/>
    <n v="2.203418226525744E-2"/>
  </r>
  <r>
    <x v="2"/>
    <s v="Belgium"/>
    <s v="GDPLTFORECAST"/>
    <s v="TOT"/>
    <s v="MLN_USD"/>
    <s v="A"/>
    <x v="45"/>
    <n v="650353.9"/>
    <n v="2.2137830849030093E-2"/>
  </r>
  <r>
    <x v="2"/>
    <s v="Belgium"/>
    <s v="GDPLTFORECAST"/>
    <s v="TOT"/>
    <s v="MLN_USD"/>
    <s v="A"/>
    <x v="46"/>
    <n v="664772"/>
    <n v="2.2169621801299222E-2"/>
  </r>
  <r>
    <x v="2"/>
    <s v="Belgium"/>
    <s v="GDPLTFORECAST"/>
    <s v="TOT"/>
    <s v="MLN_USD"/>
    <s v="A"/>
    <x v="47"/>
    <n v="679578.1"/>
    <n v="2.2272448298062963E-2"/>
  </r>
  <r>
    <x v="2"/>
    <s v="Belgium"/>
    <s v="GDPLTFORECAST"/>
    <s v="TOT"/>
    <s v="MLN_USD"/>
    <s v="A"/>
    <x v="48"/>
    <n v="694772.4"/>
    <n v="2.2358430914710237E-2"/>
  </r>
  <r>
    <x v="2"/>
    <s v="Belgium"/>
    <s v="GDPLTFORECAST"/>
    <s v="TOT"/>
    <s v="MLN_USD"/>
    <s v="A"/>
    <x v="49"/>
    <n v="710370.5"/>
    <n v="2.2450661540383443E-2"/>
  </r>
  <r>
    <x v="2"/>
    <s v="Belgium"/>
    <s v="GDPLTFORECAST"/>
    <s v="TOT"/>
    <s v="MLN_USD"/>
    <s v="A"/>
    <x v="50"/>
    <n v="726402.8"/>
    <n v="2.256892705989344E-2"/>
  </r>
  <r>
    <x v="2"/>
    <s v="Belgium"/>
    <s v="GDPLTFORECAST"/>
    <s v="TOT"/>
    <s v="MLN_USD"/>
    <s v="A"/>
    <x v="51"/>
    <n v="742909.1"/>
    <n v="2.2723343026761267E-2"/>
  </r>
  <r>
    <x v="2"/>
    <s v="Belgium"/>
    <s v="GDPLTFORECAST"/>
    <s v="TOT"/>
    <s v="MLN_USD"/>
    <s v="A"/>
    <x v="52"/>
    <n v="759846"/>
    <n v="2.2798078526699905E-2"/>
  </r>
  <r>
    <x v="2"/>
    <s v="Belgium"/>
    <s v="GDPLTFORECAST"/>
    <s v="TOT"/>
    <s v="MLN_USD"/>
    <s v="A"/>
    <x v="53"/>
    <n v="777240.2"/>
    <n v="2.2891743853359792E-2"/>
  </r>
  <r>
    <x v="2"/>
    <s v="Belgium"/>
    <s v="GDPLTFORECAST"/>
    <s v="TOT"/>
    <s v="MLN_USD"/>
    <s v="A"/>
    <x v="54"/>
    <n v="795104.4"/>
    <n v="2.2984143125896139E-2"/>
  </r>
  <r>
    <x v="2"/>
    <s v="Belgium"/>
    <s v="GDPLTFORECAST"/>
    <s v="TOT"/>
    <s v="MLN_USD"/>
    <s v="A"/>
    <x v="55"/>
    <n v="813439.6"/>
    <n v="2.3060116382200846E-2"/>
  </r>
  <r>
    <x v="2"/>
    <s v="Belgium"/>
    <s v="GDPLTFORECAST"/>
    <s v="TOT"/>
    <s v="MLN_USD"/>
    <s v="A"/>
    <x v="56"/>
    <n v="832243"/>
    <n v="2.3115914199407062E-2"/>
  </r>
  <r>
    <x v="2"/>
    <s v="Belgium"/>
    <s v="GDPLTFORECAST"/>
    <s v="TOT"/>
    <s v="MLN_USD"/>
    <s v="A"/>
    <x v="57"/>
    <n v="851512.9"/>
    <n v="2.3154174922468629E-2"/>
  </r>
  <r>
    <x v="2"/>
    <s v="Belgium"/>
    <s v="GDPLTFORECAST"/>
    <s v="TOT"/>
    <s v="MLN_USD"/>
    <s v="A"/>
    <x v="58"/>
    <n v="871253.3"/>
    <n v="2.3182737454711555E-2"/>
  </r>
  <r>
    <x v="2"/>
    <s v="Belgium"/>
    <s v="GDPLTFORECAST"/>
    <s v="TOT"/>
    <s v="MLN_USD"/>
    <s v="A"/>
    <x v="59"/>
    <n v="891469.2"/>
    <n v="2.3203240664913194E-2"/>
  </r>
  <r>
    <x v="2"/>
    <s v="Belgium"/>
    <s v="GDPLTFORECAST"/>
    <s v="TOT"/>
    <s v="MLN_USD"/>
    <s v="A"/>
    <x v="60"/>
    <n v="912166.9"/>
    <n v="2.3217515535029154E-2"/>
  </r>
  <r>
    <x v="2"/>
    <s v="Belgium"/>
    <s v="GDPLTFORECAST"/>
    <s v="TOT"/>
    <s v="MLN_USD"/>
    <s v="A"/>
    <x v="61"/>
    <n v="933357.1"/>
    <n v="2.3230617116231533E-2"/>
  </r>
  <r>
    <x v="2"/>
    <s v="Belgium"/>
    <s v="GDPLTFORECAST"/>
    <s v="TOT"/>
    <s v="MLN_USD"/>
    <s v="A"/>
    <x v="62"/>
    <n v="955062.6"/>
    <n v="2.3255300677522017E-2"/>
  </r>
  <r>
    <x v="2"/>
    <s v="Belgium"/>
    <s v="GDPLTFORECAST"/>
    <s v="TOT"/>
    <s v="MLN_USD"/>
    <s v="A"/>
    <x v="63"/>
    <n v="977320.3"/>
    <n v="2.3304964512273818E-2"/>
  </r>
  <r>
    <x v="2"/>
    <s v="Belgium"/>
    <s v="GDPLTFORECAST"/>
    <s v="TOT"/>
    <s v="MLN_USD"/>
    <s v="A"/>
    <x v="64"/>
    <n v="1000169"/>
    <n v="2.3378927051858067E-2"/>
  </r>
  <r>
    <x v="2"/>
    <s v="Belgium"/>
    <s v="GDPLTFORECAST"/>
    <s v="TOT"/>
    <s v="MLN_USD"/>
    <s v="A"/>
    <x v="65"/>
    <n v="1023642"/>
    <n v="2.3469033733299005E-2"/>
  </r>
  <r>
    <x v="2"/>
    <s v="Belgium"/>
    <s v="GDPLTFORECAST"/>
    <s v="TOT"/>
    <s v="MLN_USD"/>
    <s v="A"/>
    <x v="66"/>
    <n v="1047764"/>
    <n v="2.3564879127663696E-2"/>
  </r>
  <r>
    <x v="2"/>
    <s v="Belgium"/>
    <s v="GDPLTFORECAST"/>
    <s v="TOT"/>
    <s v="MLN_USD"/>
    <s v="A"/>
    <x v="67"/>
    <n v="1072440"/>
    <n v="2.3551105019832708E-2"/>
  </r>
  <r>
    <x v="2"/>
    <s v="Belgium"/>
    <s v="GDPLTFORECAST"/>
    <s v="TOT"/>
    <s v="MLN_USD"/>
    <s v="A"/>
    <x v="68"/>
    <n v="1097692"/>
    <n v="2.3546305620827379E-2"/>
  </r>
  <r>
    <x v="2"/>
    <s v="Belgium"/>
    <s v="GDPLTFORECAST"/>
    <s v="TOT"/>
    <s v="MLN_USD"/>
    <s v="A"/>
    <x v="69"/>
    <n v="1123530"/>
    <n v="2.3538478917583427E-2"/>
  </r>
  <r>
    <x v="2"/>
    <s v="Belgium"/>
    <s v="GDPLTFORECAST"/>
    <s v="TOT"/>
    <s v="MLN_USD"/>
    <s v="A"/>
    <x v="70"/>
    <n v="1149950"/>
    <n v="2.3515170934465424E-2"/>
  </r>
  <r>
    <x v="3"/>
    <s v="Canada"/>
    <s v="GDPLTFORECAST"/>
    <s v="TOT"/>
    <s v="MLN_USD"/>
    <s v="A"/>
    <x v="0"/>
    <n v="855451.38130677398"/>
    <n v="0"/>
  </r>
  <r>
    <x v="3"/>
    <s v="Canada"/>
    <s v="GDPLTFORECAST"/>
    <s v="TOT"/>
    <s v="MLN_USD"/>
    <s v="A"/>
    <x v="1"/>
    <n v="837267.10861348896"/>
    <n v="-2.1256932995428746E-2"/>
  </r>
  <r>
    <x v="3"/>
    <s v="Canada"/>
    <s v="GDPLTFORECAST"/>
    <s v="TOT"/>
    <s v="MLN_USD"/>
    <s v="A"/>
    <x v="2"/>
    <n v="844659.98023476801"/>
    <n v="8.8297647730621875E-3"/>
  </r>
  <r>
    <x v="3"/>
    <s v="Canada"/>
    <s v="GDPLTFORECAST"/>
    <s v="TOT"/>
    <s v="MLN_USD"/>
    <s v="A"/>
    <x v="3"/>
    <n v="867087.92046448099"/>
    <n v="2.6552625618037728E-2"/>
  </r>
  <r>
    <x v="3"/>
    <s v="Canada"/>
    <s v="GDPLTFORECAST"/>
    <s v="TOT"/>
    <s v="MLN_USD"/>
    <s v="A"/>
    <x v="4"/>
    <n v="906050.51972210105"/>
    <n v="4.4935004095949749E-2"/>
  </r>
  <r>
    <x v="3"/>
    <s v="Canada"/>
    <s v="GDPLTFORECAST"/>
    <s v="TOT"/>
    <s v="MLN_USD"/>
    <s v="A"/>
    <x v="5"/>
    <n v="930311.91094705195"/>
    <n v="2.6777084386411687E-2"/>
  </r>
  <r>
    <x v="3"/>
    <s v="Canada"/>
    <s v="GDPLTFORECAST"/>
    <s v="TOT"/>
    <s v="MLN_USD"/>
    <s v="A"/>
    <x v="6"/>
    <n v="945299.25461420603"/>
    <n v="1.6110020188709662E-2"/>
  </r>
  <r>
    <x v="3"/>
    <s v="Canada"/>
    <s v="GDPLTFORECAST"/>
    <s v="TOT"/>
    <s v="MLN_USD"/>
    <s v="A"/>
    <x v="7"/>
    <n v="985756.95001431904"/>
    <n v="4.2798822915209644E-2"/>
  </r>
  <r>
    <x v="3"/>
    <s v="Canada"/>
    <s v="GDPLTFORECAST"/>
    <s v="TOT"/>
    <s v="MLN_USD"/>
    <s v="A"/>
    <x v="8"/>
    <n v="1024021.2242343"/>
    <n v="3.8817148810794677E-2"/>
  </r>
  <r>
    <x v="3"/>
    <s v="Canada"/>
    <s v="GDPLTFORECAST"/>
    <s v="TOT"/>
    <s v="MLN_USD"/>
    <s v="A"/>
    <x v="9"/>
    <n v="1076893.3967362901"/>
    <n v="5.163191079513485E-2"/>
  </r>
  <r>
    <x v="3"/>
    <s v="Canada"/>
    <s v="GDPLTFORECAST"/>
    <s v="TOT"/>
    <s v="MLN_USD"/>
    <s v="A"/>
    <x v="10"/>
    <n v="1132705.89645008"/>
    <n v="5.1827320961331136E-2"/>
  </r>
  <r>
    <x v="3"/>
    <s v="Canada"/>
    <s v="GDPLTFORECAST"/>
    <s v="TOT"/>
    <s v="MLN_USD"/>
    <s v="A"/>
    <x v="11"/>
    <n v="1152763.6406050599"/>
    <n v="1.7707812961724079E-2"/>
  </r>
  <r>
    <x v="3"/>
    <s v="Canada"/>
    <s v="GDPLTFORECAST"/>
    <s v="TOT"/>
    <s v="MLN_USD"/>
    <s v="A"/>
    <x v="12"/>
    <n v="1187462.2410732401"/>
    <n v="3.0100359905494312E-2"/>
  </r>
  <r>
    <x v="3"/>
    <s v="Canada"/>
    <s v="GDPLTFORECAST"/>
    <s v="TOT"/>
    <s v="MLN_USD"/>
    <s v="A"/>
    <x v="13"/>
    <n v="1208863.5600324799"/>
    <n v="1.8022736402883099E-2"/>
  </r>
  <r>
    <x v="3"/>
    <s v="Canada"/>
    <s v="GDPLTFORECAST"/>
    <s v="TOT"/>
    <s v="MLN_USD"/>
    <s v="A"/>
    <x v="14"/>
    <n v="1246168.8411499001"/>
    <n v="3.0859794563100174E-2"/>
  </r>
  <r>
    <x v="3"/>
    <s v="Canada"/>
    <s v="GDPLTFORECAST"/>
    <s v="TOT"/>
    <s v="MLN_USD"/>
    <s v="A"/>
    <x v="15"/>
    <n v="1286063.4678481901"/>
    <n v="3.201382138673714E-2"/>
  </r>
  <r>
    <x v="3"/>
    <s v="Canada"/>
    <s v="GDPLTFORECAST"/>
    <s v="TOT"/>
    <s v="MLN_USD"/>
    <s v="A"/>
    <x v="16"/>
    <n v="1319802.0051478599"/>
    <n v="2.6233959787474781E-2"/>
  </r>
  <r>
    <x v="3"/>
    <s v="Canada"/>
    <s v="GDPLTFORECAST"/>
    <s v="TOT"/>
    <s v="MLN_USD"/>
    <s v="A"/>
    <x v="17"/>
    <n v="1347026.40898272"/>
    <n v="2.0627642425660619E-2"/>
  </r>
  <r>
    <x v="3"/>
    <s v="Canada"/>
    <s v="GDPLTFORECAST"/>
    <s v="TOT"/>
    <s v="MLN_USD"/>
    <s v="A"/>
    <x v="18"/>
    <n v="1360501.5354522199"/>
    <n v="1.0003609713692629E-2"/>
  </r>
  <r>
    <x v="3"/>
    <s v="Canada"/>
    <s v="GDPLTFORECAST"/>
    <s v="TOT"/>
    <s v="MLN_USD"/>
    <s v="A"/>
    <x v="19"/>
    <n v="1320372.56431132"/>
    <n v="-2.9495719111821028E-2"/>
  </r>
  <r>
    <x v="3"/>
    <s v="Canada"/>
    <s v="GDPLTFORECAST"/>
    <s v="TOT"/>
    <s v="MLN_USD"/>
    <s v="A"/>
    <x v="20"/>
    <n v="1361085.7914598"/>
    <n v="3.0834650953017295E-2"/>
  </r>
  <r>
    <x v="3"/>
    <s v="Canada"/>
    <s v="GDPLTFORECAST"/>
    <s v="TOT"/>
    <s v="MLN_USD"/>
    <s v="A"/>
    <x v="21"/>
    <n v="1403840.49042381"/>
    <n v="3.1412199901194038E-2"/>
  </r>
  <r>
    <x v="3"/>
    <s v="Canada"/>
    <s v="GDPLTFORECAST"/>
    <s v="TOT"/>
    <s v="MLN_USD"/>
    <s v="A"/>
    <x v="22"/>
    <n v="1428344.7866189501"/>
    <n v="1.745518551594305E-2"/>
  </r>
  <r>
    <x v="3"/>
    <s v="Canada"/>
    <s v="GDPLTFORECAST"/>
    <s v="TOT"/>
    <s v="MLN_USD"/>
    <s v="A"/>
    <x v="23"/>
    <n v="1463696.5553417699"/>
    <n v="2.4750164703930766E-2"/>
  </r>
  <r>
    <x v="3"/>
    <s v="Canada"/>
    <s v="GDPLTFORECAST"/>
    <s v="TOT"/>
    <s v="MLN_USD"/>
    <s v="A"/>
    <x v="24"/>
    <n v="1505495.47140106"/>
    <n v="2.8557091226828923E-2"/>
  </r>
  <r>
    <x v="3"/>
    <s v="Canada"/>
    <s v="GDPLTFORECAST"/>
    <s v="TOT"/>
    <s v="MLN_USD"/>
    <s v="A"/>
    <x v="25"/>
    <n v="1520564.3540934401"/>
    <n v="1.0009251424952126E-2"/>
  </r>
  <r>
    <x v="3"/>
    <s v="Canada"/>
    <s v="GDPLTFORECAST"/>
    <s v="TOT"/>
    <s v="MLN_USD"/>
    <s v="A"/>
    <x v="26"/>
    <n v="1542066.2592517899"/>
    <n v="1.4140739982800188E-2"/>
  </r>
  <r>
    <x v="3"/>
    <s v="Canada"/>
    <s v="GDPLTFORECAST"/>
    <s v="TOT"/>
    <s v="MLN_USD"/>
    <s v="A"/>
    <x v="27"/>
    <n v="1588338.69301313"/>
    <n v="3.0006774017474092E-2"/>
  </r>
  <r>
    <x v="3"/>
    <s v="Canada"/>
    <s v="GDPLTFORECAST"/>
    <s v="TOT"/>
    <s v="MLN_USD"/>
    <s v="A"/>
    <x v="28"/>
    <n v="1621635.5389815201"/>
    <n v="2.0963316019976252E-2"/>
  </r>
  <r>
    <x v="3"/>
    <s v="Canada"/>
    <s v="GDPLTFORECAST"/>
    <s v="TOT"/>
    <s v="MLN_USD"/>
    <s v="A"/>
    <x v="29"/>
    <n v="1657928.8942838099"/>
    <n v="2.2380710356831646E-2"/>
  </r>
  <r>
    <x v="3"/>
    <s v="Canada"/>
    <s v="GDPLTFORECAST"/>
    <s v="TOT"/>
    <s v="MLN_USD"/>
    <s v="A"/>
    <x v="30"/>
    <n v="1684775"/>
    <n v="1.6192555548521836E-2"/>
  </r>
  <r>
    <x v="3"/>
    <s v="Canada"/>
    <s v="GDPLTFORECAST"/>
    <s v="TOT"/>
    <s v="MLN_USD"/>
    <s v="A"/>
    <x v="31"/>
    <n v="1710503"/>
    <n v="1.5270881868498787E-2"/>
  </r>
  <r>
    <x v="3"/>
    <s v="Canada"/>
    <s v="GDPLTFORECAST"/>
    <s v="TOT"/>
    <s v="MLN_USD"/>
    <s v="A"/>
    <x v="32"/>
    <n v="1736864"/>
    <n v="1.5411256221123271E-2"/>
  </r>
  <r>
    <x v="3"/>
    <s v="Canada"/>
    <s v="GDPLTFORECAST"/>
    <s v="TOT"/>
    <s v="MLN_USD"/>
    <s v="A"/>
    <x v="33"/>
    <n v="1764255"/>
    <n v="1.5770376955248189E-2"/>
  </r>
  <r>
    <x v="3"/>
    <s v="Canada"/>
    <s v="GDPLTFORECAST"/>
    <s v="TOT"/>
    <s v="MLN_USD"/>
    <s v="A"/>
    <x v="34"/>
    <n v="1792774"/>
    <n v="1.6164896797798534E-2"/>
  </r>
  <r>
    <x v="3"/>
    <s v="Canada"/>
    <s v="GDPLTFORECAST"/>
    <s v="TOT"/>
    <s v="MLN_USD"/>
    <s v="A"/>
    <x v="35"/>
    <n v="1822387"/>
    <n v="1.6517977168343689E-2"/>
  </r>
  <r>
    <x v="3"/>
    <s v="Canada"/>
    <s v="GDPLTFORECAST"/>
    <s v="TOT"/>
    <s v="MLN_USD"/>
    <s v="A"/>
    <x v="36"/>
    <n v="1852965"/>
    <n v="1.6779092475966983E-2"/>
  </r>
  <r>
    <x v="3"/>
    <s v="Canada"/>
    <s v="GDPLTFORECAST"/>
    <s v="TOT"/>
    <s v="MLN_USD"/>
    <s v="A"/>
    <x v="37"/>
    <n v="1884677"/>
    <n v="1.7114192658792771E-2"/>
  </r>
  <r>
    <x v="3"/>
    <s v="Canada"/>
    <s v="GDPLTFORECAST"/>
    <s v="TOT"/>
    <s v="MLN_USD"/>
    <s v="A"/>
    <x v="38"/>
    <n v="1917532"/>
    <n v="1.7432695363714945E-2"/>
  </r>
  <r>
    <x v="3"/>
    <s v="Canada"/>
    <s v="GDPLTFORECAST"/>
    <s v="TOT"/>
    <s v="MLN_USD"/>
    <s v="A"/>
    <x v="39"/>
    <n v="1951559"/>
    <n v="1.7745205816643406E-2"/>
  </r>
  <r>
    <x v="3"/>
    <s v="Canada"/>
    <s v="GDPLTFORECAST"/>
    <s v="TOT"/>
    <s v="MLN_USD"/>
    <s v="A"/>
    <x v="40"/>
    <n v="1986793"/>
    <n v="1.8054283780300828E-2"/>
  </r>
  <r>
    <x v="3"/>
    <s v="Canada"/>
    <s v="GDPLTFORECAST"/>
    <s v="TOT"/>
    <s v="MLN_USD"/>
    <s v="A"/>
    <x v="41"/>
    <n v="2023273"/>
    <n v="1.8361248504499494E-2"/>
  </r>
  <r>
    <x v="3"/>
    <s v="Canada"/>
    <s v="GDPLTFORECAST"/>
    <s v="TOT"/>
    <s v="MLN_USD"/>
    <s v="A"/>
    <x v="42"/>
    <n v="2060808"/>
    <n v="1.8551624027009606E-2"/>
  </r>
  <r>
    <x v="3"/>
    <s v="Canada"/>
    <s v="GDPLTFORECAST"/>
    <s v="TOT"/>
    <s v="MLN_USD"/>
    <s v="A"/>
    <x v="43"/>
    <n v="2099401"/>
    <n v="1.8727120624531635E-2"/>
  </r>
  <r>
    <x v="3"/>
    <s v="Canada"/>
    <s v="GDPLTFORECAST"/>
    <s v="TOT"/>
    <s v="MLN_USD"/>
    <s v="A"/>
    <x v="44"/>
    <n v="2139034"/>
    <n v="1.8878241936628681E-2"/>
  </r>
  <r>
    <x v="3"/>
    <s v="Canada"/>
    <s v="GDPLTFORECAST"/>
    <s v="TOT"/>
    <s v="MLN_USD"/>
    <s v="A"/>
    <x v="45"/>
    <n v="2179688"/>
    <n v="1.9005775504269629E-2"/>
  </r>
  <r>
    <x v="3"/>
    <s v="Canada"/>
    <s v="GDPLTFORECAST"/>
    <s v="TOT"/>
    <s v="MLN_USD"/>
    <s v="A"/>
    <x v="46"/>
    <n v="2221353"/>
    <n v="1.9115121063198126E-2"/>
  </r>
  <r>
    <x v="3"/>
    <s v="Canada"/>
    <s v="GDPLTFORECAST"/>
    <s v="TOT"/>
    <s v="MLN_USD"/>
    <s v="A"/>
    <x v="47"/>
    <n v="2264030"/>
    <n v="1.9212164838276591E-2"/>
  </r>
  <r>
    <x v="3"/>
    <s v="Canada"/>
    <s v="GDPLTFORECAST"/>
    <s v="TOT"/>
    <s v="MLN_USD"/>
    <s v="A"/>
    <x v="48"/>
    <n v="2307720"/>
    <n v="1.9297447471985807E-2"/>
  </r>
  <r>
    <x v="3"/>
    <s v="Canada"/>
    <s v="GDPLTFORECAST"/>
    <s v="TOT"/>
    <s v="MLN_USD"/>
    <s v="A"/>
    <x v="49"/>
    <n v="2352425"/>
    <n v="1.9371934203456176E-2"/>
  </r>
  <r>
    <x v="3"/>
    <s v="Canada"/>
    <s v="GDPLTFORECAST"/>
    <s v="TOT"/>
    <s v="MLN_USD"/>
    <s v="A"/>
    <x v="50"/>
    <n v="2398151"/>
    <n v="1.9437814170483625E-2"/>
  </r>
  <r>
    <x v="3"/>
    <s v="Canada"/>
    <s v="GDPLTFORECAST"/>
    <s v="TOT"/>
    <s v="MLN_USD"/>
    <s v="A"/>
    <x v="51"/>
    <n v="2444905"/>
    <n v="1.9495853263618468E-2"/>
  </r>
  <r>
    <x v="3"/>
    <s v="Canada"/>
    <s v="GDPLTFORECAST"/>
    <s v="TOT"/>
    <s v="MLN_USD"/>
    <s v="A"/>
    <x v="52"/>
    <n v="2492690"/>
    <n v="1.9544726686721914E-2"/>
  </r>
  <r>
    <x v="3"/>
    <s v="Canada"/>
    <s v="GDPLTFORECAST"/>
    <s v="TOT"/>
    <s v="MLN_USD"/>
    <s v="A"/>
    <x v="53"/>
    <n v="2541479"/>
    <n v="1.9572830957720333E-2"/>
  </r>
  <r>
    <x v="3"/>
    <s v="Canada"/>
    <s v="GDPLTFORECAST"/>
    <s v="TOT"/>
    <s v="MLN_USD"/>
    <s v="A"/>
    <x v="54"/>
    <n v="2591227"/>
    <n v="1.9574428905373642E-2"/>
  </r>
  <r>
    <x v="3"/>
    <s v="Canada"/>
    <s v="GDPLTFORECAST"/>
    <s v="TOT"/>
    <s v="MLN_USD"/>
    <s v="A"/>
    <x v="55"/>
    <n v="2641896"/>
    <n v="1.9554056823273269E-2"/>
  </r>
  <r>
    <x v="3"/>
    <s v="Canada"/>
    <s v="GDPLTFORECAST"/>
    <s v="TOT"/>
    <s v="MLN_USD"/>
    <s v="A"/>
    <x v="56"/>
    <n v="2693479"/>
    <n v="1.9524992656788864E-2"/>
  </r>
  <r>
    <x v="3"/>
    <s v="Canada"/>
    <s v="GDPLTFORECAST"/>
    <s v="TOT"/>
    <s v="MLN_USD"/>
    <s v="A"/>
    <x v="57"/>
    <n v="2745988"/>
    <n v="1.9494861478407621E-2"/>
  </r>
  <r>
    <x v="3"/>
    <s v="Canada"/>
    <s v="GDPLTFORECAST"/>
    <s v="TOT"/>
    <s v="MLN_USD"/>
    <s v="A"/>
    <x v="58"/>
    <n v="2799434"/>
    <n v="1.9463304282465899E-2"/>
  </r>
  <r>
    <x v="3"/>
    <s v="Canada"/>
    <s v="GDPLTFORECAST"/>
    <s v="TOT"/>
    <s v="MLN_USD"/>
    <s v="A"/>
    <x v="59"/>
    <n v="2853831"/>
    <n v="1.9431427924359035E-2"/>
  </r>
  <r>
    <x v="3"/>
    <s v="Canada"/>
    <s v="GDPLTFORECAST"/>
    <s v="TOT"/>
    <s v="MLN_USD"/>
    <s v="A"/>
    <x v="60"/>
    <n v="2909216"/>
    <n v="1.9407245909095483E-2"/>
  </r>
  <r>
    <x v="3"/>
    <s v="Canada"/>
    <s v="GDPLTFORECAST"/>
    <s v="TOT"/>
    <s v="MLN_USD"/>
    <s v="A"/>
    <x v="61"/>
    <n v="2965657"/>
    <n v="1.940075951734066E-2"/>
  </r>
  <r>
    <x v="3"/>
    <s v="Canada"/>
    <s v="GDPLTFORECAST"/>
    <s v="TOT"/>
    <s v="MLN_USD"/>
    <s v="A"/>
    <x v="62"/>
    <n v="3023227"/>
    <n v="1.941222467736492E-2"/>
  </r>
  <r>
    <x v="3"/>
    <s v="Canada"/>
    <s v="GDPLTFORECAST"/>
    <s v="TOT"/>
    <s v="MLN_USD"/>
    <s v="A"/>
    <x v="63"/>
    <n v="3081985"/>
    <n v="1.9435523697029611E-2"/>
  </r>
  <r>
    <x v="3"/>
    <s v="Canada"/>
    <s v="GDPLTFORECAST"/>
    <s v="TOT"/>
    <s v="MLN_USD"/>
    <s v="A"/>
    <x v="64"/>
    <n v="3141981"/>
    <n v="1.9466674886477353E-2"/>
  </r>
  <r>
    <x v="3"/>
    <s v="Canada"/>
    <s v="GDPLTFORECAST"/>
    <s v="TOT"/>
    <s v="MLN_USD"/>
    <s v="A"/>
    <x v="65"/>
    <n v="3203277"/>
    <n v="1.9508711223906294E-2"/>
  </r>
  <r>
    <x v="3"/>
    <s v="Canada"/>
    <s v="GDPLTFORECAST"/>
    <s v="TOT"/>
    <s v="MLN_USD"/>
    <s v="A"/>
    <x v="66"/>
    <n v="3265966"/>
    <n v="1.9570271319027333E-2"/>
  </r>
  <r>
    <x v="3"/>
    <s v="Canada"/>
    <s v="GDPLTFORECAST"/>
    <s v="TOT"/>
    <s v="MLN_USD"/>
    <s v="A"/>
    <x v="67"/>
    <n v="3330145"/>
    <n v="1.9650847559343765E-2"/>
  </r>
  <r>
    <x v="3"/>
    <s v="Canada"/>
    <s v="GDPLTFORECAST"/>
    <s v="TOT"/>
    <s v="MLN_USD"/>
    <s v="A"/>
    <x v="68"/>
    <n v="3395881"/>
    <n v="1.9739681004881104E-2"/>
  </r>
  <r>
    <x v="3"/>
    <s v="Canada"/>
    <s v="GDPLTFORECAST"/>
    <s v="TOT"/>
    <s v="MLN_USD"/>
    <s v="A"/>
    <x v="69"/>
    <n v="3463205"/>
    <n v="1.9825194110158817E-2"/>
  </r>
  <r>
    <x v="3"/>
    <s v="Canada"/>
    <s v="GDPLTFORECAST"/>
    <s v="TOT"/>
    <s v="MLN_USD"/>
    <s v="A"/>
    <x v="70"/>
    <n v="3532133"/>
    <n v="1.9902951168065508E-2"/>
  </r>
  <r>
    <x v="4"/>
    <s v="Czech Republic"/>
    <s v="GDPLTFORECAST"/>
    <s v="TOT"/>
    <s v="MLN_USD"/>
    <s v="A"/>
    <x v="0"/>
    <n v="224739.84665864299"/>
    <n v="0"/>
  </r>
  <r>
    <x v="4"/>
    <s v="Czech Republic"/>
    <s v="GDPLTFORECAST"/>
    <s v="TOT"/>
    <s v="MLN_USD"/>
    <s v="A"/>
    <x v="1"/>
    <n v="192793.503493255"/>
    <n v="-0.14214810430974101"/>
  </r>
  <r>
    <x v="4"/>
    <s v="Czech Republic"/>
    <s v="GDPLTFORECAST"/>
    <s v="TOT"/>
    <s v="MLN_USD"/>
    <s v="A"/>
    <x v="2"/>
    <n v="180478.99135158901"/>
    <n v="-6.3874103216848388E-2"/>
  </r>
  <r>
    <x v="4"/>
    <s v="Czech Republic"/>
    <s v="GDPLTFORECAST"/>
    <s v="TOT"/>
    <s v="MLN_USD"/>
    <s v="A"/>
    <x v="3"/>
    <n v="178783.51504222999"/>
    <n v="-9.3943139678571708E-3"/>
  </r>
  <r>
    <x v="4"/>
    <s v="Czech Republic"/>
    <s v="GDPLTFORECAST"/>
    <s v="TOT"/>
    <s v="MLN_USD"/>
    <s v="A"/>
    <x v="4"/>
    <n v="183468.383791776"/>
    <n v="2.6204142750182458E-2"/>
  </r>
  <r>
    <x v="4"/>
    <s v="Czech Republic"/>
    <s v="GDPLTFORECAST"/>
    <s v="TOT"/>
    <s v="MLN_USD"/>
    <s v="A"/>
    <x v="5"/>
    <n v="194361.97916551499"/>
    <n v="5.9375872554164211E-2"/>
  </r>
  <r>
    <x v="4"/>
    <s v="Czech Republic"/>
    <s v="GDPLTFORECAST"/>
    <s v="TOT"/>
    <s v="MLN_USD"/>
    <s v="A"/>
    <x v="6"/>
    <n v="202449.62548567899"/>
    <n v="4.1611257278239222E-2"/>
  </r>
  <r>
    <x v="4"/>
    <s v="Czech Republic"/>
    <s v="GDPLTFORECAST"/>
    <s v="TOT"/>
    <s v="MLN_USD"/>
    <s v="A"/>
    <x v="7"/>
    <n v="201193.062909753"/>
    <n v="-6.2067913087587856E-3"/>
  </r>
  <r>
    <x v="4"/>
    <s v="Czech Republic"/>
    <s v="GDPLTFORECAST"/>
    <s v="TOT"/>
    <s v="MLN_USD"/>
    <s v="A"/>
    <x v="8"/>
    <n v="200554.67875325901"/>
    <n v="-3.1729928818686748E-3"/>
  </r>
  <r>
    <x v="4"/>
    <s v="Czech Republic"/>
    <s v="GDPLTFORECAST"/>
    <s v="TOT"/>
    <s v="MLN_USD"/>
    <s v="A"/>
    <x v="9"/>
    <n v="203093.207494823"/>
    <n v="1.2657539367042725E-2"/>
  </r>
  <r>
    <x v="4"/>
    <s v="Czech Republic"/>
    <s v="GDPLTFORECAST"/>
    <s v="TOT"/>
    <s v="MLN_USD"/>
    <s v="A"/>
    <x v="10"/>
    <n v="212477.601013676"/>
    <n v="4.6207323398997469E-2"/>
  </r>
  <r>
    <x v="4"/>
    <s v="Czech Republic"/>
    <s v="GDPLTFORECAST"/>
    <s v="TOT"/>
    <s v="MLN_USD"/>
    <s v="A"/>
    <x v="11"/>
    <n v="218632.810271197"/>
    <n v="2.8968744131880664E-2"/>
  </r>
  <r>
    <x v="4"/>
    <s v="Czech Republic"/>
    <s v="GDPLTFORECAST"/>
    <s v="TOT"/>
    <s v="MLN_USD"/>
    <s v="A"/>
    <x v="12"/>
    <n v="222051.97238643901"/>
    <n v="1.5638833489816983E-2"/>
  </r>
  <r>
    <x v="4"/>
    <s v="Czech Republic"/>
    <s v="GDPLTFORECAST"/>
    <s v="TOT"/>
    <s v="MLN_USD"/>
    <s v="A"/>
    <x v="13"/>
    <n v="230043.12176742"/>
    <n v="3.5987743297654307E-2"/>
  </r>
  <r>
    <x v="4"/>
    <s v="Czech Republic"/>
    <s v="GDPLTFORECAST"/>
    <s v="TOT"/>
    <s v="MLN_USD"/>
    <s v="A"/>
    <x v="14"/>
    <n v="240966.73855350801"/>
    <n v="4.7485083240750292E-2"/>
  </r>
  <r>
    <x v="4"/>
    <s v="Czech Republic"/>
    <s v="GDPLTFORECAST"/>
    <s v="TOT"/>
    <s v="MLN_USD"/>
    <s v="A"/>
    <x v="15"/>
    <n v="256888.712941048"/>
    <n v="6.6075403116287124E-2"/>
  </r>
  <r>
    <x v="4"/>
    <s v="Czech Republic"/>
    <s v="GDPLTFORECAST"/>
    <s v="TOT"/>
    <s v="MLN_USD"/>
    <s v="A"/>
    <x v="16"/>
    <n v="274984.48787432001"/>
    <n v="7.0442078696640653E-2"/>
  </r>
  <r>
    <x v="4"/>
    <s v="Czech Republic"/>
    <s v="GDPLTFORECAST"/>
    <s v="TOT"/>
    <s v="MLN_USD"/>
    <s v="A"/>
    <x v="17"/>
    <n v="290351.39016615599"/>
    <n v="5.5882796919291433E-2"/>
  </r>
  <r>
    <x v="4"/>
    <s v="Czech Republic"/>
    <s v="GDPLTFORECAST"/>
    <s v="TOT"/>
    <s v="MLN_USD"/>
    <s v="A"/>
    <x v="18"/>
    <n v="297624.21095269598"/>
    <n v="2.5048341536708429E-2"/>
  </r>
  <r>
    <x v="4"/>
    <s v="Czech Republic"/>
    <s v="GDPLTFORECAST"/>
    <s v="TOT"/>
    <s v="MLN_USD"/>
    <s v="A"/>
    <x v="19"/>
    <n v="283769.29810857598"/>
    <n v="-4.6551699540068991E-2"/>
  </r>
  <r>
    <x v="4"/>
    <s v="Czech Republic"/>
    <s v="GDPLTFORECAST"/>
    <s v="TOT"/>
    <s v="MLN_USD"/>
    <s v="A"/>
    <x v="20"/>
    <n v="289771.20731750701"/>
    <n v="2.1150664462068036E-2"/>
  </r>
  <r>
    <x v="4"/>
    <s v="Czech Republic"/>
    <s v="GDPLTFORECAST"/>
    <s v="TOT"/>
    <s v="MLN_USD"/>
    <s v="A"/>
    <x v="21"/>
    <n v="294930.259095966"/>
    <n v="1.7803879916910237E-2"/>
  </r>
  <r>
    <x v="4"/>
    <s v="Czech Republic"/>
    <s v="GDPLTFORECAST"/>
    <s v="TOT"/>
    <s v="MLN_USD"/>
    <s v="A"/>
    <x v="22"/>
    <n v="292804.410571163"/>
    <n v="-7.2079702208897034E-3"/>
  </r>
  <r>
    <x v="4"/>
    <s v="Czech Republic"/>
    <s v="GDPLTFORECAST"/>
    <s v="TOT"/>
    <s v="MLN_USD"/>
    <s v="A"/>
    <x v="23"/>
    <n v="291383.63977700198"/>
    <n v="-4.8522861776213455E-3"/>
  </r>
  <r>
    <x v="4"/>
    <s v="Czech Republic"/>
    <s v="GDPLTFORECAST"/>
    <s v="TOT"/>
    <s v="MLN_USD"/>
    <s v="A"/>
    <x v="24"/>
    <n v="299294.91792922799"/>
    <n v="2.7150728703507765E-2"/>
  </r>
  <r>
    <x v="4"/>
    <s v="Czech Republic"/>
    <s v="GDPLTFORECAST"/>
    <s v="TOT"/>
    <s v="MLN_USD"/>
    <s v="A"/>
    <x v="25"/>
    <n v="315420.34066205402"/>
    <n v="5.3878037236299026E-2"/>
  </r>
  <r>
    <x v="4"/>
    <s v="Czech Republic"/>
    <s v="GDPLTFORECAST"/>
    <s v="TOT"/>
    <s v="MLN_USD"/>
    <s v="A"/>
    <x v="26"/>
    <n v="323276.34587412601"/>
    <n v="2.4906463532385237E-2"/>
  </r>
  <r>
    <x v="4"/>
    <s v="Czech Republic"/>
    <s v="GDPLTFORECAST"/>
    <s v="TOT"/>
    <s v="MLN_USD"/>
    <s v="A"/>
    <x v="27"/>
    <n v="338150.98955721501"/>
    <n v="4.6012162265904655E-2"/>
  </r>
  <r>
    <x v="4"/>
    <s v="Czech Republic"/>
    <s v="GDPLTFORECAST"/>
    <s v="TOT"/>
    <s v="MLN_USD"/>
    <s v="A"/>
    <x v="28"/>
    <n v="351016.10486781201"/>
    <n v="3.8045475861073097E-2"/>
  </r>
  <r>
    <x v="4"/>
    <s v="Czech Republic"/>
    <s v="GDPLTFORECAST"/>
    <s v="TOT"/>
    <s v="MLN_USD"/>
    <s v="A"/>
    <x v="29"/>
    <n v="362299.114081443"/>
    <n v="3.21438505446352E-2"/>
  </r>
  <r>
    <x v="4"/>
    <s v="Czech Republic"/>
    <s v="GDPLTFORECAST"/>
    <s v="TOT"/>
    <s v="MLN_USD"/>
    <s v="A"/>
    <x v="30"/>
    <n v="369667.7"/>
    <n v="2.0338404462398429E-2"/>
  </r>
  <r>
    <x v="4"/>
    <s v="Czech Republic"/>
    <s v="GDPLTFORECAST"/>
    <s v="TOT"/>
    <s v="MLN_USD"/>
    <s v="A"/>
    <x v="31"/>
    <n v="376983.5"/>
    <n v="1.9790206177061176E-2"/>
  </r>
  <r>
    <x v="4"/>
    <s v="Czech Republic"/>
    <s v="GDPLTFORECAST"/>
    <s v="TOT"/>
    <s v="MLN_USD"/>
    <s v="A"/>
    <x v="32"/>
    <n v="384986.4"/>
    <n v="2.1228780569972017E-2"/>
  </r>
  <r>
    <x v="4"/>
    <s v="Czech Republic"/>
    <s v="GDPLTFORECAST"/>
    <s v="TOT"/>
    <s v="MLN_USD"/>
    <s v="A"/>
    <x v="33"/>
    <n v="393664.7"/>
    <n v="2.2541835244050068E-2"/>
  </r>
  <r>
    <x v="4"/>
    <s v="Czech Republic"/>
    <s v="GDPLTFORECAST"/>
    <s v="TOT"/>
    <s v="MLN_USD"/>
    <s v="A"/>
    <x v="34"/>
    <n v="402917.3"/>
    <n v="2.3503758401502539E-2"/>
  </r>
  <r>
    <x v="4"/>
    <s v="Czech Republic"/>
    <s v="GDPLTFORECAST"/>
    <s v="TOT"/>
    <s v="MLN_USD"/>
    <s v="A"/>
    <x v="35"/>
    <n v="412658.5"/>
    <n v="2.4176673476169919E-2"/>
  </r>
  <r>
    <x v="4"/>
    <s v="Czech Republic"/>
    <s v="GDPLTFORECAST"/>
    <s v="TOT"/>
    <s v="MLN_USD"/>
    <s v="A"/>
    <x v="36"/>
    <n v="422801.2"/>
    <n v="2.4578919372798547E-2"/>
  </r>
  <r>
    <x v="4"/>
    <s v="Czech Republic"/>
    <s v="GDPLTFORECAST"/>
    <s v="TOT"/>
    <s v="MLN_USD"/>
    <s v="A"/>
    <x v="37"/>
    <n v="433234.9"/>
    <n v="2.4677555314412514E-2"/>
  </r>
  <r>
    <x v="4"/>
    <s v="Czech Republic"/>
    <s v="GDPLTFORECAST"/>
    <s v="TOT"/>
    <s v="MLN_USD"/>
    <s v="A"/>
    <x v="38"/>
    <n v="443887.7"/>
    <n v="2.4588970094514551E-2"/>
  </r>
  <r>
    <x v="4"/>
    <s v="Czech Republic"/>
    <s v="GDPLTFORECAST"/>
    <s v="TOT"/>
    <s v="MLN_USD"/>
    <s v="A"/>
    <x v="39"/>
    <n v="454669.3"/>
    <n v="2.4289026255965185E-2"/>
  </r>
  <r>
    <x v="4"/>
    <s v="Czech Republic"/>
    <s v="GDPLTFORECAST"/>
    <s v="TOT"/>
    <s v="MLN_USD"/>
    <s v="A"/>
    <x v="40"/>
    <n v="465478"/>
    <n v="2.3772662900266139E-2"/>
  </r>
  <r>
    <x v="4"/>
    <s v="Czech Republic"/>
    <s v="GDPLTFORECAST"/>
    <s v="TOT"/>
    <s v="MLN_USD"/>
    <s v="A"/>
    <x v="41"/>
    <n v="476217.2"/>
    <n v="2.3071337420887739E-2"/>
  </r>
  <r>
    <x v="4"/>
    <s v="Czech Republic"/>
    <s v="GDPLTFORECAST"/>
    <s v="TOT"/>
    <s v="MLN_USD"/>
    <s v="A"/>
    <x v="42"/>
    <n v="486802"/>
    <n v="2.2226832630152682E-2"/>
  </r>
  <r>
    <x v="4"/>
    <s v="Czech Republic"/>
    <s v="GDPLTFORECAST"/>
    <s v="TOT"/>
    <s v="MLN_USD"/>
    <s v="A"/>
    <x v="43"/>
    <n v="497170.9"/>
    <n v="2.1300035743485157E-2"/>
  </r>
  <r>
    <x v="4"/>
    <s v="Czech Republic"/>
    <s v="GDPLTFORECAST"/>
    <s v="TOT"/>
    <s v="MLN_USD"/>
    <s v="A"/>
    <x v="44"/>
    <n v="507281.1"/>
    <n v="2.0335462111720437E-2"/>
  </r>
  <r>
    <x v="4"/>
    <s v="Czech Republic"/>
    <s v="GDPLTFORECAST"/>
    <s v="TOT"/>
    <s v="MLN_USD"/>
    <s v="A"/>
    <x v="45"/>
    <n v="517122.6"/>
    <n v="1.9400486239286252E-2"/>
  </r>
  <r>
    <x v="4"/>
    <s v="Czech Republic"/>
    <s v="GDPLTFORECAST"/>
    <s v="TOT"/>
    <s v="MLN_USD"/>
    <s v="A"/>
    <x v="46"/>
    <n v="526716.5"/>
    <n v="1.8552467055201305E-2"/>
  </r>
  <r>
    <x v="4"/>
    <s v="Czech Republic"/>
    <s v="GDPLTFORECAST"/>
    <s v="TOT"/>
    <s v="MLN_USD"/>
    <s v="A"/>
    <x v="47"/>
    <n v="536156.1"/>
    <n v="1.7921595393347145E-2"/>
  </r>
  <r>
    <x v="4"/>
    <s v="Czech Republic"/>
    <s v="GDPLTFORECAST"/>
    <s v="TOT"/>
    <s v="MLN_USD"/>
    <s v="A"/>
    <x v="48"/>
    <n v="545496.1"/>
    <n v="1.7420299797018091E-2"/>
  </r>
  <r>
    <x v="4"/>
    <s v="Czech Republic"/>
    <s v="GDPLTFORECAST"/>
    <s v="TOT"/>
    <s v="MLN_USD"/>
    <s v="A"/>
    <x v="49"/>
    <n v="554804.80000000005"/>
    <n v="1.706464995808421E-2"/>
  </r>
  <r>
    <x v="4"/>
    <s v="Czech Republic"/>
    <s v="GDPLTFORECAST"/>
    <s v="TOT"/>
    <s v="MLN_USD"/>
    <s v="A"/>
    <x v="50"/>
    <n v="564168.4"/>
    <n v="1.6877287290953502E-2"/>
  </r>
  <r>
    <x v="4"/>
    <s v="Czech Republic"/>
    <s v="GDPLTFORECAST"/>
    <s v="TOT"/>
    <s v="MLN_USD"/>
    <s v="A"/>
    <x v="51"/>
    <n v="573665.1"/>
    <n v="1.6833094515750879E-2"/>
  </r>
  <r>
    <x v="4"/>
    <s v="Czech Republic"/>
    <s v="GDPLTFORECAST"/>
    <s v="TOT"/>
    <s v="MLN_USD"/>
    <s v="A"/>
    <x v="52"/>
    <n v="583264.30000000005"/>
    <n v="1.6733107870777086E-2"/>
  </r>
  <r>
    <x v="4"/>
    <s v="Czech Republic"/>
    <s v="GDPLTFORECAST"/>
    <s v="TOT"/>
    <s v="MLN_USD"/>
    <s v="A"/>
    <x v="53"/>
    <n v="592950.5"/>
    <n v="1.6606879591293255E-2"/>
  </r>
  <r>
    <x v="4"/>
    <s v="Czech Republic"/>
    <s v="GDPLTFORECAST"/>
    <s v="TOT"/>
    <s v="MLN_USD"/>
    <s v="A"/>
    <x v="54"/>
    <n v="602685.1"/>
    <n v="1.6417222010943533E-2"/>
  </r>
  <r>
    <x v="4"/>
    <s v="Czech Republic"/>
    <s v="GDPLTFORECAST"/>
    <s v="TOT"/>
    <s v="MLN_USD"/>
    <s v="A"/>
    <x v="55"/>
    <n v="612424.69999999995"/>
    <n v="1.6160346423032435E-2"/>
  </r>
  <r>
    <x v="4"/>
    <s v="Czech Republic"/>
    <s v="GDPLTFORECAST"/>
    <s v="TOT"/>
    <s v="MLN_USD"/>
    <s v="A"/>
    <x v="56"/>
    <n v="622130"/>
    <n v="1.5847336007186019E-2"/>
  </r>
  <r>
    <x v="4"/>
    <s v="Czech Republic"/>
    <s v="GDPLTFORECAST"/>
    <s v="TOT"/>
    <s v="MLN_USD"/>
    <s v="A"/>
    <x v="57"/>
    <n v="631827.69999999995"/>
    <n v="1.5587899635124414E-2"/>
  </r>
  <r>
    <x v="4"/>
    <s v="Czech Republic"/>
    <s v="GDPLTFORECAST"/>
    <s v="TOT"/>
    <s v="MLN_USD"/>
    <s v="A"/>
    <x v="58"/>
    <n v="641486.5"/>
    <n v="1.528707905652138E-2"/>
  </r>
  <r>
    <x v="4"/>
    <s v="Czech Republic"/>
    <s v="GDPLTFORECAST"/>
    <s v="TOT"/>
    <s v="MLN_USD"/>
    <s v="A"/>
    <x v="59"/>
    <n v="651099.1"/>
    <n v="1.4984882768382501E-2"/>
  </r>
  <r>
    <x v="4"/>
    <s v="Czech Republic"/>
    <s v="GDPLTFORECAST"/>
    <s v="TOT"/>
    <s v="MLN_USD"/>
    <s v="A"/>
    <x v="60"/>
    <n v="660699.5"/>
    <n v="1.4744913639106683E-2"/>
  </r>
  <r>
    <x v="4"/>
    <s v="Czech Republic"/>
    <s v="GDPLTFORECAST"/>
    <s v="TOT"/>
    <s v="MLN_USD"/>
    <s v="A"/>
    <x v="61"/>
    <n v="670356.6"/>
    <n v="1.4616478444436476E-2"/>
  </r>
  <r>
    <x v="4"/>
    <s v="Czech Republic"/>
    <s v="GDPLTFORECAST"/>
    <s v="TOT"/>
    <s v="MLN_USD"/>
    <s v="A"/>
    <x v="62"/>
    <n v="680098"/>
    <n v="1.4531668667094433E-2"/>
  </r>
  <r>
    <x v="4"/>
    <s v="Czech Republic"/>
    <s v="GDPLTFORECAST"/>
    <s v="TOT"/>
    <s v="MLN_USD"/>
    <s v="A"/>
    <x v="63"/>
    <n v="690039.1"/>
    <n v="1.4617158115447948E-2"/>
  </r>
  <r>
    <x v="4"/>
    <s v="Czech Republic"/>
    <s v="GDPLTFORECAST"/>
    <s v="TOT"/>
    <s v="MLN_USD"/>
    <s v="A"/>
    <x v="64"/>
    <n v="700295.1"/>
    <n v="1.4862925883475375E-2"/>
  </r>
  <r>
    <x v="4"/>
    <s v="Czech Republic"/>
    <s v="GDPLTFORECAST"/>
    <s v="TOT"/>
    <s v="MLN_USD"/>
    <s v="A"/>
    <x v="65"/>
    <n v="710972.7"/>
    <n v="1.5247286465377208E-2"/>
  </r>
  <r>
    <x v="4"/>
    <s v="Czech Republic"/>
    <s v="GDPLTFORECAST"/>
    <s v="TOT"/>
    <s v="MLN_USD"/>
    <s v="A"/>
    <x v="66"/>
    <n v="722126.6"/>
    <n v="1.5688225441005121E-2"/>
  </r>
  <r>
    <x v="4"/>
    <s v="Czech Republic"/>
    <s v="GDPLTFORECAST"/>
    <s v="TOT"/>
    <s v="MLN_USD"/>
    <s v="A"/>
    <x v="67"/>
    <n v="733751.1"/>
    <n v="1.6097592859756205E-2"/>
  </r>
  <r>
    <x v="4"/>
    <s v="Czech Republic"/>
    <s v="GDPLTFORECAST"/>
    <s v="TOT"/>
    <s v="MLN_USD"/>
    <s v="A"/>
    <x v="68"/>
    <n v="745793.4"/>
    <n v="1.6411968581716563E-2"/>
  </r>
  <r>
    <x v="4"/>
    <s v="Czech Republic"/>
    <s v="GDPLTFORECAST"/>
    <s v="TOT"/>
    <s v="MLN_USD"/>
    <s v="A"/>
    <x v="69"/>
    <n v="758174"/>
    <n v="1.6600575977207654E-2"/>
  </r>
  <r>
    <x v="4"/>
    <s v="Czech Republic"/>
    <s v="GDPLTFORECAST"/>
    <s v="TOT"/>
    <s v="MLN_USD"/>
    <s v="A"/>
    <x v="70"/>
    <n v="770808.1"/>
    <n v="1.666385288865091E-2"/>
  </r>
  <r>
    <x v="5"/>
    <s v="Denmark"/>
    <s v="GDPLTFORECAST"/>
    <s v="TOT"/>
    <s v="MLN_USD"/>
    <s v="A"/>
    <x v="0"/>
    <n v="169906.63657559999"/>
    <n v="0"/>
  </r>
  <r>
    <x v="5"/>
    <s v="Denmark"/>
    <s v="GDPLTFORECAST"/>
    <s v="TOT"/>
    <s v="MLN_USD"/>
    <s v="A"/>
    <x v="1"/>
    <n v="172274.55065941901"/>
    <n v="1.3936560287128197E-2"/>
  </r>
  <r>
    <x v="5"/>
    <s v="Denmark"/>
    <s v="GDPLTFORECAST"/>
    <s v="TOT"/>
    <s v="MLN_USD"/>
    <s v="A"/>
    <x v="2"/>
    <n v="175645.98354116399"/>
    <n v="1.9570115660380916E-2"/>
  </r>
  <r>
    <x v="5"/>
    <s v="Denmark"/>
    <s v="GDPLTFORECAST"/>
    <s v="TOT"/>
    <s v="MLN_USD"/>
    <s v="A"/>
    <x v="3"/>
    <n v="175664.706398779"/>
    <n v="1.0659428264481186E-4"/>
  </r>
  <r>
    <x v="5"/>
    <s v="Denmark"/>
    <s v="GDPLTFORECAST"/>
    <s v="TOT"/>
    <s v="MLN_USD"/>
    <s v="A"/>
    <x v="4"/>
    <n v="185031.936654964"/>
    <n v="5.3324486450455844E-2"/>
  </r>
  <r>
    <x v="5"/>
    <s v="Denmark"/>
    <s v="GDPLTFORECAST"/>
    <s v="TOT"/>
    <s v="MLN_USD"/>
    <s v="A"/>
    <x v="5"/>
    <n v="190634.02661505601"/>
    <n v="3.027634072997043E-2"/>
  </r>
  <r>
    <x v="5"/>
    <s v="Denmark"/>
    <s v="GDPLTFORECAST"/>
    <s v="TOT"/>
    <s v="MLN_USD"/>
    <s v="A"/>
    <x v="6"/>
    <n v="196162.54365579001"/>
    <n v="2.9000683345464129E-2"/>
  </r>
  <r>
    <x v="5"/>
    <s v="Denmark"/>
    <s v="GDPLTFORECAST"/>
    <s v="TOT"/>
    <s v="MLN_USD"/>
    <s v="A"/>
    <x v="7"/>
    <n v="202559.30025562699"/>
    <n v="3.2609470088547976E-2"/>
  </r>
  <r>
    <x v="5"/>
    <s v="Denmark"/>
    <s v="GDPLTFORECAST"/>
    <s v="TOT"/>
    <s v="MLN_USD"/>
    <s v="A"/>
    <x v="8"/>
    <n v="207052.39052982401"/>
    <n v="2.2181604441399605E-2"/>
  </r>
  <r>
    <x v="5"/>
    <s v="Denmark"/>
    <s v="GDPLTFORECAST"/>
    <s v="TOT"/>
    <s v="MLN_USD"/>
    <s v="A"/>
    <x v="9"/>
    <n v="213156.17396332399"/>
    <n v="2.9479415416943988E-2"/>
  </r>
  <r>
    <x v="5"/>
    <s v="Denmark"/>
    <s v="GDPLTFORECAST"/>
    <s v="TOT"/>
    <s v="MLN_USD"/>
    <s v="A"/>
    <x v="10"/>
    <n v="221143.05494931099"/>
    <n v="3.7469620689294381E-2"/>
  </r>
  <r>
    <x v="5"/>
    <s v="Denmark"/>
    <s v="GDPLTFORECAST"/>
    <s v="TOT"/>
    <s v="MLN_USD"/>
    <s v="A"/>
    <x v="11"/>
    <n v="222963.259522345"/>
    <n v="8.2308918697502342E-3"/>
  </r>
  <r>
    <x v="5"/>
    <s v="Denmark"/>
    <s v="GDPLTFORECAST"/>
    <s v="TOT"/>
    <s v="MLN_USD"/>
    <s v="A"/>
    <x v="12"/>
    <n v="224003.16922662"/>
    <n v="4.6640406428519743E-3"/>
  </r>
  <r>
    <x v="5"/>
    <s v="Denmark"/>
    <s v="GDPLTFORECAST"/>
    <s v="TOT"/>
    <s v="MLN_USD"/>
    <s v="A"/>
    <x v="13"/>
    <n v="224876.814681232"/>
    <n v="3.9001477417854868E-3"/>
  </r>
  <r>
    <x v="5"/>
    <s v="Denmark"/>
    <s v="GDPLTFORECAST"/>
    <s v="TOT"/>
    <s v="MLN_USD"/>
    <s v="A"/>
    <x v="14"/>
    <n v="230877.094993412"/>
    <n v="2.6682520920111363E-2"/>
  </r>
  <r>
    <x v="5"/>
    <s v="Denmark"/>
    <s v="GDPLTFORECAST"/>
    <s v="TOT"/>
    <s v="MLN_USD"/>
    <s v="A"/>
    <x v="15"/>
    <n v="236271.78315753301"/>
    <n v="2.3366060475920936E-2"/>
  </r>
  <r>
    <x v="5"/>
    <s v="Denmark"/>
    <s v="GDPLTFORECAST"/>
    <s v="TOT"/>
    <s v="MLN_USD"/>
    <s v="A"/>
    <x v="16"/>
    <n v="245517.051137003"/>
    <n v="3.9129801518896334E-2"/>
  </r>
  <r>
    <x v="5"/>
    <s v="Denmark"/>
    <s v="GDPLTFORECAST"/>
    <s v="TOT"/>
    <s v="MLN_USD"/>
    <s v="A"/>
    <x v="17"/>
    <n v="247749.42227978"/>
    <n v="9.0925299584643238E-3"/>
  </r>
  <r>
    <x v="5"/>
    <s v="Denmark"/>
    <s v="GDPLTFORECAST"/>
    <s v="TOT"/>
    <s v="MLN_USD"/>
    <s v="A"/>
    <x v="18"/>
    <n v="246481.01460194"/>
    <n v="-5.1197200226267281E-3"/>
  </r>
  <r>
    <x v="5"/>
    <s v="Denmark"/>
    <s v="GDPLTFORECAST"/>
    <s v="TOT"/>
    <s v="MLN_USD"/>
    <s v="A"/>
    <x v="19"/>
    <n v="234387.23524283699"/>
    <n v="-4.9065764268433121E-2"/>
  </r>
  <r>
    <x v="5"/>
    <s v="Denmark"/>
    <s v="GDPLTFORECAST"/>
    <s v="TOT"/>
    <s v="MLN_USD"/>
    <s v="A"/>
    <x v="20"/>
    <n v="238772.471309085"/>
    <n v="1.8709363851255212E-2"/>
  </r>
  <r>
    <x v="5"/>
    <s v="Denmark"/>
    <s v="GDPLTFORECAST"/>
    <s v="TOT"/>
    <s v="MLN_USD"/>
    <s v="A"/>
    <x v="21"/>
    <n v="241964.45483017"/>
    <n v="1.3368306252327766E-2"/>
  </r>
  <r>
    <x v="5"/>
    <s v="Denmark"/>
    <s v="GDPLTFORECAST"/>
    <s v="TOT"/>
    <s v="MLN_USD"/>
    <s v="A"/>
    <x v="22"/>
    <n v="242512.42804317499"/>
    <n v="2.2646847587164398E-3"/>
  </r>
  <r>
    <x v="5"/>
    <s v="Denmark"/>
    <s v="GDPLTFORECAST"/>
    <s v="TOT"/>
    <s v="MLN_USD"/>
    <s v="A"/>
    <x v="23"/>
    <n v="244775.91604790301"/>
    <n v="9.3334928151600494E-3"/>
  </r>
  <r>
    <x v="5"/>
    <s v="Denmark"/>
    <s v="GDPLTFORECAST"/>
    <s v="TOT"/>
    <s v="MLN_USD"/>
    <s v="A"/>
    <x v="24"/>
    <n v="248739.88781782001"/>
    <n v="1.619428836757475E-2"/>
  </r>
  <r>
    <x v="5"/>
    <s v="Denmark"/>
    <s v="GDPLTFORECAST"/>
    <s v="TOT"/>
    <s v="MLN_USD"/>
    <s v="A"/>
    <x v="25"/>
    <n v="252736.031258567"/>
    <n v="1.6065551350870733E-2"/>
  </r>
  <r>
    <x v="5"/>
    <s v="Denmark"/>
    <s v="GDPLTFORECAST"/>
    <s v="TOT"/>
    <s v="MLN_USD"/>
    <s v="A"/>
    <x v="26"/>
    <n v="257699.961846441"/>
    <n v="1.9640771294677561E-2"/>
  </r>
  <r>
    <x v="5"/>
    <s v="Denmark"/>
    <s v="GDPLTFORECAST"/>
    <s v="TOT"/>
    <s v="MLN_USD"/>
    <s v="A"/>
    <x v="27"/>
    <n v="263472.79899393499"/>
    <n v="2.2401389220747747E-2"/>
  </r>
  <r>
    <x v="5"/>
    <s v="Denmark"/>
    <s v="GDPLTFORECAST"/>
    <s v="TOT"/>
    <s v="MLN_USD"/>
    <s v="A"/>
    <x v="28"/>
    <n v="267852.13786391902"/>
    <n v="1.662159770081173E-2"/>
  </r>
  <r>
    <x v="5"/>
    <s v="Denmark"/>
    <s v="GDPLTFORECAST"/>
    <s v="TOT"/>
    <s v="MLN_USD"/>
    <s v="A"/>
    <x v="29"/>
    <n v="273072.20214765897"/>
    <n v="1.948860414320075E-2"/>
  </r>
  <r>
    <x v="5"/>
    <s v="Denmark"/>
    <s v="GDPLTFORECAST"/>
    <s v="TOT"/>
    <s v="MLN_USD"/>
    <s v="A"/>
    <x v="30"/>
    <n v="276756.8"/>
    <n v="1.3493126811745748E-2"/>
  </r>
  <r>
    <x v="5"/>
    <s v="Denmark"/>
    <s v="GDPLTFORECAST"/>
    <s v="TOT"/>
    <s v="MLN_USD"/>
    <s v="A"/>
    <x v="31"/>
    <n v="280674.90000000002"/>
    <n v="1.4157195053563498E-2"/>
  </r>
  <r>
    <x v="5"/>
    <s v="Denmark"/>
    <s v="GDPLTFORECAST"/>
    <s v="TOT"/>
    <s v="MLN_USD"/>
    <s v="A"/>
    <x v="32"/>
    <n v="285198.8"/>
    <n v="1.6117935732764099E-2"/>
  </r>
  <r>
    <x v="5"/>
    <s v="Denmark"/>
    <s v="GDPLTFORECAST"/>
    <s v="TOT"/>
    <s v="MLN_USD"/>
    <s v="A"/>
    <x v="33"/>
    <n v="290249.2"/>
    <n v="1.7708349403994683E-2"/>
  </r>
  <r>
    <x v="5"/>
    <s v="Denmark"/>
    <s v="GDPLTFORECAST"/>
    <s v="TOT"/>
    <s v="MLN_USD"/>
    <s v="A"/>
    <x v="34"/>
    <n v="295664.3"/>
    <n v="1.8656726702433568E-2"/>
  </r>
  <r>
    <x v="5"/>
    <s v="Denmark"/>
    <s v="GDPLTFORECAST"/>
    <s v="TOT"/>
    <s v="MLN_USD"/>
    <s v="A"/>
    <x v="35"/>
    <n v="301344.40000000002"/>
    <n v="1.9211314994742379E-2"/>
  </r>
  <r>
    <x v="5"/>
    <s v="Denmark"/>
    <s v="GDPLTFORECAST"/>
    <s v="TOT"/>
    <s v="MLN_USD"/>
    <s v="A"/>
    <x v="36"/>
    <n v="307213.8"/>
    <n v="1.9477382025350209E-2"/>
  </r>
  <r>
    <x v="5"/>
    <s v="Denmark"/>
    <s v="GDPLTFORECAST"/>
    <s v="TOT"/>
    <s v="MLN_USD"/>
    <s v="A"/>
    <x v="37"/>
    <n v="313193.5"/>
    <n v="1.9464294898210888E-2"/>
  </r>
  <r>
    <x v="5"/>
    <s v="Denmark"/>
    <s v="GDPLTFORECAST"/>
    <s v="TOT"/>
    <s v="MLN_USD"/>
    <s v="A"/>
    <x v="38"/>
    <n v="319268.90000000002"/>
    <n v="1.9398231444777814E-2"/>
  </r>
  <r>
    <x v="5"/>
    <s v="Denmark"/>
    <s v="GDPLTFORECAST"/>
    <s v="TOT"/>
    <s v="MLN_USD"/>
    <s v="A"/>
    <x v="39"/>
    <n v="325441"/>
    <n v="1.9331980033131968E-2"/>
  </r>
  <r>
    <x v="5"/>
    <s v="Denmark"/>
    <s v="GDPLTFORECAST"/>
    <s v="TOT"/>
    <s v="MLN_USD"/>
    <s v="A"/>
    <x v="40"/>
    <n v="331720.7"/>
    <n v="1.9295970698221865E-2"/>
  </r>
  <r>
    <x v="5"/>
    <s v="Denmark"/>
    <s v="GDPLTFORECAST"/>
    <s v="TOT"/>
    <s v="MLN_USD"/>
    <s v="A"/>
    <x v="41"/>
    <n v="338121.7"/>
    <n v="1.9296353830195123E-2"/>
  </r>
  <r>
    <x v="5"/>
    <s v="Denmark"/>
    <s v="GDPLTFORECAST"/>
    <s v="TOT"/>
    <s v="MLN_USD"/>
    <s v="A"/>
    <x v="42"/>
    <n v="344661.8"/>
    <n v="1.9342443859710734E-2"/>
  </r>
  <r>
    <x v="5"/>
    <s v="Denmark"/>
    <s v="GDPLTFORECAST"/>
    <s v="TOT"/>
    <s v="MLN_USD"/>
    <s v="A"/>
    <x v="43"/>
    <n v="351363.5"/>
    <n v="1.9444278420178929E-2"/>
  </r>
  <r>
    <x v="5"/>
    <s v="Denmark"/>
    <s v="GDPLTFORECAST"/>
    <s v="TOT"/>
    <s v="MLN_USD"/>
    <s v="A"/>
    <x v="44"/>
    <n v="358248.2"/>
    <n v="1.9594237876159548E-2"/>
  </r>
  <r>
    <x v="5"/>
    <s v="Denmark"/>
    <s v="GDPLTFORECAST"/>
    <s v="TOT"/>
    <s v="MLN_USD"/>
    <s v="A"/>
    <x v="45"/>
    <n v="365325.7"/>
    <n v="1.9755856414630957E-2"/>
  </r>
  <r>
    <x v="5"/>
    <s v="Denmark"/>
    <s v="GDPLTFORECAST"/>
    <s v="TOT"/>
    <s v="MLN_USD"/>
    <s v="A"/>
    <x v="46"/>
    <n v="372598.3"/>
    <n v="1.9907167768377532E-2"/>
  </r>
  <r>
    <x v="5"/>
    <s v="Denmark"/>
    <s v="GDPLTFORECAST"/>
    <s v="TOT"/>
    <s v="MLN_USD"/>
    <s v="A"/>
    <x v="47"/>
    <n v="380070.1"/>
    <n v="2.0053231590160259E-2"/>
  </r>
  <r>
    <x v="5"/>
    <s v="Denmark"/>
    <s v="GDPLTFORECAST"/>
    <s v="TOT"/>
    <s v="MLN_USD"/>
    <s v="A"/>
    <x v="48"/>
    <n v="387747.7"/>
    <n v="2.020048406859698E-2"/>
  </r>
  <r>
    <x v="5"/>
    <s v="Denmark"/>
    <s v="GDPLTFORECAST"/>
    <s v="TOT"/>
    <s v="MLN_USD"/>
    <s v="A"/>
    <x v="49"/>
    <n v="395643.5"/>
    <n v="2.0363241355138895E-2"/>
  </r>
  <r>
    <x v="5"/>
    <s v="Denmark"/>
    <s v="GDPLTFORECAST"/>
    <s v="TOT"/>
    <s v="MLN_USD"/>
    <s v="A"/>
    <x v="50"/>
    <n v="403775.4"/>
    <n v="2.0553604444405238E-2"/>
  </r>
  <r>
    <x v="5"/>
    <s v="Denmark"/>
    <s v="GDPLTFORECAST"/>
    <s v="TOT"/>
    <s v="MLN_USD"/>
    <s v="A"/>
    <x v="51"/>
    <n v="412166"/>
    <n v="2.0780364529389361E-2"/>
  </r>
  <r>
    <x v="5"/>
    <s v="Denmark"/>
    <s v="GDPLTFORECAST"/>
    <s v="TOT"/>
    <s v="MLN_USD"/>
    <s v="A"/>
    <x v="52"/>
    <n v="420839"/>
    <n v="2.1042492587937778E-2"/>
  </r>
  <r>
    <x v="5"/>
    <s v="Denmark"/>
    <s v="GDPLTFORECAST"/>
    <s v="TOT"/>
    <s v="MLN_USD"/>
    <s v="A"/>
    <x v="53"/>
    <n v="429807.2"/>
    <n v="2.1310287307022335E-2"/>
  </r>
  <r>
    <x v="5"/>
    <s v="Denmark"/>
    <s v="GDPLTFORECAST"/>
    <s v="TOT"/>
    <s v="MLN_USD"/>
    <s v="A"/>
    <x v="54"/>
    <n v="439067.5"/>
    <n v="2.1545241680455796E-2"/>
  </r>
  <r>
    <x v="5"/>
    <s v="Denmark"/>
    <s v="GDPLTFORECAST"/>
    <s v="TOT"/>
    <s v="MLN_USD"/>
    <s v="A"/>
    <x v="55"/>
    <n v="448599.2"/>
    <n v="2.17089627449083E-2"/>
  </r>
  <r>
    <x v="5"/>
    <s v="Denmark"/>
    <s v="GDPLTFORECAST"/>
    <s v="TOT"/>
    <s v="MLN_USD"/>
    <s v="A"/>
    <x v="56"/>
    <n v="458369.7"/>
    <n v="2.1780021007616668E-2"/>
  </r>
  <r>
    <x v="5"/>
    <s v="Denmark"/>
    <s v="GDPLTFORECAST"/>
    <s v="TOT"/>
    <s v="MLN_USD"/>
    <s v="A"/>
    <x v="57"/>
    <n v="468394.9"/>
    <n v="2.1871428237948631E-2"/>
  </r>
  <r>
    <x v="5"/>
    <s v="Denmark"/>
    <s v="GDPLTFORECAST"/>
    <s v="TOT"/>
    <s v="MLN_USD"/>
    <s v="A"/>
    <x v="58"/>
    <n v="478639.9"/>
    <n v="2.187256949211025E-2"/>
  </r>
  <r>
    <x v="5"/>
    <s v="Denmark"/>
    <s v="GDPLTFORECAST"/>
    <s v="TOT"/>
    <s v="MLN_USD"/>
    <s v="A"/>
    <x v="59"/>
    <n v="489074.1"/>
    <n v="2.1799686988067446E-2"/>
  </r>
  <r>
    <x v="5"/>
    <s v="Denmark"/>
    <s v="GDPLTFORECAST"/>
    <s v="TOT"/>
    <s v="MLN_USD"/>
    <s v="A"/>
    <x v="60"/>
    <n v="499674.8"/>
    <n v="2.1675038608669039E-2"/>
  </r>
  <r>
    <x v="5"/>
    <s v="Denmark"/>
    <s v="GDPLTFORECAST"/>
    <s v="TOT"/>
    <s v="MLN_USD"/>
    <s v="A"/>
    <x v="61"/>
    <n v="510433.2"/>
    <n v="2.1530803634683959E-2"/>
  </r>
  <r>
    <x v="5"/>
    <s v="Denmark"/>
    <s v="GDPLTFORECAST"/>
    <s v="TOT"/>
    <s v="MLN_USD"/>
    <s v="A"/>
    <x v="62"/>
    <n v="521297.3"/>
    <n v="2.1284077916561728E-2"/>
  </r>
  <r>
    <x v="5"/>
    <s v="Denmark"/>
    <s v="GDPLTFORECAST"/>
    <s v="TOT"/>
    <s v="MLN_USD"/>
    <s v="A"/>
    <x v="63"/>
    <n v="532273.4"/>
    <n v="2.1055355552388244E-2"/>
  </r>
  <r>
    <x v="5"/>
    <s v="Denmark"/>
    <s v="GDPLTFORECAST"/>
    <s v="TOT"/>
    <s v="MLN_USD"/>
    <s v="A"/>
    <x v="64"/>
    <n v="543370.80000000005"/>
    <n v="2.0849059900419631E-2"/>
  </r>
  <r>
    <x v="5"/>
    <s v="Denmark"/>
    <s v="GDPLTFORECAST"/>
    <s v="TOT"/>
    <s v="MLN_USD"/>
    <s v="A"/>
    <x v="65"/>
    <n v="554603.80000000005"/>
    <n v="2.0672807592899689E-2"/>
  </r>
  <r>
    <x v="5"/>
    <s v="Denmark"/>
    <s v="GDPLTFORECAST"/>
    <s v="TOT"/>
    <s v="MLN_USD"/>
    <s v="A"/>
    <x v="66"/>
    <n v="565992"/>
    <n v="2.0533937921088707E-2"/>
  </r>
  <r>
    <x v="5"/>
    <s v="Denmark"/>
    <s v="GDPLTFORECAST"/>
    <s v="TOT"/>
    <s v="MLN_USD"/>
    <s v="A"/>
    <x v="67"/>
    <n v="577556.5"/>
    <n v="2.0432267593888165E-2"/>
  </r>
  <r>
    <x v="5"/>
    <s v="Denmark"/>
    <s v="GDPLTFORECAST"/>
    <s v="TOT"/>
    <s v="MLN_USD"/>
    <s v="A"/>
    <x v="68"/>
    <n v="589313.9"/>
    <n v="2.0357142547958507E-2"/>
  </r>
  <r>
    <x v="5"/>
    <s v="Denmark"/>
    <s v="GDPLTFORECAST"/>
    <s v="TOT"/>
    <s v="MLN_USD"/>
    <s v="A"/>
    <x v="69"/>
    <n v="601283.4"/>
    <n v="2.0310907311027249E-2"/>
  </r>
  <r>
    <x v="5"/>
    <s v="Denmark"/>
    <s v="GDPLTFORECAST"/>
    <s v="TOT"/>
    <s v="MLN_USD"/>
    <s v="A"/>
    <x v="70"/>
    <n v="613481.19999999995"/>
    <n v="2.0286274325883591E-2"/>
  </r>
  <r>
    <x v="6"/>
    <s v="Finland"/>
    <s v="GDPLTFORECAST"/>
    <s v="TOT"/>
    <s v="MLN_USD"/>
    <s v="A"/>
    <x v="0"/>
    <n v="140240.932334957"/>
    <n v="0"/>
  </r>
  <r>
    <x v="6"/>
    <s v="Finland"/>
    <s v="GDPLTFORECAST"/>
    <s v="TOT"/>
    <s v="MLN_USD"/>
    <s v="A"/>
    <x v="1"/>
    <n v="131944.32928004899"/>
    <n v="-5.9159639890956184E-2"/>
  </r>
  <r>
    <x v="6"/>
    <s v="Finland"/>
    <s v="GDPLTFORECAST"/>
    <s v="TOT"/>
    <s v="MLN_USD"/>
    <s v="A"/>
    <x v="2"/>
    <n v="127557.63239354901"/>
    <n v="-3.3246573842437122E-2"/>
  </r>
  <r>
    <x v="6"/>
    <s v="Finland"/>
    <s v="GDPLTFORECAST"/>
    <s v="TOT"/>
    <s v="MLN_USD"/>
    <s v="A"/>
    <x v="3"/>
    <n v="126620.721961495"/>
    <n v="-7.3449970376009421E-3"/>
  </r>
  <r>
    <x v="6"/>
    <s v="Finland"/>
    <s v="GDPLTFORECAST"/>
    <s v="TOT"/>
    <s v="MLN_USD"/>
    <s v="A"/>
    <x v="4"/>
    <n v="131609.797797192"/>
    <n v="3.9401732658057131E-2"/>
  </r>
  <r>
    <x v="6"/>
    <s v="Finland"/>
    <s v="GDPLTFORECAST"/>
    <s v="TOT"/>
    <s v="MLN_USD"/>
    <s v="A"/>
    <x v="5"/>
    <n v="137145.68256832301"/>
    <n v="4.2062862064887296E-2"/>
  </r>
  <r>
    <x v="6"/>
    <s v="Finland"/>
    <s v="GDPLTFORECAST"/>
    <s v="TOT"/>
    <s v="MLN_USD"/>
    <s v="A"/>
    <x v="6"/>
    <n v="142162.543410902"/>
    <n v="3.6580523342976567E-2"/>
  </r>
  <r>
    <x v="6"/>
    <s v="Finland"/>
    <s v="GDPLTFORECAST"/>
    <s v="TOT"/>
    <s v="MLN_USD"/>
    <s v="A"/>
    <x v="7"/>
    <n v="151051.52281252999"/>
    <n v="6.2526873734493948E-2"/>
  </r>
  <r>
    <x v="6"/>
    <s v="Finland"/>
    <s v="GDPLTFORECAST"/>
    <s v="TOT"/>
    <s v="MLN_USD"/>
    <s v="A"/>
    <x v="8"/>
    <n v="159250.322643213"/>
    <n v="5.427816733008739E-2"/>
  </r>
  <r>
    <x v="6"/>
    <s v="Finland"/>
    <s v="GDPLTFORECAST"/>
    <s v="TOT"/>
    <s v="MLN_USD"/>
    <s v="A"/>
    <x v="9"/>
    <n v="166327.71959614701"/>
    <n v="4.4441963039474119E-2"/>
  </r>
  <r>
    <x v="6"/>
    <s v="Finland"/>
    <s v="GDPLTFORECAST"/>
    <s v="TOT"/>
    <s v="MLN_USD"/>
    <s v="A"/>
    <x v="10"/>
    <n v="175700.158117518"/>
    <n v="5.6349227561874882E-2"/>
  </r>
  <r>
    <x v="6"/>
    <s v="Finland"/>
    <s v="GDPLTFORECAST"/>
    <s v="TOT"/>
    <s v="MLN_USD"/>
    <s v="A"/>
    <x v="11"/>
    <n v="180235.782640905"/>
    <n v="2.5814572803931846E-2"/>
  </r>
  <r>
    <x v="6"/>
    <s v="Finland"/>
    <s v="GDPLTFORECAST"/>
    <s v="TOT"/>
    <s v="MLN_USD"/>
    <s v="A"/>
    <x v="12"/>
    <n v="183264.34839102201"/>
    <n v="1.6803354504532519E-2"/>
  </r>
  <r>
    <x v="6"/>
    <s v="Finland"/>
    <s v="GDPLTFORECAST"/>
    <s v="TOT"/>
    <s v="MLN_USD"/>
    <s v="A"/>
    <x v="13"/>
    <n v="186918.632496117"/>
    <n v="1.9939961793867367E-2"/>
  </r>
  <r>
    <x v="6"/>
    <s v="Finland"/>
    <s v="GDPLTFORECAST"/>
    <s v="TOT"/>
    <s v="MLN_USD"/>
    <s v="A"/>
    <x v="14"/>
    <n v="194257.20851374001"/>
    <n v="3.9260805194342829E-2"/>
  </r>
  <r>
    <x v="6"/>
    <s v="Finland"/>
    <s v="GDPLTFORECAST"/>
    <s v="TOT"/>
    <s v="MLN_USD"/>
    <s v="A"/>
    <x v="15"/>
    <n v="199658.61385156299"/>
    <n v="2.7805430640896578E-2"/>
  </r>
  <r>
    <x v="6"/>
    <s v="Finland"/>
    <s v="GDPLTFORECAST"/>
    <s v="TOT"/>
    <s v="MLN_USD"/>
    <s v="A"/>
    <x v="16"/>
    <n v="207754.05345664601"/>
    <n v="4.0546407935605489E-2"/>
  </r>
  <r>
    <x v="6"/>
    <s v="Finland"/>
    <s v="GDPLTFORECAST"/>
    <s v="TOT"/>
    <s v="MLN_USD"/>
    <s v="A"/>
    <x v="17"/>
    <n v="218526.85632486001"/>
    <n v="5.185363505055296E-2"/>
  </r>
  <r>
    <x v="6"/>
    <s v="Finland"/>
    <s v="GDPLTFORECAST"/>
    <s v="TOT"/>
    <s v="MLN_USD"/>
    <s v="A"/>
    <x v="18"/>
    <n v="220101.710514921"/>
    <n v="7.2066848740999223E-3"/>
  </r>
  <r>
    <x v="6"/>
    <s v="Finland"/>
    <s v="GDPLTFORECAST"/>
    <s v="TOT"/>
    <s v="MLN_USD"/>
    <s v="A"/>
    <x v="19"/>
    <n v="201901.41960706201"/>
    <n v="-8.26903655827117E-2"/>
  </r>
  <r>
    <x v="6"/>
    <s v="Finland"/>
    <s v="GDPLTFORECAST"/>
    <s v="TOT"/>
    <s v="MLN_USD"/>
    <s v="A"/>
    <x v="20"/>
    <n v="207942.991503442"/>
    <n v="2.992337502201825E-2"/>
  </r>
  <r>
    <x v="6"/>
    <s v="Finland"/>
    <s v="GDPLTFORECAST"/>
    <s v="TOT"/>
    <s v="MLN_USD"/>
    <s v="A"/>
    <x v="21"/>
    <n v="213288.82682750199"/>
    <n v="2.5708177445218139E-2"/>
  </r>
  <r>
    <x v="6"/>
    <s v="Finland"/>
    <s v="GDPLTFORECAST"/>
    <s v="TOT"/>
    <s v="MLN_USD"/>
    <s v="A"/>
    <x v="22"/>
    <n v="210246.924274082"/>
    <n v="-1.4261893595955422E-2"/>
  </r>
  <r>
    <x v="6"/>
    <s v="Finland"/>
    <s v="GDPLTFORECAST"/>
    <s v="TOT"/>
    <s v="MLN_USD"/>
    <s v="A"/>
    <x v="23"/>
    <n v="208652.06487906599"/>
    <n v="-7.5856491148328375E-3"/>
  </r>
  <r>
    <x v="6"/>
    <s v="Finland"/>
    <s v="GDPLTFORECAST"/>
    <s v="TOT"/>
    <s v="MLN_USD"/>
    <s v="A"/>
    <x v="24"/>
    <n v="207333.944152593"/>
    <n v="-6.3173145553914178E-3"/>
  </r>
  <r>
    <x v="6"/>
    <s v="Finland"/>
    <s v="GDPLTFORECAST"/>
    <s v="TOT"/>
    <s v="MLN_USD"/>
    <s v="A"/>
    <x v="25"/>
    <n v="207614.017021962"/>
    <n v="1.35082979544765E-3"/>
  </r>
  <r>
    <x v="6"/>
    <s v="Finland"/>
    <s v="GDPLTFORECAST"/>
    <s v="TOT"/>
    <s v="MLN_USD"/>
    <s v="A"/>
    <x v="26"/>
    <n v="212047.392720023"/>
    <n v="2.1353932463972436E-2"/>
  </r>
  <r>
    <x v="6"/>
    <s v="Finland"/>
    <s v="GDPLTFORECAST"/>
    <s v="TOT"/>
    <s v="MLN_USD"/>
    <s v="A"/>
    <x v="27"/>
    <n v="217633.29050354101"/>
    <n v="2.6342685528293108E-2"/>
  </r>
  <r>
    <x v="6"/>
    <s v="Finland"/>
    <s v="GDPLTFORECAST"/>
    <s v="TOT"/>
    <s v="MLN_USD"/>
    <s v="A"/>
    <x v="28"/>
    <n v="224041.599520758"/>
    <n v="2.9445444685369582E-2"/>
  </r>
  <r>
    <x v="6"/>
    <s v="Finland"/>
    <s v="GDPLTFORECAST"/>
    <s v="TOT"/>
    <s v="MLN_USD"/>
    <s v="A"/>
    <x v="29"/>
    <n v="229725.36593822201"/>
    <n v="2.536924584372735E-2"/>
  </r>
  <r>
    <x v="6"/>
    <s v="Finland"/>
    <s v="GDPLTFORECAST"/>
    <s v="TOT"/>
    <s v="MLN_USD"/>
    <s v="A"/>
    <x v="30"/>
    <n v="232163.7"/>
    <n v="1.0614126358313047E-2"/>
  </r>
  <r>
    <x v="6"/>
    <s v="Finland"/>
    <s v="GDPLTFORECAST"/>
    <s v="TOT"/>
    <s v="MLN_USD"/>
    <s v="A"/>
    <x v="31"/>
    <n v="234100.7"/>
    <n v="8.3432509044265579E-3"/>
  </r>
  <r>
    <x v="6"/>
    <s v="Finland"/>
    <s v="GDPLTFORECAST"/>
    <s v="TOT"/>
    <s v="MLN_USD"/>
    <s v="A"/>
    <x v="32"/>
    <n v="236272.5"/>
    <n v="9.2772042116917586E-3"/>
  </r>
  <r>
    <x v="6"/>
    <s v="Finland"/>
    <s v="GDPLTFORECAST"/>
    <s v="TOT"/>
    <s v="MLN_USD"/>
    <s v="A"/>
    <x v="33"/>
    <n v="238810.6"/>
    <n v="1.0742257351151752E-2"/>
  </r>
  <r>
    <x v="6"/>
    <s v="Finland"/>
    <s v="GDPLTFORECAST"/>
    <s v="TOT"/>
    <s v="MLN_USD"/>
    <s v="A"/>
    <x v="34"/>
    <n v="241694.4"/>
    <n v="1.2075678382785338E-2"/>
  </r>
  <r>
    <x v="6"/>
    <s v="Finland"/>
    <s v="GDPLTFORECAST"/>
    <s v="TOT"/>
    <s v="MLN_USD"/>
    <s v="A"/>
    <x v="35"/>
    <n v="244847"/>
    <n v="1.3043744497183152E-2"/>
  </r>
  <r>
    <x v="6"/>
    <s v="Finland"/>
    <s v="GDPLTFORECAST"/>
    <s v="TOT"/>
    <s v="MLN_USD"/>
    <s v="A"/>
    <x v="36"/>
    <n v="248195.1"/>
    <n v="1.367425371762776E-2"/>
  </r>
  <r>
    <x v="6"/>
    <s v="Finland"/>
    <s v="GDPLTFORECAST"/>
    <s v="TOT"/>
    <s v="MLN_USD"/>
    <s v="A"/>
    <x v="37"/>
    <n v="251682.7"/>
    <n v="1.4051848727069993E-2"/>
  </r>
  <r>
    <x v="6"/>
    <s v="Finland"/>
    <s v="GDPLTFORECAST"/>
    <s v="TOT"/>
    <s v="MLN_USD"/>
    <s v="A"/>
    <x v="38"/>
    <n v="255275.9"/>
    <n v="1.4276706344933388E-2"/>
  </r>
  <r>
    <x v="6"/>
    <s v="Finland"/>
    <s v="GDPLTFORECAST"/>
    <s v="TOT"/>
    <s v="MLN_USD"/>
    <s v="A"/>
    <x v="39"/>
    <n v="258962.4"/>
    <n v="1.4441237892022007E-2"/>
  </r>
  <r>
    <x v="6"/>
    <s v="Finland"/>
    <s v="GDPLTFORECAST"/>
    <s v="TOT"/>
    <s v="MLN_USD"/>
    <s v="A"/>
    <x v="40"/>
    <n v="262742.09999999998"/>
    <n v="1.4595555184845344E-2"/>
  </r>
  <r>
    <x v="6"/>
    <s v="Finland"/>
    <s v="GDPLTFORECAST"/>
    <s v="TOT"/>
    <s v="MLN_USD"/>
    <s v="A"/>
    <x v="41"/>
    <n v="266620.7"/>
    <n v="1.4762004261974049E-2"/>
  </r>
  <r>
    <x v="6"/>
    <s v="Finland"/>
    <s v="GDPLTFORECAST"/>
    <s v="TOT"/>
    <s v="MLN_USD"/>
    <s v="A"/>
    <x v="42"/>
    <n v="270608.09999999998"/>
    <n v="1.4955327924650819E-2"/>
  </r>
  <r>
    <x v="6"/>
    <s v="Finland"/>
    <s v="GDPLTFORECAST"/>
    <s v="TOT"/>
    <s v="MLN_USD"/>
    <s v="A"/>
    <x v="43"/>
    <n v="274712.8"/>
    <n v="1.5168429917655768E-2"/>
  </r>
  <r>
    <x v="6"/>
    <s v="Finland"/>
    <s v="GDPLTFORECAST"/>
    <s v="TOT"/>
    <s v="MLN_USD"/>
    <s v="A"/>
    <x v="44"/>
    <n v="278935.59999999998"/>
    <n v="1.5371689997699445E-2"/>
  </r>
  <r>
    <x v="6"/>
    <s v="Finland"/>
    <s v="GDPLTFORECAST"/>
    <s v="TOT"/>
    <s v="MLN_USD"/>
    <s v="A"/>
    <x v="45"/>
    <n v="283271.2"/>
    <n v="1.5543372735498995E-2"/>
  </r>
  <r>
    <x v="6"/>
    <s v="Finland"/>
    <s v="GDPLTFORECAST"/>
    <s v="TOT"/>
    <s v="MLN_USD"/>
    <s v="A"/>
    <x v="46"/>
    <n v="287714"/>
    <n v="1.5683909977435073E-2"/>
  </r>
  <r>
    <x v="6"/>
    <s v="Finland"/>
    <s v="GDPLTFORECAST"/>
    <s v="TOT"/>
    <s v="MLN_USD"/>
    <s v="A"/>
    <x v="47"/>
    <n v="292261.8"/>
    <n v="1.5806669122809369E-2"/>
  </r>
  <r>
    <x v="6"/>
    <s v="Finland"/>
    <s v="GDPLTFORECAST"/>
    <s v="TOT"/>
    <s v="MLN_USD"/>
    <s v="A"/>
    <x v="48"/>
    <n v="296911.40000000002"/>
    <n v="1.590902403256278E-2"/>
  </r>
  <r>
    <x v="6"/>
    <s v="Finland"/>
    <s v="GDPLTFORECAST"/>
    <s v="TOT"/>
    <s v="MLN_USD"/>
    <s v="A"/>
    <x v="49"/>
    <n v="301649.2"/>
    <n v="1.5956948773270474E-2"/>
  </r>
  <r>
    <x v="6"/>
    <s v="Finland"/>
    <s v="GDPLTFORECAST"/>
    <s v="TOT"/>
    <s v="MLN_USD"/>
    <s v="A"/>
    <x v="50"/>
    <n v="306457.3"/>
    <n v="1.5939375937346956E-2"/>
  </r>
  <r>
    <x v="6"/>
    <s v="Finland"/>
    <s v="GDPLTFORECAST"/>
    <s v="TOT"/>
    <s v="MLN_USD"/>
    <s v="A"/>
    <x v="51"/>
    <n v="311326.2"/>
    <n v="1.5887694631519622E-2"/>
  </r>
  <r>
    <x v="6"/>
    <s v="Finland"/>
    <s v="GDPLTFORECAST"/>
    <s v="TOT"/>
    <s v="MLN_USD"/>
    <s v="A"/>
    <x v="52"/>
    <n v="316258.59999999998"/>
    <n v="1.584318955487829E-2"/>
  </r>
  <r>
    <x v="6"/>
    <s v="Finland"/>
    <s v="GDPLTFORECAST"/>
    <s v="TOT"/>
    <s v="MLN_USD"/>
    <s v="A"/>
    <x v="53"/>
    <n v="321265.5"/>
    <n v="1.5831664340511198E-2"/>
  </r>
  <r>
    <x v="6"/>
    <s v="Finland"/>
    <s v="GDPLTFORECAST"/>
    <s v="TOT"/>
    <s v="MLN_USD"/>
    <s v="A"/>
    <x v="54"/>
    <n v="326360.2"/>
    <n v="1.5858223183006004E-2"/>
  </r>
  <r>
    <x v="6"/>
    <s v="Finland"/>
    <s v="GDPLTFORECAST"/>
    <s v="TOT"/>
    <s v="MLN_USD"/>
    <s v="A"/>
    <x v="55"/>
    <n v="331550"/>
    <n v="1.590206158716656E-2"/>
  </r>
  <r>
    <x v="6"/>
    <s v="Finland"/>
    <s v="GDPLTFORECAST"/>
    <s v="TOT"/>
    <s v="MLN_USD"/>
    <s v="A"/>
    <x v="56"/>
    <n v="336833.5"/>
    <n v="1.59357562961846E-2"/>
  </r>
  <r>
    <x v="6"/>
    <s v="Finland"/>
    <s v="GDPLTFORECAST"/>
    <s v="TOT"/>
    <s v="MLN_USD"/>
    <s v="A"/>
    <x v="57"/>
    <n v="342200"/>
    <n v="1.5932203893021413E-2"/>
  </r>
  <r>
    <x v="6"/>
    <s v="Finland"/>
    <s v="GDPLTFORECAST"/>
    <s v="TOT"/>
    <s v="MLN_USD"/>
    <s v="A"/>
    <x v="58"/>
    <n v="347632"/>
    <n v="1.587375803623603E-2"/>
  </r>
  <r>
    <x v="6"/>
    <s v="Finland"/>
    <s v="GDPLTFORECAST"/>
    <s v="TOT"/>
    <s v="MLN_USD"/>
    <s v="A"/>
    <x v="59"/>
    <n v="353110.9"/>
    <n v="1.5760631932618452E-2"/>
  </r>
  <r>
    <x v="6"/>
    <s v="Finland"/>
    <s v="GDPLTFORECAST"/>
    <s v="TOT"/>
    <s v="MLN_USD"/>
    <s v="A"/>
    <x v="60"/>
    <n v="358623.6"/>
    <n v="1.5611809207815242E-2"/>
  </r>
  <r>
    <x v="6"/>
    <s v="Finland"/>
    <s v="GDPLTFORECAST"/>
    <s v="TOT"/>
    <s v="MLN_USD"/>
    <s v="A"/>
    <x v="61"/>
    <n v="364163.8"/>
    <n v="1.5448509244790465E-2"/>
  </r>
  <r>
    <x v="6"/>
    <s v="Finland"/>
    <s v="GDPLTFORECAST"/>
    <s v="TOT"/>
    <s v="MLN_USD"/>
    <s v="A"/>
    <x v="62"/>
    <n v="369731.9"/>
    <n v="1.5290097478112941E-2"/>
  </r>
  <r>
    <x v="6"/>
    <s v="Finland"/>
    <s v="GDPLTFORECAST"/>
    <s v="TOT"/>
    <s v="MLN_USD"/>
    <s v="A"/>
    <x v="63"/>
    <n v="375330.7"/>
    <n v="1.5142864329531713E-2"/>
  </r>
  <r>
    <x v="6"/>
    <s v="Finland"/>
    <s v="GDPLTFORECAST"/>
    <s v="TOT"/>
    <s v="MLN_USD"/>
    <s v="A"/>
    <x v="64"/>
    <n v="380966"/>
    <n v="1.5014226121124574E-2"/>
  </r>
  <r>
    <x v="6"/>
    <s v="Finland"/>
    <s v="GDPLTFORECAST"/>
    <s v="TOT"/>
    <s v="MLN_USD"/>
    <s v="A"/>
    <x v="65"/>
    <n v="386647.6"/>
    <n v="1.4913666836410489E-2"/>
  </r>
  <r>
    <x v="6"/>
    <s v="Finland"/>
    <s v="GDPLTFORECAST"/>
    <s v="TOT"/>
    <s v="MLN_USD"/>
    <s v="A"/>
    <x v="66"/>
    <n v="392386.2"/>
    <n v="1.4841938757669926E-2"/>
  </r>
  <r>
    <x v="6"/>
    <s v="Finland"/>
    <s v="GDPLTFORECAST"/>
    <s v="TOT"/>
    <s v="MLN_USD"/>
    <s v="A"/>
    <x v="67"/>
    <n v="398237.7"/>
    <n v="1.4912603960078208E-2"/>
  </r>
  <r>
    <x v="6"/>
    <s v="Finland"/>
    <s v="GDPLTFORECAST"/>
    <s v="TOT"/>
    <s v="MLN_USD"/>
    <s v="A"/>
    <x v="68"/>
    <n v="404211.20000000001"/>
    <n v="1.499983552536599E-2"/>
  </r>
  <r>
    <x v="6"/>
    <s v="Finland"/>
    <s v="GDPLTFORECAST"/>
    <s v="TOT"/>
    <s v="MLN_USD"/>
    <s v="A"/>
    <x v="69"/>
    <n v="410316.1"/>
    <n v="1.5103243057094762E-2"/>
  </r>
  <r>
    <x v="6"/>
    <s v="Finland"/>
    <s v="GDPLTFORECAST"/>
    <s v="TOT"/>
    <s v="MLN_USD"/>
    <s v="A"/>
    <x v="70"/>
    <n v="416557.6"/>
    <n v="1.521144308010336E-2"/>
  </r>
  <r>
    <x v="7"/>
    <s v="France"/>
    <s v="GDPLTFORECAST"/>
    <s v="TOT"/>
    <s v="MLN_USD"/>
    <s v="A"/>
    <x v="0"/>
    <n v="1690770.9441998501"/>
    <n v="0"/>
  </r>
  <r>
    <x v="7"/>
    <s v="France"/>
    <s v="GDPLTFORECAST"/>
    <s v="TOT"/>
    <s v="MLN_USD"/>
    <s v="A"/>
    <x v="1"/>
    <n v="1708026.09153644"/>
    <n v="1.0205490812214002E-2"/>
  </r>
  <r>
    <x v="7"/>
    <s v="France"/>
    <s v="GDPLTFORECAST"/>
    <s v="TOT"/>
    <s v="MLN_USD"/>
    <s v="A"/>
    <x v="2"/>
    <n v="1732997.12687013"/>
    <n v="1.4619820772894254E-2"/>
  </r>
  <r>
    <x v="7"/>
    <s v="France"/>
    <s v="GDPLTFORECAST"/>
    <s v="TOT"/>
    <s v="MLN_USD"/>
    <s v="A"/>
    <x v="3"/>
    <n v="1723407.41388346"/>
    <n v="-5.5336000492911541E-3"/>
  </r>
  <r>
    <x v="7"/>
    <s v="France"/>
    <s v="GDPLTFORECAST"/>
    <s v="TOT"/>
    <s v="MLN_USD"/>
    <s v="A"/>
    <x v="4"/>
    <n v="1763343.23563976"/>
    <n v="2.317259484587586E-2"/>
  </r>
  <r>
    <x v="7"/>
    <s v="France"/>
    <s v="GDPLTFORECAST"/>
    <s v="TOT"/>
    <s v="MLN_USD"/>
    <s v="A"/>
    <x v="5"/>
    <n v="1801689.1808394799"/>
    <n v="2.1746160602593934E-2"/>
  </r>
  <r>
    <x v="7"/>
    <s v="France"/>
    <s v="GDPLTFORECAST"/>
    <s v="TOT"/>
    <s v="MLN_USD"/>
    <s v="A"/>
    <x v="6"/>
    <n v="1826328.1607742601"/>
    <n v="1.3675488645216838E-2"/>
  </r>
  <r>
    <x v="7"/>
    <s v="France"/>
    <s v="GDPLTFORECAST"/>
    <s v="TOT"/>
    <s v="MLN_USD"/>
    <s v="A"/>
    <x v="7"/>
    <n v="1869095.2534759799"/>
    <n v="2.3416981471494625E-2"/>
  </r>
  <r>
    <x v="7"/>
    <s v="France"/>
    <s v="GDPLTFORECAST"/>
    <s v="TOT"/>
    <s v="MLN_USD"/>
    <s v="A"/>
    <x v="8"/>
    <n v="1935600.2005069701"/>
    <n v="3.5581357829308047E-2"/>
  </r>
  <r>
    <x v="7"/>
    <s v="France"/>
    <s v="GDPLTFORECAST"/>
    <s v="TOT"/>
    <s v="MLN_USD"/>
    <s v="A"/>
    <x v="9"/>
    <n v="1999426.41087474"/>
    <n v="3.2974893447031306E-2"/>
  </r>
  <r>
    <x v="7"/>
    <s v="France"/>
    <s v="GDPLTFORECAST"/>
    <s v="TOT"/>
    <s v="MLN_USD"/>
    <s v="A"/>
    <x v="10"/>
    <n v="2079919.9249223799"/>
    <n v="4.025830288618848E-2"/>
  </r>
  <r>
    <x v="7"/>
    <s v="France"/>
    <s v="GDPLTFORECAST"/>
    <s v="TOT"/>
    <s v="MLN_USD"/>
    <s v="A"/>
    <x v="11"/>
    <n v="2120909.40656636"/>
    <n v="1.9707240241717328E-2"/>
  </r>
  <r>
    <x v="7"/>
    <s v="France"/>
    <s v="GDPLTFORECAST"/>
    <s v="TOT"/>
    <s v="MLN_USD"/>
    <s v="A"/>
    <x v="12"/>
    <n v="2143673.3881709501"/>
    <n v="1.0733123033974223E-2"/>
  </r>
  <r>
    <x v="7"/>
    <s v="France"/>
    <s v="GDPLTFORECAST"/>
    <s v="TOT"/>
    <s v="MLN_USD"/>
    <s v="A"/>
    <x v="13"/>
    <n v="2161997.4488234399"/>
    <n v="8.5479722580894535E-3"/>
  </r>
  <r>
    <x v="7"/>
    <s v="France"/>
    <s v="GDPLTFORECAST"/>
    <s v="TOT"/>
    <s v="MLN_USD"/>
    <s v="A"/>
    <x v="14"/>
    <n v="2217989.2637902601"/>
    <n v="2.5898187343972534E-2"/>
  </r>
  <r>
    <x v="7"/>
    <s v="France"/>
    <s v="GDPLTFORECAST"/>
    <s v="TOT"/>
    <s v="MLN_USD"/>
    <s v="A"/>
    <x v="15"/>
    <n v="2254692.5321049499"/>
    <n v="1.6547991874392043E-2"/>
  </r>
  <r>
    <x v="7"/>
    <s v="France"/>
    <s v="GDPLTFORECAST"/>
    <s v="TOT"/>
    <s v="MLN_USD"/>
    <s v="A"/>
    <x v="16"/>
    <n v="2311740.3536407198"/>
    <n v="2.5301818639772877E-2"/>
  </r>
  <r>
    <x v="7"/>
    <s v="France"/>
    <s v="GDPLTFORECAST"/>
    <s v="TOT"/>
    <s v="MLN_USD"/>
    <s v="A"/>
    <x v="17"/>
    <n v="2366189.2256762302"/>
    <n v="2.3553195301435847E-2"/>
  </r>
  <r>
    <x v="7"/>
    <s v="France"/>
    <s v="GDPLTFORECAST"/>
    <s v="TOT"/>
    <s v="MLN_USD"/>
    <s v="A"/>
    <x v="18"/>
    <n v="2367929.2898337198"/>
    <n v="7.3538673010919986E-4"/>
  </r>
  <r>
    <x v="7"/>
    <s v="France"/>
    <s v="GDPLTFORECAST"/>
    <s v="TOT"/>
    <s v="MLN_USD"/>
    <s v="A"/>
    <x v="19"/>
    <n v="2299681.93196397"/>
    <n v="-2.8821535407648202E-2"/>
  </r>
  <r>
    <x v="7"/>
    <s v="France"/>
    <s v="GDPLTFORECAST"/>
    <s v="TOT"/>
    <s v="MLN_USD"/>
    <s v="A"/>
    <x v="20"/>
    <n v="2343232.8162079598"/>
    <n v="1.8937785977557686E-2"/>
  </r>
  <r>
    <x v="7"/>
    <s v="France"/>
    <s v="GDPLTFORECAST"/>
    <s v="TOT"/>
    <s v="MLN_USD"/>
    <s v="A"/>
    <x v="21"/>
    <n v="2392669.1770628798"/>
    <n v="2.1097502780335065E-2"/>
  </r>
  <r>
    <x v="7"/>
    <s v="France"/>
    <s v="GDPLTFORECAST"/>
    <s v="TOT"/>
    <s v="MLN_USD"/>
    <s v="A"/>
    <x v="22"/>
    <n v="2398151.02449635"/>
    <n v="2.2911012880599824E-3"/>
  </r>
  <r>
    <x v="7"/>
    <s v="France"/>
    <s v="GDPLTFORECAST"/>
    <s v="TOT"/>
    <s v="MLN_USD"/>
    <s v="A"/>
    <x v="23"/>
    <n v="2412631.2212378802"/>
    <n v="6.0380670748503285E-3"/>
  </r>
  <r>
    <x v="7"/>
    <s v="France"/>
    <s v="GDPLTFORECAST"/>
    <s v="TOT"/>
    <s v="MLN_USD"/>
    <s v="A"/>
    <x v="24"/>
    <n v="2436538.0366181899"/>
    <n v="9.909021805679652E-3"/>
  </r>
  <r>
    <x v="7"/>
    <s v="France"/>
    <s v="GDPLTFORECAST"/>
    <s v="TOT"/>
    <s v="MLN_USD"/>
    <s v="A"/>
    <x v="25"/>
    <n v="2460400.26505449"/>
    <n v="9.7934971987632125E-3"/>
  </r>
  <r>
    <x v="7"/>
    <s v="France"/>
    <s v="GDPLTFORECAST"/>
    <s v="TOT"/>
    <s v="MLN_USD"/>
    <s v="A"/>
    <x v="26"/>
    <n v="2487671.98557219"/>
    <n v="1.1084261737833945E-2"/>
  </r>
  <r>
    <x v="7"/>
    <s v="France"/>
    <s v="GDPLTFORECAST"/>
    <s v="TOT"/>
    <s v="MLN_USD"/>
    <s v="A"/>
    <x v="27"/>
    <n v="2545368.1285146"/>
    <n v="2.3192825773265868E-2"/>
  </r>
  <r>
    <x v="7"/>
    <s v="France"/>
    <s v="GDPLTFORECAST"/>
    <s v="TOT"/>
    <s v="MLN_USD"/>
    <s v="A"/>
    <x v="28"/>
    <n v="2593640.21446288"/>
    <n v="1.8964677606948088E-2"/>
  </r>
  <r>
    <x v="7"/>
    <s v="France"/>
    <s v="GDPLTFORECAST"/>
    <s v="TOT"/>
    <s v="MLN_USD"/>
    <s v="A"/>
    <x v="29"/>
    <n v="2643453.3510086499"/>
    <n v="1.9205877618644784E-2"/>
  </r>
  <r>
    <x v="7"/>
    <s v="France"/>
    <s v="GDPLTFORECAST"/>
    <s v="TOT"/>
    <s v="MLN_USD"/>
    <s v="A"/>
    <x v="30"/>
    <n v="2683031"/>
    <n v="1.4971949089341186E-2"/>
  </r>
  <r>
    <x v="7"/>
    <s v="France"/>
    <s v="GDPLTFORECAST"/>
    <s v="TOT"/>
    <s v="MLN_USD"/>
    <s v="A"/>
    <x v="31"/>
    <n v="2719299"/>
    <n v="1.3517547877754721E-2"/>
  </r>
  <r>
    <x v="7"/>
    <s v="France"/>
    <s v="GDPLTFORECAST"/>
    <s v="TOT"/>
    <s v="MLN_USD"/>
    <s v="A"/>
    <x v="32"/>
    <n v="2755137"/>
    <n v="1.3179131827724788E-2"/>
  </r>
  <r>
    <x v="7"/>
    <s v="France"/>
    <s v="GDPLTFORECAST"/>
    <s v="TOT"/>
    <s v="MLN_USD"/>
    <s v="A"/>
    <x v="33"/>
    <n v="2792692"/>
    <n v="1.3630901113084404E-2"/>
  </r>
  <r>
    <x v="7"/>
    <s v="France"/>
    <s v="GDPLTFORECAST"/>
    <s v="TOT"/>
    <s v="MLN_USD"/>
    <s v="A"/>
    <x v="34"/>
    <n v="2833075"/>
    <n v="1.4460241229609316E-2"/>
  </r>
  <r>
    <x v="7"/>
    <s v="France"/>
    <s v="GDPLTFORECAST"/>
    <s v="TOT"/>
    <s v="MLN_USD"/>
    <s v="A"/>
    <x v="35"/>
    <n v="2876079"/>
    <n v="1.5179266344872655E-2"/>
  </r>
  <r>
    <x v="7"/>
    <s v="France"/>
    <s v="GDPLTFORECAST"/>
    <s v="TOT"/>
    <s v="MLN_USD"/>
    <s v="A"/>
    <x v="36"/>
    <n v="2921277"/>
    <n v="1.5715145515821982E-2"/>
  </r>
  <r>
    <x v="7"/>
    <s v="France"/>
    <s v="GDPLTFORECAST"/>
    <s v="TOT"/>
    <s v="MLN_USD"/>
    <s v="A"/>
    <x v="37"/>
    <n v="2968034"/>
    <n v="1.6005671492296036E-2"/>
  </r>
  <r>
    <x v="7"/>
    <s v="France"/>
    <s v="GDPLTFORECAST"/>
    <s v="TOT"/>
    <s v="MLN_USD"/>
    <s v="A"/>
    <x v="38"/>
    <n v="3016091"/>
    <n v="1.6191526107854459E-2"/>
  </r>
  <r>
    <x v="7"/>
    <s v="France"/>
    <s v="GDPLTFORECAST"/>
    <s v="TOT"/>
    <s v="MLN_USD"/>
    <s v="A"/>
    <x v="39"/>
    <n v="3065297"/>
    <n v="1.6314494489721998E-2"/>
  </r>
  <r>
    <x v="7"/>
    <s v="France"/>
    <s v="GDPLTFORECAST"/>
    <s v="TOT"/>
    <s v="MLN_USD"/>
    <s v="A"/>
    <x v="40"/>
    <n v="3115610"/>
    <n v="1.6413743921062096E-2"/>
  </r>
  <r>
    <x v="7"/>
    <s v="France"/>
    <s v="GDPLTFORECAST"/>
    <s v="TOT"/>
    <s v="MLN_USD"/>
    <s v="A"/>
    <x v="41"/>
    <n v="3167079"/>
    <n v="1.6519718449998555E-2"/>
  </r>
  <r>
    <x v="7"/>
    <s v="France"/>
    <s v="GDPLTFORECAST"/>
    <s v="TOT"/>
    <s v="MLN_USD"/>
    <s v="A"/>
    <x v="42"/>
    <n v="3219833"/>
    <n v="1.6656988979435017E-2"/>
  </r>
  <r>
    <x v="7"/>
    <s v="France"/>
    <s v="GDPLTFORECAST"/>
    <s v="TOT"/>
    <s v="MLN_USD"/>
    <s v="A"/>
    <x v="43"/>
    <n v="3274121"/>
    <n v="1.6860501771365222E-2"/>
  </r>
  <r>
    <x v="7"/>
    <s v="France"/>
    <s v="GDPLTFORECAST"/>
    <s v="TOT"/>
    <s v="MLN_USD"/>
    <s v="A"/>
    <x v="44"/>
    <n v="3330294"/>
    <n v="1.7156665865433851E-2"/>
  </r>
  <r>
    <x v="7"/>
    <s v="France"/>
    <s v="GDPLTFORECAST"/>
    <s v="TOT"/>
    <s v="MLN_USD"/>
    <s v="A"/>
    <x v="45"/>
    <n v="3388701"/>
    <n v="1.7538091231585007E-2"/>
  </r>
  <r>
    <x v="7"/>
    <s v="France"/>
    <s v="GDPLTFORECAST"/>
    <s v="TOT"/>
    <s v="MLN_USD"/>
    <s v="A"/>
    <x v="46"/>
    <n v="3449585"/>
    <n v="1.7966766616470453E-2"/>
  </r>
  <r>
    <x v="7"/>
    <s v="France"/>
    <s v="GDPLTFORECAST"/>
    <s v="TOT"/>
    <s v="MLN_USD"/>
    <s v="A"/>
    <x v="47"/>
    <n v="3513037"/>
    <n v="1.8394096681195071E-2"/>
  </r>
  <r>
    <x v="7"/>
    <s v="France"/>
    <s v="GDPLTFORECAST"/>
    <s v="TOT"/>
    <s v="MLN_USD"/>
    <s v="A"/>
    <x v="48"/>
    <n v="3579093"/>
    <n v="1.8803103980971514E-2"/>
  </r>
  <r>
    <x v="7"/>
    <s v="France"/>
    <s v="GDPLTFORECAST"/>
    <s v="TOT"/>
    <s v="MLN_USD"/>
    <s v="A"/>
    <x v="49"/>
    <n v="3647852"/>
    <n v="1.9211291799346997E-2"/>
  </r>
  <r>
    <x v="7"/>
    <s v="France"/>
    <s v="GDPLTFORECAST"/>
    <s v="TOT"/>
    <s v="MLN_USD"/>
    <s v="A"/>
    <x v="50"/>
    <n v="3719461"/>
    <n v="1.9630456498783477E-2"/>
  </r>
  <r>
    <x v="7"/>
    <s v="France"/>
    <s v="GDPLTFORECAST"/>
    <s v="TOT"/>
    <s v="MLN_USD"/>
    <s v="A"/>
    <x v="51"/>
    <n v="3794115"/>
    <n v="2.0071187733921692E-2"/>
  </r>
  <r>
    <x v="7"/>
    <s v="France"/>
    <s v="GDPLTFORECAST"/>
    <s v="TOT"/>
    <s v="MLN_USD"/>
    <s v="A"/>
    <x v="52"/>
    <n v="3872032"/>
    <n v="2.0536277893527188E-2"/>
  </r>
  <r>
    <x v="7"/>
    <s v="France"/>
    <s v="GDPLTFORECAST"/>
    <s v="TOT"/>
    <s v="MLN_USD"/>
    <s v="A"/>
    <x v="53"/>
    <n v="3953376"/>
    <n v="2.1008090842224547E-2"/>
  </r>
  <r>
    <x v="7"/>
    <s v="France"/>
    <s v="GDPLTFORECAST"/>
    <s v="TOT"/>
    <s v="MLN_USD"/>
    <s v="A"/>
    <x v="54"/>
    <n v="4038261"/>
    <n v="2.1471522061144777E-2"/>
  </r>
  <r>
    <x v="7"/>
    <s v="France"/>
    <s v="GDPLTFORECAST"/>
    <s v="TOT"/>
    <s v="MLN_USD"/>
    <s v="A"/>
    <x v="55"/>
    <n v="4126719"/>
    <n v="2.190497345268172E-2"/>
  </r>
  <r>
    <x v="7"/>
    <s v="France"/>
    <s v="GDPLTFORECAST"/>
    <s v="TOT"/>
    <s v="MLN_USD"/>
    <s v="A"/>
    <x v="56"/>
    <n v="4218832"/>
    <n v="2.2321122421953055E-2"/>
  </r>
  <r>
    <x v="7"/>
    <s v="France"/>
    <s v="GDPLTFORECAST"/>
    <s v="TOT"/>
    <s v="MLN_USD"/>
    <s v="A"/>
    <x v="57"/>
    <n v="4314374"/>
    <n v="2.2646552410714671E-2"/>
  </r>
  <r>
    <x v="7"/>
    <s v="France"/>
    <s v="GDPLTFORECAST"/>
    <s v="TOT"/>
    <s v="MLN_USD"/>
    <s v="A"/>
    <x v="58"/>
    <n v="4413557"/>
    <n v="2.29889666496228E-2"/>
  </r>
  <r>
    <x v="7"/>
    <s v="France"/>
    <s v="GDPLTFORECAST"/>
    <s v="TOT"/>
    <s v="MLN_USD"/>
    <s v="A"/>
    <x v="59"/>
    <n v="4516559"/>
    <n v="2.3337639006361544E-2"/>
  </r>
  <r>
    <x v="7"/>
    <s v="France"/>
    <s v="GDPLTFORECAST"/>
    <s v="TOT"/>
    <s v="MLN_USD"/>
    <s v="A"/>
    <x v="60"/>
    <n v="4623462"/>
    <n v="2.3669125101653643E-2"/>
  </r>
  <r>
    <x v="7"/>
    <s v="France"/>
    <s v="GDPLTFORECAST"/>
    <s v="TOT"/>
    <s v="MLN_USD"/>
    <s v="A"/>
    <x v="61"/>
    <n v="4734310"/>
    <n v="2.3975107830452647E-2"/>
  </r>
  <r>
    <x v="7"/>
    <s v="France"/>
    <s v="GDPLTFORECAST"/>
    <s v="TOT"/>
    <s v="MLN_USD"/>
    <s v="A"/>
    <x v="62"/>
    <n v="4849628"/>
    <n v="2.435793177886536E-2"/>
  </r>
  <r>
    <x v="7"/>
    <s v="France"/>
    <s v="GDPLTFORECAST"/>
    <s v="TOT"/>
    <s v="MLN_USD"/>
    <s v="A"/>
    <x v="63"/>
    <n v="4969448"/>
    <n v="2.4707049695358085E-2"/>
  </r>
  <r>
    <x v="7"/>
    <s v="France"/>
    <s v="GDPLTFORECAST"/>
    <s v="TOT"/>
    <s v="MLN_USD"/>
    <s v="A"/>
    <x v="64"/>
    <n v="5093741"/>
    <n v="2.5011429840899879E-2"/>
  </r>
  <r>
    <x v="7"/>
    <s v="France"/>
    <s v="GDPLTFORECAST"/>
    <s v="TOT"/>
    <s v="MLN_USD"/>
    <s v="A"/>
    <x v="65"/>
    <n v="5222398"/>
    <n v="2.5257860578305813E-2"/>
  </r>
  <r>
    <x v="7"/>
    <s v="France"/>
    <s v="GDPLTFORECAST"/>
    <s v="TOT"/>
    <s v="MLN_USD"/>
    <s v="A"/>
    <x v="66"/>
    <n v="5355375"/>
    <n v="2.5462823783250599E-2"/>
  </r>
  <r>
    <x v="7"/>
    <s v="France"/>
    <s v="GDPLTFORECAST"/>
    <s v="TOT"/>
    <s v="MLN_USD"/>
    <s v="A"/>
    <x v="67"/>
    <n v="5492252"/>
    <n v="2.555880773988739E-2"/>
  </r>
  <r>
    <x v="7"/>
    <s v="France"/>
    <s v="GDPLTFORECAST"/>
    <s v="TOT"/>
    <s v="MLN_USD"/>
    <s v="A"/>
    <x v="68"/>
    <n v="5633222"/>
    <n v="2.5667066988186216E-2"/>
  </r>
  <r>
    <x v="7"/>
    <s v="France"/>
    <s v="GDPLTFORECAST"/>
    <s v="TOT"/>
    <s v="MLN_USD"/>
    <s v="A"/>
    <x v="69"/>
    <n v="5778500"/>
    <n v="2.5789503768891109E-2"/>
  </r>
  <r>
    <x v="7"/>
    <s v="France"/>
    <s v="GDPLTFORECAST"/>
    <s v="TOT"/>
    <s v="MLN_USD"/>
    <s v="A"/>
    <x v="70"/>
    <n v="5928296"/>
    <n v="2.5922990395431444E-2"/>
  </r>
  <r>
    <x v="8"/>
    <s v="Germany"/>
    <s v="GDPLTFORECAST"/>
    <s v="TOT"/>
    <s v="MLN_USD"/>
    <s v="A"/>
    <x v="0"/>
    <n v="2416483.8687605001"/>
    <n v="0"/>
  </r>
  <r>
    <x v="8"/>
    <s v="Germany"/>
    <s v="GDPLTFORECAST"/>
    <s v="TOT"/>
    <s v="MLN_USD"/>
    <s v="A"/>
    <x v="1"/>
    <n v="2542166.21033603"/>
    <n v="5.2010420264049451E-2"/>
  </r>
  <r>
    <x v="8"/>
    <s v="Germany"/>
    <s v="GDPLTFORECAST"/>
    <s v="TOT"/>
    <s v="MLN_USD"/>
    <s v="A"/>
    <x v="2"/>
    <n v="2580656.0114999302"/>
    <n v="1.5140552575754862E-2"/>
  </r>
  <r>
    <x v="8"/>
    <s v="Germany"/>
    <s v="GDPLTFORECAST"/>
    <s v="TOT"/>
    <s v="MLN_USD"/>
    <s v="A"/>
    <x v="3"/>
    <n v="2555397.1315442501"/>
    <n v="-9.7877748305552625E-3"/>
  </r>
  <r>
    <x v="8"/>
    <s v="Germany"/>
    <s v="GDPLTFORECAST"/>
    <s v="TOT"/>
    <s v="MLN_USD"/>
    <s v="A"/>
    <x v="4"/>
    <n v="2620027.6867720298"/>
    <n v="2.5291785151501323E-2"/>
  </r>
  <r>
    <x v="8"/>
    <s v="Germany"/>
    <s v="GDPLTFORECAST"/>
    <s v="TOT"/>
    <s v="MLN_USD"/>
    <s v="A"/>
    <x v="5"/>
    <n v="2667418.2291253"/>
    <n v="1.8087802122296326E-2"/>
  </r>
  <r>
    <x v="8"/>
    <s v="Germany"/>
    <s v="GDPLTFORECAST"/>
    <s v="TOT"/>
    <s v="MLN_USD"/>
    <s v="A"/>
    <x v="6"/>
    <n v="2690271.50738606"/>
    <n v="8.5675647002885214E-3"/>
  </r>
  <r>
    <x v="8"/>
    <s v="Germany"/>
    <s v="GDPLTFORECAST"/>
    <s v="TOT"/>
    <s v="MLN_USD"/>
    <s v="A"/>
    <x v="7"/>
    <n v="2741671.3154507098"/>
    <n v="1.9105806950537652E-2"/>
  </r>
  <r>
    <x v="8"/>
    <s v="Germany"/>
    <s v="GDPLTFORECAST"/>
    <s v="TOT"/>
    <s v="MLN_USD"/>
    <s v="A"/>
    <x v="8"/>
    <n v="2790184.4362904802"/>
    <n v="1.769472531823002E-2"/>
  </r>
  <r>
    <x v="8"/>
    <s v="Germany"/>
    <s v="GDPLTFORECAST"/>
    <s v="TOT"/>
    <s v="MLN_USD"/>
    <s v="A"/>
    <x v="9"/>
    <n v="2841744.60205452"/>
    <n v="1.8479124567331029E-2"/>
  </r>
  <r>
    <x v="8"/>
    <s v="Germany"/>
    <s v="GDPLTFORECAST"/>
    <s v="TOT"/>
    <s v="MLN_USD"/>
    <s v="A"/>
    <x v="10"/>
    <n v="2932435.9749164502"/>
    <n v="3.1913977349112388E-2"/>
  </r>
  <r>
    <x v="8"/>
    <s v="Germany"/>
    <s v="GDPLTFORECAST"/>
    <s v="TOT"/>
    <s v="MLN_USD"/>
    <s v="A"/>
    <x v="11"/>
    <n v="2985920.78116338"/>
    <n v="1.8239036318074664E-2"/>
  </r>
  <r>
    <x v="8"/>
    <s v="Germany"/>
    <s v="GDPLTFORECAST"/>
    <s v="TOT"/>
    <s v="MLN_USD"/>
    <s v="A"/>
    <x v="12"/>
    <n v="2986882.9895186899"/>
    <n v="3.2224845393757917E-4"/>
  </r>
  <r>
    <x v="8"/>
    <s v="Germany"/>
    <s v="GDPLTFORECAST"/>
    <s v="TOT"/>
    <s v="MLN_USD"/>
    <s v="A"/>
    <x v="13"/>
    <n v="2965392.82007762"/>
    <n v="-7.1948481130601483E-3"/>
  </r>
  <r>
    <x v="8"/>
    <s v="Germany"/>
    <s v="GDPLTFORECAST"/>
    <s v="TOT"/>
    <s v="MLN_USD"/>
    <s v="A"/>
    <x v="14"/>
    <n v="2986081.06427202"/>
    <n v="6.9765610998742122E-3"/>
  </r>
  <r>
    <x v="8"/>
    <s v="Germany"/>
    <s v="GDPLTFORECAST"/>
    <s v="TOT"/>
    <s v="MLN_USD"/>
    <s v="A"/>
    <x v="15"/>
    <n v="3012302.1774465898"/>
    <n v="8.7811123041170447E-3"/>
  </r>
  <r>
    <x v="8"/>
    <s v="Germany"/>
    <s v="GDPLTFORECAST"/>
    <s v="TOT"/>
    <s v="MLN_USD"/>
    <s v="A"/>
    <x v="16"/>
    <n v="3129054.4176698299"/>
    <n v="3.875847552658418E-2"/>
  </r>
  <r>
    <x v="8"/>
    <s v="Germany"/>
    <s v="GDPLTFORECAST"/>
    <s v="TOT"/>
    <s v="MLN_USD"/>
    <s v="A"/>
    <x v="17"/>
    <n v="3234420.0056252498"/>
    <n v="3.3673299946596735E-2"/>
  </r>
  <r>
    <x v="8"/>
    <s v="Germany"/>
    <s v="GDPLTFORECAST"/>
    <s v="TOT"/>
    <s v="MLN_USD"/>
    <s v="A"/>
    <x v="18"/>
    <n v="3260881.7361555598"/>
    <n v="8.1812907675218316E-3"/>
  </r>
  <r>
    <x v="8"/>
    <s v="Germany"/>
    <s v="GDPLTFORECAST"/>
    <s v="TOT"/>
    <s v="MLN_USD"/>
    <s v="A"/>
    <x v="19"/>
    <n v="3079418.7432071599"/>
    <n v="-5.5648443467421482E-2"/>
  </r>
  <r>
    <x v="8"/>
    <s v="Germany"/>
    <s v="GDPLTFORECAST"/>
    <s v="TOT"/>
    <s v="MLN_USD"/>
    <s v="A"/>
    <x v="20"/>
    <n v="3200981.9754797602"/>
    <n v="3.9476031813066914E-2"/>
  </r>
  <r>
    <x v="8"/>
    <s v="Germany"/>
    <s v="GDPLTFORECAST"/>
    <s v="TOT"/>
    <s v="MLN_USD"/>
    <s v="A"/>
    <x v="21"/>
    <n v="3319979.4348349501"/>
    <n v="3.7175298163731441E-2"/>
  </r>
  <r>
    <x v="8"/>
    <s v="Germany"/>
    <s v="GDPLTFORECAST"/>
    <s v="TOT"/>
    <s v="MLN_USD"/>
    <s v="A"/>
    <x v="22"/>
    <n v="3342752.5901890802"/>
    <n v="6.8594266323407371E-3"/>
  </r>
  <r>
    <x v="8"/>
    <s v="Germany"/>
    <s v="GDPLTFORECAST"/>
    <s v="TOT"/>
    <s v="MLN_USD"/>
    <s v="A"/>
    <x v="23"/>
    <n v="3362799.3662905302"/>
    <n v="5.9970864012750535E-3"/>
  </r>
  <r>
    <x v="8"/>
    <s v="Germany"/>
    <s v="GDPLTFORECAST"/>
    <s v="TOT"/>
    <s v="MLN_USD"/>
    <s v="A"/>
    <x v="24"/>
    <n v="3427590.2046269402"/>
    <n v="1.9266935454397949E-2"/>
  </r>
  <r>
    <x v="8"/>
    <s v="Germany"/>
    <s v="GDPLTFORECAST"/>
    <s v="TOT"/>
    <s v="MLN_USD"/>
    <s v="A"/>
    <x v="25"/>
    <n v="3479150.5568678798"/>
    <n v="1.5042741157136552E-2"/>
  </r>
  <r>
    <x v="8"/>
    <s v="Germany"/>
    <s v="GDPLTFORECAST"/>
    <s v="TOT"/>
    <s v="MLN_USD"/>
    <s v="A"/>
    <x v="26"/>
    <n v="3543700.97675724"/>
    <n v="1.8553500009344859E-2"/>
  </r>
  <r>
    <x v="8"/>
    <s v="Germany"/>
    <s v="GDPLTFORECAST"/>
    <s v="TOT"/>
    <s v="MLN_USD"/>
    <s v="A"/>
    <x v="27"/>
    <n v="3632788.7601934699"/>
    <n v="2.5139757564350829E-2"/>
  </r>
  <r>
    <x v="8"/>
    <s v="Germany"/>
    <s v="GDPLTFORECAST"/>
    <s v="TOT"/>
    <s v="MLN_USD"/>
    <s v="A"/>
    <x v="28"/>
    <n v="3710458.0968132801"/>
    <n v="2.1380086139573429E-2"/>
  </r>
  <r>
    <x v="8"/>
    <s v="Germany"/>
    <s v="GDPLTFORECAST"/>
    <s v="TOT"/>
    <s v="MLN_USD"/>
    <s v="A"/>
    <x v="29"/>
    <n v="3789670.77128916"/>
    <n v="2.1348489164696893E-2"/>
  </r>
  <r>
    <x v="8"/>
    <s v="Germany"/>
    <s v="GDPLTFORECAST"/>
    <s v="TOT"/>
    <s v="MLN_USD"/>
    <s v="A"/>
    <x v="30"/>
    <n v="3831374"/>
    <n v="1.1004446356339681E-2"/>
  </r>
  <r>
    <x v="8"/>
    <s v="Germany"/>
    <s v="GDPLTFORECAST"/>
    <s v="TOT"/>
    <s v="MLN_USD"/>
    <s v="A"/>
    <x v="31"/>
    <n v="3869243"/>
    <n v="9.88392153833062E-3"/>
  </r>
  <r>
    <x v="8"/>
    <s v="Germany"/>
    <s v="GDPLTFORECAST"/>
    <s v="TOT"/>
    <s v="MLN_USD"/>
    <s v="A"/>
    <x v="32"/>
    <n v="3908514"/>
    <n v="1.0149530541245344E-2"/>
  </r>
  <r>
    <x v="8"/>
    <s v="Germany"/>
    <s v="GDPLTFORECAST"/>
    <s v="TOT"/>
    <s v="MLN_USD"/>
    <s v="A"/>
    <x v="33"/>
    <n v="3949638"/>
    <n v="1.0521645822427761E-2"/>
  </r>
  <r>
    <x v="8"/>
    <s v="Germany"/>
    <s v="GDPLTFORECAST"/>
    <s v="TOT"/>
    <s v="MLN_USD"/>
    <s v="A"/>
    <x v="34"/>
    <n v="3992895"/>
    <n v="1.0952142955886091E-2"/>
  </r>
  <r>
    <x v="8"/>
    <s v="Germany"/>
    <s v="GDPLTFORECAST"/>
    <s v="TOT"/>
    <s v="MLN_USD"/>
    <s v="A"/>
    <x v="35"/>
    <n v="4038568"/>
    <n v="1.1438567755976514E-2"/>
  </r>
  <r>
    <x v="8"/>
    <s v="Germany"/>
    <s v="GDPLTFORECAST"/>
    <s v="TOT"/>
    <s v="MLN_USD"/>
    <s v="A"/>
    <x v="36"/>
    <n v="4085817"/>
    <n v="1.169944396132494E-2"/>
  </r>
  <r>
    <x v="8"/>
    <s v="Germany"/>
    <s v="GDPLTFORECAST"/>
    <s v="TOT"/>
    <s v="MLN_USD"/>
    <s v="A"/>
    <x v="37"/>
    <n v="4134207"/>
    <n v="1.1843408552071777E-2"/>
  </r>
  <r>
    <x v="8"/>
    <s v="Germany"/>
    <s v="GDPLTFORECAST"/>
    <s v="TOT"/>
    <s v="MLN_USD"/>
    <s v="A"/>
    <x v="38"/>
    <n v="4183591"/>
    <n v="1.1945217063393354E-2"/>
  </r>
  <r>
    <x v="8"/>
    <s v="Germany"/>
    <s v="GDPLTFORECAST"/>
    <s v="TOT"/>
    <s v="MLN_USD"/>
    <s v="A"/>
    <x v="39"/>
    <n v="4233948"/>
    <n v="1.2036788491035511E-2"/>
  </r>
  <r>
    <x v="8"/>
    <s v="Germany"/>
    <s v="GDPLTFORECAST"/>
    <s v="TOT"/>
    <s v="MLN_USD"/>
    <s v="A"/>
    <x v="40"/>
    <n v="4285332"/>
    <n v="1.2136190619251863E-2"/>
  </r>
  <r>
    <x v="8"/>
    <s v="Germany"/>
    <s v="GDPLTFORECAST"/>
    <s v="TOT"/>
    <s v="MLN_USD"/>
    <s v="A"/>
    <x v="41"/>
    <n v="4337857"/>
    <n v="1.2256926651190714E-2"/>
  </r>
  <r>
    <x v="8"/>
    <s v="Germany"/>
    <s v="GDPLTFORECAST"/>
    <s v="TOT"/>
    <s v="MLN_USD"/>
    <s v="A"/>
    <x v="42"/>
    <n v="4391689"/>
    <n v="1.2409814339200187E-2"/>
  </r>
  <r>
    <x v="8"/>
    <s v="Germany"/>
    <s v="GDPLTFORECAST"/>
    <s v="TOT"/>
    <s v="MLN_USD"/>
    <s v="A"/>
    <x v="43"/>
    <n v="4447117"/>
    <n v="1.2621112287322767E-2"/>
  </r>
  <r>
    <x v="8"/>
    <s v="Germany"/>
    <s v="GDPLTFORECAST"/>
    <s v="TOT"/>
    <s v="MLN_USD"/>
    <s v="A"/>
    <x v="44"/>
    <n v="4504416"/>
    <n v="1.2884527211674435E-2"/>
  </r>
  <r>
    <x v="8"/>
    <s v="Germany"/>
    <s v="GDPLTFORECAST"/>
    <s v="TOT"/>
    <s v="MLN_USD"/>
    <s v="A"/>
    <x v="45"/>
    <n v="4563811"/>
    <n v="1.3185949077527459E-2"/>
  </r>
  <r>
    <x v="8"/>
    <s v="Germany"/>
    <s v="GDPLTFORECAST"/>
    <s v="TOT"/>
    <s v="MLN_USD"/>
    <s v="A"/>
    <x v="46"/>
    <n v="4625464"/>
    <n v="1.3509104561954866E-2"/>
  </r>
  <r>
    <x v="8"/>
    <s v="Germany"/>
    <s v="GDPLTFORECAST"/>
    <s v="TOT"/>
    <s v="MLN_USD"/>
    <s v="A"/>
    <x v="47"/>
    <n v="4689429"/>
    <n v="1.3828882896937511E-2"/>
  </r>
  <r>
    <x v="8"/>
    <s v="Germany"/>
    <s v="GDPLTFORECAST"/>
    <s v="TOT"/>
    <s v="MLN_USD"/>
    <s v="A"/>
    <x v="48"/>
    <n v="4755719"/>
    <n v="1.4136049399617656E-2"/>
  </r>
  <r>
    <x v="8"/>
    <s v="Germany"/>
    <s v="GDPLTFORECAST"/>
    <s v="TOT"/>
    <s v="MLN_USD"/>
    <s v="A"/>
    <x v="49"/>
    <n v="4824214"/>
    <n v="1.4402659198325285E-2"/>
  </r>
  <r>
    <x v="8"/>
    <s v="Germany"/>
    <s v="GDPLTFORECAST"/>
    <s v="TOT"/>
    <s v="MLN_USD"/>
    <s v="A"/>
    <x v="50"/>
    <n v="4894689"/>
    <n v="1.4608597379801136E-2"/>
  </r>
  <r>
    <x v="8"/>
    <s v="Germany"/>
    <s v="GDPLTFORECAST"/>
    <s v="TOT"/>
    <s v="MLN_USD"/>
    <s v="A"/>
    <x v="51"/>
    <n v="4966905"/>
    <n v="1.4753950659582182E-2"/>
  </r>
  <r>
    <x v="8"/>
    <s v="Germany"/>
    <s v="GDPLTFORECAST"/>
    <s v="TOT"/>
    <s v="MLN_USD"/>
    <s v="A"/>
    <x v="52"/>
    <n v="5041211"/>
    <n v="1.4960221707481791E-2"/>
  </r>
  <r>
    <x v="8"/>
    <s v="Germany"/>
    <s v="GDPLTFORECAST"/>
    <s v="TOT"/>
    <s v="MLN_USD"/>
    <s v="A"/>
    <x v="53"/>
    <n v="5117513"/>
    <n v="1.513564895418984E-2"/>
  </r>
  <r>
    <x v="8"/>
    <s v="Germany"/>
    <s v="GDPLTFORECAST"/>
    <s v="TOT"/>
    <s v="MLN_USD"/>
    <s v="A"/>
    <x v="54"/>
    <n v="5195748"/>
    <n v="1.5287699318008663E-2"/>
  </r>
  <r>
    <x v="8"/>
    <s v="Germany"/>
    <s v="GDPLTFORECAST"/>
    <s v="TOT"/>
    <s v="MLN_USD"/>
    <s v="A"/>
    <x v="55"/>
    <n v="5275824"/>
    <n v="1.5411832906445877E-2"/>
  </r>
  <r>
    <x v="8"/>
    <s v="Germany"/>
    <s v="GDPLTFORECAST"/>
    <s v="TOT"/>
    <s v="MLN_USD"/>
    <s v="A"/>
    <x v="56"/>
    <n v="5357645"/>
    <n v="1.5508667461234582E-2"/>
  </r>
  <r>
    <x v="8"/>
    <s v="Germany"/>
    <s v="GDPLTFORECAST"/>
    <s v="TOT"/>
    <s v="MLN_USD"/>
    <s v="A"/>
    <x v="57"/>
    <n v="5440552"/>
    <n v="1.5474522854724393E-2"/>
  </r>
  <r>
    <x v="8"/>
    <s v="Germany"/>
    <s v="GDPLTFORECAST"/>
    <s v="TOT"/>
    <s v="MLN_USD"/>
    <s v="A"/>
    <x v="58"/>
    <n v="5524494"/>
    <n v="1.5428949121339075E-2"/>
  </r>
  <r>
    <x v="8"/>
    <s v="Germany"/>
    <s v="GDPLTFORECAST"/>
    <s v="TOT"/>
    <s v="MLN_USD"/>
    <s v="A"/>
    <x v="59"/>
    <n v="5609369"/>
    <n v="1.5363397987218308E-2"/>
  </r>
  <r>
    <x v="8"/>
    <s v="Germany"/>
    <s v="GDPLTFORECAST"/>
    <s v="TOT"/>
    <s v="MLN_USD"/>
    <s v="A"/>
    <x v="60"/>
    <n v="5694981"/>
    <n v="1.5262322731843803E-2"/>
  </r>
  <r>
    <x v="8"/>
    <s v="Germany"/>
    <s v="GDPLTFORECAST"/>
    <s v="TOT"/>
    <s v="MLN_USD"/>
    <s v="A"/>
    <x v="61"/>
    <n v="5781108"/>
    <n v="1.5123316478141025E-2"/>
  </r>
  <r>
    <x v="8"/>
    <s v="Germany"/>
    <s v="GDPLTFORECAST"/>
    <s v="TOT"/>
    <s v="MLN_USD"/>
    <s v="A"/>
    <x v="62"/>
    <n v="5867600"/>
    <n v="1.4961145856469127E-2"/>
  </r>
  <r>
    <x v="8"/>
    <s v="Germany"/>
    <s v="GDPLTFORECAST"/>
    <s v="TOT"/>
    <s v="MLN_USD"/>
    <s v="A"/>
    <x v="63"/>
    <n v="5954414"/>
    <n v="1.4795487081600722E-2"/>
  </r>
  <r>
    <x v="8"/>
    <s v="Germany"/>
    <s v="GDPLTFORECAST"/>
    <s v="TOT"/>
    <s v="MLN_USD"/>
    <s v="A"/>
    <x v="64"/>
    <n v="6041644"/>
    <n v="1.4649636387392695E-2"/>
  </r>
  <r>
    <x v="8"/>
    <s v="Germany"/>
    <s v="GDPLTFORECAST"/>
    <s v="TOT"/>
    <s v="MLN_USD"/>
    <s v="A"/>
    <x v="65"/>
    <n v="6129522"/>
    <n v="1.4545378708179513E-2"/>
  </r>
  <r>
    <x v="8"/>
    <s v="Germany"/>
    <s v="GDPLTFORECAST"/>
    <s v="TOT"/>
    <s v="MLN_USD"/>
    <s v="A"/>
    <x v="66"/>
    <n v="6218324"/>
    <n v="1.4487589733750861E-2"/>
  </r>
  <r>
    <x v="8"/>
    <s v="Germany"/>
    <s v="GDPLTFORECAST"/>
    <s v="TOT"/>
    <s v="MLN_USD"/>
    <s v="A"/>
    <x v="67"/>
    <n v="6308378"/>
    <n v="1.4482037282071536E-2"/>
  </r>
  <r>
    <x v="8"/>
    <s v="Germany"/>
    <s v="GDPLTFORECAST"/>
    <s v="TOT"/>
    <s v="MLN_USD"/>
    <s v="A"/>
    <x v="68"/>
    <n v="6399877"/>
    <n v="1.4504362294079476E-2"/>
  </r>
  <r>
    <x v="8"/>
    <s v="Germany"/>
    <s v="GDPLTFORECAST"/>
    <s v="TOT"/>
    <s v="MLN_USD"/>
    <s v="A"/>
    <x v="69"/>
    <n v="6492884"/>
    <n v="1.4532623048849169E-2"/>
  </r>
  <r>
    <x v="8"/>
    <s v="Germany"/>
    <s v="GDPLTFORECAST"/>
    <s v="TOT"/>
    <s v="MLN_USD"/>
    <s v="A"/>
    <x v="70"/>
    <n v="6587327"/>
    <n v="1.454561640097074E-2"/>
  </r>
  <r>
    <x v="9"/>
    <s v="Greece"/>
    <s v="GDPLTFORECAST"/>
    <s v="TOT"/>
    <s v="MLN_USD"/>
    <s v="A"/>
    <x v="0"/>
    <n v="207247.959604809"/>
    <n v="0"/>
  </r>
  <r>
    <x v="9"/>
    <s v="Greece"/>
    <s v="GDPLTFORECAST"/>
    <s v="TOT"/>
    <s v="MLN_USD"/>
    <s v="A"/>
    <x v="1"/>
    <n v="213672.646355876"/>
    <n v="3.1000000016009333E-2"/>
  </r>
  <r>
    <x v="9"/>
    <s v="Greece"/>
    <s v="GDPLTFORECAST"/>
    <s v="TOT"/>
    <s v="MLN_USD"/>
    <s v="A"/>
    <x v="2"/>
    <n v="215168.35488014101"/>
    <n v="6.9999999989416306E-3"/>
  </r>
  <r>
    <x v="9"/>
    <s v="Greece"/>
    <s v="GDPLTFORECAST"/>
    <s v="TOT"/>
    <s v="MLN_USD"/>
    <s v="A"/>
    <x v="3"/>
    <n v="211725.66120238299"/>
    <n v="-1.5999999998493108E-2"/>
  </r>
  <r>
    <x v="9"/>
    <s v="Greece"/>
    <s v="GDPLTFORECAST"/>
    <s v="TOT"/>
    <s v="MLN_USD"/>
    <s v="A"/>
    <x v="4"/>
    <n v="215960.17442805"/>
    <n v="2.0000000007648344E-2"/>
  </r>
  <r>
    <x v="9"/>
    <s v="Greece"/>
    <s v="GDPLTFORECAST"/>
    <s v="TOT"/>
    <s v="MLN_USD"/>
    <s v="A"/>
    <x v="5"/>
    <n v="220494.73291568001"/>
    <n v="2.0997197745553642E-2"/>
  </r>
  <r>
    <x v="9"/>
    <s v="Greece"/>
    <s v="GDPLTFORECAST"/>
    <s v="TOT"/>
    <s v="MLN_USD"/>
    <s v="A"/>
    <x v="6"/>
    <n v="226879.01787740801"/>
    <n v="2.8954364928841292E-2"/>
  </r>
  <r>
    <x v="9"/>
    <s v="Greece"/>
    <s v="GDPLTFORECAST"/>
    <s v="TOT"/>
    <s v="MLN_USD"/>
    <s v="A"/>
    <x v="7"/>
    <n v="237315.900119856"/>
    <n v="4.6001972064633412E-2"/>
  </r>
  <r>
    <x v="9"/>
    <s v="Greece"/>
    <s v="GDPLTFORECAST"/>
    <s v="TOT"/>
    <s v="MLN_USD"/>
    <s v="A"/>
    <x v="8"/>
    <n v="246501.778578406"/>
    <n v="3.8707387300685125E-2"/>
  </r>
  <r>
    <x v="9"/>
    <s v="Greece"/>
    <s v="GDPLTFORECAST"/>
    <s v="TOT"/>
    <s v="MLN_USD"/>
    <s v="A"/>
    <x v="9"/>
    <n v="253769.73946256901"/>
    <n v="2.9484415593582725E-2"/>
  </r>
  <r>
    <x v="9"/>
    <s v="Greece"/>
    <s v="GDPLTFORECAST"/>
    <s v="TOT"/>
    <s v="MLN_USD"/>
    <s v="A"/>
    <x v="10"/>
    <n v="264057.35570125101"/>
    <n v="4.0539176422173195E-2"/>
  </r>
  <r>
    <x v="9"/>
    <s v="Greece"/>
    <s v="GDPLTFORECAST"/>
    <s v="TOT"/>
    <s v="MLN_USD"/>
    <s v="A"/>
    <x v="11"/>
    <n v="275121.671168409"/>
    <n v="4.1901182558519379E-2"/>
  </r>
  <r>
    <x v="9"/>
    <s v="Greece"/>
    <s v="GDPLTFORECAST"/>
    <s v="TOT"/>
    <s v="MLN_USD"/>
    <s v="A"/>
    <x v="12"/>
    <n v="286092.41208984901"/>
    <n v="3.9875960606260419E-2"/>
  </r>
  <r>
    <x v="9"/>
    <s v="Greece"/>
    <s v="GDPLTFORECAST"/>
    <s v="TOT"/>
    <s v="MLN_USD"/>
    <s v="A"/>
    <x v="13"/>
    <n v="302709.92528393603"/>
    <n v="5.808442479372089E-2"/>
  </r>
  <r>
    <x v="9"/>
    <s v="Greece"/>
    <s v="GDPLTFORECAST"/>
    <s v="TOT"/>
    <s v="MLN_USD"/>
    <s v="A"/>
    <x v="14"/>
    <n v="317153.892978622"/>
    <n v="4.7715540483642238E-2"/>
  </r>
  <r>
    <x v="9"/>
    <s v="Greece"/>
    <s v="GDPLTFORECAST"/>
    <s v="TOT"/>
    <s v="MLN_USD"/>
    <s v="A"/>
    <x v="15"/>
    <n v="319671.12661587697"/>
    <n v="7.9369469931893644E-3"/>
  </r>
  <r>
    <x v="9"/>
    <s v="Greece"/>
    <s v="GDPLTFORECAST"/>
    <s v="TOT"/>
    <s v="MLN_USD"/>
    <s v="A"/>
    <x v="16"/>
    <n v="337526.53274008998"/>
    <n v="5.5855548523368492E-2"/>
  </r>
  <r>
    <x v="9"/>
    <s v="Greece"/>
    <s v="GDPLTFORECAST"/>
    <s v="TOT"/>
    <s v="MLN_USD"/>
    <s v="A"/>
    <x v="17"/>
    <n v="348220.56792247499"/>
    <n v="3.1683539351911927E-2"/>
  </r>
  <r>
    <x v="9"/>
    <s v="Greece"/>
    <s v="GDPLTFORECAST"/>
    <s v="TOT"/>
    <s v="MLN_USD"/>
    <s v="A"/>
    <x v="18"/>
    <n v="347409.89408183401"/>
    <n v="-2.3280469774590307E-3"/>
  </r>
  <r>
    <x v="9"/>
    <s v="Greece"/>
    <s v="GDPLTFORECAST"/>
    <s v="TOT"/>
    <s v="MLN_USD"/>
    <s v="A"/>
    <x v="19"/>
    <n v="332426.61534318002"/>
    <n v="-4.3128532013324339E-2"/>
  </r>
  <r>
    <x v="9"/>
    <s v="Greece"/>
    <s v="GDPLTFORECAST"/>
    <s v="TOT"/>
    <s v="MLN_USD"/>
    <s v="A"/>
    <x v="20"/>
    <n v="314269.77591456601"/>
    <n v="-5.4619090622060495E-2"/>
  </r>
  <r>
    <x v="9"/>
    <s v="Greece"/>
    <s v="GDPLTFORECAST"/>
    <s v="TOT"/>
    <s v="MLN_USD"/>
    <s v="A"/>
    <x v="21"/>
    <n v="285452.33356866997"/>
    <n v="-9.1696512214811343E-2"/>
  </r>
  <r>
    <x v="9"/>
    <s v="Greece"/>
    <s v="GDPLTFORECAST"/>
    <s v="TOT"/>
    <s v="MLN_USD"/>
    <s v="A"/>
    <x v="22"/>
    <n v="264556.338988162"/>
    <n v="-7.3203096010007296E-2"/>
  </r>
  <r>
    <x v="9"/>
    <s v="Greece"/>
    <s v="GDPLTFORECAST"/>
    <s v="TOT"/>
    <s v="MLN_USD"/>
    <s v="A"/>
    <x v="23"/>
    <n v="256176.031105131"/>
    <n v="-3.1676836454128554E-2"/>
  </r>
  <r>
    <x v="9"/>
    <s v="Greece"/>
    <s v="GDPLTFORECAST"/>
    <s v="TOT"/>
    <s v="MLN_USD"/>
    <s v="A"/>
    <x v="24"/>
    <n v="258153.902975162"/>
    <n v="7.7207530364904464E-3"/>
  </r>
  <r>
    <x v="9"/>
    <s v="Greece"/>
    <s v="GDPLTFORECAST"/>
    <s v="TOT"/>
    <s v="MLN_USD"/>
    <s v="A"/>
    <x v="25"/>
    <n v="257256.49121180299"/>
    <n v="-3.4762664945854338E-3"/>
  </r>
  <r>
    <x v="9"/>
    <s v="Greece"/>
    <s v="GDPLTFORECAST"/>
    <s v="TOT"/>
    <s v="MLN_USD"/>
    <s v="A"/>
    <x v="26"/>
    <n v="256586.86114115"/>
    <n v="-2.6029666637320537E-3"/>
  </r>
  <r>
    <x v="9"/>
    <s v="Greece"/>
    <s v="GDPLTFORECAST"/>
    <s v="TOT"/>
    <s v="MLN_USD"/>
    <s v="A"/>
    <x v="27"/>
    <n v="259924.377260234"/>
    <n v="1.3007353939483268E-2"/>
  </r>
  <r>
    <x v="9"/>
    <s v="Greece"/>
    <s v="GDPLTFORECAST"/>
    <s v="TOT"/>
    <s v="MLN_USD"/>
    <s v="A"/>
    <x v="28"/>
    <n v="265003.69054756698"/>
    <n v="1.9541504113127495E-2"/>
  </r>
  <r>
    <x v="9"/>
    <s v="Greece"/>
    <s v="GDPLTFORECAST"/>
    <s v="TOT"/>
    <s v="MLN_USD"/>
    <s v="A"/>
    <x v="29"/>
    <n v="271162.16572403599"/>
    <n v="2.3239205324816492E-2"/>
  </r>
  <r>
    <x v="9"/>
    <s v="Greece"/>
    <s v="GDPLTFORECAST"/>
    <s v="TOT"/>
    <s v="MLN_USD"/>
    <s v="A"/>
    <x v="30"/>
    <n v="282030.5"/>
    <n v="4.0080570410492955E-2"/>
  </r>
  <r>
    <x v="9"/>
    <s v="Greece"/>
    <s v="GDPLTFORECAST"/>
    <s v="TOT"/>
    <s v="MLN_USD"/>
    <s v="A"/>
    <x v="31"/>
    <n v="291939.90000000002"/>
    <n v="3.5135916150912827E-2"/>
  </r>
  <r>
    <x v="9"/>
    <s v="Greece"/>
    <s v="GDPLTFORECAST"/>
    <s v="TOT"/>
    <s v="MLN_USD"/>
    <s v="A"/>
    <x v="32"/>
    <n v="300039"/>
    <n v="2.7742353820084054E-2"/>
  </r>
  <r>
    <x v="9"/>
    <s v="Greece"/>
    <s v="GDPLTFORECAST"/>
    <s v="TOT"/>
    <s v="MLN_USD"/>
    <s v="A"/>
    <x v="33"/>
    <n v="306713.90000000002"/>
    <n v="2.2246774585970464E-2"/>
  </r>
  <r>
    <x v="9"/>
    <s v="Greece"/>
    <s v="GDPLTFORECAST"/>
    <s v="TOT"/>
    <s v="MLN_USD"/>
    <s v="A"/>
    <x v="34"/>
    <n v="312421"/>
    <n v="1.8607242775759314E-2"/>
  </r>
  <r>
    <x v="9"/>
    <s v="Greece"/>
    <s v="GDPLTFORECAST"/>
    <s v="TOT"/>
    <s v="MLN_USD"/>
    <s v="A"/>
    <x v="35"/>
    <n v="317504.90000000002"/>
    <n v="1.627259371169032E-2"/>
  </r>
  <r>
    <x v="9"/>
    <s v="Greece"/>
    <s v="GDPLTFORECAST"/>
    <s v="TOT"/>
    <s v="MLN_USD"/>
    <s v="A"/>
    <x v="36"/>
    <n v="322171.8"/>
    <n v="1.4698670792167245E-2"/>
  </r>
  <r>
    <x v="9"/>
    <s v="Greece"/>
    <s v="GDPLTFORECAST"/>
    <s v="TOT"/>
    <s v="MLN_USD"/>
    <s v="A"/>
    <x v="37"/>
    <n v="326551.2"/>
    <n v="1.3593368507113457E-2"/>
  </r>
  <r>
    <x v="9"/>
    <s v="Greece"/>
    <s v="GDPLTFORECAST"/>
    <s v="TOT"/>
    <s v="MLN_USD"/>
    <s v="A"/>
    <x v="38"/>
    <n v="330722.8"/>
    <n v="1.2774719553932057E-2"/>
  </r>
  <r>
    <x v="9"/>
    <s v="Greece"/>
    <s v="GDPLTFORECAST"/>
    <s v="TOT"/>
    <s v="MLN_USD"/>
    <s v="A"/>
    <x v="39"/>
    <n v="334735.8"/>
    <n v="1.2134028860423252E-2"/>
  </r>
  <r>
    <x v="9"/>
    <s v="Greece"/>
    <s v="GDPLTFORECAST"/>
    <s v="TOT"/>
    <s v="MLN_USD"/>
    <s v="A"/>
    <x v="40"/>
    <n v="338620.2"/>
    <n v="1.1604375749471707E-2"/>
  </r>
  <r>
    <x v="9"/>
    <s v="Greece"/>
    <s v="GDPLTFORECAST"/>
    <s v="TOT"/>
    <s v="MLN_USD"/>
    <s v="A"/>
    <x v="41"/>
    <n v="342394.4"/>
    <n v="1.1145820597826095E-2"/>
  </r>
  <r>
    <x v="9"/>
    <s v="Greece"/>
    <s v="GDPLTFORECAST"/>
    <s v="TOT"/>
    <s v="MLN_USD"/>
    <s v="A"/>
    <x v="42"/>
    <n v="346067.6"/>
    <n v="1.0727979195921389E-2"/>
  </r>
  <r>
    <x v="9"/>
    <s v="Greece"/>
    <s v="GDPLTFORECAST"/>
    <s v="TOT"/>
    <s v="MLN_USD"/>
    <s v="A"/>
    <x v="43"/>
    <n v="349640.8"/>
    <n v="1.0325150346348622E-2"/>
  </r>
  <r>
    <x v="9"/>
    <s v="Greece"/>
    <s v="GDPLTFORECAST"/>
    <s v="TOT"/>
    <s v="MLN_USD"/>
    <s v="A"/>
    <x v="44"/>
    <n v="353109.8"/>
    <n v="9.9216109790389861E-3"/>
  </r>
  <r>
    <x v="9"/>
    <s v="Greece"/>
    <s v="GDPLTFORECAST"/>
    <s v="TOT"/>
    <s v="MLN_USD"/>
    <s v="A"/>
    <x v="45"/>
    <n v="356471"/>
    <n v="9.5188522097093831E-3"/>
  </r>
  <r>
    <x v="9"/>
    <s v="Greece"/>
    <s v="GDPLTFORECAST"/>
    <s v="TOT"/>
    <s v="MLN_USD"/>
    <s v="A"/>
    <x v="46"/>
    <n v="359724.2"/>
    <n v="9.1261280721293137E-3"/>
  </r>
  <r>
    <x v="9"/>
    <s v="Greece"/>
    <s v="GDPLTFORECAST"/>
    <s v="TOT"/>
    <s v="MLN_USD"/>
    <s v="A"/>
    <x v="47"/>
    <n v="362869.3"/>
    <n v="8.7430870650346826E-3"/>
  </r>
  <r>
    <x v="9"/>
    <s v="Greece"/>
    <s v="GDPLTFORECAST"/>
    <s v="TOT"/>
    <s v="MLN_USD"/>
    <s v="A"/>
    <x v="48"/>
    <n v="365911"/>
    <n v="8.38235695331635E-3"/>
  </r>
  <r>
    <x v="9"/>
    <s v="Greece"/>
    <s v="GDPLTFORECAST"/>
    <s v="TOT"/>
    <s v="MLN_USD"/>
    <s v="A"/>
    <x v="49"/>
    <n v="368861.9"/>
    <n v="8.0645293527661366E-3"/>
  </r>
  <r>
    <x v="9"/>
    <s v="Greece"/>
    <s v="GDPLTFORECAST"/>
    <s v="TOT"/>
    <s v="MLN_USD"/>
    <s v="A"/>
    <x v="50"/>
    <n v="371742"/>
    <n v="7.8080712591892532E-3"/>
  </r>
  <r>
    <x v="9"/>
    <s v="Greece"/>
    <s v="GDPLTFORECAST"/>
    <s v="TOT"/>
    <s v="MLN_USD"/>
    <s v="A"/>
    <x v="51"/>
    <n v="374575.3"/>
    <n v="7.6216838560076994E-3"/>
  </r>
  <r>
    <x v="9"/>
    <s v="Greece"/>
    <s v="GDPLTFORECAST"/>
    <s v="TOT"/>
    <s v="MLN_USD"/>
    <s v="A"/>
    <x v="52"/>
    <n v="377385.3"/>
    <n v="7.5018294051956147E-3"/>
  </r>
  <r>
    <x v="9"/>
    <s v="Greece"/>
    <s v="GDPLTFORECAST"/>
    <s v="TOT"/>
    <s v="MLN_USD"/>
    <s v="A"/>
    <x v="53"/>
    <n v="380198.5"/>
    <n v="7.4544503985713995E-3"/>
  </r>
  <r>
    <x v="9"/>
    <s v="Greece"/>
    <s v="GDPLTFORECAST"/>
    <s v="TOT"/>
    <s v="MLN_USD"/>
    <s v="A"/>
    <x v="54"/>
    <n v="383044.8"/>
    <n v="7.4863525237474082E-3"/>
  </r>
  <r>
    <x v="9"/>
    <s v="Greece"/>
    <s v="GDPLTFORECAST"/>
    <s v="TOT"/>
    <s v="MLN_USD"/>
    <s v="A"/>
    <x v="55"/>
    <n v="385955.9"/>
    <n v="7.5998943204556024E-3"/>
  </r>
  <r>
    <x v="9"/>
    <s v="Greece"/>
    <s v="GDPLTFORECAST"/>
    <s v="TOT"/>
    <s v="MLN_USD"/>
    <s v="A"/>
    <x v="56"/>
    <n v="388961"/>
    <n v="7.7861227150561874E-3"/>
  </r>
  <r>
    <x v="9"/>
    <s v="Greece"/>
    <s v="GDPLTFORECAST"/>
    <s v="TOT"/>
    <s v="MLN_USD"/>
    <s v="A"/>
    <x v="57"/>
    <n v="392050.7"/>
    <n v="7.9434699108651419E-3"/>
  </r>
  <r>
    <x v="9"/>
    <s v="Greece"/>
    <s v="GDPLTFORECAST"/>
    <s v="TOT"/>
    <s v="MLN_USD"/>
    <s v="A"/>
    <x v="58"/>
    <n v="395236"/>
    <n v="8.1247144820810746E-3"/>
  </r>
  <r>
    <x v="9"/>
    <s v="Greece"/>
    <s v="GDPLTFORECAST"/>
    <s v="TOT"/>
    <s v="MLN_USD"/>
    <s v="A"/>
    <x v="59"/>
    <n v="398527.8"/>
    <n v="8.3286947545264667E-3"/>
  </r>
  <r>
    <x v="9"/>
    <s v="Greece"/>
    <s v="GDPLTFORECAST"/>
    <s v="TOT"/>
    <s v="MLN_USD"/>
    <s v="A"/>
    <x v="60"/>
    <n v="401940.8"/>
    <n v="8.5640198751504304E-3"/>
  </r>
  <r>
    <x v="9"/>
    <s v="Greece"/>
    <s v="GDPLTFORECAST"/>
    <s v="TOT"/>
    <s v="MLN_USD"/>
    <s v="A"/>
    <x v="61"/>
    <n v="405490.8"/>
    <n v="8.832146425543197E-3"/>
  </r>
  <r>
    <x v="9"/>
    <s v="Greece"/>
    <s v="GDPLTFORECAST"/>
    <s v="TOT"/>
    <s v="MLN_USD"/>
    <s v="A"/>
    <x v="62"/>
    <n v="409183.5"/>
    <n v="9.1067417559165253E-3"/>
  </r>
  <r>
    <x v="9"/>
    <s v="Greece"/>
    <s v="GDPLTFORECAST"/>
    <s v="TOT"/>
    <s v="MLN_USD"/>
    <s v="A"/>
    <x v="63"/>
    <n v="413019.2"/>
    <n v="9.3740338992163164E-3"/>
  </r>
  <r>
    <x v="9"/>
    <s v="Greece"/>
    <s v="GDPLTFORECAST"/>
    <s v="TOT"/>
    <s v="MLN_USD"/>
    <s v="A"/>
    <x v="64"/>
    <n v="416997.3"/>
    <n v="9.6317556181406694E-3"/>
  </r>
  <r>
    <x v="9"/>
    <s v="Greece"/>
    <s v="GDPLTFORECAST"/>
    <s v="TOT"/>
    <s v="MLN_USD"/>
    <s v="A"/>
    <x v="65"/>
    <n v="421121.5"/>
    <n v="9.8902319031801689E-3"/>
  </r>
  <r>
    <x v="9"/>
    <s v="Greece"/>
    <s v="GDPLTFORECAST"/>
    <s v="TOT"/>
    <s v="MLN_USD"/>
    <s v="A"/>
    <x v="66"/>
    <n v="425398.7"/>
    <n v="1.015668874659692E-2"/>
  </r>
  <r>
    <x v="9"/>
    <s v="Greece"/>
    <s v="GDPLTFORECAST"/>
    <s v="TOT"/>
    <s v="MLN_USD"/>
    <s v="A"/>
    <x v="67"/>
    <n v="429827.1"/>
    <n v="1.0409998902206175E-2"/>
  </r>
  <r>
    <x v="9"/>
    <s v="Greece"/>
    <s v="GDPLTFORECAST"/>
    <s v="TOT"/>
    <s v="MLN_USD"/>
    <s v="A"/>
    <x v="68"/>
    <n v="434399.4"/>
    <n v="1.0637533091794493E-2"/>
  </r>
  <r>
    <x v="9"/>
    <s v="Greece"/>
    <s v="GDPLTFORECAST"/>
    <s v="TOT"/>
    <s v="MLN_USD"/>
    <s v="A"/>
    <x v="69"/>
    <n v="439106"/>
    <n v="1.0834729513898855E-2"/>
  </r>
  <r>
    <x v="9"/>
    <s v="Greece"/>
    <s v="GDPLTFORECAST"/>
    <s v="TOT"/>
    <s v="MLN_USD"/>
    <s v="A"/>
    <x v="70"/>
    <n v="443938.9"/>
    <n v="1.100622628704695E-2"/>
  </r>
  <r>
    <x v="10"/>
    <s v="Hungary"/>
    <s v="GDPLTFORECAST"/>
    <s v="TOT"/>
    <s v="MLN_USD"/>
    <s v="A"/>
    <x v="1"/>
    <n v="151182.74013179401"/>
    <n v="0"/>
  </r>
  <r>
    <x v="10"/>
    <s v="Hungary"/>
    <s v="GDPLTFORECAST"/>
    <s v="TOT"/>
    <s v="MLN_USD"/>
    <s v="A"/>
    <x v="2"/>
    <n v="146550.228323374"/>
    <n v="-3.0641803451780247E-2"/>
  </r>
  <r>
    <x v="10"/>
    <s v="Hungary"/>
    <s v="GDPLTFORECAST"/>
    <s v="TOT"/>
    <s v="MLN_USD"/>
    <s v="A"/>
    <x v="3"/>
    <n v="145705.93997589999"/>
    <n v="-5.7610851728666645E-3"/>
  </r>
  <r>
    <x v="10"/>
    <s v="Hungary"/>
    <s v="GDPLTFORECAST"/>
    <s v="TOT"/>
    <s v="MLN_USD"/>
    <s v="A"/>
    <x v="4"/>
    <n v="150000.119225381"/>
    <n v="2.9471545567677504E-2"/>
  </r>
  <r>
    <x v="10"/>
    <s v="Hungary"/>
    <s v="GDPLTFORECAST"/>
    <s v="TOT"/>
    <s v="MLN_USD"/>
    <s v="A"/>
    <x v="5"/>
    <n v="152234.409214393"/>
    <n v="1.489525475413056E-2"/>
  </r>
  <r>
    <x v="10"/>
    <s v="Hungary"/>
    <s v="GDPLTFORECAST"/>
    <s v="TOT"/>
    <s v="MLN_USD"/>
    <s v="A"/>
    <x v="6"/>
    <n v="152255.957662954"/>
    <n v="1.415478187367647E-4"/>
  </r>
  <r>
    <x v="10"/>
    <s v="Hungary"/>
    <s v="GDPLTFORECAST"/>
    <s v="TOT"/>
    <s v="MLN_USD"/>
    <s v="A"/>
    <x v="7"/>
    <n v="157341.555720373"/>
    <n v="3.3401635873434143E-2"/>
  </r>
  <r>
    <x v="10"/>
    <s v="Hungary"/>
    <s v="GDPLTFORECAST"/>
    <s v="TOT"/>
    <s v="MLN_USD"/>
    <s v="A"/>
    <x v="8"/>
    <n v="164006.304448301"/>
    <n v="4.2358477373724224E-2"/>
  </r>
  <r>
    <x v="10"/>
    <s v="Hungary"/>
    <s v="GDPLTFORECAST"/>
    <s v="TOT"/>
    <s v="MLN_USD"/>
    <s v="A"/>
    <x v="9"/>
    <n v="169233.01538491101"/>
    <n v="3.1868963538884021E-2"/>
  </r>
  <r>
    <x v="10"/>
    <s v="Hungary"/>
    <s v="GDPLTFORECAST"/>
    <s v="TOT"/>
    <s v="MLN_USD"/>
    <s v="A"/>
    <x v="10"/>
    <n v="176356.33750628299"/>
    <n v="4.2091799316879008E-2"/>
  </r>
  <r>
    <x v="10"/>
    <s v="Hungary"/>
    <s v="GDPLTFORECAST"/>
    <s v="TOT"/>
    <s v="MLN_USD"/>
    <s v="A"/>
    <x v="11"/>
    <n v="183129.32106817499"/>
    <n v="3.8405104447412963E-2"/>
  </r>
  <r>
    <x v="10"/>
    <s v="Hungary"/>
    <s v="GDPLTFORECAST"/>
    <s v="TOT"/>
    <s v="MLN_USD"/>
    <s v="A"/>
    <x v="12"/>
    <n v="191421.79381839"/>
    <n v="4.5282059158226806E-2"/>
  </r>
  <r>
    <x v="10"/>
    <s v="Hungary"/>
    <s v="GDPLTFORECAST"/>
    <s v="TOT"/>
    <s v="MLN_USD"/>
    <s v="A"/>
    <x v="13"/>
    <n v="198788.89061176"/>
    <n v="3.848619661541508E-2"/>
  </r>
  <r>
    <x v="10"/>
    <s v="Hungary"/>
    <s v="GDPLTFORECAST"/>
    <s v="TOT"/>
    <s v="MLN_USD"/>
    <s v="A"/>
    <x v="14"/>
    <n v="208738.11162806401"/>
    <n v="5.0049180241843239E-2"/>
  </r>
  <r>
    <x v="10"/>
    <s v="Hungary"/>
    <s v="GDPLTFORECAST"/>
    <s v="TOT"/>
    <s v="MLN_USD"/>
    <s v="A"/>
    <x v="15"/>
    <n v="217897.989116718"/>
    <n v="4.3882151741294617E-2"/>
  </r>
  <r>
    <x v="10"/>
    <s v="Hungary"/>
    <s v="GDPLTFORECAST"/>
    <s v="TOT"/>
    <s v="MLN_USD"/>
    <s v="A"/>
    <x v="16"/>
    <n v="226289.61756972401"/>
    <n v="3.8511729672323858E-2"/>
  </r>
  <r>
    <x v="10"/>
    <s v="Hungary"/>
    <s v="GDPLTFORECAST"/>
    <s v="TOT"/>
    <s v="MLN_USD"/>
    <s v="A"/>
    <x v="17"/>
    <n v="227273.438018833"/>
    <n v="4.3476163850331151E-3"/>
  </r>
  <r>
    <x v="10"/>
    <s v="Hungary"/>
    <s v="GDPLTFORECAST"/>
    <s v="TOT"/>
    <s v="MLN_USD"/>
    <s v="A"/>
    <x v="18"/>
    <n v="229217.79191145601"/>
    <n v="8.5551303732285255E-3"/>
  </r>
  <r>
    <x v="10"/>
    <s v="Hungary"/>
    <s v="GDPLTFORECAST"/>
    <s v="TOT"/>
    <s v="MLN_USD"/>
    <s v="A"/>
    <x v="19"/>
    <n v="214089.47710394999"/>
    <n v="-6.5999740601942025E-2"/>
  </r>
  <r>
    <x v="10"/>
    <s v="Hungary"/>
    <s v="GDPLTFORECAST"/>
    <s v="TOT"/>
    <s v="MLN_USD"/>
    <s v="A"/>
    <x v="20"/>
    <n v="215550.37692025601"/>
    <n v="6.8237815144771563E-3"/>
  </r>
  <r>
    <x v="10"/>
    <s v="Hungary"/>
    <s v="GDPLTFORECAST"/>
    <s v="TOT"/>
    <s v="MLN_USD"/>
    <s v="A"/>
    <x v="21"/>
    <n v="219132.64471111001"/>
    <n v="1.6619167370694354E-2"/>
  </r>
  <r>
    <x v="10"/>
    <s v="Hungary"/>
    <s v="GDPLTFORECAST"/>
    <s v="TOT"/>
    <s v="MLN_USD"/>
    <s v="A"/>
    <x v="22"/>
    <n v="215530.58634602799"/>
    <n v="-1.6437798986229213E-2"/>
  </r>
  <r>
    <x v="10"/>
    <s v="Hungary"/>
    <s v="GDPLTFORECAST"/>
    <s v="TOT"/>
    <s v="MLN_USD"/>
    <s v="A"/>
    <x v="23"/>
    <n v="220048.574508074"/>
    <n v="2.0962167080975203E-2"/>
  </r>
  <r>
    <x v="10"/>
    <s v="Hungary"/>
    <s v="GDPLTFORECAST"/>
    <s v="TOT"/>
    <s v="MLN_USD"/>
    <s v="A"/>
    <x v="24"/>
    <n v="229351.64148570801"/>
    <n v="4.2277333531613781E-2"/>
  </r>
  <r>
    <x v="10"/>
    <s v="Hungary"/>
    <s v="GDPLTFORECAST"/>
    <s v="TOT"/>
    <s v="MLN_USD"/>
    <s v="A"/>
    <x v="25"/>
    <n v="237074.24421640701"/>
    <n v="3.367145175274544E-2"/>
  </r>
  <r>
    <x v="10"/>
    <s v="Hungary"/>
    <s v="GDPLTFORECAST"/>
    <s v="TOT"/>
    <s v="MLN_USD"/>
    <s v="A"/>
    <x v="26"/>
    <n v="242321.14173190101"/>
    <n v="2.213187490204338E-2"/>
  </r>
  <r>
    <x v="10"/>
    <s v="Hungary"/>
    <s v="GDPLTFORECAST"/>
    <s v="TOT"/>
    <s v="MLN_USD"/>
    <s v="A"/>
    <x v="27"/>
    <n v="251986.630240395"/>
    <n v="3.9887103698065696E-2"/>
  </r>
  <r>
    <x v="10"/>
    <s v="Hungary"/>
    <s v="GDPLTFORECAST"/>
    <s v="TOT"/>
    <s v="MLN_USD"/>
    <s v="A"/>
    <x v="28"/>
    <n v="263150.53967646998"/>
    <n v="4.4303578429635948E-2"/>
  </r>
  <r>
    <x v="10"/>
    <s v="Hungary"/>
    <s v="GDPLTFORECAST"/>
    <s v="TOT"/>
    <s v="MLN_USD"/>
    <s v="A"/>
    <x v="29"/>
    <n v="272694.886237411"/>
    <n v="3.626953063700844E-2"/>
  </r>
  <r>
    <x v="10"/>
    <s v="Hungary"/>
    <s v="GDPLTFORECAST"/>
    <s v="TOT"/>
    <s v="MLN_USD"/>
    <s v="A"/>
    <x v="30"/>
    <n v="278925.3"/>
    <n v="2.2847563621580802E-2"/>
  </r>
  <r>
    <x v="10"/>
    <s v="Hungary"/>
    <s v="GDPLTFORECAST"/>
    <s v="TOT"/>
    <s v="MLN_USD"/>
    <s v="A"/>
    <x v="31"/>
    <n v="285049.7"/>
    <n v="2.1957133325661182E-2"/>
  </r>
  <r>
    <x v="10"/>
    <s v="Hungary"/>
    <s v="GDPLTFORECAST"/>
    <s v="TOT"/>
    <s v="MLN_USD"/>
    <s v="A"/>
    <x v="32"/>
    <n v="291647.09999999998"/>
    <n v="2.3144735812737016E-2"/>
  </r>
  <r>
    <x v="10"/>
    <s v="Hungary"/>
    <s v="GDPLTFORECAST"/>
    <s v="TOT"/>
    <s v="MLN_USD"/>
    <s v="A"/>
    <x v="33"/>
    <n v="298664.2"/>
    <n v="2.406024266999407E-2"/>
  </r>
  <r>
    <x v="10"/>
    <s v="Hungary"/>
    <s v="GDPLTFORECAST"/>
    <s v="TOT"/>
    <s v="MLN_USD"/>
    <s v="A"/>
    <x v="34"/>
    <n v="305932.09999999998"/>
    <n v="2.433468758558921E-2"/>
  </r>
  <r>
    <x v="10"/>
    <s v="Hungary"/>
    <s v="GDPLTFORECAST"/>
    <s v="TOT"/>
    <s v="MLN_USD"/>
    <s v="A"/>
    <x v="35"/>
    <n v="313337.5"/>
    <n v="2.420602480092815E-2"/>
  </r>
  <r>
    <x v="10"/>
    <s v="Hungary"/>
    <s v="GDPLTFORECAST"/>
    <s v="TOT"/>
    <s v="MLN_USD"/>
    <s v="A"/>
    <x v="36"/>
    <n v="320754.5"/>
    <n v="2.3670961822316094E-2"/>
  </r>
  <r>
    <x v="10"/>
    <s v="Hungary"/>
    <s v="GDPLTFORECAST"/>
    <s v="TOT"/>
    <s v="MLN_USD"/>
    <s v="A"/>
    <x v="37"/>
    <n v="328086.2"/>
    <n v="2.2857668403716946E-2"/>
  </r>
  <r>
    <x v="10"/>
    <s v="Hungary"/>
    <s v="GDPLTFORECAST"/>
    <s v="TOT"/>
    <s v="MLN_USD"/>
    <s v="A"/>
    <x v="38"/>
    <n v="335258.2"/>
    <n v="2.1860108715331616E-2"/>
  </r>
  <r>
    <x v="10"/>
    <s v="Hungary"/>
    <s v="GDPLTFORECAST"/>
    <s v="TOT"/>
    <s v="MLN_USD"/>
    <s v="A"/>
    <x v="39"/>
    <n v="342226.6"/>
    <n v="2.0785173934597223E-2"/>
  </r>
  <r>
    <x v="10"/>
    <s v="Hungary"/>
    <s v="GDPLTFORECAST"/>
    <s v="TOT"/>
    <s v="MLN_USD"/>
    <s v="A"/>
    <x v="40"/>
    <n v="348972.4"/>
    <n v="1.9711501093135464E-2"/>
  </r>
  <r>
    <x v="10"/>
    <s v="Hungary"/>
    <s v="GDPLTFORECAST"/>
    <s v="TOT"/>
    <s v="MLN_USD"/>
    <s v="A"/>
    <x v="41"/>
    <n v="355489"/>
    <n v="1.8673683076369185E-2"/>
  </r>
  <r>
    <x v="10"/>
    <s v="Hungary"/>
    <s v="GDPLTFORECAST"/>
    <s v="TOT"/>
    <s v="MLN_USD"/>
    <s v="A"/>
    <x v="42"/>
    <n v="361733.8"/>
    <n v="1.7566788283181811E-2"/>
  </r>
  <r>
    <x v="10"/>
    <s v="Hungary"/>
    <s v="GDPLTFORECAST"/>
    <s v="TOT"/>
    <s v="MLN_USD"/>
    <s v="A"/>
    <x v="43"/>
    <n v="367686.5"/>
    <n v="1.6456023739003678E-2"/>
  </r>
  <r>
    <x v="10"/>
    <s v="Hungary"/>
    <s v="GDPLTFORECAST"/>
    <s v="TOT"/>
    <s v="MLN_USD"/>
    <s v="A"/>
    <x v="44"/>
    <n v="373330.9"/>
    <n v="1.5351121131724987E-2"/>
  </r>
  <r>
    <x v="10"/>
    <s v="Hungary"/>
    <s v="GDPLTFORECAST"/>
    <s v="TOT"/>
    <s v="MLN_USD"/>
    <s v="A"/>
    <x v="45"/>
    <n v="378670.4"/>
    <n v="1.4302325363370727E-2"/>
  </r>
  <r>
    <x v="10"/>
    <s v="Hungary"/>
    <s v="GDPLTFORECAST"/>
    <s v="TOT"/>
    <s v="MLN_USD"/>
    <s v="A"/>
    <x v="46"/>
    <n v="383755.1"/>
    <n v="1.3427772543087579E-2"/>
  </r>
  <r>
    <x v="10"/>
    <s v="Hungary"/>
    <s v="GDPLTFORECAST"/>
    <s v="TOT"/>
    <s v="MLN_USD"/>
    <s v="A"/>
    <x v="47"/>
    <n v="388668.6"/>
    <n v="1.2803738634352912E-2"/>
  </r>
  <r>
    <x v="10"/>
    <s v="Hungary"/>
    <s v="GDPLTFORECAST"/>
    <s v="TOT"/>
    <s v="MLN_USD"/>
    <s v="A"/>
    <x v="48"/>
    <n v="393493.1"/>
    <n v="1.2412888512218334E-2"/>
  </r>
  <r>
    <x v="10"/>
    <s v="Hungary"/>
    <s v="GDPLTFORECAST"/>
    <s v="TOT"/>
    <s v="MLN_USD"/>
    <s v="A"/>
    <x v="49"/>
    <n v="398293.4"/>
    <n v="1.2199197393804484E-2"/>
  </r>
  <r>
    <x v="10"/>
    <s v="Hungary"/>
    <s v="GDPLTFORECAST"/>
    <s v="TOT"/>
    <s v="MLN_USD"/>
    <s v="A"/>
    <x v="50"/>
    <n v="403123.20000000001"/>
    <n v="1.2126236588404504E-2"/>
  </r>
  <r>
    <x v="10"/>
    <s v="Hungary"/>
    <s v="GDPLTFORECAST"/>
    <s v="TOT"/>
    <s v="MLN_USD"/>
    <s v="A"/>
    <x v="51"/>
    <n v="408039.5"/>
    <n v="1.2195527322664601E-2"/>
  </r>
  <r>
    <x v="10"/>
    <s v="Hungary"/>
    <s v="GDPLTFORECAST"/>
    <s v="TOT"/>
    <s v="MLN_USD"/>
    <s v="A"/>
    <x v="52"/>
    <n v="413093.1"/>
    <n v="1.2385075464507622E-2"/>
  </r>
  <r>
    <x v="10"/>
    <s v="Hungary"/>
    <s v="GDPLTFORECAST"/>
    <s v="TOT"/>
    <s v="MLN_USD"/>
    <s v="A"/>
    <x v="53"/>
    <n v="418314"/>
    <n v="1.2638555328084777E-2"/>
  </r>
  <r>
    <x v="10"/>
    <s v="Hungary"/>
    <s v="GDPLTFORECAST"/>
    <s v="TOT"/>
    <s v="MLN_USD"/>
    <s v="A"/>
    <x v="54"/>
    <n v="423702.6"/>
    <n v="1.2881710867912455E-2"/>
  </r>
  <r>
    <x v="10"/>
    <s v="Hungary"/>
    <s v="GDPLTFORECAST"/>
    <s v="TOT"/>
    <s v="MLN_USD"/>
    <s v="A"/>
    <x v="55"/>
    <n v="429238.7"/>
    <n v="1.3066004315291035E-2"/>
  </r>
  <r>
    <x v="10"/>
    <s v="Hungary"/>
    <s v="GDPLTFORECAST"/>
    <s v="TOT"/>
    <s v="MLN_USD"/>
    <s v="A"/>
    <x v="56"/>
    <n v="434898.2"/>
    <n v="1.3184971438968685E-2"/>
  </r>
  <r>
    <x v="10"/>
    <s v="Hungary"/>
    <s v="GDPLTFORECAST"/>
    <s v="TOT"/>
    <s v="MLN_USD"/>
    <s v="A"/>
    <x v="57"/>
    <n v="440701.6"/>
    <n v="1.3344272291768489E-2"/>
  </r>
  <r>
    <x v="10"/>
    <s v="Hungary"/>
    <s v="GDPLTFORECAST"/>
    <s v="TOT"/>
    <s v="MLN_USD"/>
    <s v="A"/>
    <x v="58"/>
    <n v="446623.1"/>
    <n v="1.3436529388593188E-2"/>
  </r>
  <r>
    <x v="10"/>
    <s v="Hungary"/>
    <s v="GDPLTFORECAST"/>
    <s v="TOT"/>
    <s v="MLN_USD"/>
    <s v="A"/>
    <x v="59"/>
    <n v="452628.8"/>
    <n v="1.3446908590263318E-2"/>
  </r>
  <r>
    <x v="10"/>
    <s v="Hungary"/>
    <s v="GDPLTFORECAST"/>
    <s v="TOT"/>
    <s v="MLN_USD"/>
    <s v="A"/>
    <x v="60"/>
    <n v="458688.5"/>
    <n v="1.3387791497138535E-2"/>
  </r>
  <r>
    <x v="10"/>
    <s v="Hungary"/>
    <s v="GDPLTFORECAST"/>
    <s v="TOT"/>
    <s v="MLN_USD"/>
    <s v="A"/>
    <x v="61"/>
    <n v="464796.7"/>
    <n v="1.3316662615260766E-2"/>
  </r>
  <r>
    <x v="10"/>
    <s v="Hungary"/>
    <s v="GDPLTFORECAST"/>
    <s v="TOT"/>
    <s v="MLN_USD"/>
    <s v="A"/>
    <x v="62"/>
    <n v="470934.9"/>
    <n v="1.3206203916680259E-2"/>
  </r>
  <r>
    <x v="10"/>
    <s v="Hungary"/>
    <s v="GDPLTFORECAST"/>
    <s v="TOT"/>
    <s v="MLN_USD"/>
    <s v="A"/>
    <x v="63"/>
    <n v="477144.5"/>
    <n v="1.3185686599145541E-2"/>
  </r>
  <r>
    <x v="10"/>
    <s v="Hungary"/>
    <s v="GDPLTFORECAST"/>
    <s v="TOT"/>
    <s v="MLN_USD"/>
    <s v="A"/>
    <x v="64"/>
    <n v="483464.3"/>
    <n v="1.3245044216165125E-2"/>
  </r>
  <r>
    <x v="10"/>
    <s v="Hungary"/>
    <s v="GDPLTFORECAST"/>
    <s v="TOT"/>
    <s v="MLN_USD"/>
    <s v="A"/>
    <x v="65"/>
    <n v="489929.2"/>
    <n v="1.3372031812897145E-2"/>
  </r>
  <r>
    <x v="10"/>
    <s v="Hungary"/>
    <s v="GDPLTFORECAST"/>
    <s v="TOT"/>
    <s v="MLN_USD"/>
    <s v="A"/>
    <x v="66"/>
    <n v="496574.3"/>
    <n v="1.3563388342642035E-2"/>
  </r>
  <r>
    <x v="10"/>
    <s v="Hungary"/>
    <s v="GDPLTFORECAST"/>
    <s v="TOT"/>
    <s v="MLN_USD"/>
    <s v="A"/>
    <x v="67"/>
    <n v="503433.4"/>
    <n v="1.3812837273294409E-2"/>
  </r>
  <r>
    <x v="10"/>
    <s v="Hungary"/>
    <s v="GDPLTFORECAST"/>
    <s v="TOT"/>
    <s v="MLN_USD"/>
    <s v="A"/>
    <x v="68"/>
    <n v="510521.59999999998"/>
    <n v="1.4079717396580982E-2"/>
  </r>
  <r>
    <x v="10"/>
    <s v="Hungary"/>
    <s v="GDPLTFORECAST"/>
    <s v="TOT"/>
    <s v="MLN_USD"/>
    <s v="A"/>
    <x v="69"/>
    <n v="517819"/>
    <n v="1.4294008324035712E-2"/>
  </r>
  <r>
    <x v="10"/>
    <s v="Hungary"/>
    <s v="GDPLTFORECAST"/>
    <s v="TOT"/>
    <s v="MLN_USD"/>
    <s v="A"/>
    <x v="70"/>
    <n v="525283.9"/>
    <n v="1.4416041126339652E-2"/>
  </r>
  <r>
    <x v="11"/>
    <s v="Iceland"/>
    <s v="GDPLTFORECAST"/>
    <s v="TOT"/>
    <s v="MLN_USD"/>
    <s v="A"/>
    <x v="0"/>
    <n v="7306.1780848503404"/>
    <n v="0"/>
  </r>
  <r>
    <x v="11"/>
    <s v="Iceland"/>
    <s v="GDPLTFORECAST"/>
    <s v="TOT"/>
    <s v="MLN_USD"/>
    <s v="A"/>
    <x v="1"/>
    <n v="7289.8469129556997"/>
    <n v="-2.2352551094400042E-3"/>
  </r>
  <r>
    <x v="11"/>
    <s v="Iceland"/>
    <s v="GDPLTFORECAST"/>
    <s v="TOT"/>
    <s v="MLN_USD"/>
    <s v="A"/>
    <x v="2"/>
    <n v="7043.8951948925896"/>
    <n v="-3.3738941434558578E-2"/>
  </r>
  <r>
    <x v="11"/>
    <s v="Iceland"/>
    <s v="GDPLTFORECAST"/>
    <s v="TOT"/>
    <s v="MLN_USD"/>
    <s v="A"/>
    <x v="3"/>
    <n v="7136.4131986932598"/>
    <n v="1.3134494656841689E-2"/>
  </r>
  <r>
    <x v="11"/>
    <s v="Iceland"/>
    <s v="GDPLTFORECAST"/>
    <s v="TOT"/>
    <s v="MLN_USD"/>
    <s v="A"/>
    <x v="4"/>
    <n v="7393.9562126554802"/>
    <n v="3.6088579345346483E-2"/>
  </r>
  <r>
    <x v="11"/>
    <s v="Iceland"/>
    <s v="GDPLTFORECAST"/>
    <s v="TOT"/>
    <s v="MLN_USD"/>
    <s v="A"/>
    <x v="5"/>
    <n v="7402.5763608418802"/>
    <n v="1.1658370618485847E-3"/>
  </r>
  <r>
    <x v="11"/>
    <s v="Iceland"/>
    <s v="GDPLTFORECAST"/>
    <s v="TOT"/>
    <s v="MLN_USD"/>
    <s v="A"/>
    <x v="6"/>
    <n v="7756.7942609586498"/>
    <n v="4.7850624275962872E-2"/>
  </r>
  <r>
    <x v="11"/>
    <s v="Iceland"/>
    <s v="GDPLTFORECAST"/>
    <s v="TOT"/>
    <s v="MLN_USD"/>
    <s v="A"/>
    <x v="7"/>
    <n v="8137.9002712445799"/>
    <n v="4.9131896175731438E-2"/>
  </r>
  <r>
    <x v="11"/>
    <s v="Iceland"/>
    <s v="GDPLTFORECAST"/>
    <s v="TOT"/>
    <s v="MLN_USD"/>
    <s v="A"/>
    <x v="8"/>
    <n v="8709.0676946221392"/>
    <n v="7.0186092768399932E-2"/>
  </r>
  <r>
    <x v="11"/>
    <s v="Iceland"/>
    <s v="GDPLTFORECAST"/>
    <s v="TOT"/>
    <s v="MLN_USD"/>
    <s v="A"/>
    <x v="9"/>
    <n v="9048.2419485113096"/>
    <n v="3.8944955508683377E-2"/>
  </r>
  <r>
    <x v="11"/>
    <s v="Iceland"/>
    <s v="GDPLTFORECAST"/>
    <s v="TOT"/>
    <s v="MLN_USD"/>
    <s v="A"/>
    <x v="10"/>
    <n v="9464.7321354874803"/>
    <n v="4.602995690723044E-2"/>
  </r>
  <r>
    <x v="11"/>
    <s v="Iceland"/>
    <s v="GDPLTFORECAST"/>
    <s v="TOT"/>
    <s v="MLN_USD"/>
    <s v="A"/>
    <x v="11"/>
    <n v="9836.4630101306193"/>
    <n v="3.9275371909296197E-2"/>
  </r>
  <r>
    <x v="11"/>
    <s v="Iceland"/>
    <s v="GDPLTFORECAST"/>
    <s v="TOT"/>
    <s v="MLN_USD"/>
    <s v="A"/>
    <x v="12"/>
    <n v="9890.6133578596"/>
    <n v="5.5050629147093133E-3"/>
  </r>
  <r>
    <x v="11"/>
    <s v="Iceland"/>
    <s v="GDPLTFORECAST"/>
    <s v="TOT"/>
    <s v="MLN_USD"/>
    <s v="A"/>
    <x v="13"/>
    <n v="10123.7065023717"/>
    <n v="2.3567107122519637E-2"/>
  </r>
  <r>
    <x v="11"/>
    <s v="Iceland"/>
    <s v="GDPLTFORECAST"/>
    <s v="TOT"/>
    <s v="MLN_USD"/>
    <s v="A"/>
    <x v="14"/>
    <n v="10941.123419290499"/>
    <n v="8.0742850133723287E-2"/>
  </r>
  <r>
    <x v="11"/>
    <s v="Iceland"/>
    <s v="GDPLTFORECAST"/>
    <s v="TOT"/>
    <s v="MLN_USD"/>
    <s v="A"/>
    <x v="15"/>
    <n v="11640.3187356134"/>
    <n v="6.390525812825909E-2"/>
  </r>
  <r>
    <x v="11"/>
    <s v="Iceland"/>
    <s v="GDPLTFORECAST"/>
    <s v="TOT"/>
    <s v="MLN_USD"/>
    <s v="A"/>
    <x v="16"/>
    <n v="12224.335391203"/>
    <n v="5.0171878352678556E-2"/>
  </r>
  <r>
    <x v="11"/>
    <s v="Iceland"/>
    <s v="GDPLTFORECAST"/>
    <s v="TOT"/>
    <s v="MLN_USD"/>
    <s v="A"/>
    <x v="17"/>
    <n v="13376.8798167689"/>
    <n v="9.4282788281095931E-2"/>
  </r>
  <r>
    <x v="11"/>
    <s v="Iceland"/>
    <s v="GDPLTFORECAST"/>
    <s v="TOT"/>
    <s v="MLN_USD"/>
    <s v="A"/>
    <x v="18"/>
    <n v="13598.7908659283"/>
    <n v="1.6589148755094429E-2"/>
  </r>
  <r>
    <x v="11"/>
    <s v="Iceland"/>
    <s v="GDPLTFORECAST"/>
    <s v="TOT"/>
    <s v="MLN_USD"/>
    <s v="A"/>
    <x v="19"/>
    <n v="12714.154922067301"/>
    <n v="-6.5052544199164841E-2"/>
  </r>
  <r>
    <x v="11"/>
    <s v="Iceland"/>
    <s v="GDPLTFORECAST"/>
    <s v="TOT"/>
    <s v="MLN_USD"/>
    <s v="A"/>
    <x v="20"/>
    <n v="12255.728715977801"/>
    <n v="-3.6056364650224104E-2"/>
  </r>
  <r>
    <x v="11"/>
    <s v="Iceland"/>
    <s v="GDPLTFORECAST"/>
    <s v="TOT"/>
    <s v="MLN_USD"/>
    <s v="A"/>
    <x v="21"/>
    <n v="12496.3116038184"/>
    <n v="1.9630239328564114E-2"/>
  </r>
  <r>
    <x v="11"/>
    <s v="Iceland"/>
    <s v="GDPLTFORECAST"/>
    <s v="TOT"/>
    <s v="MLN_USD"/>
    <s v="A"/>
    <x v="22"/>
    <n v="12661.170442926399"/>
    <n v="1.3192599891445056E-2"/>
  </r>
  <r>
    <x v="11"/>
    <s v="Iceland"/>
    <s v="GDPLTFORECAST"/>
    <s v="TOT"/>
    <s v="MLN_USD"/>
    <s v="A"/>
    <x v="23"/>
    <n v="13206.6311213474"/>
    <n v="4.3081378682943372E-2"/>
  </r>
  <r>
    <x v="11"/>
    <s v="Iceland"/>
    <s v="GDPLTFORECAST"/>
    <s v="TOT"/>
    <s v="MLN_USD"/>
    <s v="A"/>
    <x v="24"/>
    <n v="13497.2227764075"/>
    <n v="2.200346571279499E-2"/>
  </r>
  <r>
    <x v="11"/>
    <s v="Iceland"/>
    <s v="GDPLTFORECAST"/>
    <s v="TOT"/>
    <s v="MLN_USD"/>
    <s v="A"/>
    <x v="25"/>
    <n v="14079.1309454658"/>
    <n v="4.3113178073599601E-2"/>
  </r>
  <r>
    <x v="11"/>
    <s v="Iceland"/>
    <s v="GDPLTFORECAST"/>
    <s v="TOT"/>
    <s v="MLN_USD"/>
    <s v="A"/>
    <x v="26"/>
    <n v="15132.454121393899"/>
    <n v="7.481450240132359E-2"/>
  </r>
  <r>
    <x v="11"/>
    <s v="Iceland"/>
    <s v="GDPLTFORECAST"/>
    <s v="TOT"/>
    <s v="MLN_USD"/>
    <s v="A"/>
    <x v="27"/>
    <n v="15683.6124866394"/>
    <n v="3.6422272344198703E-2"/>
  </r>
  <r>
    <x v="11"/>
    <s v="Iceland"/>
    <s v="GDPLTFORECAST"/>
    <s v="TOT"/>
    <s v="MLN_USD"/>
    <s v="A"/>
    <x v="28"/>
    <n v="16129.536487429101"/>
    <n v="2.8432480155294204E-2"/>
  </r>
  <r>
    <x v="11"/>
    <s v="Iceland"/>
    <s v="GDPLTFORECAST"/>
    <s v="TOT"/>
    <s v="MLN_USD"/>
    <s v="A"/>
    <x v="29"/>
    <n v="16554.200092210998"/>
    <n v="2.6328320414716666E-2"/>
  </r>
  <r>
    <x v="11"/>
    <s v="Iceland"/>
    <s v="GDPLTFORECAST"/>
    <s v="TOT"/>
    <s v="MLN_USD"/>
    <s v="A"/>
    <x v="30"/>
    <n v="16877.54"/>
    <n v="1.9532197628874703E-2"/>
  </r>
  <r>
    <x v="11"/>
    <s v="Iceland"/>
    <s v="GDPLTFORECAST"/>
    <s v="TOT"/>
    <s v="MLN_USD"/>
    <s v="A"/>
    <x v="31"/>
    <n v="17214.830000000002"/>
    <n v="1.9984547511070927E-2"/>
  </r>
  <r>
    <x v="11"/>
    <s v="Iceland"/>
    <s v="GDPLTFORECAST"/>
    <s v="TOT"/>
    <s v="MLN_USD"/>
    <s v="A"/>
    <x v="32"/>
    <n v="17580.48"/>
    <n v="2.1240407253513283E-2"/>
  </r>
  <r>
    <x v="11"/>
    <s v="Iceland"/>
    <s v="GDPLTFORECAST"/>
    <s v="TOT"/>
    <s v="MLN_USD"/>
    <s v="A"/>
    <x v="33"/>
    <n v="17971.8"/>
    <n v="2.2258777917326444E-2"/>
  </r>
  <r>
    <x v="11"/>
    <s v="Iceland"/>
    <s v="GDPLTFORECAST"/>
    <s v="TOT"/>
    <s v="MLN_USD"/>
    <s v="A"/>
    <x v="34"/>
    <n v="18384.79"/>
    <n v="2.2979890717679918E-2"/>
  </r>
  <r>
    <x v="11"/>
    <s v="Iceland"/>
    <s v="GDPLTFORECAST"/>
    <s v="TOT"/>
    <s v="MLN_USD"/>
    <s v="A"/>
    <x v="35"/>
    <n v="18816.7"/>
    <n v="2.3492789419949922E-2"/>
  </r>
  <r>
    <x v="11"/>
    <s v="Iceland"/>
    <s v="GDPLTFORECAST"/>
    <s v="TOT"/>
    <s v="MLN_USD"/>
    <s v="A"/>
    <x v="36"/>
    <n v="19263.75"/>
    <n v="2.3758151004161121E-2"/>
  </r>
  <r>
    <x v="11"/>
    <s v="Iceland"/>
    <s v="GDPLTFORECAST"/>
    <s v="TOT"/>
    <s v="MLN_USD"/>
    <s v="A"/>
    <x v="37"/>
    <n v="19725.689999999999"/>
    <n v="2.3979754720653945E-2"/>
  </r>
  <r>
    <x v="11"/>
    <s v="Iceland"/>
    <s v="GDPLTFORECAST"/>
    <s v="TOT"/>
    <s v="MLN_USD"/>
    <s v="A"/>
    <x v="38"/>
    <n v="20201.63"/>
    <n v="2.4127926576966496E-2"/>
  </r>
  <r>
    <x v="11"/>
    <s v="Iceland"/>
    <s v="GDPLTFORECAST"/>
    <s v="TOT"/>
    <s v="MLN_USD"/>
    <s v="A"/>
    <x v="39"/>
    <n v="20691.400000000001"/>
    <n v="2.4244083274468364E-2"/>
  </r>
  <r>
    <x v="11"/>
    <s v="Iceland"/>
    <s v="GDPLTFORECAST"/>
    <s v="TOT"/>
    <s v="MLN_USD"/>
    <s v="A"/>
    <x v="40"/>
    <n v="21195.11"/>
    <n v="2.4343930328542207E-2"/>
  </r>
  <r>
    <x v="11"/>
    <s v="Iceland"/>
    <s v="GDPLTFORECAST"/>
    <s v="TOT"/>
    <s v="MLN_USD"/>
    <s v="A"/>
    <x v="41"/>
    <n v="21713.08"/>
    <n v="2.4438184090575632E-2"/>
  </r>
  <r>
    <x v="11"/>
    <s v="Iceland"/>
    <s v="GDPLTFORECAST"/>
    <s v="TOT"/>
    <s v="MLN_USD"/>
    <s v="A"/>
    <x v="42"/>
    <n v="22245.64"/>
    <n v="2.4527151376036782E-2"/>
  </r>
  <r>
    <x v="11"/>
    <s v="Iceland"/>
    <s v="GDPLTFORECAST"/>
    <s v="TOT"/>
    <s v="MLN_USD"/>
    <s v="A"/>
    <x v="43"/>
    <n v="22792.91"/>
    <n v="2.4601225228853885E-2"/>
  </r>
  <r>
    <x v="11"/>
    <s v="Iceland"/>
    <s v="GDPLTFORECAST"/>
    <s v="TOT"/>
    <s v="MLN_USD"/>
    <s v="A"/>
    <x v="44"/>
    <n v="23354.94"/>
    <n v="2.4658106402385638E-2"/>
  </r>
  <r>
    <x v="11"/>
    <s v="Iceland"/>
    <s v="GDPLTFORECAST"/>
    <s v="TOT"/>
    <s v="MLN_USD"/>
    <s v="A"/>
    <x v="45"/>
    <n v="23931.85"/>
    <n v="2.4701840381520901E-2"/>
  </r>
  <r>
    <x v="11"/>
    <s v="Iceland"/>
    <s v="GDPLTFORECAST"/>
    <s v="TOT"/>
    <s v="MLN_USD"/>
    <s v="A"/>
    <x v="46"/>
    <n v="24523.75"/>
    <n v="2.4732730649740908E-2"/>
  </r>
  <r>
    <x v="11"/>
    <s v="Iceland"/>
    <s v="GDPLTFORECAST"/>
    <s v="TOT"/>
    <s v="MLN_USD"/>
    <s v="A"/>
    <x v="47"/>
    <n v="25130.41"/>
    <n v="2.4737652275855115E-2"/>
  </r>
  <r>
    <x v="11"/>
    <s v="Iceland"/>
    <s v="GDPLTFORECAST"/>
    <s v="TOT"/>
    <s v="MLN_USD"/>
    <s v="A"/>
    <x v="48"/>
    <n v="25751.439999999999"/>
    <n v="2.4712290806238268E-2"/>
  </r>
  <r>
    <x v="11"/>
    <s v="Iceland"/>
    <s v="GDPLTFORECAST"/>
    <s v="TOT"/>
    <s v="MLN_USD"/>
    <s v="A"/>
    <x v="49"/>
    <n v="26386.46"/>
    <n v="2.4659591851950768E-2"/>
  </r>
  <r>
    <x v="11"/>
    <s v="Iceland"/>
    <s v="GDPLTFORECAST"/>
    <s v="TOT"/>
    <s v="MLN_USD"/>
    <s v="A"/>
    <x v="50"/>
    <n v="27035.22"/>
    <n v="2.458685249935022E-2"/>
  </r>
  <r>
    <x v="11"/>
    <s v="Iceland"/>
    <s v="GDPLTFORECAST"/>
    <s v="TOT"/>
    <s v="MLN_USD"/>
    <s v="A"/>
    <x v="51"/>
    <n v="27697.56"/>
    <n v="2.4499153326660528E-2"/>
  </r>
  <r>
    <x v="11"/>
    <s v="Iceland"/>
    <s v="GDPLTFORECAST"/>
    <s v="TOT"/>
    <s v="MLN_USD"/>
    <s v="A"/>
    <x v="52"/>
    <n v="28370.57"/>
    <n v="2.4298530267648166E-2"/>
  </r>
  <r>
    <x v="11"/>
    <s v="Iceland"/>
    <s v="GDPLTFORECAST"/>
    <s v="TOT"/>
    <s v="MLN_USD"/>
    <s v="A"/>
    <x v="53"/>
    <n v="29053.67"/>
    <n v="2.4077767912311865E-2"/>
  </r>
  <r>
    <x v="11"/>
    <s v="Iceland"/>
    <s v="GDPLTFORECAST"/>
    <s v="TOT"/>
    <s v="MLN_USD"/>
    <s v="A"/>
    <x v="54"/>
    <n v="29746.53"/>
    <n v="2.3847589650464185E-2"/>
  </r>
  <r>
    <x v="11"/>
    <s v="Iceland"/>
    <s v="GDPLTFORECAST"/>
    <s v="TOT"/>
    <s v="MLN_USD"/>
    <s v="A"/>
    <x v="55"/>
    <n v="30449.21"/>
    <n v="2.362225106592275E-2"/>
  </r>
  <r>
    <x v="11"/>
    <s v="Iceland"/>
    <s v="GDPLTFORECAST"/>
    <s v="TOT"/>
    <s v="MLN_USD"/>
    <s v="A"/>
    <x v="56"/>
    <n v="31162.06"/>
    <n v="2.3411116413200928E-2"/>
  </r>
  <r>
    <x v="11"/>
    <s v="Iceland"/>
    <s v="GDPLTFORECAST"/>
    <s v="TOT"/>
    <s v="MLN_USD"/>
    <s v="A"/>
    <x v="57"/>
    <n v="31888.18"/>
    <n v="2.3301412037586733E-2"/>
  </r>
  <r>
    <x v="11"/>
    <s v="Iceland"/>
    <s v="GDPLTFORECAST"/>
    <s v="TOT"/>
    <s v="MLN_USD"/>
    <s v="A"/>
    <x v="58"/>
    <n v="32627.91"/>
    <n v="2.3197623696303848E-2"/>
  </r>
  <r>
    <x v="11"/>
    <s v="Iceland"/>
    <s v="GDPLTFORECAST"/>
    <s v="TOT"/>
    <s v="MLN_USD"/>
    <s v="A"/>
    <x v="59"/>
    <n v="33381.65"/>
    <n v="2.3101081252216327E-2"/>
  </r>
  <r>
    <x v="11"/>
    <s v="Iceland"/>
    <s v="GDPLTFORECAST"/>
    <s v="TOT"/>
    <s v="MLN_USD"/>
    <s v="A"/>
    <x v="60"/>
    <n v="34150.050000000003"/>
    <n v="2.3018634489307743E-2"/>
  </r>
  <r>
    <x v="11"/>
    <s v="Iceland"/>
    <s v="GDPLTFORECAST"/>
    <s v="TOT"/>
    <s v="MLN_USD"/>
    <s v="A"/>
    <x v="61"/>
    <n v="34933.79"/>
    <n v="2.2949893191957171E-2"/>
  </r>
  <r>
    <x v="11"/>
    <s v="Iceland"/>
    <s v="GDPLTFORECAST"/>
    <s v="TOT"/>
    <s v="MLN_USD"/>
    <s v="A"/>
    <x v="62"/>
    <n v="35729.9"/>
    <n v="2.278911048586485E-2"/>
  </r>
  <r>
    <x v="11"/>
    <s v="Iceland"/>
    <s v="GDPLTFORECAST"/>
    <s v="TOT"/>
    <s v="MLN_USD"/>
    <s v="A"/>
    <x v="63"/>
    <n v="36538.22"/>
    <n v="2.2623069194148249E-2"/>
  </r>
  <r>
    <x v="11"/>
    <s v="Iceland"/>
    <s v="GDPLTFORECAST"/>
    <s v="TOT"/>
    <s v="MLN_USD"/>
    <s v="A"/>
    <x v="64"/>
    <n v="37358.550000000003"/>
    <n v="2.2451285256917419E-2"/>
  </r>
  <r>
    <x v="11"/>
    <s v="Iceland"/>
    <s v="GDPLTFORECAST"/>
    <s v="TOT"/>
    <s v="MLN_USD"/>
    <s v="A"/>
    <x v="65"/>
    <n v="38190.97"/>
    <n v="2.2281914046449858E-2"/>
  </r>
  <r>
    <x v="11"/>
    <s v="Iceland"/>
    <s v="GDPLTFORECAST"/>
    <s v="TOT"/>
    <s v="MLN_USD"/>
    <s v="A"/>
    <x v="66"/>
    <n v="39035.78"/>
    <n v="2.2120674075573277E-2"/>
  </r>
  <r>
    <x v="11"/>
    <s v="Iceland"/>
    <s v="GDPLTFORECAST"/>
    <s v="TOT"/>
    <s v="MLN_USD"/>
    <s v="A"/>
    <x v="67"/>
    <n v="39896.839999999997"/>
    <n v="2.2058224531442683E-2"/>
  </r>
  <r>
    <x v="11"/>
    <s v="Iceland"/>
    <s v="GDPLTFORECAST"/>
    <s v="TOT"/>
    <s v="MLN_USD"/>
    <s v="A"/>
    <x v="68"/>
    <n v="40774.85"/>
    <n v="2.2007006068651025E-2"/>
  </r>
  <r>
    <x v="11"/>
    <s v="Iceland"/>
    <s v="GDPLTFORECAST"/>
    <s v="TOT"/>
    <s v="MLN_USD"/>
    <s v="A"/>
    <x v="69"/>
    <n v="41671.06"/>
    <n v="2.1979479998087026E-2"/>
  </r>
  <r>
    <x v="11"/>
    <s v="Iceland"/>
    <s v="GDPLTFORECAST"/>
    <s v="TOT"/>
    <s v="MLN_USD"/>
    <s v="A"/>
    <x v="70"/>
    <n v="42587.29"/>
    <n v="2.1987201669456002E-2"/>
  </r>
  <r>
    <x v="12"/>
    <s v="Ireland"/>
    <s v="GDPLTFORECAST"/>
    <s v="TOT"/>
    <s v="MLN_USD"/>
    <s v="A"/>
    <x v="0"/>
    <n v="74155.504485906597"/>
    <n v="0"/>
  </r>
  <r>
    <x v="12"/>
    <s v="Ireland"/>
    <s v="GDPLTFORECAST"/>
    <s v="TOT"/>
    <s v="MLN_USD"/>
    <s v="A"/>
    <x v="1"/>
    <n v="75586.438419737795"/>
    <n v="1.9296395375519859E-2"/>
  </r>
  <r>
    <x v="12"/>
    <s v="Ireland"/>
    <s v="GDPLTFORECAST"/>
    <s v="TOT"/>
    <s v="MLN_USD"/>
    <s v="A"/>
    <x v="2"/>
    <n v="78113.500347049194"/>
    <n v="3.3432742435599572E-2"/>
  </r>
  <r>
    <x v="12"/>
    <s v="Ireland"/>
    <s v="GDPLTFORECAST"/>
    <s v="TOT"/>
    <s v="MLN_USD"/>
    <s v="A"/>
    <x v="3"/>
    <n v="80216.791621999801"/>
    <n v="2.6926091720457235E-2"/>
  </r>
  <r>
    <x v="12"/>
    <s v="Ireland"/>
    <s v="GDPLTFORECAST"/>
    <s v="TOT"/>
    <s v="MLN_USD"/>
    <s v="A"/>
    <x v="4"/>
    <n v="84833.931373295098"/>
    <n v="5.7558270007261436E-2"/>
  </r>
  <r>
    <x v="12"/>
    <s v="Ireland"/>
    <s v="GDPLTFORECAST"/>
    <s v="TOT"/>
    <s v="MLN_USD"/>
    <s v="A"/>
    <x v="5"/>
    <n v="93007.190582735304"/>
    <n v="9.6344223085399472E-2"/>
  </r>
  <r>
    <x v="12"/>
    <s v="Ireland"/>
    <s v="GDPLTFORECAST"/>
    <s v="TOT"/>
    <s v="MLN_USD"/>
    <s v="A"/>
    <x v="6"/>
    <n v="100236.611068963"/>
    <n v="7.7729694241185587E-2"/>
  </r>
  <r>
    <x v="12"/>
    <s v="Ireland"/>
    <s v="GDPLTFORECAST"/>
    <s v="TOT"/>
    <s v="MLN_USD"/>
    <s v="A"/>
    <x v="7"/>
    <n v="110511.966037687"/>
    <n v="0.10251099732067503"/>
  </r>
  <r>
    <x v="12"/>
    <s v="Ireland"/>
    <s v="GDPLTFORECAST"/>
    <s v="TOT"/>
    <s v="MLN_USD"/>
    <s v="A"/>
    <x v="8"/>
    <n v="119880.74087121899"/>
    <n v="8.4776112211568444E-2"/>
  </r>
  <r>
    <x v="12"/>
    <s v="Ireland"/>
    <s v="GDPLTFORECAST"/>
    <s v="TOT"/>
    <s v="MLN_USD"/>
    <s v="A"/>
    <x v="9"/>
    <n v="132620.14131301499"/>
    <n v="0.10626728154342335"/>
  </r>
  <r>
    <x v="12"/>
    <s v="Ireland"/>
    <s v="GDPLTFORECAST"/>
    <s v="TOT"/>
    <s v="MLN_USD"/>
    <s v="A"/>
    <x v="10"/>
    <n v="145318.12471519501"/>
    <n v="9.5747020599305177E-2"/>
  </r>
  <r>
    <x v="12"/>
    <s v="Ireland"/>
    <s v="GDPLTFORECAST"/>
    <s v="TOT"/>
    <s v="MLN_USD"/>
    <s v="A"/>
    <x v="11"/>
    <n v="153798.89159563399"/>
    <n v="5.8360007721405704E-2"/>
  </r>
  <r>
    <x v="12"/>
    <s v="Ireland"/>
    <s v="GDPLTFORECAST"/>
    <s v="TOT"/>
    <s v="MLN_USD"/>
    <s v="A"/>
    <x v="12"/>
    <n v="163518.197579392"/>
    <n v="6.3194902661014574E-2"/>
  </r>
  <r>
    <x v="12"/>
    <s v="Ireland"/>
    <s v="GDPLTFORECAST"/>
    <s v="TOT"/>
    <s v="MLN_USD"/>
    <s v="A"/>
    <x v="13"/>
    <n v="168652.997985833"/>
    <n v="3.1402012023450387E-2"/>
  </r>
  <r>
    <x v="12"/>
    <s v="Ireland"/>
    <s v="GDPLTFORECAST"/>
    <s v="TOT"/>
    <s v="MLN_USD"/>
    <s v="A"/>
    <x v="14"/>
    <n v="180045.03492550401"/>
    <n v="6.7547194984508563E-2"/>
  </r>
  <r>
    <x v="12"/>
    <s v="Ireland"/>
    <s v="GDPLTFORECAST"/>
    <s v="TOT"/>
    <s v="MLN_USD"/>
    <s v="A"/>
    <x v="15"/>
    <n v="190885.57467512801"/>
    <n v="6.0210156609480592E-2"/>
  </r>
  <r>
    <x v="12"/>
    <s v="Ireland"/>
    <s v="GDPLTFORECAST"/>
    <s v="TOT"/>
    <s v="MLN_USD"/>
    <s v="A"/>
    <x v="16"/>
    <n v="201456.764107492"/>
    <n v="5.5379718715546256E-2"/>
  </r>
  <r>
    <x v="12"/>
    <s v="Ireland"/>
    <s v="GDPLTFORECAST"/>
    <s v="TOT"/>
    <s v="MLN_USD"/>
    <s v="A"/>
    <x v="17"/>
    <n v="211847.298811324"/>
    <n v="5.1576995936894354E-2"/>
  </r>
  <r>
    <x v="12"/>
    <s v="Ireland"/>
    <s v="GDPLTFORECAST"/>
    <s v="TOT"/>
    <s v="MLN_USD"/>
    <s v="A"/>
    <x v="18"/>
    <n v="203515.56027302201"/>
    <n v="-3.9328981700741061E-2"/>
  </r>
  <r>
    <x v="12"/>
    <s v="Ireland"/>
    <s v="GDPLTFORECAST"/>
    <s v="TOT"/>
    <s v="MLN_USD"/>
    <s v="A"/>
    <x v="19"/>
    <n v="194016.94119527799"/>
    <n v="-4.6672692078194689E-2"/>
  </r>
  <r>
    <x v="12"/>
    <s v="Ireland"/>
    <s v="GDPLTFORECAST"/>
    <s v="TOT"/>
    <s v="MLN_USD"/>
    <s v="A"/>
    <x v="20"/>
    <n v="197432.84857469401"/>
    <n v="1.7606232519550513E-2"/>
  </r>
  <r>
    <x v="12"/>
    <s v="Ireland"/>
    <s v="GDPLTFORECAST"/>
    <s v="TOT"/>
    <s v="MLN_USD"/>
    <s v="A"/>
    <x v="21"/>
    <n v="203227.35865416299"/>
    <n v="2.9349270505393044E-2"/>
  </r>
  <r>
    <x v="12"/>
    <s v="Ireland"/>
    <s v="GDPLTFORECAST"/>
    <s v="TOT"/>
    <s v="MLN_USD"/>
    <s v="A"/>
    <x v="22"/>
    <n v="203310.50405899301"/>
    <n v="4.0912505767254359E-4"/>
  </r>
  <r>
    <x v="12"/>
    <s v="Ireland"/>
    <s v="GDPLTFORECAST"/>
    <s v="TOT"/>
    <s v="MLN_USD"/>
    <s v="A"/>
    <x v="23"/>
    <n v="206607.50653151501"/>
    <n v="1.6216586977549019E-2"/>
  </r>
  <r>
    <x v="12"/>
    <s v="Ireland"/>
    <s v="GDPLTFORECAST"/>
    <s v="TOT"/>
    <s v="MLN_USD"/>
    <s v="A"/>
    <x v="24"/>
    <n v="223751.14429525001"/>
    <n v="8.2976838797093722E-2"/>
  </r>
  <r>
    <x v="12"/>
    <s v="Ireland"/>
    <s v="GDPLTFORECAST"/>
    <s v="TOT"/>
    <s v="MLN_USD"/>
    <s v="A"/>
    <x v="25"/>
    <n v="280774.49588346999"/>
    <n v="0.25485166463763442"/>
  </r>
  <r>
    <x v="12"/>
    <s v="Ireland"/>
    <s v="GDPLTFORECAST"/>
    <s v="TOT"/>
    <s v="MLN_USD"/>
    <s v="A"/>
    <x v="26"/>
    <n v="295184.694915411"/>
    <n v="5.1323034118888389E-2"/>
  </r>
  <r>
    <x v="12"/>
    <s v="Ireland"/>
    <s v="GDPLTFORECAST"/>
    <s v="TOT"/>
    <s v="MLN_USD"/>
    <s v="A"/>
    <x v="27"/>
    <n v="318233.56731709302"/>
    <n v="7.8082884372738137E-2"/>
  </r>
  <r>
    <x v="12"/>
    <s v="Ireland"/>
    <s v="GDPLTFORECAST"/>
    <s v="TOT"/>
    <s v="MLN_USD"/>
    <s v="A"/>
    <x v="28"/>
    <n v="331080.20355389902"/>
    <n v="4.0368576907556131E-2"/>
  </r>
  <r>
    <x v="12"/>
    <s v="Ireland"/>
    <s v="GDPLTFORECAST"/>
    <s v="TOT"/>
    <s v="MLN_USD"/>
    <s v="A"/>
    <x v="29"/>
    <n v="340595.669132724"/>
    <n v="2.874066608840864E-2"/>
  </r>
  <r>
    <x v="12"/>
    <s v="Ireland"/>
    <s v="GDPLTFORECAST"/>
    <s v="TOT"/>
    <s v="MLN_USD"/>
    <s v="A"/>
    <x v="30"/>
    <n v="348117.7"/>
    <n v="2.208492810971352E-2"/>
  </r>
  <r>
    <x v="12"/>
    <s v="Ireland"/>
    <s v="GDPLTFORECAST"/>
    <s v="TOT"/>
    <s v="MLN_USD"/>
    <s v="A"/>
    <x v="31"/>
    <n v="356102.1"/>
    <n v="2.2935920810691179E-2"/>
  </r>
  <r>
    <x v="12"/>
    <s v="Ireland"/>
    <s v="GDPLTFORECAST"/>
    <s v="TOT"/>
    <s v="MLN_USD"/>
    <s v="A"/>
    <x v="32"/>
    <n v="364905.6"/>
    <n v="2.4721842415419637E-2"/>
  </r>
  <r>
    <x v="12"/>
    <s v="Ireland"/>
    <s v="GDPLTFORECAST"/>
    <s v="TOT"/>
    <s v="MLN_USD"/>
    <s v="A"/>
    <x v="33"/>
    <n v="374447.1"/>
    <n v="2.614785851464041E-2"/>
  </r>
  <r>
    <x v="12"/>
    <s v="Ireland"/>
    <s v="GDPLTFORECAST"/>
    <s v="TOT"/>
    <s v="MLN_USD"/>
    <s v="A"/>
    <x v="34"/>
    <n v="384538.1"/>
    <n v="2.6949067037773888E-2"/>
  </r>
  <r>
    <x v="12"/>
    <s v="Ireland"/>
    <s v="GDPLTFORECAST"/>
    <s v="TOT"/>
    <s v="MLN_USD"/>
    <s v="A"/>
    <x v="35"/>
    <n v="395031.7"/>
    <n v="2.7288843420196995E-2"/>
  </r>
  <r>
    <x v="12"/>
    <s v="Ireland"/>
    <s v="GDPLTFORECAST"/>
    <s v="TOT"/>
    <s v="MLN_USD"/>
    <s v="A"/>
    <x v="36"/>
    <n v="405851.6"/>
    <n v="2.7389953768267139E-2"/>
  </r>
  <r>
    <x v="12"/>
    <s v="Ireland"/>
    <s v="GDPLTFORECAST"/>
    <s v="TOT"/>
    <s v="MLN_USD"/>
    <s v="A"/>
    <x v="37"/>
    <n v="416934.8"/>
    <n v="2.7308503896498193E-2"/>
  </r>
  <r>
    <x v="12"/>
    <s v="Ireland"/>
    <s v="GDPLTFORECAST"/>
    <s v="TOT"/>
    <s v="MLN_USD"/>
    <s v="A"/>
    <x v="38"/>
    <n v="428292.6"/>
    <n v="2.7241189749572348E-2"/>
  </r>
  <r>
    <x v="12"/>
    <s v="Ireland"/>
    <s v="GDPLTFORECAST"/>
    <s v="TOT"/>
    <s v="MLN_USD"/>
    <s v="A"/>
    <x v="39"/>
    <n v="439933.3"/>
    <n v="2.7179316196450864E-2"/>
  </r>
  <r>
    <x v="12"/>
    <s v="Ireland"/>
    <s v="GDPLTFORECAST"/>
    <s v="TOT"/>
    <s v="MLN_USD"/>
    <s v="A"/>
    <x v="40"/>
    <n v="451820.9"/>
    <n v="2.7021368921152478E-2"/>
  </r>
  <r>
    <x v="12"/>
    <s v="Ireland"/>
    <s v="GDPLTFORECAST"/>
    <s v="TOT"/>
    <s v="MLN_USD"/>
    <s v="A"/>
    <x v="41"/>
    <n v="463903.9"/>
    <n v="2.6742897462246562E-2"/>
  </r>
  <r>
    <x v="12"/>
    <s v="Ireland"/>
    <s v="GDPLTFORECAST"/>
    <s v="TOT"/>
    <s v="MLN_USD"/>
    <s v="A"/>
    <x v="42"/>
    <n v="476185.9"/>
    <n v="2.6475310942632779E-2"/>
  </r>
  <r>
    <x v="12"/>
    <s v="Ireland"/>
    <s v="GDPLTFORECAST"/>
    <s v="TOT"/>
    <s v="MLN_USD"/>
    <s v="A"/>
    <x v="43"/>
    <n v="488621.6"/>
    <n v="2.6115220967273478E-2"/>
  </r>
  <r>
    <x v="12"/>
    <s v="Ireland"/>
    <s v="GDPLTFORECAST"/>
    <s v="TOT"/>
    <s v="MLN_USD"/>
    <s v="A"/>
    <x v="44"/>
    <n v="501171.6"/>
    <n v="2.5684496960429071E-2"/>
  </r>
  <r>
    <x v="12"/>
    <s v="Ireland"/>
    <s v="GDPLTFORECAST"/>
    <s v="TOT"/>
    <s v="MLN_USD"/>
    <s v="A"/>
    <x v="45"/>
    <n v="513810"/>
    <n v="2.5217709862250803E-2"/>
  </r>
  <r>
    <x v="12"/>
    <s v="Ireland"/>
    <s v="GDPLTFORECAST"/>
    <s v="TOT"/>
    <s v="MLN_USD"/>
    <s v="A"/>
    <x v="46"/>
    <n v="526530.1"/>
    <n v="2.4756427473190401E-2"/>
  </r>
  <r>
    <x v="12"/>
    <s v="Ireland"/>
    <s v="GDPLTFORECAST"/>
    <s v="TOT"/>
    <s v="MLN_USD"/>
    <s v="A"/>
    <x v="47"/>
    <n v="539284"/>
    <n v="2.4222546821159874E-2"/>
  </r>
  <r>
    <x v="12"/>
    <s v="Ireland"/>
    <s v="GDPLTFORECAST"/>
    <s v="TOT"/>
    <s v="MLN_USD"/>
    <s v="A"/>
    <x v="48"/>
    <n v="552096.80000000005"/>
    <n v="2.3758909962098063E-2"/>
  </r>
  <r>
    <x v="12"/>
    <s v="Ireland"/>
    <s v="GDPLTFORECAST"/>
    <s v="TOT"/>
    <s v="MLN_USD"/>
    <s v="A"/>
    <x v="49"/>
    <n v="565003.30000000005"/>
    <n v="2.3377241092504164E-2"/>
  </r>
  <r>
    <x v="12"/>
    <s v="Ireland"/>
    <s v="GDPLTFORECAST"/>
    <s v="TOT"/>
    <s v="MLN_USD"/>
    <s v="A"/>
    <x v="50"/>
    <n v="578042.1"/>
    <n v="2.3077387335613597E-2"/>
  </r>
  <r>
    <x v="12"/>
    <s v="Ireland"/>
    <s v="GDPLTFORECAST"/>
    <s v="TOT"/>
    <s v="MLN_USD"/>
    <s v="A"/>
    <x v="51"/>
    <n v="591252.69999999995"/>
    <n v="2.2854044714044175E-2"/>
  </r>
  <r>
    <x v="12"/>
    <s v="Ireland"/>
    <s v="GDPLTFORECAST"/>
    <s v="TOT"/>
    <s v="MLN_USD"/>
    <s v="A"/>
    <x v="52"/>
    <n v="604672.19999999995"/>
    <n v="2.269672510586429E-2"/>
  </r>
  <r>
    <x v="12"/>
    <s v="Ireland"/>
    <s v="GDPLTFORECAST"/>
    <s v="TOT"/>
    <s v="MLN_USD"/>
    <s v="A"/>
    <x v="53"/>
    <n v="618334.19999999995"/>
    <n v="2.2594060054356824E-2"/>
  </r>
  <r>
    <x v="12"/>
    <s v="Ireland"/>
    <s v="GDPLTFORECAST"/>
    <s v="TOT"/>
    <s v="MLN_USD"/>
    <s v="A"/>
    <x v="54"/>
    <n v="632271.80000000005"/>
    <n v="2.2540561398674219E-2"/>
  </r>
  <r>
    <x v="12"/>
    <s v="Ireland"/>
    <s v="GDPLTFORECAST"/>
    <s v="TOT"/>
    <s v="MLN_USD"/>
    <s v="A"/>
    <x v="55"/>
    <n v="646521.80000000005"/>
    <n v="2.2537775684444483E-2"/>
  </r>
  <r>
    <x v="12"/>
    <s v="Ireland"/>
    <s v="GDPLTFORECAST"/>
    <s v="TOT"/>
    <s v="MLN_USD"/>
    <s v="A"/>
    <x v="56"/>
    <n v="661129.6"/>
    <n v="2.2594443064410052E-2"/>
  </r>
  <r>
    <x v="12"/>
    <s v="Ireland"/>
    <s v="GDPLTFORECAST"/>
    <s v="TOT"/>
    <s v="MLN_USD"/>
    <s v="A"/>
    <x v="57"/>
    <n v="676069.7"/>
    <n v="2.2597838608345411E-2"/>
  </r>
  <r>
    <x v="12"/>
    <s v="Ireland"/>
    <s v="GDPLTFORECAST"/>
    <s v="TOT"/>
    <s v="MLN_USD"/>
    <s v="A"/>
    <x v="58"/>
    <n v="691403.8"/>
    <n v="2.2681241298049715E-2"/>
  </r>
  <r>
    <x v="12"/>
    <s v="Ireland"/>
    <s v="GDPLTFORECAST"/>
    <s v="TOT"/>
    <s v="MLN_USD"/>
    <s v="A"/>
    <x v="59"/>
    <n v="707205.3"/>
    <n v="2.2854227876676347E-2"/>
  </r>
  <r>
    <x v="12"/>
    <s v="Ireland"/>
    <s v="GDPLTFORECAST"/>
    <s v="TOT"/>
    <s v="MLN_USD"/>
    <s v="A"/>
    <x v="60"/>
    <n v="723553.2"/>
    <n v="2.3116201193627894E-2"/>
  </r>
  <r>
    <x v="12"/>
    <s v="Ireland"/>
    <s v="GDPLTFORECAST"/>
    <s v="TOT"/>
    <s v="MLN_USD"/>
    <s v="A"/>
    <x v="61"/>
    <n v="740521.1"/>
    <n v="2.3450798089207581E-2"/>
  </r>
  <r>
    <x v="12"/>
    <s v="Ireland"/>
    <s v="GDPLTFORECAST"/>
    <s v="TOT"/>
    <s v="MLN_USD"/>
    <s v="A"/>
    <x v="62"/>
    <n v="758162.6"/>
    <n v="2.3823088903206058E-2"/>
  </r>
  <r>
    <x v="12"/>
    <s v="Ireland"/>
    <s v="GDPLTFORECAST"/>
    <s v="TOT"/>
    <s v="MLN_USD"/>
    <s v="A"/>
    <x v="63"/>
    <n v="776517.9"/>
    <n v="2.4210241971840851E-2"/>
  </r>
  <r>
    <x v="12"/>
    <s v="Ireland"/>
    <s v="GDPLTFORECAST"/>
    <s v="TOT"/>
    <s v="MLN_USD"/>
    <s v="A"/>
    <x v="64"/>
    <n v="795621.4"/>
    <n v="2.4601493410518982E-2"/>
  </r>
  <r>
    <x v="12"/>
    <s v="Ireland"/>
    <s v="GDPLTFORECAST"/>
    <s v="TOT"/>
    <s v="MLN_USD"/>
    <s v="A"/>
    <x v="65"/>
    <n v="815506.3"/>
    <n v="2.4992917485628263E-2"/>
  </r>
  <r>
    <x v="12"/>
    <s v="Ireland"/>
    <s v="GDPLTFORECAST"/>
    <s v="TOT"/>
    <s v="MLN_USD"/>
    <s v="A"/>
    <x v="66"/>
    <n v="836200.7"/>
    <n v="2.537613749887635E-2"/>
  </r>
  <r>
    <x v="12"/>
    <s v="Ireland"/>
    <s v="GDPLTFORECAST"/>
    <s v="TOT"/>
    <s v="MLN_USD"/>
    <s v="A"/>
    <x v="67"/>
    <n v="857709.1"/>
    <n v="2.5721576171845006E-2"/>
  </r>
  <r>
    <x v="12"/>
    <s v="Ireland"/>
    <s v="GDPLTFORECAST"/>
    <s v="TOT"/>
    <s v="MLN_USD"/>
    <s v="A"/>
    <x v="68"/>
    <n v="880015.6"/>
    <n v="2.6007069296571483E-2"/>
  </r>
  <r>
    <x v="12"/>
    <s v="Ireland"/>
    <s v="GDPLTFORECAST"/>
    <s v="TOT"/>
    <s v="MLN_USD"/>
    <s v="A"/>
    <x v="69"/>
    <n v="903092.4"/>
    <n v="2.6223171498323428E-2"/>
  </r>
  <r>
    <x v="12"/>
    <s v="Ireland"/>
    <s v="GDPLTFORECAST"/>
    <s v="TOT"/>
    <s v="MLN_USD"/>
    <s v="A"/>
    <x v="70"/>
    <n v="926913.2"/>
    <n v="2.6376924443168859E-2"/>
  </r>
  <r>
    <x v="13"/>
    <s v="Italy"/>
    <s v="GDPLTFORECAST"/>
    <s v="TOT"/>
    <s v="MLN_USD"/>
    <s v="A"/>
    <x v="0"/>
    <n v="1713421.0488056401"/>
    <n v="0"/>
  </r>
  <r>
    <x v="13"/>
    <s v="Italy"/>
    <s v="GDPLTFORECAST"/>
    <s v="TOT"/>
    <s v="MLN_USD"/>
    <s v="A"/>
    <x v="1"/>
    <n v="1739675.4995247801"/>
    <n v="1.5322824904854038E-2"/>
  </r>
  <r>
    <x v="13"/>
    <s v="Italy"/>
    <s v="GDPLTFORECAST"/>
    <s v="TOT"/>
    <s v="MLN_USD"/>
    <s v="A"/>
    <x v="2"/>
    <n v="1751842.5276971699"/>
    <n v="6.9938492412600084E-3"/>
  </r>
  <r>
    <x v="13"/>
    <s v="Italy"/>
    <s v="GDPLTFORECAST"/>
    <s v="TOT"/>
    <s v="MLN_USD"/>
    <s v="A"/>
    <x v="3"/>
    <n v="1736813.01264768"/>
    <n v="-8.5792614415215462E-3"/>
  </r>
  <r>
    <x v="13"/>
    <s v="Italy"/>
    <s v="GDPLTFORECAST"/>
    <s v="TOT"/>
    <s v="MLN_USD"/>
    <s v="A"/>
    <x v="4"/>
    <n v="1776434.15435739"/>
    <n v="2.2812554616521208E-2"/>
  </r>
  <r>
    <x v="13"/>
    <s v="Italy"/>
    <s v="GDPLTFORECAST"/>
    <s v="TOT"/>
    <s v="MLN_USD"/>
    <s v="A"/>
    <x v="5"/>
    <n v="1829040.12453446"/>
    <n v="2.961323956085482E-2"/>
  </r>
  <r>
    <x v="13"/>
    <s v="Italy"/>
    <s v="GDPLTFORECAST"/>
    <s v="TOT"/>
    <s v="MLN_USD"/>
    <s v="A"/>
    <x v="6"/>
    <n v="1847332.7738324599"/>
    <n v="1.0001229088758112E-2"/>
  </r>
  <r>
    <x v="13"/>
    <s v="Italy"/>
    <s v="GDPLTFORECAST"/>
    <s v="TOT"/>
    <s v="MLN_USD"/>
    <s v="A"/>
    <x v="7"/>
    <n v="1883417.1583531401"/>
    <n v="1.9533234635262797E-2"/>
  </r>
  <r>
    <x v="13"/>
    <s v="Italy"/>
    <s v="GDPLTFORECAST"/>
    <s v="TOT"/>
    <s v="MLN_USD"/>
    <s v="A"/>
    <x v="8"/>
    <n v="1910741.0126752399"/>
    <n v="1.4507595516434435E-2"/>
  </r>
  <r>
    <x v="13"/>
    <s v="Italy"/>
    <s v="GDPLTFORECAST"/>
    <s v="TOT"/>
    <s v="MLN_USD"/>
    <s v="A"/>
    <x v="9"/>
    <n v="1939536.4123678401"/>
    <n v="1.5070278756555977E-2"/>
  </r>
  <r>
    <x v="13"/>
    <s v="Italy"/>
    <s v="GDPLTFORECAST"/>
    <s v="TOT"/>
    <s v="MLN_USD"/>
    <s v="A"/>
    <x v="10"/>
    <n v="2017036.6367618199"/>
    <n v="3.9958117774837376E-2"/>
  </r>
  <r>
    <x v="13"/>
    <s v="Italy"/>
    <s v="GDPLTFORECAST"/>
    <s v="TOT"/>
    <s v="MLN_USD"/>
    <s v="A"/>
    <x v="11"/>
    <n v="2048526.69792068"/>
    <n v="1.5612042233112078E-2"/>
  </r>
  <r>
    <x v="13"/>
    <s v="Italy"/>
    <s v="GDPLTFORECAST"/>
    <s v="TOT"/>
    <s v="MLN_USD"/>
    <s v="A"/>
    <x v="12"/>
    <n v="2053588.1045671599"/>
    <n v="2.4707545435542766E-3"/>
  </r>
  <r>
    <x v="13"/>
    <s v="Italy"/>
    <s v="GDPLTFORECAST"/>
    <s v="TOT"/>
    <s v="MLN_USD"/>
    <s v="A"/>
    <x v="13"/>
    <n v="2058541.0256835399"/>
    <n v="2.4118376539894459E-3"/>
  </r>
  <r>
    <x v="13"/>
    <s v="Italy"/>
    <s v="GDPLTFORECAST"/>
    <s v="TOT"/>
    <s v="MLN_USD"/>
    <s v="A"/>
    <x v="14"/>
    <n v="2086917.75926124"/>
    <n v="1.378487638752679E-2"/>
  </r>
  <r>
    <x v="13"/>
    <s v="Italy"/>
    <s v="GDPLTFORECAST"/>
    <s v="TOT"/>
    <s v="MLN_USD"/>
    <s v="A"/>
    <x v="15"/>
    <n v="2110675.3136038799"/>
    <n v="1.138403956610623E-2"/>
  </r>
  <r>
    <x v="13"/>
    <s v="Italy"/>
    <s v="GDPLTFORECAST"/>
    <s v="TOT"/>
    <s v="MLN_USD"/>
    <s v="A"/>
    <x v="16"/>
    <n v="2155093.7947478201"/>
    <n v="2.1044677434587378E-2"/>
  </r>
  <r>
    <x v="13"/>
    <s v="Italy"/>
    <s v="GDPLTFORECAST"/>
    <s v="TOT"/>
    <s v="MLN_USD"/>
    <s v="A"/>
    <x v="17"/>
    <n v="2183751.9693069099"/>
    <n v="1.3297878091864446E-2"/>
  </r>
  <r>
    <x v="13"/>
    <s v="Italy"/>
    <s v="GDPLTFORECAST"/>
    <s v="TOT"/>
    <s v="MLN_USD"/>
    <s v="A"/>
    <x v="18"/>
    <n v="2160857.5092710401"/>
    <n v="-1.04840020101441E-2"/>
  </r>
  <r>
    <x v="13"/>
    <s v="Italy"/>
    <s v="GDPLTFORECAST"/>
    <s v="TOT"/>
    <s v="MLN_USD"/>
    <s v="A"/>
    <x v="19"/>
    <n v="2041271.1131722799"/>
    <n v="-5.5342101728448667E-2"/>
  </r>
  <r>
    <x v="13"/>
    <s v="Italy"/>
    <s v="GDPLTFORECAST"/>
    <s v="TOT"/>
    <s v="MLN_USD"/>
    <s v="A"/>
    <x v="20"/>
    <n v="2074917.03296183"/>
    <n v="1.6482827573678804E-2"/>
  </r>
  <r>
    <x v="13"/>
    <s v="Italy"/>
    <s v="GDPLTFORECAST"/>
    <s v="TOT"/>
    <s v="MLN_USD"/>
    <s v="A"/>
    <x v="21"/>
    <n v="2089857.2251873901"/>
    <n v="7.2003805396660958E-3"/>
  </r>
  <r>
    <x v="13"/>
    <s v="Italy"/>
    <s v="GDPLTFORECAST"/>
    <s v="TOT"/>
    <s v="MLN_USD"/>
    <s v="A"/>
    <x v="22"/>
    <n v="2030260.22024164"/>
    <n v="-2.8517261479623968E-2"/>
  </r>
  <r>
    <x v="13"/>
    <s v="Italy"/>
    <s v="GDPLTFORECAST"/>
    <s v="TOT"/>
    <s v="MLN_USD"/>
    <s v="A"/>
    <x v="23"/>
    <n v="1994744.4138213701"/>
    <n v="-1.7493228733035382E-2"/>
  </r>
  <r>
    <x v="13"/>
    <s v="Italy"/>
    <s v="GDPLTFORECAST"/>
    <s v="TOT"/>
    <s v="MLN_USD"/>
    <s v="A"/>
    <x v="24"/>
    <n v="1998381.52714804"/>
    <n v="1.8233480447262806E-3"/>
  </r>
  <r>
    <x v="13"/>
    <s v="Italy"/>
    <s v="GDPLTFORECAST"/>
    <s v="TOT"/>
    <s v="MLN_USD"/>
    <s v="A"/>
    <x v="25"/>
    <n v="2014942.2705258799"/>
    <n v="8.2870778942167878E-3"/>
  </r>
  <r>
    <x v="13"/>
    <s v="Italy"/>
    <s v="GDPLTFORECAST"/>
    <s v="TOT"/>
    <s v="MLN_USD"/>
    <s v="A"/>
    <x v="26"/>
    <n v="2034530.38158993"/>
    <n v="9.7214254475577189E-3"/>
  </r>
  <r>
    <x v="13"/>
    <s v="Italy"/>
    <s v="GDPLTFORECAST"/>
    <s v="TOT"/>
    <s v="MLN_USD"/>
    <s v="A"/>
    <x v="27"/>
    <n v="2066524.03309728"/>
    <n v="1.572532501694468E-2"/>
  </r>
  <r>
    <x v="13"/>
    <s v="Italy"/>
    <s v="GDPLTFORECAST"/>
    <s v="TOT"/>
    <s v="MLN_USD"/>
    <s v="A"/>
    <x v="28"/>
    <n v="2095921.5843521301"/>
    <n v="1.4225603372630236E-2"/>
  </r>
  <r>
    <x v="13"/>
    <s v="Italy"/>
    <s v="GDPLTFORECAST"/>
    <s v="TOT"/>
    <s v="MLN_USD"/>
    <s v="A"/>
    <x v="29"/>
    <n v="2119647.2818400702"/>
    <n v="1.1319935662227554E-2"/>
  </r>
  <r>
    <x v="13"/>
    <s v="Italy"/>
    <s v="GDPLTFORECAST"/>
    <s v="TOT"/>
    <s v="MLN_USD"/>
    <s v="A"/>
    <x v="30"/>
    <n v="2130927"/>
    <n v="5.3215071472352271E-3"/>
  </r>
  <r>
    <x v="13"/>
    <s v="Italy"/>
    <s v="GDPLTFORECAST"/>
    <s v="TOT"/>
    <s v="MLN_USD"/>
    <s v="A"/>
    <x v="31"/>
    <n v="2139511"/>
    <n v="4.0282937895104176E-3"/>
  </r>
  <r>
    <x v="13"/>
    <s v="Italy"/>
    <s v="GDPLTFORECAST"/>
    <s v="TOT"/>
    <s v="MLN_USD"/>
    <s v="A"/>
    <x v="32"/>
    <n v="2148040"/>
    <n v="3.9864249354175652E-3"/>
  </r>
  <r>
    <x v="13"/>
    <s v="Italy"/>
    <s v="GDPLTFORECAST"/>
    <s v="TOT"/>
    <s v="MLN_USD"/>
    <s v="A"/>
    <x v="33"/>
    <n v="2157702"/>
    <n v="4.4980540399619517E-3"/>
  </r>
  <r>
    <x v="13"/>
    <s v="Italy"/>
    <s v="GDPLTFORECAST"/>
    <s v="TOT"/>
    <s v="MLN_USD"/>
    <s v="A"/>
    <x v="34"/>
    <n v="2169131"/>
    <n v="5.2968389518108783E-3"/>
  </r>
  <r>
    <x v="13"/>
    <s v="Italy"/>
    <s v="GDPLTFORECAST"/>
    <s v="TOT"/>
    <s v="MLN_USD"/>
    <s v="A"/>
    <x v="35"/>
    <n v="2182439"/>
    <n v="6.1351757915957261E-3"/>
  </r>
  <r>
    <x v="13"/>
    <s v="Italy"/>
    <s v="GDPLTFORECAST"/>
    <s v="TOT"/>
    <s v="MLN_USD"/>
    <s v="A"/>
    <x v="36"/>
    <n v="2197323"/>
    <n v="6.8198927896725436E-3"/>
  </r>
  <r>
    <x v="13"/>
    <s v="Italy"/>
    <s v="GDPLTFORECAST"/>
    <s v="TOT"/>
    <s v="MLN_USD"/>
    <s v="A"/>
    <x v="37"/>
    <n v="2213428"/>
    <n v="7.3293730598551488E-3"/>
  </r>
  <r>
    <x v="13"/>
    <s v="Italy"/>
    <s v="GDPLTFORECAST"/>
    <s v="TOT"/>
    <s v="MLN_USD"/>
    <s v="A"/>
    <x v="38"/>
    <n v="2230621"/>
    <n v="7.7675894585231831E-3"/>
  </r>
  <r>
    <x v="13"/>
    <s v="Italy"/>
    <s v="GDPLTFORECAST"/>
    <s v="TOT"/>
    <s v="MLN_USD"/>
    <s v="A"/>
    <x v="39"/>
    <n v="2248806"/>
    <n v="8.1524382671911422E-3"/>
  </r>
  <r>
    <x v="13"/>
    <s v="Italy"/>
    <s v="GDPLTFORECAST"/>
    <s v="TOT"/>
    <s v="MLN_USD"/>
    <s v="A"/>
    <x v="40"/>
    <n v="2267916"/>
    <n v="8.4978428552751062E-3"/>
  </r>
  <r>
    <x v="13"/>
    <s v="Italy"/>
    <s v="GDPLTFORECAST"/>
    <s v="TOT"/>
    <s v="MLN_USD"/>
    <s v="A"/>
    <x v="41"/>
    <n v="2287943"/>
    <n v="8.8305739718754772E-3"/>
  </r>
  <r>
    <x v="13"/>
    <s v="Italy"/>
    <s v="GDPLTFORECAST"/>
    <s v="TOT"/>
    <s v="MLN_USD"/>
    <s v="A"/>
    <x v="42"/>
    <n v="2309021"/>
    <n v="9.2126420981641921E-3"/>
  </r>
  <r>
    <x v="13"/>
    <s v="Italy"/>
    <s v="GDPLTFORECAST"/>
    <s v="TOT"/>
    <s v="MLN_USD"/>
    <s v="A"/>
    <x v="43"/>
    <n v="2331142"/>
    <n v="9.5802506776681007E-3"/>
  </r>
  <r>
    <x v="13"/>
    <s v="Italy"/>
    <s v="GDPLTFORECAST"/>
    <s v="TOT"/>
    <s v="MLN_USD"/>
    <s v="A"/>
    <x v="44"/>
    <n v="2354304"/>
    <n v="9.9359026605843059E-3"/>
  </r>
  <r>
    <x v="13"/>
    <s v="Italy"/>
    <s v="GDPLTFORECAST"/>
    <s v="TOT"/>
    <s v="MLN_USD"/>
    <s v="A"/>
    <x v="45"/>
    <n v="2378532"/>
    <n v="1.0290939487848538E-2"/>
  </r>
  <r>
    <x v="13"/>
    <s v="Italy"/>
    <s v="GDPLTFORECAST"/>
    <s v="TOT"/>
    <s v="MLN_USD"/>
    <s v="A"/>
    <x v="46"/>
    <n v="2403902"/>
    <n v="1.0666242875857934E-2"/>
  </r>
  <r>
    <x v="13"/>
    <s v="Italy"/>
    <s v="GDPLTFORECAST"/>
    <s v="TOT"/>
    <s v="MLN_USD"/>
    <s v="A"/>
    <x v="47"/>
    <n v="2430138"/>
    <n v="1.0913922447753688E-2"/>
  </r>
  <r>
    <x v="13"/>
    <s v="Italy"/>
    <s v="GDPLTFORECAST"/>
    <s v="TOT"/>
    <s v="MLN_USD"/>
    <s v="A"/>
    <x v="48"/>
    <n v="2457285"/>
    <n v="1.1170970537475622E-2"/>
  </r>
  <r>
    <x v="13"/>
    <s v="Italy"/>
    <s v="GDPLTFORECAST"/>
    <s v="TOT"/>
    <s v="MLN_USD"/>
    <s v="A"/>
    <x v="49"/>
    <n v="2485373"/>
    <n v="1.1430501549474226E-2"/>
  </r>
  <r>
    <x v="13"/>
    <s v="Italy"/>
    <s v="GDPLTFORECAST"/>
    <s v="TOT"/>
    <s v="MLN_USD"/>
    <s v="A"/>
    <x v="50"/>
    <n v="2514467"/>
    <n v="1.1706089991321278E-2"/>
  </r>
  <r>
    <x v="13"/>
    <s v="Italy"/>
    <s v="GDPLTFORECAST"/>
    <s v="TOT"/>
    <s v="MLN_USD"/>
    <s v="A"/>
    <x v="51"/>
    <n v="2544674"/>
    <n v="1.201328154237058E-2"/>
  </r>
  <r>
    <x v="13"/>
    <s v="Italy"/>
    <s v="GDPLTFORECAST"/>
    <s v="TOT"/>
    <s v="MLN_USD"/>
    <s v="A"/>
    <x v="52"/>
    <n v="2576276"/>
    <n v="1.2418879589291221E-2"/>
  </r>
  <r>
    <x v="13"/>
    <s v="Italy"/>
    <s v="GDPLTFORECAST"/>
    <s v="TOT"/>
    <s v="MLN_USD"/>
    <s v="A"/>
    <x v="53"/>
    <n v="2609369"/>
    <n v="1.2845285210125068E-2"/>
  </r>
  <r>
    <x v="13"/>
    <s v="Italy"/>
    <s v="GDPLTFORECAST"/>
    <s v="TOT"/>
    <s v="MLN_USD"/>
    <s v="A"/>
    <x v="54"/>
    <n v="2644023"/>
    <n v="1.328060538773923E-2"/>
  </r>
  <r>
    <x v="13"/>
    <s v="Italy"/>
    <s v="GDPLTFORECAST"/>
    <s v="TOT"/>
    <s v="MLN_USD"/>
    <s v="A"/>
    <x v="55"/>
    <n v="2680291"/>
    <n v="1.3716975986971303E-2"/>
  </r>
  <r>
    <x v="13"/>
    <s v="Italy"/>
    <s v="GDPLTFORECAST"/>
    <s v="TOT"/>
    <s v="MLN_USD"/>
    <s v="A"/>
    <x v="56"/>
    <n v="2718208"/>
    <n v="1.4146598261159049E-2"/>
  </r>
  <r>
    <x v="13"/>
    <s v="Italy"/>
    <s v="GDPLTFORECAST"/>
    <s v="TOT"/>
    <s v="MLN_USD"/>
    <s v="A"/>
    <x v="57"/>
    <n v="2757788"/>
    <n v="1.4561063759653381E-2"/>
  </r>
  <r>
    <x v="13"/>
    <s v="Italy"/>
    <s v="GDPLTFORECAST"/>
    <s v="TOT"/>
    <s v="MLN_USD"/>
    <s v="A"/>
    <x v="58"/>
    <n v="2799046"/>
    <n v="1.4960540839252356E-2"/>
  </r>
  <r>
    <x v="13"/>
    <s v="Italy"/>
    <s v="GDPLTFORECAST"/>
    <s v="TOT"/>
    <s v="MLN_USD"/>
    <s v="A"/>
    <x v="59"/>
    <n v="2842038"/>
    <n v="1.5359518921804094E-2"/>
  </r>
  <r>
    <x v="13"/>
    <s v="Italy"/>
    <s v="GDPLTFORECAST"/>
    <s v="TOT"/>
    <s v="MLN_USD"/>
    <s v="A"/>
    <x v="60"/>
    <n v="2886881"/>
    <n v="1.5778466016288295E-2"/>
  </r>
  <r>
    <x v="13"/>
    <s v="Italy"/>
    <s v="GDPLTFORECAST"/>
    <s v="TOT"/>
    <s v="MLN_USD"/>
    <s v="A"/>
    <x v="61"/>
    <n v="2933736"/>
    <n v="1.6230319157596096E-2"/>
  </r>
  <r>
    <x v="13"/>
    <s v="Italy"/>
    <s v="GDPLTFORECAST"/>
    <s v="TOT"/>
    <s v="MLN_USD"/>
    <s v="A"/>
    <x v="62"/>
    <n v="2982561"/>
    <n v="1.6642601788299904E-2"/>
  </r>
  <r>
    <x v="13"/>
    <s v="Italy"/>
    <s v="GDPLTFORECAST"/>
    <s v="TOT"/>
    <s v="MLN_USD"/>
    <s v="A"/>
    <x v="63"/>
    <n v="3033489"/>
    <n v="1.7075258477529776E-2"/>
  </r>
  <r>
    <x v="13"/>
    <s v="Italy"/>
    <s v="GDPLTFORECAST"/>
    <s v="TOT"/>
    <s v="MLN_USD"/>
    <s v="A"/>
    <x v="64"/>
    <n v="3086637"/>
    <n v="1.7520419556490863E-2"/>
  </r>
  <r>
    <x v="13"/>
    <s v="Italy"/>
    <s v="GDPLTFORECAST"/>
    <s v="TOT"/>
    <s v="MLN_USD"/>
    <s v="A"/>
    <x v="65"/>
    <n v="3142088"/>
    <n v="1.7964859489470353E-2"/>
  </r>
  <r>
    <x v="13"/>
    <s v="Italy"/>
    <s v="GDPLTFORECAST"/>
    <s v="TOT"/>
    <s v="MLN_USD"/>
    <s v="A"/>
    <x v="66"/>
    <n v="3199870"/>
    <n v="1.8389682274971397E-2"/>
  </r>
  <r>
    <x v="13"/>
    <s v="Italy"/>
    <s v="GDPLTFORECAST"/>
    <s v="TOT"/>
    <s v="MLN_USD"/>
    <s v="A"/>
    <x v="67"/>
    <n v="3260202"/>
    <n v="1.8854515964711105E-2"/>
  </r>
  <r>
    <x v="13"/>
    <s v="Italy"/>
    <s v="GDPLTFORECAST"/>
    <s v="TOT"/>
    <s v="MLN_USD"/>
    <s v="A"/>
    <x v="68"/>
    <n v="3323068"/>
    <n v="1.9282854252589354E-2"/>
  </r>
  <r>
    <x v="13"/>
    <s v="Italy"/>
    <s v="GDPLTFORECAST"/>
    <s v="TOT"/>
    <s v="MLN_USD"/>
    <s v="A"/>
    <x v="69"/>
    <n v="3388453"/>
    <n v="1.967609450062402E-2"/>
  </r>
  <r>
    <x v="13"/>
    <s v="Italy"/>
    <s v="GDPLTFORECAST"/>
    <s v="TOT"/>
    <s v="MLN_USD"/>
    <s v="A"/>
    <x v="70"/>
    <n v="3456331"/>
    <n v="2.0032150364782897E-2"/>
  </r>
  <r>
    <x v="14"/>
    <s v="Japan"/>
    <s v="GDPLTFORECAST"/>
    <s v="TOT"/>
    <s v="MLN_USD"/>
    <s v="A"/>
    <x v="0"/>
    <n v="3682723.8220641501"/>
    <n v="0"/>
  </r>
  <r>
    <x v="14"/>
    <s v="Japan"/>
    <s v="GDPLTFORECAST"/>
    <s v="TOT"/>
    <s v="MLN_USD"/>
    <s v="A"/>
    <x v="1"/>
    <n v="3805150.1117052701"/>
    <n v="3.3243407748263065E-2"/>
  </r>
  <r>
    <x v="14"/>
    <s v="Japan"/>
    <s v="GDPLTFORECAST"/>
    <s v="TOT"/>
    <s v="MLN_USD"/>
    <s v="A"/>
    <x v="2"/>
    <n v="3836314.6040986301"/>
    <n v="8.1900822512870342E-3"/>
  </r>
  <r>
    <x v="14"/>
    <s v="Japan"/>
    <s v="GDPLTFORECAST"/>
    <s v="TOT"/>
    <s v="MLN_USD"/>
    <s v="A"/>
    <x v="3"/>
    <n v="3842877.1096023498"/>
    <n v="1.7106275634195534E-3"/>
  </r>
  <r>
    <x v="14"/>
    <s v="Japan"/>
    <s v="GDPLTFORECAST"/>
    <s v="TOT"/>
    <s v="MLN_USD"/>
    <s v="A"/>
    <x v="4"/>
    <n v="3876064.1905585201"/>
    <n v="8.6359985005100004E-3"/>
  </r>
  <r>
    <x v="14"/>
    <s v="Japan"/>
    <s v="GDPLTFORECAST"/>
    <s v="TOT"/>
    <s v="MLN_USD"/>
    <s v="A"/>
    <x v="5"/>
    <n v="3982351.3096377202"/>
    <n v="2.7421403220849294E-2"/>
  </r>
  <r>
    <x v="14"/>
    <s v="Japan"/>
    <s v="GDPLTFORECAST"/>
    <s v="TOT"/>
    <s v="MLN_USD"/>
    <s v="A"/>
    <x v="6"/>
    <n v="4105804.1719928798"/>
    <n v="3.0999992907805529E-2"/>
  </r>
  <r>
    <x v="14"/>
    <s v="Japan"/>
    <s v="GDPLTFORECAST"/>
    <s v="TOT"/>
    <s v="MLN_USD"/>
    <s v="A"/>
    <x v="7"/>
    <n v="4149985.3931955802"/>
    <n v="1.0760674243568635E-2"/>
  </r>
  <r>
    <x v="14"/>
    <s v="Japan"/>
    <s v="GDPLTFORECAST"/>
    <s v="TOT"/>
    <s v="MLN_USD"/>
    <s v="A"/>
    <x v="8"/>
    <n v="4103155.64931875"/>
    <n v="-1.1284315350510221E-2"/>
  </r>
  <r>
    <x v="14"/>
    <s v="Japan"/>
    <s v="GDPLTFORECAST"/>
    <s v="TOT"/>
    <s v="MLN_USD"/>
    <s v="A"/>
    <x v="9"/>
    <n v="4092817.57336991"/>
    <n v="-2.5195427208705157E-3"/>
  </r>
  <r>
    <x v="14"/>
    <s v="Japan"/>
    <s v="GDPLTFORECAST"/>
    <s v="TOT"/>
    <s v="MLN_USD"/>
    <s v="A"/>
    <x v="10"/>
    <n v="4206582.8741172301"/>
    <n v="2.7796328252580604E-2"/>
  </r>
  <r>
    <x v="14"/>
    <s v="Japan"/>
    <s v="GDPLTFORECAST"/>
    <s v="TOT"/>
    <s v="MLN_USD"/>
    <s v="A"/>
    <x v="11"/>
    <n v="4223675.73063228"/>
    <n v="4.0633590319165691E-3"/>
  </r>
  <r>
    <x v="14"/>
    <s v="Japan"/>
    <s v="GDPLTFORECAST"/>
    <s v="TOT"/>
    <s v="MLN_USD"/>
    <s v="A"/>
    <x v="12"/>
    <n v="4228658.45182415"/>
    <n v="1.1797120587957455E-3"/>
  </r>
  <r>
    <x v="14"/>
    <s v="Japan"/>
    <s v="GDPLTFORECAST"/>
    <s v="TOT"/>
    <s v="MLN_USD"/>
    <s v="A"/>
    <x v="13"/>
    <n v="4293283.4983741697"/>
    <n v="1.5282635683698143E-2"/>
  </r>
  <r>
    <x v="14"/>
    <s v="Japan"/>
    <s v="GDPLTFORECAST"/>
    <s v="TOT"/>
    <s v="MLN_USD"/>
    <s v="A"/>
    <x v="14"/>
    <n v="4387936.0682450803"/>
    <n v="2.2046661932936473E-2"/>
  </r>
  <r>
    <x v="14"/>
    <s v="Japan"/>
    <s v="GDPLTFORECAST"/>
    <s v="TOT"/>
    <s v="MLN_USD"/>
    <s v="A"/>
    <x v="15"/>
    <n v="4460892.9826502297"/>
    <n v="1.6626704051849961E-2"/>
  </r>
  <r>
    <x v="14"/>
    <s v="Japan"/>
    <s v="GDPLTFORECAST"/>
    <s v="TOT"/>
    <s v="MLN_USD"/>
    <s v="A"/>
    <x v="16"/>
    <n v="4524237.0443774797"/>
    <n v="1.419986132229889E-2"/>
  </r>
  <r>
    <x v="14"/>
    <s v="Japan"/>
    <s v="GDPLTFORECAST"/>
    <s v="TOT"/>
    <s v="MLN_USD"/>
    <s v="A"/>
    <x v="17"/>
    <n v="4599077.1704673404"/>
    <n v="1.6542043521541094E-2"/>
  </r>
  <r>
    <x v="14"/>
    <s v="Japan"/>
    <s v="GDPLTFORECAST"/>
    <s v="TOT"/>
    <s v="MLN_USD"/>
    <s v="A"/>
    <x v="18"/>
    <n v="4548784.3943633502"/>
    <n v="-1.0935406004261461E-2"/>
  </r>
  <r>
    <x v="14"/>
    <s v="Japan"/>
    <s v="GDPLTFORECAST"/>
    <s v="TOT"/>
    <s v="MLN_USD"/>
    <s v="A"/>
    <x v="19"/>
    <n v="4302402.5432470003"/>
    <n v="-5.4164328259139971E-2"/>
  </r>
  <r>
    <x v="14"/>
    <s v="Japan"/>
    <s v="GDPLTFORECAST"/>
    <s v="TOT"/>
    <s v="MLN_USD"/>
    <s v="A"/>
    <x v="20"/>
    <n v="4482748.9889899502"/>
    <n v="4.1917613224271566E-2"/>
  </r>
  <r>
    <x v="14"/>
    <s v="Japan"/>
    <s v="GDPLTFORECAST"/>
    <s v="TOT"/>
    <s v="MLN_USD"/>
    <s v="A"/>
    <x v="21"/>
    <n v="4477574.9400507202"/>
    <n v="-1.1542133971671475E-3"/>
  </r>
  <r>
    <x v="14"/>
    <s v="Japan"/>
    <s v="GDPLTFORECAST"/>
    <s v="TOT"/>
    <s v="MLN_USD"/>
    <s v="A"/>
    <x v="22"/>
    <n v="4544517.7855972899"/>
    <n v="1.4950692382115882E-2"/>
  </r>
  <r>
    <x v="14"/>
    <s v="Japan"/>
    <s v="GDPLTFORECAST"/>
    <s v="TOT"/>
    <s v="MLN_USD"/>
    <s v="A"/>
    <x v="23"/>
    <n v="4635420.3316200003"/>
    <n v="2.0002682421180751E-2"/>
  </r>
  <r>
    <x v="14"/>
    <s v="Japan"/>
    <s v="GDPLTFORECAST"/>
    <s v="TOT"/>
    <s v="MLN_USD"/>
    <s v="A"/>
    <x v="24"/>
    <n v="4652791.0689109704"/>
    <n v="3.7473920482415934E-3"/>
  </r>
  <r>
    <x v="14"/>
    <s v="Japan"/>
    <s v="GDPLTFORECAST"/>
    <s v="TOT"/>
    <s v="MLN_USD"/>
    <s v="A"/>
    <x v="25"/>
    <n v="4715781.62984786"/>
    <n v="1.3538231139966772E-2"/>
  </r>
  <r>
    <x v="14"/>
    <s v="Japan"/>
    <s v="GDPLTFORECAST"/>
    <s v="TOT"/>
    <s v="MLN_USD"/>
    <s v="A"/>
    <x v="26"/>
    <n v="4760837.4921813402"/>
    <n v="9.554272413359044E-3"/>
  </r>
  <r>
    <x v="14"/>
    <s v="Japan"/>
    <s v="GDPLTFORECAST"/>
    <s v="TOT"/>
    <s v="MLN_USD"/>
    <s v="A"/>
    <x v="27"/>
    <n v="4839977.0260796603"/>
    <n v="1.6623027782042499E-2"/>
  </r>
  <r>
    <x v="14"/>
    <s v="Japan"/>
    <s v="GDPLTFORECAST"/>
    <s v="TOT"/>
    <s v="MLN_USD"/>
    <s v="A"/>
    <x v="28"/>
    <n v="4896894.6478394596"/>
    <n v="1.1759895027002143E-2"/>
  </r>
  <r>
    <x v="14"/>
    <s v="Japan"/>
    <s v="GDPLTFORECAST"/>
    <s v="TOT"/>
    <s v="MLN_USD"/>
    <s v="A"/>
    <x v="29"/>
    <n v="4956288.8052429901"/>
    <n v="1.2128943274231085E-2"/>
  </r>
  <r>
    <x v="14"/>
    <s v="Japan"/>
    <s v="GDPLTFORECAST"/>
    <s v="TOT"/>
    <s v="MLN_USD"/>
    <s v="A"/>
    <x v="30"/>
    <n v="4986639"/>
    <n v="6.1235726870685347E-3"/>
  </r>
  <r>
    <x v="14"/>
    <s v="Japan"/>
    <s v="GDPLTFORECAST"/>
    <s v="TOT"/>
    <s v="MLN_USD"/>
    <s v="A"/>
    <x v="31"/>
    <n v="5013914"/>
    <n v="5.4696159076284001E-3"/>
  </r>
  <r>
    <x v="14"/>
    <s v="Japan"/>
    <s v="GDPLTFORECAST"/>
    <s v="TOT"/>
    <s v="MLN_USD"/>
    <s v="A"/>
    <x v="32"/>
    <n v="5044030"/>
    <n v="6.0064851531158592E-3"/>
  </r>
  <r>
    <x v="14"/>
    <s v="Japan"/>
    <s v="GDPLTFORECAST"/>
    <s v="TOT"/>
    <s v="MLN_USD"/>
    <s v="A"/>
    <x v="33"/>
    <n v="5079930"/>
    <n v="7.1173248374811759E-3"/>
  </r>
  <r>
    <x v="14"/>
    <s v="Japan"/>
    <s v="GDPLTFORECAST"/>
    <s v="TOT"/>
    <s v="MLN_USD"/>
    <s v="A"/>
    <x v="34"/>
    <n v="5123197"/>
    <n v="8.517243347841319E-3"/>
  </r>
  <r>
    <x v="14"/>
    <s v="Japan"/>
    <s v="GDPLTFORECAST"/>
    <s v="TOT"/>
    <s v="MLN_USD"/>
    <s v="A"/>
    <x v="35"/>
    <n v="5173302"/>
    <n v="9.7800260267173478E-3"/>
  </r>
  <r>
    <x v="14"/>
    <s v="Japan"/>
    <s v="GDPLTFORECAST"/>
    <s v="TOT"/>
    <s v="MLN_USD"/>
    <s v="A"/>
    <x v="36"/>
    <n v="5229258"/>
    <n v="1.0816302624513385E-2"/>
  </r>
  <r>
    <x v="14"/>
    <s v="Japan"/>
    <s v="GDPLTFORECAST"/>
    <s v="TOT"/>
    <s v="MLN_USD"/>
    <s v="A"/>
    <x v="37"/>
    <n v="5289618"/>
    <n v="1.1542746599995546E-2"/>
  </r>
  <r>
    <x v="14"/>
    <s v="Japan"/>
    <s v="GDPLTFORECAST"/>
    <s v="TOT"/>
    <s v="MLN_USD"/>
    <s v="A"/>
    <x v="38"/>
    <n v="5353492"/>
    <n v="1.2075352133178674E-2"/>
  </r>
  <r>
    <x v="14"/>
    <s v="Japan"/>
    <s v="GDPLTFORECAST"/>
    <s v="TOT"/>
    <s v="MLN_USD"/>
    <s v="A"/>
    <x v="39"/>
    <n v="5420081"/>
    <n v="1.2438423369270035E-2"/>
  </r>
  <r>
    <x v="14"/>
    <s v="Japan"/>
    <s v="GDPLTFORECAST"/>
    <s v="TOT"/>
    <s v="MLN_USD"/>
    <s v="A"/>
    <x v="40"/>
    <n v="5488704"/>
    <n v="1.266088089827444E-2"/>
  </r>
  <r>
    <x v="14"/>
    <s v="Japan"/>
    <s v="GDPLTFORECAST"/>
    <s v="TOT"/>
    <s v="MLN_USD"/>
    <s v="A"/>
    <x v="41"/>
    <n v="5558765"/>
    <n v="1.2764579762362782E-2"/>
  </r>
  <r>
    <x v="14"/>
    <s v="Japan"/>
    <s v="GDPLTFORECAST"/>
    <s v="TOT"/>
    <s v="MLN_USD"/>
    <s v="A"/>
    <x v="42"/>
    <n v="5630193"/>
    <n v="1.2849616776388295E-2"/>
  </r>
  <r>
    <x v="14"/>
    <s v="Japan"/>
    <s v="GDPLTFORECAST"/>
    <s v="TOT"/>
    <s v="MLN_USD"/>
    <s v="A"/>
    <x v="43"/>
    <n v="5702497"/>
    <n v="1.2842188535987953E-2"/>
  </r>
  <r>
    <x v="14"/>
    <s v="Japan"/>
    <s v="GDPLTFORECAST"/>
    <s v="TOT"/>
    <s v="MLN_USD"/>
    <s v="A"/>
    <x v="44"/>
    <n v="5775365"/>
    <n v="1.2778261873702013E-2"/>
  </r>
  <r>
    <x v="14"/>
    <s v="Japan"/>
    <s v="GDPLTFORECAST"/>
    <s v="TOT"/>
    <s v="MLN_USD"/>
    <s v="A"/>
    <x v="45"/>
    <n v="5848693"/>
    <n v="1.2696686702918347E-2"/>
  </r>
  <r>
    <x v="14"/>
    <s v="Japan"/>
    <s v="GDPLTFORECAST"/>
    <s v="TOT"/>
    <s v="MLN_USD"/>
    <s v="A"/>
    <x v="46"/>
    <n v="5922538"/>
    <n v="1.2625897786052276E-2"/>
  </r>
  <r>
    <x v="14"/>
    <s v="Japan"/>
    <s v="GDPLTFORECAST"/>
    <s v="TOT"/>
    <s v="MLN_USD"/>
    <s v="A"/>
    <x v="47"/>
    <n v="5996370"/>
    <n v="1.2466277126461645E-2"/>
  </r>
  <r>
    <x v="14"/>
    <s v="Japan"/>
    <s v="GDPLTFORECAST"/>
    <s v="TOT"/>
    <s v="MLN_USD"/>
    <s v="A"/>
    <x v="48"/>
    <n v="6070221"/>
    <n v="1.2315951150446036E-2"/>
  </r>
  <r>
    <x v="14"/>
    <s v="Japan"/>
    <s v="GDPLTFORECAST"/>
    <s v="TOT"/>
    <s v="MLN_USD"/>
    <s v="A"/>
    <x v="49"/>
    <n v="6144150"/>
    <n v="1.2178963500669937E-2"/>
  </r>
  <r>
    <x v="14"/>
    <s v="Japan"/>
    <s v="GDPLTFORECAST"/>
    <s v="TOT"/>
    <s v="MLN_USD"/>
    <s v="A"/>
    <x v="50"/>
    <n v="6218262"/>
    <n v="1.2062205512560764E-2"/>
  </r>
  <r>
    <x v="14"/>
    <s v="Japan"/>
    <s v="GDPLTFORECAST"/>
    <s v="TOT"/>
    <s v="MLN_USD"/>
    <s v="A"/>
    <x v="51"/>
    <n v="6292665"/>
    <n v="1.1965240448215342E-2"/>
  </r>
  <r>
    <x v="14"/>
    <s v="Japan"/>
    <s v="GDPLTFORECAST"/>
    <s v="TOT"/>
    <s v="MLN_USD"/>
    <s v="A"/>
    <x v="52"/>
    <n v="6367331"/>
    <n v="1.1865560934834374E-2"/>
  </r>
  <r>
    <x v="14"/>
    <s v="Japan"/>
    <s v="GDPLTFORECAST"/>
    <s v="TOT"/>
    <s v="MLN_USD"/>
    <s v="A"/>
    <x v="53"/>
    <n v="6442085"/>
    <n v="1.1740240926692902E-2"/>
  </r>
  <r>
    <x v="14"/>
    <s v="Japan"/>
    <s v="GDPLTFORECAST"/>
    <s v="TOT"/>
    <s v="MLN_USD"/>
    <s v="A"/>
    <x v="54"/>
    <n v="6516703"/>
    <n v="1.1582895910252633E-2"/>
  </r>
  <r>
    <x v="14"/>
    <s v="Japan"/>
    <s v="GDPLTFORECAST"/>
    <s v="TOT"/>
    <s v="MLN_USD"/>
    <s v="A"/>
    <x v="55"/>
    <n v="6591090"/>
    <n v="1.1414821267748509E-2"/>
  </r>
  <r>
    <x v="14"/>
    <s v="Japan"/>
    <s v="GDPLTFORECAST"/>
    <s v="TOT"/>
    <s v="MLN_USD"/>
    <s v="A"/>
    <x v="56"/>
    <n v="6665423"/>
    <n v="1.1277800788640491E-2"/>
  </r>
  <r>
    <x v="14"/>
    <s v="Japan"/>
    <s v="GDPLTFORECAST"/>
    <s v="TOT"/>
    <s v="MLN_USD"/>
    <s v="A"/>
    <x v="57"/>
    <n v="6739406"/>
    <n v="1.1099520615570846E-2"/>
  </r>
  <r>
    <x v="14"/>
    <s v="Japan"/>
    <s v="GDPLTFORECAST"/>
    <s v="TOT"/>
    <s v="MLN_USD"/>
    <s v="A"/>
    <x v="58"/>
    <n v="6813610"/>
    <n v="1.1010465907529632E-2"/>
  </r>
  <r>
    <x v="14"/>
    <s v="Japan"/>
    <s v="GDPLTFORECAST"/>
    <s v="TOT"/>
    <s v="MLN_USD"/>
    <s v="A"/>
    <x v="59"/>
    <n v="6888848"/>
    <n v="1.1042310904205044E-2"/>
  </r>
  <r>
    <x v="14"/>
    <s v="Japan"/>
    <s v="GDPLTFORECAST"/>
    <s v="TOT"/>
    <s v="MLN_USD"/>
    <s v="A"/>
    <x v="60"/>
    <n v="6966054"/>
    <n v="1.1207389101922427E-2"/>
  </r>
  <r>
    <x v="14"/>
    <s v="Japan"/>
    <s v="GDPLTFORECAST"/>
    <s v="TOT"/>
    <s v="MLN_USD"/>
    <s v="A"/>
    <x v="61"/>
    <n v="7046013"/>
    <n v="1.1478377859258648E-2"/>
  </r>
  <r>
    <x v="14"/>
    <s v="Japan"/>
    <s v="GDPLTFORECAST"/>
    <s v="TOT"/>
    <s v="MLN_USD"/>
    <s v="A"/>
    <x v="62"/>
    <n v="7128967"/>
    <n v="1.1773182933383808E-2"/>
  </r>
  <r>
    <x v="14"/>
    <s v="Japan"/>
    <s v="GDPLTFORECAST"/>
    <s v="TOT"/>
    <s v="MLN_USD"/>
    <s v="A"/>
    <x v="63"/>
    <n v="7214796"/>
    <n v="1.2039472198426493E-2"/>
  </r>
  <r>
    <x v="14"/>
    <s v="Japan"/>
    <s v="GDPLTFORECAST"/>
    <s v="TOT"/>
    <s v="MLN_USD"/>
    <s v="A"/>
    <x v="64"/>
    <n v="7303280"/>
    <n v="1.2264241428309175E-2"/>
  </r>
  <r>
    <x v="14"/>
    <s v="Japan"/>
    <s v="GDPLTFORECAST"/>
    <s v="TOT"/>
    <s v="MLN_USD"/>
    <s v="A"/>
    <x v="65"/>
    <n v="7394308"/>
    <n v="1.246398878312216E-2"/>
  </r>
  <r>
    <x v="14"/>
    <s v="Japan"/>
    <s v="GDPLTFORECAST"/>
    <s v="TOT"/>
    <s v="MLN_USD"/>
    <s v="A"/>
    <x v="66"/>
    <n v="7487843"/>
    <n v="1.2649594796429797E-2"/>
  </r>
  <r>
    <x v="14"/>
    <s v="Japan"/>
    <s v="GDPLTFORECAST"/>
    <s v="TOT"/>
    <s v="MLN_USD"/>
    <s v="A"/>
    <x v="67"/>
    <n v="7584295"/>
    <n v="1.2881146145826028E-2"/>
  </r>
  <r>
    <x v="14"/>
    <s v="Japan"/>
    <s v="GDPLTFORECAST"/>
    <s v="TOT"/>
    <s v="MLN_USD"/>
    <s v="A"/>
    <x v="68"/>
    <n v="7683261"/>
    <n v="1.3048806777689936E-2"/>
  </r>
  <r>
    <x v="14"/>
    <s v="Japan"/>
    <s v="GDPLTFORECAST"/>
    <s v="TOT"/>
    <s v="MLN_USD"/>
    <s v="A"/>
    <x v="69"/>
    <n v="7784375"/>
    <n v="1.3160297430999668E-2"/>
  </r>
  <r>
    <x v="14"/>
    <s v="Japan"/>
    <s v="GDPLTFORECAST"/>
    <s v="TOT"/>
    <s v="MLN_USD"/>
    <s v="A"/>
    <x v="70"/>
    <n v="7887404"/>
    <n v="1.3235359293456428E-2"/>
  </r>
  <r>
    <x v="15"/>
    <s v="Korea, Rep."/>
    <s v="GDPLTFORECAST"/>
    <s v="TOT"/>
    <s v="MLN_USD"/>
    <s v="A"/>
    <x v="0"/>
    <n v="499034.150800567"/>
    <n v="0"/>
  </r>
  <r>
    <x v="15"/>
    <s v="Korea, Rep."/>
    <s v="GDPLTFORECAST"/>
    <s v="TOT"/>
    <s v="MLN_USD"/>
    <s v="A"/>
    <x v="1"/>
    <n v="550704.15424477996"/>
    <n v="0.10354001496956111"/>
  </r>
  <r>
    <x v="15"/>
    <s v="Korea, Rep."/>
    <s v="GDPLTFORECAST"/>
    <s v="TOT"/>
    <s v="MLN_USD"/>
    <s v="A"/>
    <x v="2"/>
    <n v="584712.67535168806"/>
    <n v="6.1754611518314073E-2"/>
  </r>
  <r>
    <x v="15"/>
    <s v="Korea, Rep."/>
    <s v="GDPLTFORECAST"/>
    <s v="TOT"/>
    <s v="MLN_USD"/>
    <s v="A"/>
    <x v="3"/>
    <n v="624746.70093627099"/>
    <n v="6.8467859980123835E-2"/>
  </r>
  <r>
    <x v="15"/>
    <s v="Korea, Rep."/>
    <s v="GDPLTFORECAST"/>
    <s v="TOT"/>
    <s v="MLN_USD"/>
    <s v="A"/>
    <x v="4"/>
    <n v="682261.63642958098"/>
    <n v="9.2061207217446261E-2"/>
  </r>
  <r>
    <x v="15"/>
    <s v="Korea, Rep."/>
    <s v="GDPLTFORECAST"/>
    <s v="TOT"/>
    <s v="MLN_USD"/>
    <s v="A"/>
    <x v="5"/>
    <n v="747558.07784368005"/>
    <n v="9.5705866968878839E-2"/>
  </r>
  <r>
    <x v="15"/>
    <s v="Korea, Rep."/>
    <s v="GDPLTFORECAST"/>
    <s v="TOT"/>
    <s v="MLN_USD"/>
    <s v="A"/>
    <x v="6"/>
    <n v="804331.57200147305"/>
    <n v="7.5945262101314359E-2"/>
  </r>
  <r>
    <x v="15"/>
    <s v="Korea, Rep."/>
    <s v="GDPLTFORECAST"/>
    <s v="TOT"/>
    <s v="MLN_USD"/>
    <s v="A"/>
    <x v="7"/>
    <n v="851965.57944491401"/>
    <n v="5.9221854644981864E-2"/>
  </r>
  <r>
    <x v="15"/>
    <s v="Korea, Rep."/>
    <s v="GDPLTFORECAST"/>
    <s v="TOT"/>
    <s v="MLN_USD"/>
    <s v="A"/>
    <x v="8"/>
    <n v="805352.79354253202"/>
    <n v="-5.4712052959641766E-2"/>
  </r>
  <r>
    <x v="15"/>
    <s v="Korea, Rep."/>
    <s v="GDPLTFORECAST"/>
    <s v="TOT"/>
    <s v="MLN_USD"/>
    <s v="A"/>
    <x v="9"/>
    <n v="896426.96024635294"/>
    <n v="0.11308605052850185"/>
  </r>
  <r>
    <x v="15"/>
    <s v="Korea, Rep."/>
    <s v="GDPLTFORECAST"/>
    <s v="TOT"/>
    <s v="MLN_USD"/>
    <s v="A"/>
    <x v="10"/>
    <n v="976427.92126418999"/>
    <n v="8.9244260342026704E-2"/>
  </r>
  <r>
    <x v="15"/>
    <s v="Korea, Rep."/>
    <s v="GDPLTFORECAST"/>
    <s v="TOT"/>
    <s v="MLN_USD"/>
    <s v="A"/>
    <x v="11"/>
    <n v="1020614.04211851"/>
    <n v="4.5252823984295532E-2"/>
  </r>
  <r>
    <x v="15"/>
    <s v="Korea, Rep."/>
    <s v="GDPLTFORECAST"/>
    <s v="TOT"/>
    <s v="MLN_USD"/>
    <s v="A"/>
    <x v="12"/>
    <n v="1096470.75884177"/>
    <n v="7.4324586565360784E-2"/>
  </r>
  <r>
    <x v="15"/>
    <s v="Korea, Rep."/>
    <s v="GDPLTFORECAST"/>
    <s v="TOT"/>
    <s v="MLN_USD"/>
    <s v="A"/>
    <x v="13"/>
    <n v="1128632.75438293"/>
    <n v="2.9332287506812715E-2"/>
  </r>
  <r>
    <x v="15"/>
    <s v="Korea, Rep."/>
    <s v="GDPLTFORECAST"/>
    <s v="TOT"/>
    <s v="MLN_USD"/>
    <s v="A"/>
    <x v="14"/>
    <n v="1183933.9527907299"/>
    <n v="4.8998399340302035E-2"/>
  </r>
  <r>
    <x v="15"/>
    <s v="Korea, Rep."/>
    <s v="GDPLTFORECAST"/>
    <s v="TOT"/>
    <s v="MLN_USD"/>
    <s v="A"/>
    <x v="15"/>
    <n v="1230387.57801496"/>
    <n v="3.9236669507392019E-2"/>
  </r>
  <r>
    <x v="15"/>
    <s v="Korea, Rep."/>
    <s v="GDPLTFORECAST"/>
    <s v="TOT"/>
    <s v="MLN_USD"/>
    <s v="A"/>
    <x v="16"/>
    <n v="1294074.3316138501"/>
    <n v="5.1761538182658384E-2"/>
  </r>
  <r>
    <x v="15"/>
    <s v="Korea, Rep."/>
    <s v="GDPLTFORECAST"/>
    <s v="TOT"/>
    <s v="MLN_USD"/>
    <s v="A"/>
    <x v="17"/>
    <n v="1364774.74197248"/>
    <n v="5.4633963931931762E-2"/>
  </r>
  <r>
    <x v="15"/>
    <s v="Korea, Rep."/>
    <s v="GDPLTFORECAST"/>
    <s v="TOT"/>
    <s v="MLN_USD"/>
    <s v="A"/>
    <x v="18"/>
    <n v="1403387.1462830701"/>
    <n v="2.8292144573824896E-2"/>
  </r>
  <r>
    <x v="15"/>
    <s v="Korea, Rep."/>
    <s v="GDPLTFORECAST"/>
    <s v="TOT"/>
    <s v="MLN_USD"/>
    <s v="A"/>
    <x v="19"/>
    <n v="1413316.3697255601"/>
    <n v="7.0751848260746097E-3"/>
  </r>
  <r>
    <x v="15"/>
    <s v="Korea, Rep."/>
    <s v="GDPLTFORECAST"/>
    <s v="TOT"/>
    <s v="MLN_USD"/>
    <s v="A"/>
    <x v="20"/>
    <n v="1505136.49802332"/>
    <n v="6.4967851688854106E-2"/>
  </r>
  <r>
    <x v="15"/>
    <s v="Korea, Rep."/>
    <s v="GDPLTFORECAST"/>
    <s v="TOT"/>
    <s v="MLN_USD"/>
    <s v="A"/>
    <x v="21"/>
    <n v="1560551.1787083701"/>
    <n v="3.6817046665087005E-2"/>
  </r>
  <r>
    <x v="15"/>
    <s v="Korea, Rep."/>
    <s v="GDPLTFORECAST"/>
    <s v="TOT"/>
    <s v="MLN_USD"/>
    <s v="A"/>
    <x v="22"/>
    <n v="1596325.0986377399"/>
    <n v="2.2923900489427718E-2"/>
  </r>
  <r>
    <x v="15"/>
    <s v="Korea, Rep."/>
    <s v="GDPLTFORECAST"/>
    <s v="TOT"/>
    <s v="MLN_USD"/>
    <s v="A"/>
    <x v="23"/>
    <n v="1642558.0638784401"/>
    <n v="2.8962123868223388E-2"/>
  </r>
  <r>
    <x v="15"/>
    <s v="Korea, Rep."/>
    <s v="GDPLTFORECAST"/>
    <s v="TOT"/>
    <s v="MLN_USD"/>
    <s v="A"/>
    <x v="24"/>
    <n v="1697443.1606029901"/>
    <n v="3.3414402773046747E-2"/>
  </r>
  <r>
    <x v="15"/>
    <s v="Korea, Rep."/>
    <s v="GDPLTFORECAST"/>
    <s v="TOT"/>
    <s v="MLN_USD"/>
    <s v="A"/>
    <x v="25"/>
    <n v="1744805.71463273"/>
    <n v="2.7902291593030482E-2"/>
  </r>
  <r>
    <x v="15"/>
    <s v="Korea, Rep."/>
    <s v="GDPLTFORECAST"/>
    <s v="TOT"/>
    <s v="MLN_USD"/>
    <s v="A"/>
    <x v="26"/>
    <n v="1795916.63348253"/>
    <n v="2.9293186296422968E-2"/>
  </r>
  <r>
    <x v="15"/>
    <s v="Korea, Rep."/>
    <s v="GDPLTFORECAST"/>
    <s v="TOT"/>
    <s v="MLN_USD"/>
    <s v="A"/>
    <x v="27"/>
    <n v="1850921.27914696"/>
    <n v="3.0627616359768517E-2"/>
  </r>
  <r>
    <x v="15"/>
    <s v="Korea, Rep."/>
    <s v="GDPLTFORECAST"/>
    <s v="TOT"/>
    <s v="MLN_USD"/>
    <s v="A"/>
    <x v="28"/>
    <n v="1907113.02574186"/>
    <n v="3.0358798738754134E-2"/>
  </r>
  <r>
    <x v="15"/>
    <s v="Korea, Rep."/>
    <s v="GDPLTFORECAST"/>
    <s v="TOT"/>
    <s v="MLN_USD"/>
    <s v="A"/>
    <x v="29"/>
    <n v="1965233.15979722"/>
    <n v="3.0475453353243864E-2"/>
  </r>
  <r>
    <x v="15"/>
    <s v="Korea, Rep."/>
    <s v="GDPLTFORECAST"/>
    <s v="TOT"/>
    <s v="MLN_USD"/>
    <s v="A"/>
    <x v="30"/>
    <n v="2034655"/>
    <n v="3.5324989229238879E-2"/>
  </r>
  <r>
    <x v="15"/>
    <s v="Korea, Rep."/>
    <s v="GDPLTFORECAST"/>
    <s v="TOT"/>
    <s v="MLN_USD"/>
    <s v="A"/>
    <x v="31"/>
    <n v="2103608"/>
    <n v="3.3889283441173035E-2"/>
  </r>
  <r>
    <x v="15"/>
    <s v="Korea, Rep."/>
    <s v="GDPLTFORECAST"/>
    <s v="TOT"/>
    <s v="MLN_USD"/>
    <s v="A"/>
    <x v="32"/>
    <n v="2169180"/>
    <n v="3.1171206802788287E-2"/>
  </r>
  <r>
    <x v="15"/>
    <s v="Korea, Rep."/>
    <s v="GDPLTFORECAST"/>
    <s v="TOT"/>
    <s v="MLN_USD"/>
    <s v="A"/>
    <x v="33"/>
    <n v="2231631"/>
    <n v="2.8790141896938071E-2"/>
  </r>
  <r>
    <x v="15"/>
    <s v="Korea, Rep."/>
    <s v="GDPLTFORECAST"/>
    <s v="TOT"/>
    <s v="MLN_USD"/>
    <s v="A"/>
    <x v="34"/>
    <n v="2292102"/>
    <n v="2.709722171810669E-2"/>
  </r>
  <r>
    <x v="15"/>
    <s v="Korea, Rep."/>
    <s v="GDPLTFORECAST"/>
    <s v="TOT"/>
    <s v="MLN_USD"/>
    <s v="A"/>
    <x v="35"/>
    <n v="2351626"/>
    <n v="2.5969175891823237E-2"/>
  </r>
  <r>
    <x v="15"/>
    <s v="Korea, Rep."/>
    <s v="GDPLTFORECAST"/>
    <s v="TOT"/>
    <s v="MLN_USD"/>
    <s v="A"/>
    <x v="36"/>
    <n v="2410456"/>
    <n v="2.5016733102967814E-2"/>
  </r>
  <r>
    <x v="15"/>
    <s v="Korea, Rep."/>
    <s v="GDPLTFORECAST"/>
    <s v="TOT"/>
    <s v="MLN_USD"/>
    <s v="A"/>
    <x v="37"/>
    <n v="2468437"/>
    <n v="2.4053954936327449E-2"/>
  </r>
  <r>
    <x v="15"/>
    <s v="Korea, Rep."/>
    <s v="GDPLTFORECAST"/>
    <s v="TOT"/>
    <s v="MLN_USD"/>
    <s v="A"/>
    <x v="38"/>
    <n v="2525545"/>
    <n v="2.3135287633429646E-2"/>
  </r>
  <r>
    <x v="15"/>
    <s v="Korea, Rep."/>
    <s v="GDPLTFORECAST"/>
    <s v="TOT"/>
    <s v="MLN_USD"/>
    <s v="A"/>
    <x v="39"/>
    <n v="2581711"/>
    <n v="2.2239160260458579E-2"/>
  </r>
  <r>
    <x v="15"/>
    <s v="Korea, Rep."/>
    <s v="GDPLTFORECAST"/>
    <s v="TOT"/>
    <s v="MLN_USD"/>
    <s v="A"/>
    <x v="40"/>
    <n v="2636873"/>
    <n v="2.1366450388908831E-2"/>
  </r>
  <r>
    <x v="15"/>
    <s v="Korea, Rep."/>
    <s v="GDPLTFORECAST"/>
    <s v="TOT"/>
    <s v="MLN_USD"/>
    <s v="A"/>
    <x v="41"/>
    <n v="2691018"/>
    <n v="2.0533791350588304E-2"/>
  </r>
  <r>
    <x v="15"/>
    <s v="Korea, Rep."/>
    <s v="GDPLTFORECAST"/>
    <s v="TOT"/>
    <s v="MLN_USD"/>
    <s v="A"/>
    <x v="42"/>
    <n v="2744194"/>
    <n v="1.976055158308121E-2"/>
  </r>
  <r>
    <x v="15"/>
    <s v="Korea, Rep."/>
    <s v="GDPLTFORECAST"/>
    <s v="TOT"/>
    <s v="MLN_USD"/>
    <s v="A"/>
    <x v="43"/>
    <n v="2796477"/>
    <n v="1.9052224441858057E-2"/>
  </r>
  <r>
    <x v="15"/>
    <s v="Korea, Rep."/>
    <s v="GDPLTFORECAST"/>
    <s v="TOT"/>
    <s v="MLN_USD"/>
    <s v="A"/>
    <x v="44"/>
    <n v="2847940"/>
    <n v="1.8402797519879499E-2"/>
  </r>
  <r>
    <x v="15"/>
    <s v="Korea, Rep."/>
    <s v="GDPLTFORECAST"/>
    <s v="TOT"/>
    <s v="MLN_USD"/>
    <s v="A"/>
    <x v="45"/>
    <n v="2898636"/>
    <n v="1.7800936817489177E-2"/>
  </r>
  <r>
    <x v="15"/>
    <s v="Korea, Rep."/>
    <s v="GDPLTFORECAST"/>
    <s v="TOT"/>
    <s v="MLN_USD"/>
    <s v="A"/>
    <x v="46"/>
    <n v="2948623"/>
    <n v="1.7245007651874866E-2"/>
  </r>
  <r>
    <x v="15"/>
    <s v="Korea, Rep."/>
    <s v="GDPLTFORECAST"/>
    <s v="TOT"/>
    <s v="MLN_USD"/>
    <s v="A"/>
    <x v="47"/>
    <n v="2997620"/>
    <n v="1.6616908977512557E-2"/>
  </r>
  <r>
    <x v="15"/>
    <s v="Korea, Rep."/>
    <s v="GDPLTFORECAST"/>
    <s v="TOT"/>
    <s v="MLN_USD"/>
    <s v="A"/>
    <x v="48"/>
    <n v="3045615"/>
    <n v="1.6011035421434228E-2"/>
  </r>
  <r>
    <x v="15"/>
    <s v="Korea, Rep."/>
    <s v="GDPLTFORECAST"/>
    <s v="TOT"/>
    <s v="MLN_USD"/>
    <s v="A"/>
    <x v="49"/>
    <n v="3092552"/>
    <n v="1.5411337283274484E-2"/>
  </r>
  <r>
    <x v="15"/>
    <s v="Korea, Rep."/>
    <s v="GDPLTFORECAST"/>
    <s v="TOT"/>
    <s v="MLN_USD"/>
    <s v="A"/>
    <x v="50"/>
    <n v="3138401"/>
    <n v="1.4825619747056873E-2"/>
  </r>
  <r>
    <x v="15"/>
    <s v="Korea, Rep."/>
    <s v="GDPLTFORECAST"/>
    <s v="TOT"/>
    <s v="MLN_USD"/>
    <s v="A"/>
    <x v="51"/>
    <n v="3183191"/>
    <n v="1.4271598817359621E-2"/>
  </r>
  <r>
    <x v="15"/>
    <s v="Korea, Rep."/>
    <s v="GDPLTFORECAST"/>
    <s v="TOT"/>
    <s v="MLN_USD"/>
    <s v="A"/>
    <x v="52"/>
    <n v="3226971"/>
    <n v="1.3753494527975141E-2"/>
  </r>
  <r>
    <x v="15"/>
    <s v="Korea, Rep."/>
    <s v="GDPLTFORECAST"/>
    <s v="TOT"/>
    <s v="MLN_USD"/>
    <s v="A"/>
    <x v="53"/>
    <n v="3269858"/>
    <n v="1.3290172114964749E-2"/>
  </r>
  <r>
    <x v="15"/>
    <s v="Korea, Rep."/>
    <s v="GDPLTFORECAST"/>
    <s v="TOT"/>
    <s v="MLN_USD"/>
    <s v="A"/>
    <x v="54"/>
    <n v="3312047"/>
    <n v="1.2902395149881229E-2"/>
  </r>
  <r>
    <x v="15"/>
    <s v="Korea, Rep."/>
    <s v="GDPLTFORECAST"/>
    <s v="TOT"/>
    <s v="MLN_USD"/>
    <s v="A"/>
    <x v="55"/>
    <n v="3353791"/>
    <n v="1.2603685877646154E-2"/>
  </r>
  <r>
    <x v="15"/>
    <s v="Korea, Rep."/>
    <s v="GDPLTFORECAST"/>
    <s v="TOT"/>
    <s v="MLN_USD"/>
    <s v="A"/>
    <x v="56"/>
    <n v="3395353"/>
    <n v="1.2392543244346577E-2"/>
  </r>
  <r>
    <x v="15"/>
    <s v="Korea, Rep."/>
    <s v="GDPLTFORECAST"/>
    <s v="TOT"/>
    <s v="MLN_USD"/>
    <s v="A"/>
    <x v="57"/>
    <n v="3437298"/>
    <n v="1.2353649237649256E-2"/>
  </r>
  <r>
    <x v="15"/>
    <s v="Korea, Rep."/>
    <s v="GDPLTFORECAST"/>
    <s v="TOT"/>
    <s v="MLN_USD"/>
    <s v="A"/>
    <x v="58"/>
    <n v="3479799"/>
    <n v="1.236465386475083E-2"/>
  </r>
  <r>
    <x v="15"/>
    <s v="Korea, Rep."/>
    <s v="GDPLTFORECAST"/>
    <s v="TOT"/>
    <s v="MLN_USD"/>
    <s v="A"/>
    <x v="59"/>
    <n v="3523002"/>
    <n v="1.241537226719136E-2"/>
  </r>
  <r>
    <x v="15"/>
    <s v="Korea, Rep."/>
    <s v="GDPLTFORECAST"/>
    <s v="TOT"/>
    <s v="MLN_USD"/>
    <s v="A"/>
    <x v="60"/>
    <n v="3567039"/>
    <n v="1.249985097936368E-2"/>
  </r>
  <r>
    <x v="15"/>
    <s v="Korea, Rep."/>
    <s v="GDPLTFORECAST"/>
    <s v="TOT"/>
    <s v="MLN_USD"/>
    <s v="A"/>
    <x v="61"/>
    <n v="3611991"/>
    <n v="1.2602048926294351E-2"/>
  </r>
  <r>
    <x v="15"/>
    <s v="Korea, Rep."/>
    <s v="GDPLTFORECAST"/>
    <s v="TOT"/>
    <s v="MLN_USD"/>
    <s v="A"/>
    <x v="62"/>
    <n v="3657425"/>
    <n v="1.2578658141728427E-2"/>
  </r>
  <r>
    <x v="15"/>
    <s v="Korea, Rep."/>
    <s v="GDPLTFORECAST"/>
    <s v="TOT"/>
    <s v="MLN_USD"/>
    <s v="A"/>
    <x v="63"/>
    <n v="3703107"/>
    <n v="1.2490208274947623E-2"/>
  </r>
  <r>
    <x v="15"/>
    <s v="Korea, Rep."/>
    <s v="GDPLTFORECAST"/>
    <s v="TOT"/>
    <s v="MLN_USD"/>
    <s v="A"/>
    <x v="64"/>
    <n v="3748721"/>
    <n v="1.2317764515040963E-2"/>
  </r>
  <r>
    <x v="15"/>
    <s v="Korea, Rep."/>
    <s v="GDPLTFORECAST"/>
    <s v="TOT"/>
    <s v="MLN_USD"/>
    <s v="A"/>
    <x v="65"/>
    <n v="3794015"/>
    <n v="1.2082520945143616E-2"/>
  </r>
  <r>
    <x v="15"/>
    <s v="Korea, Rep."/>
    <s v="GDPLTFORECAST"/>
    <s v="TOT"/>
    <s v="MLN_USD"/>
    <s v="A"/>
    <x v="66"/>
    <n v="3838892"/>
    <n v="1.1828366519373246E-2"/>
  </r>
  <r>
    <x v="15"/>
    <s v="Korea, Rep."/>
    <s v="GDPLTFORECAST"/>
    <s v="TOT"/>
    <s v="MLN_USD"/>
    <s v="A"/>
    <x v="67"/>
    <n v="3882960"/>
    <n v="1.1479353938584458E-2"/>
  </r>
  <r>
    <x v="15"/>
    <s v="Korea, Rep."/>
    <s v="GDPLTFORECAST"/>
    <s v="TOT"/>
    <s v="MLN_USD"/>
    <s v="A"/>
    <x v="68"/>
    <n v="3926322"/>
    <n v="1.1167253847580216E-2"/>
  </r>
  <r>
    <x v="15"/>
    <s v="Korea, Rep."/>
    <s v="GDPLTFORECAST"/>
    <s v="TOT"/>
    <s v="MLN_USD"/>
    <s v="A"/>
    <x v="69"/>
    <n v="3969155"/>
    <n v="1.0909191859455269E-2"/>
  </r>
  <r>
    <x v="15"/>
    <s v="Korea, Rep."/>
    <s v="GDPLTFORECAST"/>
    <s v="TOT"/>
    <s v="MLN_USD"/>
    <s v="A"/>
    <x v="70"/>
    <n v="4011649"/>
    <n v="1.070605708267891E-2"/>
  </r>
  <r>
    <x v="16"/>
    <s v="Luxembourg"/>
    <s v="GDPLTFORECAST"/>
    <s v="TOT"/>
    <s v="MLN_USD"/>
    <s v="A"/>
    <x v="0"/>
    <n v="20537.276684493801"/>
    <n v="0"/>
  </r>
  <r>
    <x v="16"/>
    <s v="Luxembourg"/>
    <s v="GDPLTFORECAST"/>
    <s v="TOT"/>
    <s v="MLN_USD"/>
    <s v="A"/>
    <x v="1"/>
    <n v="22312.558008594999"/>
    <n v="8.6441905193865409E-2"/>
  </r>
  <r>
    <x v="16"/>
    <s v="Luxembourg"/>
    <s v="GDPLTFORECAST"/>
    <s v="TOT"/>
    <s v="MLN_USD"/>
    <s v="A"/>
    <x v="2"/>
    <n v="22718.569086113199"/>
    <n v="1.8196527594989353E-2"/>
  </r>
  <r>
    <x v="16"/>
    <s v="Luxembourg"/>
    <s v="GDPLTFORECAST"/>
    <s v="TOT"/>
    <s v="MLN_USD"/>
    <s v="A"/>
    <x v="3"/>
    <n v="23672.8962029469"/>
    <n v="4.2006479951109066E-2"/>
  </r>
  <r>
    <x v="16"/>
    <s v="Luxembourg"/>
    <s v="GDPLTFORECAST"/>
    <s v="TOT"/>
    <s v="MLN_USD"/>
    <s v="A"/>
    <x v="4"/>
    <n v="24577.418919183499"/>
    <n v="3.8209212277287907E-2"/>
  </r>
  <r>
    <x v="16"/>
    <s v="Luxembourg"/>
    <s v="GDPLTFORECAST"/>
    <s v="TOT"/>
    <s v="MLN_USD"/>
    <s v="A"/>
    <x v="5"/>
    <n v="24929.416773093799"/>
    <n v="1.4322002447358484E-2"/>
  </r>
  <r>
    <x v="16"/>
    <s v="Luxembourg"/>
    <s v="GDPLTFORECAST"/>
    <s v="TOT"/>
    <s v="MLN_USD"/>
    <s v="A"/>
    <x v="6"/>
    <n v="25276.7790378272"/>
    <n v="1.3933830377785172E-2"/>
  </r>
  <r>
    <x v="16"/>
    <s v="Luxembourg"/>
    <s v="GDPLTFORECAST"/>
    <s v="TOT"/>
    <s v="MLN_USD"/>
    <s v="A"/>
    <x v="7"/>
    <n v="26723.893961102702"/>
    <n v="5.7250764470816007E-2"/>
  </r>
  <r>
    <x v="16"/>
    <s v="Luxembourg"/>
    <s v="GDPLTFORECAST"/>
    <s v="TOT"/>
    <s v="MLN_USD"/>
    <s v="A"/>
    <x v="8"/>
    <n v="28334.9362075504"/>
    <n v="6.0284711831015692E-2"/>
  </r>
  <r>
    <x v="16"/>
    <s v="Luxembourg"/>
    <s v="GDPLTFORECAST"/>
    <s v="TOT"/>
    <s v="MLN_USD"/>
    <s v="A"/>
    <x v="9"/>
    <n v="30733.567071225702"/>
    <n v="8.4652770915225828E-2"/>
  </r>
  <r>
    <x v="16"/>
    <s v="Luxembourg"/>
    <s v="GDPLTFORECAST"/>
    <s v="TOT"/>
    <s v="MLN_USD"/>
    <s v="A"/>
    <x v="10"/>
    <n v="33257.961608646998"/>
    <n v="8.2138026203432801E-2"/>
  </r>
  <r>
    <x v="16"/>
    <s v="Luxembourg"/>
    <s v="GDPLTFORECAST"/>
    <s v="TOT"/>
    <s v="MLN_USD"/>
    <s v="A"/>
    <x v="11"/>
    <n v="34093.830257536603"/>
    <n v="2.5132888741812742E-2"/>
  </r>
  <r>
    <x v="16"/>
    <s v="Luxembourg"/>
    <s v="GDPLTFORECAST"/>
    <s v="TOT"/>
    <s v="MLN_USD"/>
    <s v="A"/>
    <x v="12"/>
    <n v="35401.017923519197"/>
    <n v="3.8340886198717339E-2"/>
  </r>
  <r>
    <x v="16"/>
    <s v="Luxembourg"/>
    <s v="GDPLTFORECAST"/>
    <s v="TOT"/>
    <s v="MLN_USD"/>
    <s v="A"/>
    <x v="13"/>
    <n v="35980.296170672998"/>
    <n v="1.6363321766771799E-2"/>
  </r>
  <r>
    <x v="16"/>
    <s v="Luxembourg"/>
    <s v="GDPLTFORECAST"/>
    <s v="TOT"/>
    <s v="MLN_USD"/>
    <s v="A"/>
    <x v="14"/>
    <n v="37297.884441573602"/>
    <n v="3.6619717209958713E-2"/>
  </r>
  <r>
    <x v="16"/>
    <s v="Luxembourg"/>
    <s v="GDPLTFORECAST"/>
    <s v="TOT"/>
    <s v="MLN_USD"/>
    <s v="A"/>
    <x v="15"/>
    <n v="38491.393841623802"/>
    <n v="3.1999385968386695E-2"/>
  </r>
  <r>
    <x v="16"/>
    <s v="Luxembourg"/>
    <s v="GDPLTFORECAST"/>
    <s v="TOT"/>
    <s v="MLN_USD"/>
    <s v="A"/>
    <x v="16"/>
    <n v="40482.459105281501"/>
    <n v="5.1727543872537085E-2"/>
  </r>
  <r>
    <x v="16"/>
    <s v="Luxembourg"/>
    <s v="GDPLTFORECAST"/>
    <s v="TOT"/>
    <s v="MLN_USD"/>
    <s v="A"/>
    <x v="17"/>
    <n v="43860.986030486303"/>
    <n v="8.3456563654356275E-2"/>
  </r>
  <r>
    <x v="16"/>
    <s v="Luxembourg"/>
    <s v="GDPLTFORECAST"/>
    <s v="TOT"/>
    <s v="MLN_USD"/>
    <s v="A"/>
    <x v="18"/>
    <n v="43298.951346515401"/>
    <n v="-1.2814000204652287E-2"/>
  </r>
  <r>
    <x v="16"/>
    <s v="Luxembourg"/>
    <s v="GDPLTFORECAST"/>
    <s v="TOT"/>
    <s v="MLN_USD"/>
    <s v="A"/>
    <x v="19"/>
    <n v="41389.901077437797"/>
    <n v="-4.4089988549601222E-2"/>
  </r>
  <r>
    <x v="16"/>
    <s v="Luxembourg"/>
    <s v="GDPLTFORECAST"/>
    <s v="TOT"/>
    <s v="MLN_USD"/>
    <s v="A"/>
    <x v="20"/>
    <n v="43396.558602915698"/>
    <n v="4.848181496552928E-2"/>
  </r>
  <r>
    <x v="16"/>
    <s v="Luxembourg"/>
    <s v="GDPLTFORECAST"/>
    <s v="TOT"/>
    <s v="MLN_USD"/>
    <s v="A"/>
    <x v="21"/>
    <n v="44505.3112861626"/>
    <n v="2.5549322779074179E-2"/>
  </r>
  <r>
    <x v="16"/>
    <s v="Luxembourg"/>
    <s v="GDPLTFORECAST"/>
    <s v="TOT"/>
    <s v="MLN_USD"/>
    <s v="A"/>
    <x v="22"/>
    <n v="44338.7600364795"/>
    <n v="-3.7422780533361566E-3"/>
  </r>
  <r>
    <x v="16"/>
    <s v="Luxembourg"/>
    <s v="GDPLTFORECAST"/>
    <s v="TOT"/>
    <s v="MLN_USD"/>
    <s v="A"/>
    <x v="23"/>
    <n v="45970.526763446098"/>
    <n v="3.6802263428748816E-2"/>
  </r>
  <r>
    <x v="16"/>
    <s v="Luxembourg"/>
    <s v="GDPLTFORECAST"/>
    <s v="TOT"/>
    <s v="MLN_USD"/>
    <s v="A"/>
    <x v="24"/>
    <n v="48610.945754796099"/>
    <n v="5.7437214172832984E-2"/>
  </r>
  <r>
    <x v="16"/>
    <s v="Luxembourg"/>
    <s v="GDPLTFORECAST"/>
    <s v="TOT"/>
    <s v="MLN_USD"/>
    <s v="A"/>
    <x v="25"/>
    <n v="50017.329298254299"/>
    <n v="2.8931417021843098E-2"/>
  </r>
  <r>
    <x v="16"/>
    <s v="Luxembourg"/>
    <s v="GDPLTFORECAST"/>
    <s v="TOT"/>
    <s v="MLN_USD"/>
    <s v="A"/>
    <x v="26"/>
    <n v="51556.418897627402"/>
    <n v="3.077112714666308E-2"/>
  </r>
  <r>
    <x v="16"/>
    <s v="Luxembourg"/>
    <s v="GDPLTFORECAST"/>
    <s v="TOT"/>
    <s v="MLN_USD"/>
    <s v="A"/>
    <x v="27"/>
    <n v="52751.045735903499"/>
    <n v="2.3171253237122658E-2"/>
  </r>
  <r>
    <x v="16"/>
    <s v="Luxembourg"/>
    <s v="GDPLTFORECAST"/>
    <s v="TOT"/>
    <s v="MLN_USD"/>
    <s v="A"/>
    <x v="28"/>
    <n v="54633.756778369599"/>
    <n v="3.5690497054633452E-2"/>
  </r>
  <r>
    <x v="16"/>
    <s v="Luxembourg"/>
    <s v="GDPLTFORECAST"/>
    <s v="TOT"/>
    <s v="MLN_USD"/>
    <s v="A"/>
    <x v="29"/>
    <n v="56733.558580270997"/>
    <n v="3.8434146317624984E-2"/>
  </r>
  <r>
    <x v="16"/>
    <s v="Luxembourg"/>
    <s v="GDPLTFORECAST"/>
    <s v="TOT"/>
    <s v="MLN_USD"/>
    <s v="A"/>
    <x v="30"/>
    <n v="58205.21"/>
    <n v="2.5939698770116815E-2"/>
  </r>
  <r>
    <x v="16"/>
    <s v="Luxembourg"/>
    <s v="GDPLTFORECAST"/>
    <s v="TOT"/>
    <s v="MLN_USD"/>
    <s v="A"/>
    <x v="31"/>
    <n v="59671.91"/>
    <n v="2.5198775161192621E-2"/>
  </r>
  <r>
    <x v="16"/>
    <s v="Luxembourg"/>
    <s v="GDPLTFORECAST"/>
    <s v="TOT"/>
    <s v="MLN_USD"/>
    <s v="A"/>
    <x v="32"/>
    <n v="61284.66"/>
    <n v="2.7026954558686089E-2"/>
  </r>
  <r>
    <x v="16"/>
    <s v="Luxembourg"/>
    <s v="GDPLTFORECAST"/>
    <s v="TOT"/>
    <s v="MLN_USD"/>
    <s v="A"/>
    <x v="33"/>
    <n v="63041.97"/>
    <n v="2.8674549226511026E-2"/>
  </r>
  <r>
    <x v="16"/>
    <s v="Luxembourg"/>
    <s v="GDPLTFORECAST"/>
    <s v="TOT"/>
    <s v="MLN_USD"/>
    <s v="A"/>
    <x v="34"/>
    <n v="64922.29"/>
    <n v="2.9826479090041103E-2"/>
  </r>
  <r>
    <x v="16"/>
    <s v="Luxembourg"/>
    <s v="GDPLTFORECAST"/>
    <s v="TOT"/>
    <s v="MLN_USD"/>
    <s v="A"/>
    <x v="35"/>
    <n v="66919.490000000005"/>
    <n v="3.0762932114686725E-2"/>
  </r>
  <r>
    <x v="16"/>
    <s v="Luxembourg"/>
    <s v="GDPLTFORECAST"/>
    <s v="TOT"/>
    <s v="MLN_USD"/>
    <s v="A"/>
    <x v="36"/>
    <n v="69015.759999999995"/>
    <n v="3.1325253674228337E-2"/>
  </r>
  <r>
    <x v="16"/>
    <s v="Luxembourg"/>
    <s v="GDPLTFORECAST"/>
    <s v="TOT"/>
    <s v="MLN_USD"/>
    <s v="A"/>
    <x v="37"/>
    <n v="71183.679999999993"/>
    <n v="3.1411955761988297E-2"/>
  </r>
  <r>
    <x v="16"/>
    <s v="Luxembourg"/>
    <s v="GDPLTFORECAST"/>
    <s v="TOT"/>
    <s v="MLN_USD"/>
    <s v="A"/>
    <x v="38"/>
    <n v="73420.539999999994"/>
    <n v="3.142377578680966E-2"/>
  </r>
  <r>
    <x v="16"/>
    <s v="Luxembourg"/>
    <s v="GDPLTFORECAST"/>
    <s v="TOT"/>
    <s v="MLN_USD"/>
    <s v="A"/>
    <x v="39"/>
    <n v="75725.73"/>
    <n v="3.139707226342936E-2"/>
  </r>
  <r>
    <x v="16"/>
    <s v="Luxembourg"/>
    <s v="GDPLTFORECAST"/>
    <s v="TOT"/>
    <s v="MLN_USD"/>
    <s v="A"/>
    <x v="40"/>
    <n v="78098.28"/>
    <n v="3.1330830353170525E-2"/>
  </r>
  <r>
    <x v="16"/>
    <s v="Luxembourg"/>
    <s v="GDPLTFORECAST"/>
    <s v="TOT"/>
    <s v="MLN_USD"/>
    <s v="A"/>
    <x v="41"/>
    <n v="80537.850000000006"/>
    <n v="3.1237179615223321E-2"/>
  </r>
  <r>
    <x v="16"/>
    <s v="Luxembourg"/>
    <s v="GDPLTFORECAST"/>
    <s v="TOT"/>
    <s v="MLN_USD"/>
    <s v="A"/>
    <x v="42"/>
    <n v="83060.87"/>
    <n v="3.132713376381413E-2"/>
  </r>
  <r>
    <x v="16"/>
    <s v="Luxembourg"/>
    <s v="GDPLTFORECAST"/>
    <s v="TOT"/>
    <s v="MLN_USD"/>
    <s v="A"/>
    <x v="43"/>
    <n v="85672.69"/>
    <n v="3.1444650170411315E-2"/>
  </r>
  <r>
    <x v="16"/>
    <s v="Luxembourg"/>
    <s v="GDPLTFORECAST"/>
    <s v="TOT"/>
    <s v="MLN_USD"/>
    <s v="A"/>
    <x v="44"/>
    <n v="88375.81"/>
    <n v="3.1551711519738568E-2"/>
  </r>
  <r>
    <x v="16"/>
    <s v="Luxembourg"/>
    <s v="GDPLTFORECAST"/>
    <s v="TOT"/>
    <s v="MLN_USD"/>
    <s v="A"/>
    <x v="45"/>
    <n v="91169.65"/>
    <n v="3.1613175596353793E-2"/>
  </r>
  <r>
    <x v="16"/>
    <s v="Luxembourg"/>
    <s v="GDPLTFORECAST"/>
    <s v="TOT"/>
    <s v="MLN_USD"/>
    <s v="A"/>
    <x v="46"/>
    <n v="94052.79"/>
    <n v="3.1623901155702683E-2"/>
  </r>
  <r>
    <x v="16"/>
    <s v="Luxembourg"/>
    <s v="GDPLTFORECAST"/>
    <s v="TOT"/>
    <s v="MLN_USD"/>
    <s v="A"/>
    <x v="47"/>
    <n v="97013.79"/>
    <n v="3.1482319663244551E-2"/>
  </r>
  <r>
    <x v="16"/>
    <s v="Luxembourg"/>
    <s v="GDPLTFORECAST"/>
    <s v="TOT"/>
    <s v="MLN_USD"/>
    <s v="A"/>
    <x v="48"/>
    <n v="100052.7"/>
    <n v="3.1324515823987431E-2"/>
  </r>
  <r>
    <x v="16"/>
    <s v="Luxembourg"/>
    <s v="GDPLTFORECAST"/>
    <s v="TOT"/>
    <s v="MLN_USD"/>
    <s v="A"/>
    <x v="49"/>
    <n v="103166.2"/>
    <n v="3.1118600497537896E-2"/>
  </r>
  <r>
    <x v="16"/>
    <s v="Luxembourg"/>
    <s v="GDPLTFORECAST"/>
    <s v="TOT"/>
    <s v="MLN_USD"/>
    <s v="A"/>
    <x v="50"/>
    <n v="106348.8"/>
    <n v="3.0849251014382739E-2"/>
  </r>
  <r>
    <x v="16"/>
    <s v="Luxembourg"/>
    <s v="GDPLTFORECAST"/>
    <s v="TOT"/>
    <s v="MLN_USD"/>
    <s v="A"/>
    <x v="51"/>
    <n v="109596.7"/>
    <n v="3.0540071914304523E-2"/>
  </r>
  <r>
    <x v="16"/>
    <s v="Luxembourg"/>
    <s v="GDPLTFORECAST"/>
    <s v="TOT"/>
    <s v="MLN_USD"/>
    <s v="A"/>
    <x v="52"/>
    <n v="112912.5"/>
    <n v="3.0254560584397128E-2"/>
  </r>
  <r>
    <x v="16"/>
    <s v="Luxembourg"/>
    <s v="GDPLTFORECAST"/>
    <s v="TOT"/>
    <s v="MLN_USD"/>
    <s v="A"/>
    <x v="53"/>
    <n v="116301"/>
    <n v="3.0009963467286571E-2"/>
  </r>
  <r>
    <x v="16"/>
    <s v="Luxembourg"/>
    <s v="GDPLTFORECAST"/>
    <s v="TOT"/>
    <s v="MLN_USD"/>
    <s v="A"/>
    <x v="54"/>
    <n v="119765.8"/>
    <n v="2.9791661292680294E-2"/>
  </r>
  <r>
    <x v="16"/>
    <s v="Luxembourg"/>
    <s v="GDPLTFORECAST"/>
    <s v="TOT"/>
    <s v="MLN_USD"/>
    <s v="A"/>
    <x v="55"/>
    <n v="123307.9"/>
    <n v="2.9575220972932081E-2"/>
  </r>
  <r>
    <x v="16"/>
    <s v="Luxembourg"/>
    <s v="GDPLTFORECAST"/>
    <s v="TOT"/>
    <s v="MLN_USD"/>
    <s v="A"/>
    <x v="56"/>
    <n v="126927.3"/>
    <n v="2.9352539456109605E-2"/>
  </r>
  <r>
    <x v="16"/>
    <s v="Luxembourg"/>
    <s v="GDPLTFORECAST"/>
    <s v="TOT"/>
    <s v="MLN_USD"/>
    <s v="A"/>
    <x v="57"/>
    <n v="130646.3"/>
    <n v="2.9300237222410042E-2"/>
  </r>
  <r>
    <x v="16"/>
    <s v="Luxembourg"/>
    <s v="GDPLTFORECAST"/>
    <s v="TOT"/>
    <s v="MLN_USD"/>
    <s v="A"/>
    <x v="58"/>
    <n v="134468.5"/>
    <n v="2.9256090681481162E-2"/>
  </r>
  <r>
    <x v="16"/>
    <s v="Luxembourg"/>
    <s v="GDPLTFORECAST"/>
    <s v="TOT"/>
    <s v="MLN_USD"/>
    <s v="A"/>
    <x v="59"/>
    <n v="138394.70000000001"/>
    <n v="2.9197916240606636E-2"/>
  </r>
  <r>
    <x v="16"/>
    <s v="Luxembourg"/>
    <s v="GDPLTFORECAST"/>
    <s v="TOT"/>
    <s v="MLN_USD"/>
    <s v="A"/>
    <x v="60"/>
    <n v="142423.5"/>
    <n v="2.9110941387206157E-2"/>
  </r>
  <r>
    <x v="16"/>
    <s v="Luxembourg"/>
    <s v="GDPLTFORECAST"/>
    <s v="TOT"/>
    <s v="MLN_USD"/>
    <s v="A"/>
    <x v="61"/>
    <n v="146555"/>
    <n v="2.9008555470129593E-2"/>
  </r>
  <r>
    <x v="16"/>
    <s v="Luxembourg"/>
    <s v="GDPLTFORECAST"/>
    <s v="TOT"/>
    <s v="MLN_USD"/>
    <s v="A"/>
    <x v="62"/>
    <n v="150774.29999999999"/>
    <n v="2.8789874108696267E-2"/>
  </r>
  <r>
    <x v="16"/>
    <s v="Luxembourg"/>
    <s v="GDPLTFORECAST"/>
    <s v="TOT"/>
    <s v="MLN_USD"/>
    <s v="A"/>
    <x v="63"/>
    <n v="155086.1"/>
    <n v="2.8597711944277071E-2"/>
  </r>
  <r>
    <x v="16"/>
    <s v="Luxembourg"/>
    <s v="GDPLTFORECAST"/>
    <s v="TOT"/>
    <s v="MLN_USD"/>
    <s v="A"/>
    <x v="64"/>
    <n v="159492"/>
    <n v="2.8409380337760748E-2"/>
  </r>
  <r>
    <x v="16"/>
    <s v="Luxembourg"/>
    <s v="GDPLTFORECAST"/>
    <s v="TOT"/>
    <s v="MLN_USD"/>
    <s v="A"/>
    <x v="65"/>
    <n v="163991.20000000001"/>
    <n v="2.8209565370050038E-2"/>
  </r>
  <r>
    <x v="16"/>
    <s v="Luxembourg"/>
    <s v="GDPLTFORECAST"/>
    <s v="TOT"/>
    <s v="MLN_USD"/>
    <s v="A"/>
    <x v="66"/>
    <n v="168584.8"/>
    <n v="2.8011259140734213E-2"/>
  </r>
  <r>
    <x v="16"/>
    <s v="Luxembourg"/>
    <s v="GDPLTFORECAST"/>
    <s v="TOT"/>
    <s v="MLN_USD"/>
    <s v="A"/>
    <x v="67"/>
    <n v="173281.3"/>
    <n v="2.785838343670366E-2"/>
  </r>
  <r>
    <x v="16"/>
    <s v="Luxembourg"/>
    <s v="GDPLTFORECAST"/>
    <s v="TOT"/>
    <s v="MLN_USD"/>
    <s v="A"/>
    <x v="68"/>
    <n v="178091"/>
    <n v="2.7756601549042026E-2"/>
  </r>
  <r>
    <x v="16"/>
    <s v="Luxembourg"/>
    <s v="GDPLTFORECAST"/>
    <s v="TOT"/>
    <s v="MLN_USD"/>
    <s v="A"/>
    <x v="69"/>
    <n v="183022.8"/>
    <n v="2.769258412833886E-2"/>
  </r>
  <r>
    <x v="16"/>
    <s v="Luxembourg"/>
    <s v="GDPLTFORECAST"/>
    <s v="TOT"/>
    <s v="MLN_USD"/>
    <s v="A"/>
    <x v="70"/>
    <n v="188082.8"/>
    <n v="2.764682870112356E-2"/>
  </r>
  <r>
    <x v="17"/>
    <s v="Mexico"/>
    <s v="GDPLTFORECAST"/>
    <s v="TOT"/>
    <s v="MLN_USD"/>
    <s v="A"/>
    <x v="0"/>
    <n v="1078103.6072172001"/>
    <n v="0"/>
  </r>
  <r>
    <x v="17"/>
    <s v="Mexico"/>
    <s v="GDPLTFORECAST"/>
    <s v="TOT"/>
    <s v="MLN_USD"/>
    <s v="A"/>
    <x v="1"/>
    <n v="1123314.96495506"/>
    <n v="4.1936004513109415E-2"/>
  </r>
  <r>
    <x v="17"/>
    <s v="Mexico"/>
    <s v="GDPLTFORECAST"/>
    <s v="TOT"/>
    <s v="MLN_USD"/>
    <s v="A"/>
    <x v="2"/>
    <n v="1163409.94125309"/>
    <n v="3.5693440886042094E-2"/>
  </r>
  <r>
    <x v="17"/>
    <s v="Mexico"/>
    <s v="GDPLTFORECAST"/>
    <s v="TOT"/>
    <s v="MLN_USD"/>
    <s v="A"/>
    <x v="3"/>
    <n v="1186090.5397336399"/>
    <n v="1.9494932677058818E-2"/>
  </r>
  <r>
    <x v="17"/>
    <s v="Mexico"/>
    <s v="GDPLTFORECAST"/>
    <s v="TOT"/>
    <s v="MLN_USD"/>
    <s v="A"/>
    <x v="4"/>
    <n v="1244534.0555065901"/>
    <n v="4.9274076316361715E-2"/>
  </r>
  <r>
    <x v="17"/>
    <s v="Mexico"/>
    <s v="GDPLTFORECAST"/>
    <s v="TOT"/>
    <s v="MLN_USD"/>
    <s v="A"/>
    <x v="5"/>
    <n v="1166243.8729347601"/>
    <n v="-6.2907223973040938E-2"/>
  </r>
  <r>
    <x v="17"/>
    <s v="Mexico"/>
    <s v="GDPLTFORECAST"/>
    <s v="TOT"/>
    <s v="MLN_USD"/>
    <s v="A"/>
    <x v="6"/>
    <n v="1242270.14693795"/>
    <n v="6.5189001861056584E-2"/>
  </r>
  <r>
    <x v="17"/>
    <s v="Mexico"/>
    <s v="GDPLTFORECAST"/>
    <s v="TOT"/>
    <s v="MLN_USD"/>
    <s v="A"/>
    <x v="7"/>
    <n v="1330271.26663576"/>
    <n v="7.0838955532113834E-2"/>
  </r>
  <r>
    <x v="17"/>
    <s v="Mexico"/>
    <s v="GDPLTFORECAST"/>
    <s v="TOT"/>
    <s v="MLN_USD"/>
    <s v="A"/>
    <x v="8"/>
    <n v="1399379.7958154399"/>
    <n v="5.1950704275868897E-2"/>
  </r>
  <r>
    <x v="17"/>
    <s v="Mexico"/>
    <s v="GDPLTFORECAST"/>
    <s v="TOT"/>
    <s v="MLN_USD"/>
    <s v="A"/>
    <x v="9"/>
    <n v="1437776.00439408"/>
    <n v="2.7438018394617458E-2"/>
  </r>
  <r>
    <x v="17"/>
    <s v="Mexico"/>
    <s v="GDPLTFORECAST"/>
    <s v="TOT"/>
    <s v="MLN_USD"/>
    <s v="A"/>
    <x v="10"/>
    <n v="1505228.1309295199"/>
    <n v="4.6914210787560195E-2"/>
  </r>
  <r>
    <x v="17"/>
    <s v="Mexico"/>
    <s v="GDPLTFORECAST"/>
    <s v="TOT"/>
    <s v="MLN_USD"/>
    <s v="A"/>
    <x v="11"/>
    <n v="1502489.7280647601"/>
    <n v="-1.8192610199683212E-3"/>
  </r>
  <r>
    <x v="17"/>
    <s v="Mexico"/>
    <s v="GDPLTFORECAST"/>
    <s v="TOT"/>
    <s v="MLN_USD"/>
    <s v="A"/>
    <x v="12"/>
    <n v="1501757.5699819501"/>
    <n v="-4.8729656458490478E-4"/>
  </r>
  <r>
    <x v="17"/>
    <s v="Mexico"/>
    <s v="GDPLTFORECAST"/>
    <s v="TOT"/>
    <s v="MLN_USD"/>
    <s v="A"/>
    <x v="13"/>
    <n v="1523781.59313303"/>
    <n v="1.4665498340950434E-2"/>
  </r>
  <r>
    <x v="17"/>
    <s v="Mexico"/>
    <s v="GDPLTFORECAST"/>
    <s v="TOT"/>
    <s v="MLN_USD"/>
    <s v="A"/>
    <x v="14"/>
    <n v="1579858.84486015"/>
    <n v="3.6801370996889515E-2"/>
  </r>
  <r>
    <x v="17"/>
    <s v="Mexico"/>
    <s v="GDPLTFORECAST"/>
    <s v="TOT"/>
    <s v="MLN_USD"/>
    <s v="A"/>
    <x v="15"/>
    <n v="1619567.9056307101"/>
    <n v="2.5134562432427288E-2"/>
  </r>
  <r>
    <x v="17"/>
    <s v="Mexico"/>
    <s v="GDPLTFORECAST"/>
    <s v="TOT"/>
    <s v="MLN_USD"/>
    <s v="A"/>
    <x v="16"/>
    <n v="1692404.87614749"/>
    <n v="4.4973088354955282E-2"/>
  </r>
  <r>
    <x v="17"/>
    <s v="Mexico"/>
    <s v="GDPLTFORECAST"/>
    <s v="TOT"/>
    <s v="MLN_USD"/>
    <s v="A"/>
    <x v="17"/>
    <n v="1731028.3964219601"/>
    <n v="2.2821678676789636E-2"/>
  </r>
  <r>
    <x v="17"/>
    <s v="Mexico"/>
    <s v="GDPLTFORECAST"/>
    <s v="TOT"/>
    <s v="MLN_USD"/>
    <s v="A"/>
    <x v="18"/>
    <n v="1746944.01719509"/>
    <n v="9.1943152440638887E-3"/>
  </r>
  <r>
    <x v="17"/>
    <s v="Mexico"/>
    <s v="GDPLTFORECAST"/>
    <s v="TOT"/>
    <s v="MLN_USD"/>
    <s v="A"/>
    <x v="19"/>
    <n v="1658341.2867847199"/>
    <n v="-5.0718700506860781E-2"/>
  </r>
  <r>
    <x v="17"/>
    <s v="Mexico"/>
    <s v="GDPLTFORECAST"/>
    <s v="TOT"/>
    <s v="MLN_USD"/>
    <s v="A"/>
    <x v="20"/>
    <n v="1743416.6325506601"/>
    <n v="5.1301469995291837E-2"/>
  </r>
  <r>
    <x v="17"/>
    <s v="Mexico"/>
    <s v="GDPLTFORECAST"/>
    <s v="TOT"/>
    <s v="MLN_USD"/>
    <s v="A"/>
    <x v="21"/>
    <n v="1807380.57372318"/>
    <n v="3.6688844180027713E-2"/>
  </r>
  <r>
    <x v="17"/>
    <s v="Mexico"/>
    <s v="GDPLTFORECAST"/>
    <s v="TOT"/>
    <s v="MLN_USD"/>
    <s v="A"/>
    <x v="22"/>
    <n v="1869263.5024905"/>
    <n v="3.4239014000157164E-2"/>
  </r>
  <r>
    <x v="17"/>
    <s v="Mexico"/>
    <s v="GDPLTFORECAST"/>
    <s v="TOT"/>
    <s v="MLN_USD"/>
    <s v="A"/>
    <x v="23"/>
    <n v="1898963.57422931"/>
    <n v="1.5888649031685187E-2"/>
  </r>
  <r>
    <x v="17"/>
    <s v="Mexico"/>
    <s v="GDPLTFORECAST"/>
    <s v="TOT"/>
    <s v="MLN_USD"/>
    <s v="A"/>
    <x v="24"/>
    <n v="1953059.71818054"/>
    <n v="2.8487194112285508E-2"/>
  </r>
  <r>
    <x v="17"/>
    <s v="Mexico"/>
    <s v="GDPLTFORECAST"/>
    <s v="TOT"/>
    <s v="MLN_USD"/>
    <s v="A"/>
    <x v="25"/>
    <n v="2017177.88377384"/>
    <n v="3.2829598089828105E-2"/>
  </r>
  <r>
    <x v="17"/>
    <s v="Mexico"/>
    <s v="GDPLTFORECAST"/>
    <s v="TOT"/>
    <s v="MLN_USD"/>
    <s v="A"/>
    <x v="26"/>
    <n v="2070977.04950464"/>
    <n v="2.6670511392951513E-2"/>
  </r>
  <r>
    <x v="17"/>
    <s v="Mexico"/>
    <s v="GDPLTFORECAST"/>
    <s v="TOT"/>
    <s v="MLN_USD"/>
    <s v="A"/>
    <x v="27"/>
    <n v="2118123.6290063299"/>
    <n v="2.2765379999245772E-2"/>
  </r>
  <r>
    <x v="17"/>
    <s v="Mexico"/>
    <s v="GDPLTFORECAST"/>
    <s v="TOT"/>
    <s v="MLN_USD"/>
    <s v="A"/>
    <x v="28"/>
    <n v="2170561.58215725"/>
    <n v="2.4756795322433689E-2"/>
  </r>
  <r>
    <x v="17"/>
    <s v="Mexico"/>
    <s v="GDPLTFORECAST"/>
    <s v="TOT"/>
    <s v="MLN_USD"/>
    <s v="A"/>
    <x v="29"/>
    <n v="2232093.2670967202"/>
    <n v="2.8348278825756967E-2"/>
  </r>
  <r>
    <x v="17"/>
    <s v="Mexico"/>
    <s v="GDPLTFORECAST"/>
    <s v="TOT"/>
    <s v="MLN_USD"/>
    <s v="A"/>
    <x v="30"/>
    <n v="2285064"/>
    <n v="2.3731415565882097E-2"/>
  </r>
  <r>
    <x v="17"/>
    <s v="Mexico"/>
    <s v="GDPLTFORECAST"/>
    <s v="TOT"/>
    <s v="MLN_USD"/>
    <s v="A"/>
    <x v="31"/>
    <n v="2341103"/>
    <n v="2.4524039589263191E-2"/>
  </r>
  <r>
    <x v="17"/>
    <s v="Mexico"/>
    <s v="GDPLTFORECAST"/>
    <s v="TOT"/>
    <s v="MLN_USD"/>
    <s v="A"/>
    <x v="32"/>
    <n v="2402369"/>
    <n v="2.6169715728013632E-2"/>
  </r>
  <r>
    <x v="17"/>
    <s v="Mexico"/>
    <s v="GDPLTFORECAST"/>
    <s v="TOT"/>
    <s v="MLN_USD"/>
    <s v="A"/>
    <x v="33"/>
    <n v="2467553"/>
    <n v="2.7133217253469288E-2"/>
  </r>
  <r>
    <x v="17"/>
    <s v="Mexico"/>
    <s v="GDPLTFORECAST"/>
    <s v="TOT"/>
    <s v="MLN_USD"/>
    <s v="A"/>
    <x v="34"/>
    <n v="2535242"/>
    <n v="2.7431629634702803E-2"/>
  </r>
  <r>
    <x v="17"/>
    <s v="Mexico"/>
    <s v="GDPLTFORECAST"/>
    <s v="TOT"/>
    <s v="MLN_USD"/>
    <s v="A"/>
    <x v="35"/>
    <n v="2605236"/>
    <n v="2.7608409769166009E-2"/>
  </r>
  <r>
    <x v="17"/>
    <s v="Mexico"/>
    <s v="GDPLTFORECAST"/>
    <s v="TOT"/>
    <s v="MLN_USD"/>
    <s v="A"/>
    <x v="36"/>
    <n v="2677368"/>
    <n v="2.7687318922354764E-2"/>
  </r>
  <r>
    <x v="17"/>
    <s v="Mexico"/>
    <s v="GDPLTFORECAST"/>
    <s v="TOT"/>
    <s v="MLN_USD"/>
    <s v="A"/>
    <x v="37"/>
    <n v="2751689"/>
    <n v="2.775897822040152E-2"/>
  </r>
  <r>
    <x v="17"/>
    <s v="Mexico"/>
    <s v="GDPLTFORECAST"/>
    <s v="TOT"/>
    <s v="MLN_USD"/>
    <s v="A"/>
    <x v="38"/>
    <n v="2828157"/>
    <n v="2.7789477662628403E-2"/>
  </r>
  <r>
    <x v="17"/>
    <s v="Mexico"/>
    <s v="GDPLTFORECAST"/>
    <s v="TOT"/>
    <s v="MLN_USD"/>
    <s v="A"/>
    <x v="39"/>
    <n v="2906746"/>
    <n v="2.7788061270997311E-2"/>
  </r>
  <r>
    <x v="17"/>
    <s v="Mexico"/>
    <s v="GDPLTFORECAST"/>
    <s v="TOT"/>
    <s v="MLN_USD"/>
    <s v="A"/>
    <x v="40"/>
    <n v="2987437"/>
    <n v="2.7759907470415346E-2"/>
  </r>
  <r>
    <x v="17"/>
    <s v="Mexico"/>
    <s v="GDPLTFORECAST"/>
    <s v="TOT"/>
    <s v="MLN_USD"/>
    <s v="A"/>
    <x v="41"/>
    <n v="3070222"/>
    <n v="2.7711044617844571E-2"/>
  </r>
  <r>
    <x v="17"/>
    <s v="Mexico"/>
    <s v="GDPLTFORECAST"/>
    <s v="TOT"/>
    <s v="MLN_USD"/>
    <s v="A"/>
    <x v="42"/>
    <n v="3154934"/>
    <n v="2.7591490126772644E-2"/>
  </r>
  <r>
    <x v="17"/>
    <s v="Mexico"/>
    <s v="GDPLTFORECAST"/>
    <s v="TOT"/>
    <s v="MLN_USD"/>
    <s v="A"/>
    <x v="43"/>
    <n v="3241556"/>
    <n v="2.7456041869655667E-2"/>
  </r>
  <r>
    <x v="17"/>
    <s v="Mexico"/>
    <s v="GDPLTFORECAST"/>
    <s v="TOT"/>
    <s v="MLN_USD"/>
    <s v="A"/>
    <x v="44"/>
    <n v="3330064"/>
    <n v="2.7304171206667505E-2"/>
  </r>
  <r>
    <x v="17"/>
    <s v="Mexico"/>
    <s v="GDPLTFORECAST"/>
    <s v="TOT"/>
    <s v="MLN_USD"/>
    <s v="A"/>
    <x v="45"/>
    <n v="3420428"/>
    <n v="2.7135814807162761E-2"/>
  </r>
  <r>
    <x v="17"/>
    <s v="Mexico"/>
    <s v="GDPLTFORECAST"/>
    <s v="TOT"/>
    <s v="MLN_USD"/>
    <s v="A"/>
    <x v="46"/>
    <n v="3512604"/>
    <n v="2.6948674259478667E-2"/>
  </r>
  <r>
    <x v="17"/>
    <s v="Mexico"/>
    <s v="GDPLTFORECAST"/>
    <s v="TOT"/>
    <s v="MLN_USD"/>
    <s v="A"/>
    <x v="47"/>
    <n v="3606537"/>
    <n v="2.6741699320504075E-2"/>
  </r>
  <r>
    <x v="17"/>
    <s v="Mexico"/>
    <s v="GDPLTFORECAST"/>
    <s v="TOT"/>
    <s v="MLN_USD"/>
    <s v="A"/>
    <x v="48"/>
    <n v="3702138"/>
    <n v="2.6507699768503645E-2"/>
  </r>
  <r>
    <x v="17"/>
    <s v="Mexico"/>
    <s v="GDPLTFORECAST"/>
    <s v="TOT"/>
    <s v="MLN_USD"/>
    <s v="A"/>
    <x v="49"/>
    <n v="3799299"/>
    <n v="2.6244564627250444E-2"/>
  </r>
  <r>
    <x v="17"/>
    <s v="Mexico"/>
    <s v="GDPLTFORECAST"/>
    <s v="TOT"/>
    <s v="MLN_USD"/>
    <s v="A"/>
    <x v="50"/>
    <n v="3897890"/>
    <n v="2.5949787052822026E-2"/>
  </r>
  <r>
    <x v="17"/>
    <s v="Mexico"/>
    <s v="GDPLTFORECAST"/>
    <s v="TOT"/>
    <s v="MLN_USD"/>
    <s v="A"/>
    <x v="51"/>
    <n v="3997775"/>
    <n v="2.5625402461331603E-2"/>
  </r>
  <r>
    <x v="17"/>
    <s v="Mexico"/>
    <s v="GDPLTFORECAST"/>
    <s v="TOT"/>
    <s v="MLN_USD"/>
    <s v="A"/>
    <x v="52"/>
    <n v="4098791"/>
    <n v="2.5268055355791574E-2"/>
  </r>
  <r>
    <x v="17"/>
    <s v="Mexico"/>
    <s v="GDPLTFORECAST"/>
    <s v="TOT"/>
    <s v="MLN_USD"/>
    <s v="A"/>
    <x v="53"/>
    <n v="4200756"/>
    <n v="2.4876847831470261E-2"/>
  </r>
  <r>
    <x v="17"/>
    <s v="Mexico"/>
    <s v="GDPLTFORECAST"/>
    <s v="TOT"/>
    <s v="MLN_USD"/>
    <s v="A"/>
    <x v="54"/>
    <n v="4303496"/>
    <n v="2.44575024114706E-2"/>
  </r>
  <r>
    <x v="17"/>
    <s v="Mexico"/>
    <s v="GDPLTFORECAST"/>
    <s v="TOT"/>
    <s v="MLN_USD"/>
    <s v="A"/>
    <x v="55"/>
    <n v="4406876"/>
    <n v="2.4022329752368732E-2"/>
  </r>
  <r>
    <x v="17"/>
    <s v="Mexico"/>
    <s v="GDPLTFORECAST"/>
    <s v="TOT"/>
    <s v="MLN_USD"/>
    <s v="A"/>
    <x v="56"/>
    <n v="4510822"/>
    <n v="2.3587230500699441E-2"/>
  </r>
  <r>
    <x v="17"/>
    <s v="Mexico"/>
    <s v="GDPLTFORECAST"/>
    <s v="TOT"/>
    <s v="MLN_USD"/>
    <s v="A"/>
    <x v="57"/>
    <n v="4615306"/>
    <n v="2.3162962315959268E-2"/>
  </r>
  <r>
    <x v="17"/>
    <s v="Mexico"/>
    <s v="GDPLTFORECAST"/>
    <s v="TOT"/>
    <s v="MLN_USD"/>
    <s v="A"/>
    <x v="58"/>
    <n v="4720345"/>
    <n v="2.2758837658868103E-2"/>
  </r>
  <r>
    <x v="17"/>
    <s v="Mexico"/>
    <s v="GDPLTFORECAST"/>
    <s v="TOT"/>
    <s v="MLN_USD"/>
    <s v="A"/>
    <x v="59"/>
    <n v="4825983"/>
    <n v="2.237929642854497E-2"/>
  </r>
  <r>
    <x v="17"/>
    <s v="Mexico"/>
    <s v="GDPLTFORECAST"/>
    <s v="TOT"/>
    <s v="MLN_USD"/>
    <s v="A"/>
    <x v="60"/>
    <n v="4932279"/>
    <n v="2.2025771744326406E-2"/>
  </r>
  <r>
    <x v="17"/>
    <s v="Mexico"/>
    <s v="GDPLTFORECAST"/>
    <s v="TOT"/>
    <s v="MLN_USD"/>
    <s v="A"/>
    <x v="61"/>
    <n v="5039276"/>
    <n v="2.169321727339435E-2"/>
  </r>
  <r>
    <x v="17"/>
    <s v="Mexico"/>
    <s v="GDPLTFORECAST"/>
    <s v="TOT"/>
    <s v="MLN_USD"/>
    <s v="A"/>
    <x v="62"/>
    <n v="5146681"/>
    <n v="2.1313577585351462E-2"/>
  </r>
  <r>
    <x v="17"/>
    <s v="Mexico"/>
    <s v="GDPLTFORECAST"/>
    <s v="TOT"/>
    <s v="MLN_USD"/>
    <s v="A"/>
    <x v="63"/>
    <n v="5254418"/>
    <n v="2.0933296623591113E-2"/>
  </r>
  <r>
    <x v="17"/>
    <s v="Mexico"/>
    <s v="GDPLTFORECAST"/>
    <s v="TOT"/>
    <s v="MLN_USD"/>
    <s v="A"/>
    <x v="64"/>
    <n v="5362423"/>
    <n v="2.055508336032652E-2"/>
  </r>
  <r>
    <x v="17"/>
    <s v="Mexico"/>
    <s v="GDPLTFORECAST"/>
    <s v="TOT"/>
    <s v="MLN_USD"/>
    <s v="A"/>
    <x v="65"/>
    <n v="5470684"/>
    <n v="2.018882135929978E-2"/>
  </r>
  <r>
    <x v="17"/>
    <s v="Mexico"/>
    <s v="GDPLTFORECAST"/>
    <s v="TOT"/>
    <s v="MLN_USD"/>
    <s v="A"/>
    <x v="66"/>
    <n v="5579247"/>
    <n v="1.9844502076888482E-2"/>
  </r>
  <r>
    <x v="17"/>
    <s v="Mexico"/>
    <s v="GDPLTFORECAST"/>
    <s v="TOT"/>
    <s v="MLN_USD"/>
    <s v="A"/>
    <x v="67"/>
    <n v="5688478"/>
    <n v="1.9578090018240735E-2"/>
  </r>
  <r>
    <x v="17"/>
    <s v="Mexico"/>
    <s v="GDPLTFORECAST"/>
    <s v="TOT"/>
    <s v="MLN_USD"/>
    <s v="A"/>
    <x v="68"/>
    <n v="5798524"/>
    <n v="1.9345420690736637E-2"/>
  </r>
  <r>
    <x v="17"/>
    <s v="Mexico"/>
    <s v="GDPLTFORECAST"/>
    <s v="TOT"/>
    <s v="MLN_USD"/>
    <s v="A"/>
    <x v="69"/>
    <n v="5909656"/>
    <n v="1.9165566961523384E-2"/>
  </r>
  <r>
    <x v="17"/>
    <s v="Mexico"/>
    <s v="GDPLTFORECAST"/>
    <s v="TOT"/>
    <s v="MLN_USD"/>
    <s v="A"/>
    <x v="70"/>
    <n v="6022273"/>
    <n v="1.9056439156526217E-2"/>
  </r>
  <r>
    <x v="18"/>
    <s v="Netherlands"/>
    <s v="GDPLTFORECAST"/>
    <s v="TOT"/>
    <s v="MLN_USD"/>
    <s v="A"/>
    <x v="0"/>
    <n v="470117.62972374097"/>
    <n v="0"/>
  </r>
  <r>
    <x v="18"/>
    <s v="Netherlands"/>
    <s v="GDPLTFORECAST"/>
    <s v="TOT"/>
    <s v="MLN_USD"/>
    <s v="A"/>
    <x v="1"/>
    <n v="481640.97372760403"/>
    <n v="2.4511618529674317E-2"/>
  </r>
  <r>
    <x v="18"/>
    <s v="Netherlands"/>
    <s v="GDPLTFORECAST"/>
    <s v="TOT"/>
    <s v="MLN_USD"/>
    <s v="A"/>
    <x v="2"/>
    <n v="489298.83962608001"/>
    <n v="1.5899531634962161E-2"/>
  </r>
  <r>
    <x v="18"/>
    <s v="Netherlands"/>
    <s v="GDPLTFORECAST"/>
    <s v="TOT"/>
    <s v="MLN_USD"/>
    <s v="A"/>
    <x v="3"/>
    <n v="495482.299612834"/>
    <n v="1.2637389435624646E-2"/>
  </r>
  <r>
    <x v="18"/>
    <s v="Netherlands"/>
    <s v="GDPLTFORECAST"/>
    <s v="TOT"/>
    <s v="MLN_USD"/>
    <s v="A"/>
    <x v="4"/>
    <n v="510387.37573845999"/>
    <n v="3.0081954768662156E-2"/>
  </r>
  <r>
    <x v="18"/>
    <s v="Netherlands"/>
    <s v="GDPLTFORECAST"/>
    <s v="TOT"/>
    <s v="MLN_USD"/>
    <s v="A"/>
    <x v="5"/>
    <n v="526991.98474225402"/>
    <n v="3.2533345833190896E-2"/>
  </r>
  <r>
    <x v="18"/>
    <s v="Netherlands"/>
    <s v="GDPLTFORECAST"/>
    <s v="TOT"/>
    <s v="MLN_USD"/>
    <s v="A"/>
    <x v="6"/>
    <n v="544329.88230856601"/>
    <n v="3.2899736747973085E-2"/>
  </r>
  <r>
    <x v="18"/>
    <s v="Netherlands"/>
    <s v="GDPLTFORECAST"/>
    <s v="TOT"/>
    <s v="MLN_USD"/>
    <s v="A"/>
    <x v="7"/>
    <n v="568765.57480593503"/>
    <n v="4.4891330223750359E-2"/>
  </r>
  <r>
    <x v="18"/>
    <s v="Netherlands"/>
    <s v="GDPLTFORECAST"/>
    <s v="TOT"/>
    <s v="MLN_USD"/>
    <s v="A"/>
    <x v="8"/>
    <n v="593965.75045783306"/>
    <n v="4.4306787836968509E-2"/>
  </r>
  <r>
    <x v="18"/>
    <s v="Netherlands"/>
    <s v="GDPLTFORECAST"/>
    <s v="TOT"/>
    <s v="MLN_USD"/>
    <s v="A"/>
    <x v="9"/>
    <n v="623458.92921428301"/>
    <n v="4.9654679135482827E-2"/>
  </r>
  <r>
    <x v="18"/>
    <s v="Netherlands"/>
    <s v="GDPLTFORECAST"/>
    <s v="TOT"/>
    <s v="MLN_USD"/>
    <s v="A"/>
    <x v="10"/>
    <n v="650402.35373140196"/>
    <n v="4.321603758418302E-2"/>
  </r>
  <r>
    <x v="18"/>
    <s v="Netherlands"/>
    <s v="GDPLTFORECAST"/>
    <s v="TOT"/>
    <s v="MLN_USD"/>
    <s v="A"/>
    <x v="11"/>
    <n v="664214.36785602896"/>
    <n v="2.1236107227144085E-2"/>
  </r>
  <r>
    <x v="18"/>
    <s v="Netherlands"/>
    <s v="GDPLTFORECAST"/>
    <s v="TOT"/>
    <s v="MLN_USD"/>
    <s v="A"/>
    <x v="12"/>
    <n v="664902.46130536299"/>
    <n v="1.0359508656145877E-3"/>
  </r>
  <r>
    <x v="18"/>
    <s v="Netherlands"/>
    <s v="GDPLTFORECAST"/>
    <s v="TOT"/>
    <s v="MLN_USD"/>
    <s v="A"/>
    <x v="13"/>
    <n v="667287.51512483996"/>
    <n v="3.5870732299509989E-3"/>
  </r>
  <r>
    <x v="18"/>
    <s v="Netherlands"/>
    <s v="GDPLTFORECAST"/>
    <s v="TOT"/>
    <s v="MLN_USD"/>
    <s v="A"/>
    <x v="14"/>
    <n v="679328.93361561396"/>
    <n v="1.804532262007208E-2"/>
  </r>
  <r>
    <x v="18"/>
    <s v="Netherlands"/>
    <s v="GDPLTFORECAST"/>
    <s v="TOT"/>
    <s v="MLN_USD"/>
    <s v="A"/>
    <x v="15"/>
    <n v="694018.50910191797"/>
    <n v="2.1623656463623853E-2"/>
  </r>
  <r>
    <x v="18"/>
    <s v="Netherlands"/>
    <s v="GDPLTFORECAST"/>
    <s v="TOT"/>
    <s v="MLN_USD"/>
    <s v="A"/>
    <x v="16"/>
    <n v="719482.17474052904"/>
    <n v="3.6690182328943832E-2"/>
  </r>
  <r>
    <x v="18"/>
    <s v="Netherlands"/>
    <s v="GDPLTFORECAST"/>
    <s v="TOT"/>
    <s v="MLN_USD"/>
    <s v="A"/>
    <x v="17"/>
    <n v="746080.52702313499"/>
    <n v="3.6968743933368797E-2"/>
  </r>
  <r>
    <x v="18"/>
    <s v="Netherlands"/>
    <s v="GDPLTFORECAST"/>
    <s v="TOT"/>
    <s v="MLN_USD"/>
    <s v="A"/>
    <x v="18"/>
    <n v="758752.86096942099"/>
    <n v="1.6985209353806097E-2"/>
  </r>
  <r>
    <x v="18"/>
    <s v="Netherlands"/>
    <s v="GDPLTFORECAST"/>
    <s v="TOT"/>
    <s v="MLN_USD"/>
    <s v="A"/>
    <x v="19"/>
    <n v="730173.77716971305"/>
    <n v="-3.7665866278505877E-2"/>
  </r>
  <r>
    <x v="18"/>
    <s v="Netherlands"/>
    <s v="GDPLTFORECAST"/>
    <s v="TOT"/>
    <s v="MLN_USD"/>
    <s v="A"/>
    <x v="20"/>
    <n v="739890.93009071099"/>
    <n v="1.3308000403223774E-2"/>
  </r>
  <r>
    <x v="18"/>
    <s v="Netherlands"/>
    <s v="GDPLTFORECAST"/>
    <s v="TOT"/>
    <s v="MLN_USD"/>
    <s v="A"/>
    <x v="21"/>
    <n v="752204.75871285296"/>
    <n v="1.6642761954971164E-2"/>
  </r>
  <r>
    <x v="18"/>
    <s v="Netherlands"/>
    <s v="GDPLTFORECAST"/>
    <s v="TOT"/>
    <s v="MLN_USD"/>
    <s v="A"/>
    <x v="22"/>
    <n v="744251.98883963004"/>
    <n v="-1.0572613083213445E-2"/>
  </r>
  <r>
    <x v="18"/>
    <s v="Netherlands"/>
    <s v="GDPLTFORECAST"/>
    <s v="TOT"/>
    <s v="MLN_USD"/>
    <s v="A"/>
    <x v="23"/>
    <n v="743350.69109648105"/>
    <n v="-1.2110115346204431E-3"/>
  </r>
  <r>
    <x v="18"/>
    <s v="Netherlands"/>
    <s v="GDPLTFORECAST"/>
    <s v="TOT"/>
    <s v="MLN_USD"/>
    <s v="A"/>
    <x v="24"/>
    <n v="753899.28099007998"/>
    <n v="1.4190596739796169E-2"/>
  </r>
  <r>
    <x v="18"/>
    <s v="Netherlands"/>
    <s v="GDPLTFORECAST"/>
    <s v="TOT"/>
    <s v="MLN_USD"/>
    <s v="A"/>
    <x v="25"/>
    <n v="770938.05390135397"/>
    <n v="2.2600861071119915E-2"/>
  </r>
  <r>
    <x v="18"/>
    <s v="Netherlands"/>
    <s v="GDPLTFORECAST"/>
    <s v="TOT"/>
    <s v="MLN_USD"/>
    <s v="A"/>
    <x v="26"/>
    <n v="787477.68565624603"/>
    <n v="2.1453904981331151E-2"/>
  </r>
  <r>
    <x v="18"/>
    <s v="Netherlands"/>
    <s v="GDPLTFORECAST"/>
    <s v="TOT"/>
    <s v="MLN_USD"/>
    <s v="A"/>
    <x v="27"/>
    <n v="813372.343034024"/>
    <n v="3.2883036369720786E-2"/>
  </r>
  <r>
    <x v="18"/>
    <s v="Netherlands"/>
    <s v="GDPLTFORECAST"/>
    <s v="TOT"/>
    <s v="MLN_USD"/>
    <s v="A"/>
    <x v="28"/>
    <n v="840207.73184265697"/>
    <n v="3.2992748079596845E-2"/>
  </r>
  <r>
    <x v="18"/>
    <s v="Netherlands"/>
    <s v="GDPLTFORECAST"/>
    <s v="TOT"/>
    <s v="MLN_USD"/>
    <s v="A"/>
    <x v="29"/>
    <n v="864958.71836469299"/>
    <n v="2.9458175144085663E-2"/>
  </r>
  <r>
    <x v="18"/>
    <s v="Netherlands"/>
    <s v="GDPLTFORECAST"/>
    <s v="TOT"/>
    <s v="MLN_USD"/>
    <s v="A"/>
    <x v="30"/>
    <n v="880130.9"/>
    <n v="1.7540931507103341E-2"/>
  </r>
  <r>
    <x v="18"/>
    <s v="Netherlands"/>
    <s v="GDPLTFORECAST"/>
    <s v="TOT"/>
    <s v="MLN_USD"/>
    <s v="A"/>
    <x v="31"/>
    <n v="893819.5"/>
    <n v="1.5552913776802901E-2"/>
  </r>
  <r>
    <x v="18"/>
    <s v="Netherlands"/>
    <s v="GDPLTFORECAST"/>
    <s v="TOT"/>
    <s v="MLN_USD"/>
    <s v="A"/>
    <x v="32"/>
    <n v="907921.6"/>
    <n v="1.5777346544800119E-2"/>
  </r>
  <r>
    <x v="18"/>
    <s v="Netherlands"/>
    <s v="GDPLTFORECAST"/>
    <s v="TOT"/>
    <s v="MLN_USD"/>
    <s v="A"/>
    <x v="33"/>
    <n v="922883.9"/>
    <n v="1.6479726883907198E-2"/>
  </r>
  <r>
    <x v="18"/>
    <s v="Netherlands"/>
    <s v="GDPLTFORECAST"/>
    <s v="TOT"/>
    <s v="MLN_USD"/>
    <s v="A"/>
    <x v="34"/>
    <n v="938795.8"/>
    <n v="1.7241497007369988E-2"/>
  </r>
  <r>
    <x v="18"/>
    <s v="Netherlands"/>
    <s v="GDPLTFORECAST"/>
    <s v="TOT"/>
    <s v="MLN_USD"/>
    <s v="A"/>
    <x v="35"/>
    <n v="955576.7"/>
    <n v="1.7874920190311894E-2"/>
  </r>
  <r>
    <x v="18"/>
    <s v="Netherlands"/>
    <s v="GDPLTFORECAST"/>
    <s v="TOT"/>
    <s v="MLN_USD"/>
    <s v="A"/>
    <x v="36"/>
    <n v="973023.6"/>
    <n v="1.8257979710053718E-2"/>
  </r>
  <r>
    <x v="18"/>
    <s v="Netherlands"/>
    <s v="GDPLTFORECAST"/>
    <s v="TOT"/>
    <s v="MLN_USD"/>
    <s v="A"/>
    <x v="37"/>
    <n v="991000.7"/>
    <n v="1.8475502546906331E-2"/>
  </r>
  <r>
    <x v="18"/>
    <s v="Netherlands"/>
    <s v="GDPLTFORECAST"/>
    <s v="TOT"/>
    <s v="MLN_USD"/>
    <s v="A"/>
    <x v="38"/>
    <n v="1009437"/>
    <n v="1.8603720461549678E-2"/>
  </r>
  <r>
    <x v="18"/>
    <s v="Netherlands"/>
    <s v="GDPLTFORECAST"/>
    <s v="TOT"/>
    <s v="MLN_USD"/>
    <s v="A"/>
    <x v="39"/>
    <n v="1028319"/>
    <n v="1.8705476419033529E-2"/>
  </r>
  <r>
    <x v="18"/>
    <s v="Netherlands"/>
    <s v="GDPLTFORECAST"/>
    <s v="TOT"/>
    <s v="MLN_USD"/>
    <s v="A"/>
    <x v="40"/>
    <n v="1047679"/>
    <n v="1.882684264318768E-2"/>
  </r>
  <r>
    <x v="18"/>
    <s v="Netherlands"/>
    <s v="GDPLTFORECAST"/>
    <s v="TOT"/>
    <s v="MLN_USD"/>
    <s v="A"/>
    <x v="41"/>
    <n v="1067583"/>
    <n v="1.8998185512929089E-2"/>
  </r>
  <r>
    <x v="18"/>
    <s v="Netherlands"/>
    <s v="GDPLTFORECAST"/>
    <s v="TOT"/>
    <s v="MLN_USD"/>
    <s v="A"/>
    <x v="42"/>
    <n v="1088118"/>
    <n v="1.9235038399824544E-2"/>
  </r>
  <r>
    <x v="18"/>
    <s v="Netherlands"/>
    <s v="GDPLTFORECAST"/>
    <s v="TOT"/>
    <s v="MLN_USD"/>
    <s v="A"/>
    <x v="43"/>
    <n v="1109361"/>
    <n v="1.9522698824943507E-2"/>
  </r>
  <r>
    <x v="18"/>
    <s v="Netherlands"/>
    <s v="GDPLTFORECAST"/>
    <s v="TOT"/>
    <s v="MLN_USD"/>
    <s v="A"/>
    <x v="44"/>
    <n v="1131370"/>
    <n v="1.9839348958544667E-2"/>
  </r>
  <r>
    <x v="18"/>
    <s v="Netherlands"/>
    <s v="GDPLTFORECAST"/>
    <s v="TOT"/>
    <s v="MLN_USD"/>
    <s v="A"/>
    <x v="45"/>
    <n v="1154203"/>
    <n v="2.0181726579280079E-2"/>
  </r>
  <r>
    <x v="18"/>
    <s v="Netherlands"/>
    <s v="GDPLTFORECAST"/>
    <s v="TOT"/>
    <s v="MLN_USD"/>
    <s v="A"/>
    <x v="46"/>
    <n v="1177939"/>
    <n v="2.0564839980488747E-2"/>
  </r>
  <r>
    <x v="18"/>
    <s v="Netherlands"/>
    <s v="GDPLTFORECAST"/>
    <s v="TOT"/>
    <s v="MLN_USD"/>
    <s v="A"/>
    <x v="47"/>
    <n v="1202511"/>
    <n v="2.086016338706842E-2"/>
  </r>
  <r>
    <x v="18"/>
    <s v="Netherlands"/>
    <s v="GDPLTFORECAST"/>
    <s v="TOT"/>
    <s v="MLN_USD"/>
    <s v="A"/>
    <x v="48"/>
    <n v="1227985"/>
    <n v="2.1184005801194283E-2"/>
  </r>
  <r>
    <x v="18"/>
    <s v="Netherlands"/>
    <s v="GDPLTFORECAST"/>
    <s v="TOT"/>
    <s v="MLN_USD"/>
    <s v="A"/>
    <x v="49"/>
    <n v="1254399"/>
    <n v="2.1510034731694549E-2"/>
  </r>
  <r>
    <x v="18"/>
    <s v="Netherlands"/>
    <s v="GDPLTFORECAST"/>
    <s v="TOT"/>
    <s v="MLN_USD"/>
    <s v="A"/>
    <x v="50"/>
    <n v="1281758"/>
    <n v="2.1810444683071362E-2"/>
  </r>
  <r>
    <x v="18"/>
    <s v="Netherlands"/>
    <s v="GDPLTFORECAST"/>
    <s v="TOT"/>
    <s v="MLN_USD"/>
    <s v="A"/>
    <x v="51"/>
    <n v="1310053"/>
    <n v="2.2075149911293668E-2"/>
  </r>
  <r>
    <x v="18"/>
    <s v="Netherlands"/>
    <s v="GDPLTFORECAST"/>
    <s v="TOT"/>
    <s v="MLN_USD"/>
    <s v="A"/>
    <x v="52"/>
    <n v="1339426"/>
    <n v="2.2421230286102878E-2"/>
  </r>
  <r>
    <x v="18"/>
    <s v="Netherlands"/>
    <s v="GDPLTFORECAST"/>
    <s v="TOT"/>
    <s v="MLN_USD"/>
    <s v="A"/>
    <x v="53"/>
    <n v="1369845"/>
    <n v="2.2710474486832499E-2"/>
  </r>
  <r>
    <x v="18"/>
    <s v="Netherlands"/>
    <s v="GDPLTFORECAST"/>
    <s v="TOT"/>
    <s v="MLN_USD"/>
    <s v="A"/>
    <x v="54"/>
    <n v="1401269"/>
    <n v="2.2939821658654713E-2"/>
  </r>
  <r>
    <x v="18"/>
    <s v="Netherlands"/>
    <s v="GDPLTFORECAST"/>
    <s v="TOT"/>
    <s v="MLN_USD"/>
    <s v="A"/>
    <x v="55"/>
    <n v="1433664"/>
    <n v="2.3118330598907111E-2"/>
  </r>
  <r>
    <x v="18"/>
    <s v="Netherlands"/>
    <s v="GDPLTFORECAST"/>
    <s v="TOT"/>
    <s v="MLN_USD"/>
    <s v="A"/>
    <x v="56"/>
    <n v="1467028"/>
    <n v="2.3271840542832933E-2"/>
  </r>
  <r>
    <x v="18"/>
    <s v="Netherlands"/>
    <s v="GDPLTFORECAST"/>
    <s v="TOT"/>
    <s v="MLN_USD"/>
    <s v="A"/>
    <x v="57"/>
    <n v="1501378"/>
    <n v="2.3414686018262687E-2"/>
  </r>
  <r>
    <x v="18"/>
    <s v="Netherlands"/>
    <s v="GDPLTFORECAST"/>
    <s v="TOT"/>
    <s v="MLN_USD"/>
    <s v="A"/>
    <x v="58"/>
    <n v="1536721"/>
    <n v="2.354037424286215E-2"/>
  </r>
  <r>
    <x v="18"/>
    <s v="Netherlands"/>
    <s v="GDPLTFORECAST"/>
    <s v="TOT"/>
    <s v="MLN_USD"/>
    <s v="A"/>
    <x v="59"/>
    <n v="1573032"/>
    <n v="2.362888253625739E-2"/>
  </r>
  <r>
    <x v="18"/>
    <s v="Netherlands"/>
    <s v="GDPLTFORECAST"/>
    <s v="TOT"/>
    <s v="MLN_USD"/>
    <s v="A"/>
    <x v="60"/>
    <n v="1610258"/>
    <n v="2.3665125693564937E-2"/>
  </r>
  <r>
    <x v="18"/>
    <s v="Netherlands"/>
    <s v="GDPLTFORECAST"/>
    <s v="TOT"/>
    <s v="MLN_USD"/>
    <s v="A"/>
    <x v="61"/>
    <n v="1648351"/>
    <n v="2.3656457536618269E-2"/>
  </r>
  <r>
    <x v="18"/>
    <s v="Netherlands"/>
    <s v="GDPLTFORECAST"/>
    <s v="TOT"/>
    <s v="MLN_USD"/>
    <s v="A"/>
    <x v="62"/>
    <n v="1687072"/>
    <n v="2.3490749239694741E-2"/>
  </r>
  <r>
    <x v="18"/>
    <s v="Netherlands"/>
    <s v="GDPLTFORECAST"/>
    <s v="TOT"/>
    <s v="MLN_USD"/>
    <s v="A"/>
    <x v="63"/>
    <n v="1726396"/>
    <n v="2.3309022969973947E-2"/>
  </r>
  <r>
    <x v="18"/>
    <s v="Netherlands"/>
    <s v="GDPLTFORECAST"/>
    <s v="TOT"/>
    <s v="MLN_USD"/>
    <s v="A"/>
    <x v="64"/>
    <n v="1766295"/>
    <n v="2.3111151786727957E-2"/>
  </r>
  <r>
    <x v="18"/>
    <s v="Netherlands"/>
    <s v="GDPLTFORECAST"/>
    <s v="TOT"/>
    <s v="MLN_USD"/>
    <s v="A"/>
    <x v="65"/>
    <n v="1806748"/>
    <n v="2.2902742746823135E-2"/>
  </r>
  <r>
    <x v="18"/>
    <s v="Netherlands"/>
    <s v="GDPLTFORECAST"/>
    <s v="TOT"/>
    <s v="MLN_USD"/>
    <s v="A"/>
    <x v="66"/>
    <n v="1847753"/>
    <n v="2.269547274993533E-2"/>
  </r>
  <r>
    <x v="18"/>
    <s v="Netherlands"/>
    <s v="GDPLTFORECAST"/>
    <s v="TOT"/>
    <s v="MLN_USD"/>
    <s v="A"/>
    <x v="67"/>
    <n v="1889581"/>
    <n v="2.263722478058483E-2"/>
  </r>
  <r>
    <x v="18"/>
    <s v="Netherlands"/>
    <s v="GDPLTFORECAST"/>
    <s v="TOT"/>
    <s v="MLN_USD"/>
    <s v="A"/>
    <x v="68"/>
    <n v="1932299"/>
    <n v="2.2607128246949992E-2"/>
  </r>
  <r>
    <x v="18"/>
    <s v="Netherlands"/>
    <s v="GDPLTFORECAST"/>
    <s v="TOT"/>
    <s v="MLN_USD"/>
    <s v="A"/>
    <x v="69"/>
    <n v="1975986"/>
    <n v="2.2608819856554385E-2"/>
  </r>
  <r>
    <x v="18"/>
    <s v="Netherlands"/>
    <s v="GDPLTFORECAST"/>
    <s v="TOT"/>
    <s v="MLN_USD"/>
    <s v="A"/>
    <x v="70"/>
    <n v="2020737"/>
    <n v="2.2647427663961217E-2"/>
  </r>
  <r>
    <x v="19"/>
    <s v="New Zealand"/>
    <s v="GDPLTFORECAST"/>
    <s v="TOT"/>
    <s v="MLN_USD"/>
    <s v="A"/>
    <x v="0"/>
    <n v="76306.952121843395"/>
    <n v="0"/>
  </r>
  <r>
    <x v="19"/>
    <s v="New Zealand"/>
    <s v="GDPLTFORECAST"/>
    <s v="TOT"/>
    <s v="MLN_USD"/>
    <s v="A"/>
    <x v="1"/>
    <n v="74653.019840663794"/>
    <n v="-2.1674726026780333E-2"/>
  </r>
  <r>
    <x v="19"/>
    <s v="New Zealand"/>
    <s v="GDPLTFORECAST"/>
    <s v="TOT"/>
    <s v="MLN_USD"/>
    <s v="A"/>
    <x v="2"/>
    <n v="75268.005047001905"/>
    <n v="8.2379146570454864E-3"/>
  </r>
  <r>
    <x v="19"/>
    <s v="New Zealand"/>
    <s v="GDPLTFORECAST"/>
    <s v="TOT"/>
    <s v="MLN_USD"/>
    <s v="A"/>
    <x v="3"/>
    <n v="78984.027388763207"/>
    <n v="4.9370543824574398E-2"/>
  </r>
  <r>
    <x v="19"/>
    <s v="New Zealand"/>
    <s v="GDPLTFORECAST"/>
    <s v="TOT"/>
    <s v="MLN_USD"/>
    <s v="A"/>
    <x v="4"/>
    <n v="84257.783208477995"/>
    <n v="6.6769902650786639E-2"/>
  </r>
  <r>
    <x v="19"/>
    <s v="New Zealand"/>
    <s v="GDPLTFORECAST"/>
    <s v="TOT"/>
    <s v="MLN_USD"/>
    <s v="A"/>
    <x v="5"/>
    <n v="87918.834805538601"/>
    <n v="4.3450604296129125E-2"/>
  </r>
  <r>
    <x v="19"/>
    <s v="New Zealand"/>
    <s v="GDPLTFORECAST"/>
    <s v="TOT"/>
    <s v="MLN_USD"/>
    <s v="A"/>
    <x v="6"/>
    <n v="91208.833875870201"/>
    <n v="3.7420867526378299E-2"/>
  </r>
  <r>
    <x v="19"/>
    <s v="New Zealand"/>
    <s v="GDPLTFORECAST"/>
    <s v="TOT"/>
    <s v="MLN_USD"/>
    <s v="A"/>
    <x v="7"/>
    <n v="93920.952992536506"/>
    <n v="2.9735267971492174E-2"/>
  </r>
  <r>
    <x v="19"/>
    <s v="New Zealand"/>
    <s v="GDPLTFORECAST"/>
    <s v="TOT"/>
    <s v="MLN_USD"/>
    <s v="A"/>
    <x v="8"/>
    <n v="94658.248105833496"/>
    <n v="7.8501664410877137E-3"/>
  </r>
  <r>
    <x v="19"/>
    <s v="New Zealand"/>
    <s v="GDPLTFORECAST"/>
    <s v="TOT"/>
    <s v="MLN_USD"/>
    <s v="A"/>
    <x v="9"/>
    <n v="98880.688433149102"/>
    <n v="4.4607209744624399E-2"/>
  </r>
  <r>
    <x v="19"/>
    <s v="New Zealand"/>
    <s v="GDPLTFORECAST"/>
    <s v="TOT"/>
    <s v="MLN_USD"/>
    <s v="A"/>
    <x v="10"/>
    <n v="102916.915362791"/>
    <n v="4.0819162908343865E-2"/>
  </r>
  <r>
    <x v="19"/>
    <s v="New Zealand"/>
    <s v="GDPLTFORECAST"/>
    <s v="TOT"/>
    <s v="MLN_USD"/>
    <s v="A"/>
    <x v="11"/>
    <n v="105183.084313074"/>
    <n v="2.2019402177907876E-2"/>
  </r>
  <r>
    <x v="19"/>
    <s v="New Zealand"/>
    <s v="GDPLTFORECAST"/>
    <s v="TOT"/>
    <s v="MLN_USD"/>
    <s v="A"/>
    <x v="12"/>
    <n v="110529.67636951699"/>
    <n v="5.083129185039903E-2"/>
  </r>
  <r>
    <x v="19"/>
    <s v="New Zealand"/>
    <s v="GDPLTFORECAST"/>
    <s v="TOT"/>
    <s v="MLN_USD"/>
    <s v="A"/>
    <x v="13"/>
    <n v="115628.900074808"/>
    <n v="4.6134430795251369E-2"/>
  </r>
  <r>
    <x v="19"/>
    <s v="New Zealand"/>
    <s v="GDPLTFORECAST"/>
    <s v="TOT"/>
    <s v="MLN_USD"/>
    <s v="A"/>
    <x v="14"/>
    <n v="120721.25243701"/>
    <n v="4.4040480873790422E-2"/>
  </r>
  <r>
    <x v="19"/>
    <s v="New Zealand"/>
    <s v="GDPLTFORECAST"/>
    <s v="TOT"/>
    <s v="MLN_USD"/>
    <s v="A"/>
    <x v="15"/>
    <n v="123808.546886258"/>
    <n v="2.5573744365010587E-2"/>
  </r>
  <r>
    <x v="19"/>
    <s v="New Zealand"/>
    <s v="GDPLTFORECAST"/>
    <s v="TOT"/>
    <s v="MLN_USD"/>
    <s v="A"/>
    <x v="16"/>
    <n v="127216.73305769599"/>
    <n v="2.752787474817131E-2"/>
  </r>
  <r>
    <x v="19"/>
    <s v="New Zealand"/>
    <s v="GDPLTFORECAST"/>
    <s v="TOT"/>
    <s v="MLN_USD"/>
    <s v="A"/>
    <x v="17"/>
    <n v="132238.99772040601"/>
    <n v="3.9478019455446045E-2"/>
  </r>
  <r>
    <x v="19"/>
    <s v="New Zealand"/>
    <s v="GDPLTFORECAST"/>
    <s v="TOT"/>
    <s v="MLN_USD"/>
    <s v="A"/>
    <x v="18"/>
    <n v="131680.35752738599"/>
    <n v="-4.2244738893224554E-3"/>
  </r>
  <r>
    <x v="19"/>
    <s v="New Zealand"/>
    <s v="GDPLTFORECAST"/>
    <s v="TOT"/>
    <s v="MLN_USD"/>
    <s v="A"/>
    <x v="19"/>
    <n v="132135.240439783"/>
    <n v="3.4544477319056188E-3"/>
  </r>
  <r>
    <x v="19"/>
    <s v="New Zealand"/>
    <s v="GDPLTFORECAST"/>
    <s v="TOT"/>
    <s v="MLN_USD"/>
    <s v="A"/>
    <x v="20"/>
    <n v="134744.289410136"/>
    <n v="1.9745292487222565E-2"/>
  </r>
  <r>
    <x v="19"/>
    <s v="New Zealand"/>
    <s v="GDPLTFORECAST"/>
    <s v="TOT"/>
    <s v="MLN_USD"/>
    <s v="A"/>
    <x v="21"/>
    <n v="137306.61324749299"/>
    <n v="1.901619614882355E-2"/>
  </r>
  <r>
    <x v="19"/>
    <s v="New Zealand"/>
    <s v="GDPLTFORECAST"/>
    <s v="TOT"/>
    <s v="MLN_USD"/>
    <s v="A"/>
    <x v="22"/>
    <n v="140824.74090833199"/>
    <n v="2.5622419617164605E-2"/>
  </r>
  <r>
    <x v="19"/>
    <s v="New Zealand"/>
    <s v="GDPLTFORECAST"/>
    <s v="TOT"/>
    <s v="MLN_USD"/>
    <s v="A"/>
    <x v="23"/>
    <n v="143914.78389481499"/>
    <n v="2.1942472370635624E-2"/>
  </r>
  <r>
    <x v="19"/>
    <s v="New Zealand"/>
    <s v="GDPLTFORECAST"/>
    <s v="TOT"/>
    <s v="MLN_USD"/>
    <s v="A"/>
    <x v="24"/>
    <n v="148482.16564512701"/>
    <n v="3.1736709924466533E-2"/>
  </r>
  <r>
    <x v="19"/>
    <s v="New Zealand"/>
    <s v="GDPLTFORECAST"/>
    <s v="TOT"/>
    <s v="MLN_USD"/>
    <s v="A"/>
    <x v="25"/>
    <n v="154658.81594654999"/>
    <n v="4.1598600576618683E-2"/>
  </r>
  <r>
    <x v="19"/>
    <s v="New Zealand"/>
    <s v="GDPLTFORECAST"/>
    <s v="TOT"/>
    <s v="MLN_USD"/>
    <s v="A"/>
    <x v="26"/>
    <n v="161062.907704171"/>
    <n v="4.1407867494823281E-2"/>
  </r>
  <r>
    <x v="19"/>
    <s v="New Zealand"/>
    <s v="GDPLTFORECAST"/>
    <s v="TOT"/>
    <s v="MLN_USD"/>
    <s v="A"/>
    <x v="27"/>
    <n v="165940.874162041"/>
    <n v="3.0286094591248203E-2"/>
  </r>
  <r>
    <x v="19"/>
    <s v="New Zealand"/>
    <s v="GDPLTFORECAST"/>
    <s v="TOT"/>
    <s v="MLN_USD"/>
    <s v="A"/>
    <x v="28"/>
    <n v="170964.45895371601"/>
    <n v="3.0273341737186987E-2"/>
  </r>
  <r>
    <x v="19"/>
    <s v="New Zealand"/>
    <s v="GDPLTFORECAST"/>
    <s v="TOT"/>
    <s v="MLN_USD"/>
    <s v="A"/>
    <x v="29"/>
    <n v="176177.21008833"/>
    <n v="3.0490261932307305E-2"/>
  </r>
  <r>
    <x v="19"/>
    <s v="New Zealand"/>
    <s v="GDPLTFORECAST"/>
    <s v="TOT"/>
    <s v="MLN_USD"/>
    <s v="A"/>
    <x v="30"/>
    <n v="181776.8"/>
    <n v="3.178384939154455E-2"/>
  </r>
  <r>
    <x v="19"/>
    <s v="New Zealand"/>
    <s v="GDPLTFORECAST"/>
    <s v="TOT"/>
    <s v="MLN_USD"/>
    <s v="A"/>
    <x v="31"/>
    <n v="187397.4"/>
    <n v="3.0920337468807846E-2"/>
  </r>
  <r>
    <x v="19"/>
    <s v="New Zealand"/>
    <s v="GDPLTFORECAST"/>
    <s v="TOT"/>
    <s v="MLN_USD"/>
    <s v="A"/>
    <x v="32"/>
    <n v="192769.7"/>
    <n v="2.86679537709702E-2"/>
  </r>
  <r>
    <x v="19"/>
    <s v="New Zealand"/>
    <s v="GDPLTFORECAST"/>
    <s v="TOT"/>
    <s v="MLN_USD"/>
    <s v="A"/>
    <x v="33"/>
    <n v="197903.2"/>
    <n v="2.6630222488285282E-2"/>
  </r>
  <r>
    <x v="19"/>
    <s v="New Zealand"/>
    <s v="GDPLTFORECAST"/>
    <s v="TOT"/>
    <s v="MLN_USD"/>
    <s v="A"/>
    <x v="34"/>
    <n v="202946"/>
    <n v="2.5481144317019533E-2"/>
  </r>
  <r>
    <x v="19"/>
    <s v="New Zealand"/>
    <s v="GDPLTFORECAST"/>
    <s v="TOT"/>
    <s v="MLN_USD"/>
    <s v="A"/>
    <x v="35"/>
    <n v="208037.4"/>
    <n v="2.5087461689316415E-2"/>
  </r>
  <r>
    <x v="19"/>
    <s v="New Zealand"/>
    <s v="GDPLTFORECAST"/>
    <s v="TOT"/>
    <s v="MLN_USD"/>
    <s v="A"/>
    <x v="36"/>
    <n v="213202.9"/>
    <n v="2.4829670049712149E-2"/>
  </r>
  <r>
    <x v="19"/>
    <s v="New Zealand"/>
    <s v="GDPLTFORECAST"/>
    <s v="TOT"/>
    <s v="MLN_USD"/>
    <s v="A"/>
    <x v="37"/>
    <n v="218458.3"/>
    <n v="2.4649758516417819E-2"/>
  </r>
  <r>
    <x v="19"/>
    <s v="New Zealand"/>
    <s v="GDPLTFORECAST"/>
    <s v="TOT"/>
    <s v="MLN_USD"/>
    <s v="A"/>
    <x v="38"/>
    <n v="223813"/>
    <n v="2.4511314058563993E-2"/>
  </r>
  <r>
    <x v="19"/>
    <s v="New Zealand"/>
    <s v="GDPLTFORECAST"/>
    <s v="TOT"/>
    <s v="MLN_USD"/>
    <s v="A"/>
    <x v="39"/>
    <n v="229274.3"/>
    <n v="2.4401174194528474E-2"/>
  </r>
  <r>
    <x v="19"/>
    <s v="New Zealand"/>
    <s v="GDPLTFORECAST"/>
    <s v="TOT"/>
    <s v="MLN_USD"/>
    <s v="A"/>
    <x v="40"/>
    <n v="234848.9"/>
    <n v="2.4314107599499923E-2"/>
  </r>
  <r>
    <x v="19"/>
    <s v="New Zealand"/>
    <s v="GDPLTFORECAST"/>
    <s v="TOT"/>
    <s v="MLN_USD"/>
    <s v="A"/>
    <x v="41"/>
    <n v="240543.5"/>
    <n v="2.4247931329463457E-2"/>
  </r>
  <r>
    <x v="19"/>
    <s v="New Zealand"/>
    <s v="GDPLTFORECAST"/>
    <s v="TOT"/>
    <s v="MLN_USD"/>
    <s v="A"/>
    <x v="42"/>
    <n v="246362.5"/>
    <n v="2.4191050683140425E-2"/>
  </r>
  <r>
    <x v="19"/>
    <s v="New Zealand"/>
    <s v="GDPLTFORECAST"/>
    <s v="TOT"/>
    <s v="MLN_USD"/>
    <s v="A"/>
    <x v="43"/>
    <n v="252310.6"/>
    <n v="2.4143690699680365E-2"/>
  </r>
  <r>
    <x v="19"/>
    <s v="New Zealand"/>
    <s v="GDPLTFORECAST"/>
    <s v="TOT"/>
    <s v="MLN_USD"/>
    <s v="A"/>
    <x v="44"/>
    <n v="258394.6"/>
    <n v="2.4113136744948527E-2"/>
  </r>
  <r>
    <x v="19"/>
    <s v="New Zealand"/>
    <s v="GDPLTFORECAST"/>
    <s v="TOT"/>
    <s v="MLN_USD"/>
    <s v="A"/>
    <x v="45"/>
    <n v="264624.90000000002"/>
    <n v="2.4111571991055625E-2"/>
  </r>
  <r>
    <x v="19"/>
    <s v="New Zealand"/>
    <s v="GDPLTFORECAST"/>
    <s v="TOT"/>
    <s v="MLN_USD"/>
    <s v="A"/>
    <x v="46"/>
    <n v="271015.3"/>
    <n v="2.4148899064297957E-2"/>
  </r>
  <r>
    <x v="19"/>
    <s v="New Zealand"/>
    <s v="GDPLTFORECAST"/>
    <s v="TOT"/>
    <s v="MLN_USD"/>
    <s v="A"/>
    <x v="47"/>
    <n v="277547.8"/>
    <n v="2.4103805209521489E-2"/>
  </r>
  <r>
    <x v="19"/>
    <s v="New Zealand"/>
    <s v="GDPLTFORECAST"/>
    <s v="TOT"/>
    <s v="MLN_USD"/>
    <s v="A"/>
    <x v="48"/>
    <n v="284234.90000000002"/>
    <n v="2.4093507496726785E-2"/>
  </r>
  <r>
    <x v="19"/>
    <s v="New Zealand"/>
    <s v="GDPLTFORECAST"/>
    <s v="TOT"/>
    <s v="MLN_USD"/>
    <s v="A"/>
    <x v="49"/>
    <n v="291091.3"/>
    <n v="2.4122301659648349E-2"/>
  </r>
  <r>
    <x v="19"/>
    <s v="New Zealand"/>
    <s v="GDPLTFORECAST"/>
    <s v="TOT"/>
    <s v="MLN_USD"/>
    <s v="A"/>
    <x v="50"/>
    <n v="298131.8"/>
    <n v="2.4186569643269928E-2"/>
  </r>
  <r>
    <x v="19"/>
    <s v="New Zealand"/>
    <s v="GDPLTFORECAST"/>
    <s v="TOT"/>
    <s v="MLN_USD"/>
    <s v="A"/>
    <x v="51"/>
    <n v="305368.3"/>
    <n v="2.4272821617821405E-2"/>
  </r>
  <r>
    <x v="19"/>
    <s v="New Zealand"/>
    <s v="GDPLTFORECAST"/>
    <s v="TOT"/>
    <s v="MLN_USD"/>
    <s v="A"/>
    <x v="52"/>
    <n v="312838.09999999998"/>
    <n v="2.4461609145415508E-2"/>
  </r>
  <r>
    <x v="19"/>
    <s v="New Zealand"/>
    <s v="GDPLTFORECAST"/>
    <s v="TOT"/>
    <s v="MLN_USD"/>
    <s v="A"/>
    <x v="53"/>
    <n v="320539"/>
    <n v="2.4616247189840346E-2"/>
  </r>
  <r>
    <x v="19"/>
    <s v="New Zealand"/>
    <s v="GDPLTFORECAST"/>
    <s v="TOT"/>
    <s v="MLN_USD"/>
    <s v="A"/>
    <x v="54"/>
    <n v="328466"/>
    <n v="2.4730220035627415E-2"/>
  </r>
  <r>
    <x v="19"/>
    <s v="New Zealand"/>
    <s v="GDPLTFORECAST"/>
    <s v="TOT"/>
    <s v="MLN_USD"/>
    <s v="A"/>
    <x v="55"/>
    <n v="336616.2"/>
    <n v="2.4812918232024028E-2"/>
  </r>
  <r>
    <x v="19"/>
    <s v="New Zealand"/>
    <s v="GDPLTFORECAST"/>
    <s v="TOT"/>
    <s v="MLN_USD"/>
    <s v="A"/>
    <x v="56"/>
    <n v="344989.8"/>
    <n v="2.4875808116186837E-2"/>
  </r>
  <r>
    <x v="19"/>
    <s v="New Zealand"/>
    <s v="GDPLTFORECAST"/>
    <s v="TOT"/>
    <s v="MLN_USD"/>
    <s v="A"/>
    <x v="57"/>
    <n v="353545"/>
    <n v="2.4798414329930907E-2"/>
  </r>
  <r>
    <x v="19"/>
    <s v="New Zealand"/>
    <s v="GDPLTFORECAST"/>
    <s v="TOT"/>
    <s v="MLN_USD"/>
    <s v="A"/>
    <x v="58"/>
    <n v="362277.2"/>
    <n v="2.4698977499328256E-2"/>
  </r>
  <r>
    <x v="19"/>
    <s v="New Zealand"/>
    <s v="GDPLTFORECAST"/>
    <s v="TOT"/>
    <s v="MLN_USD"/>
    <s v="A"/>
    <x v="59"/>
    <n v="371184.5"/>
    <n v="2.4586973731717032E-2"/>
  </r>
  <r>
    <x v="19"/>
    <s v="New Zealand"/>
    <s v="GDPLTFORECAST"/>
    <s v="TOT"/>
    <s v="MLN_USD"/>
    <s v="A"/>
    <x v="60"/>
    <n v="380269.1"/>
    <n v="2.4474621111603367E-2"/>
  </r>
  <r>
    <x v="19"/>
    <s v="New Zealand"/>
    <s v="GDPLTFORECAST"/>
    <s v="TOT"/>
    <s v="MLN_USD"/>
    <s v="A"/>
    <x v="61"/>
    <n v="389533.7"/>
    <n v="2.436327327148069E-2"/>
  </r>
  <r>
    <x v="19"/>
    <s v="New Zealand"/>
    <s v="GDPLTFORECAST"/>
    <s v="TOT"/>
    <s v="MLN_USD"/>
    <s v="A"/>
    <x v="62"/>
    <n v="399016.6"/>
    <n v="2.4344235171436912E-2"/>
  </r>
  <r>
    <x v="19"/>
    <s v="New Zealand"/>
    <s v="GDPLTFORECAST"/>
    <s v="TOT"/>
    <s v="MLN_USD"/>
    <s v="A"/>
    <x v="63"/>
    <n v="408709.9"/>
    <n v="2.4292974277260848E-2"/>
  </r>
  <r>
    <x v="19"/>
    <s v="New Zealand"/>
    <s v="GDPLTFORECAST"/>
    <s v="TOT"/>
    <s v="MLN_USD"/>
    <s v="A"/>
    <x v="64"/>
    <n v="418607.7"/>
    <n v="2.4217177024583814E-2"/>
  </r>
  <r>
    <x v="19"/>
    <s v="New Zealand"/>
    <s v="GDPLTFORECAST"/>
    <s v="TOT"/>
    <s v="MLN_USD"/>
    <s v="A"/>
    <x v="65"/>
    <n v="428711.8"/>
    <n v="2.4137396421518131E-2"/>
  </r>
  <r>
    <x v="19"/>
    <s v="New Zealand"/>
    <s v="GDPLTFORECAST"/>
    <s v="TOT"/>
    <s v="MLN_USD"/>
    <s v="A"/>
    <x v="66"/>
    <n v="439032.2"/>
    <n v="2.4073048607479386E-2"/>
  </r>
  <r>
    <x v="19"/>
    <s v="New Zealand"/>
    <s v="GDPLTFORECAST"/>
    <s v="TOT"/>
    <s v="MLN_USD"/>
    <s v="A"/>
    <x v="67"/>
    <n v="449529.5"/>
    <n v="2.3910091332708605E-2"/>
  </r>
  <r>
    <x v="19"/>
    <s v="New Zealand"/>
    <s v="GDPLTFORECAST"/>
    <s v="TOT"/>
    <s v="MLN_USD"/>
    <s v="A"/>
    <x v="68"/>
    <n v="460217"/>
    <n v="2.3774857934796279E-2"/>
  </r>
  <r>
    <x v="19"/>
    <s v="New Zealand"/>
    <s v="GDPLTFORECAST"/>
    <s v="TOT"/>
    <s v="MLN_USD"/>
    <s v="A"/>
    <x v="69"/>
    <n v="471116.2"/>
    <n v="2.3682740967847726E-2"/>
  </r>
  <r>
    <x v="19"/>
    <s v="New Zealand"/>
    <s v="GDPLTFORECAST"/>
    <s v="TOT"/>
    <s v="MLN_USD"/>
    <s v="A"/>
    <x v="70"/>
    <n v="482257"/>
    <n v="2.3647669088857404E-2"/>
  </r>
  <r>
    <x v="20"/>
    <s v="Norway"/>
    <s v="GDPLTFORECAST"/>
    <s v="TOT"/>
    <s v="MLN_USD"/>
    <s v="A"/>
    <x v="0"/>
    <n v="169006.80199675899"/>
    <n v="0"/>
  </r>
  <r>
    <x v="20"/>
    <s v="Norway"/>
    <s v="GDPLTFORECAST"/>
    <s v="TOT"/>
    <s v="MLN_USD"/>
    <s v="A"/>
    <x v="1"/>
    <n v="174220.32463072601"/>
    <n v="3.0848004768867288E-2"/>
  </r>
  <r>
    <x v="20"/>
    <s v="Norway"/>
    <s v="GDPLTFORECAST"/>
    <s v="TOT"/>
    <s v="MLN_USD"/>
    <s v="A"/>
    <x v="2"/>
    <n v="180447.55747803801"/>
    <n v="3.5743434989638168E-2"/>
  </r>
  <r>
    <x v="20"/>
    <s v="Norway"/>
    <s v="GDPLTFORECAST"/>
    <s v="TOT"/>
    <s v="MLN_USD"/>
    <s v="A"/>
    <x v="3"/>
    <n v="185581.85146479099"/>
    <n v="2.8453108806296035E-2"/>
  </r>
  <r>
    <x v="20"/>
    <s v="Norway"/>
    <s v="GDPLTFORECAST"/>
    <s v="TOT"/>
    <s v="MLN_USD"/>
    <s v="A"/>
    <x v="4"/>
    <n v="194963.85203562499"/>
    <n v="5.0554515416147749E-2"/>
  </r>
  <r>
    <x v="20"/>
    <s v="Norway"/>
    <s v="GDPLTFORECAST"/>
    <s v="TOT"/>
    <s v="MLN_USD"/>
    <s v="A"/>
    <x v="5"/>
    <n v="203062.527009168"/>
    <n v="4.1539366856904181E-2"/>
  </r>
  <r>
    <x v="20"/>
    <s v="Norway"/>
    <s v="GDPLTFORECAST"/>
    <s v="TOT"/>
    <s v="MLN_USD"/>
    <s v="A"/>
    <x v="6"/>
    <n v="213272.51156527299"/>
    <n v="5.0280003437778609E-2"/>
  </r>
  <r>
    <x v="20"/>
    <s v="Norway"/>
    <s v="GDPLTFORECAST"/>
    <s v="TOT"/>
    <s v="MLN_USD"/>
    <s v="A"/>
    <x v="7"/>
    <n v="224543.20806035501"/>
    <n v="5.2846456453121471E-2"/>
  </r>
  <r>
    <x v="20"/>
    <s v="Norway"/>
    <s v="GDPLTFORECAST"/>
    <s v="TOT"/>
    <s v="MLN_USD"/>
    <s v="A"/>
    <x v="8"/>
    <n v="230436.27252079599"/>
    <n v="2.6244679192687803E-2"/>
  </r>
  <r>
    <x v="20"/>
    <s v="Norway"/>
    <s v="GDPLTFORECAST"/>
    <s v="TOT"/>
    <s v="MLN_USD"/>
    <s v="A"/>
    <x v="9"/>
    <n v="235075.56099204399"/>
    <n v="2.0132631119648581E-2"/>
  </r>
  <r>
    <x v="20"/>
    <s v="Norway"/>
    <s v="GDPLTFORECAST"/>
    <s v="TOT"/>
    <s v="MLN_USD"/>
    <s v="A"/>
    <x v="10"/>
    <n v="242610.41357753199"/>
    <n v="3.2052896326994151E-2"/>
  </r>
  <r>
    <x v="20"/>
    <s v="Norway"/>
    <s v="GDPLTFORECAST"/>
    <s v="TOT"/>
    <s v="MLN_USD"/>
    <s v="A"/>
    <x v="11"/>
    <n v="247669.64362693799"/>
    <n v="2.0853309529474062E-2"/>
  </r>
  <r>
    <x v="20"/>
    <s v="Norway"/>
    <s v="GDPLTFORECAST"/>
    <s v="TOT"/>
    <s v="MLN_USD"/>
    <s v="A"/>
    <x v="12"/>
    <n v="251230.569722157"/>
    <n v="1.4377725275782183E-2"/>
  </r>
  <r>
    <x v="20"/>
    <s v="Norway"/>
    <s v="GDPLTFORECAST"/>
    <s v="TOT"/>
    <s v="MLN_USD"/>
    <s v="A"/>
    <x v="13"/>
    <n v="253541.28957949599"/>
    <n v="9.1976062463039465E-3"/>
  </r>
  <r>
    <x v="20"/>
    <s v="Norway"/>
    <s v="GDPLTFORECAST"/>
    <s v="TOT"/>
    <s v="MLN_USD"/>
    <s v="A"/>
    <x v="14"/>
    <n v="263579.23195423099"/>
    <n v="3.959095732053397E-2"/>
  </r>
  <r>
    <x v="20"/>
    <s v="Norway"/>
    <s v="GDPLTFORECAST"/>
    <s v="TOT"/>
    <s v="MLN_USD"/>
    <s v="A"/>
    <x v="15"/>
    <n v="270497.310840511"/>
    <n v="2.624667670130143E-2"/>
  </r>
  <r>
    <x v="20"/>
    <s v="Norway"/>
    <s v="GDPLTFORECAST"/>
    <s v="TOT"/>
    <s v="MLN_USD"/>
    <s v="A"/>
    <x v="16"/>
    <n v="276976.01283592399"/>
    <n v="2.3951077277928778E-2"/>
  </r>
  <r>
    <x v="20"/>
    <s v="Norway"/>
    <s v="GDPLTFORECAST"/>
    <s v="TOT"/>
    <s v="MLN_USD"/>
    <s v="A"/>
    <x v="17"/>
    <n v="285243.85435783502"/>
    <n v="2.9850388260187488E-2"/>
  </r>
  <r>
    <x v="20"/>
    <s v="Norway"/>
    <s v="GDPLTFORECAST"/>
    <s v="TOT"/>
    <s v="MLN_USD"/>
    <s v="A"/>
    <x v="18"/>
    <n v="286615.23382086598"/>
    <n v="4.8077441181628711E-3"/>
  </r>
  <r>
    <x v="20"/>
    <s v="Norway"/>
    <s v="GDPLTFORECAST"/>
    <s v="TOT"/>
    <s v="MLN_USD"/>
    <s v="A"/>
    <x v="19"/>
    <n v="281768.60229414498"/>
    <n v="-1.6909888082746294E-2"/>
  </r>
  <r>
    <x v="20"/>
    <s v="Norway"/>
    <s v="GDPLTFORECAST"/>
    <s v="TOT"/>
    <s v="MLN_USD"/>
    <s v="A"/>
    <x v="20"/>
    <n v="283717.28987241501"/>
    <n v="6.915914556852476E-3"/>
  </r>
  <r>
    <x v="20"/>
    <s v="Norway"/>
    <s v="GDPLTFORECAST"/>
    <s v="TOT"/>
    <s v="MLN_USD"/>
    <s v="A"/>
    <x v="21"/>
    <n v="286475.02192204201"/>
    <n v="9.7199999720394281E-3"/>
  </r>
  <r>
    <x v="20"/>
    <s v="Norway"/>
    <s v="GDPLTFORECAST"/>
    <s v="TOT"/>
    <s v="MLN_USD"/>
    <s v="A"/>
    <x v="22"/>
    <n v="294271.75543029699"/>
    <n v="2.7216102318256219E-2"/>
  </r>
  <r>
    <x v="20"/>
    <s v="Norway"/>
    <s v="GDPLTFORECAST"/>
    <s v="TOT"/>
    <s v="MLN_USD"/>
    <s v="A"/>
    <x v="23"/>
    <n v="297345.21215167397"/>
    <n v="1.0444280379144244E-2"/>
  </r>
  <r>
    <x v="20"/>
    <s v="Norway"/>
    <s v="GDPLTFORECAST"/>
    <s v="TOT"/>
    <s v="MLN_USD"/>
    <s v="A"/>
    <x v="24"/>
    <n v="303218.04802133702"/>
    <n v="1.9750901072748128E-2"/>
  </r>
  <r>
    <x v="20"/>
    <s v="Norway"/>
    <s v="GDPLTFORECAST"/>
    <s v="TOT"/>
    <s v="MLN_USD"/>
    <s v="A"/>
    <x v="25"/>
    <n v="309191.630205856"/>
    <n v="1.9700615525691356E-2"/>
  </r>
  <r>
    <x v="20"/>
    <s v="Norway"/>
    <s v="GDPLTFORECAST"/>
    <s v="TOT"/>
    <s v="MLN_USD"/>
    <s v="A"/>
    <x v="26"/>
    <n v="312566.23511444998"/>
    <n v="1.0914282855416291E-2"/>
  </r>
  <r>
    <x v="20"/>
    <s v="Norway"/>
    <s v="GDPLTFORECAST"/>
    <s v="TOT"/>
    <s v="MLN_USD"/>
    <s v="A"/>
    <x v="27"/>
    <n v="318563.71480081801"/>
    <n v="1.9187868082334525E-2"/>
  </r>
  <r>
    <x v="20"/>
    <s v="Norway"/>
    <s v="GDPLTFORECAST"/>
    <s v="TOT"/>
    <s v="MLN_USD"/>
    <s v="A"/>
    <x v="28"/>
    <n v="324153.15052229899"/>
    <n v="1.7545738769953134E-2"/>
  </r>
  <r>
    <x v="20"/>
    <s v="Norway"/>
    <s v="GDPLTFORECAST"/>
    <s v="TOT"/>
    <s v="MLN_USD"/>
    <s v="A"/>
    <x v="29"/>
    <n v="329327.93724683399"/>
    <n v="1.5964017984082535E-2"/>
  </r>
  <r>
    <x v="20"/>
    <s v="Norway"/>
    <s v="GDPLTFORECAST"/>
    <s v="TOT"/>
    <s v="MLN_USD"/>
    <s v="A"/>
    <x v="30"/>
    <n v="335085.7"/>
    <n v="1.7483371745806497E-2"/>
  </r>
  <r>
    <x v="20"/>
    <s v="Norway"/>
    <s v="GDPLTFORECAST"/>
    <s v="TOT"/>
    <s v="MLN_USD"/>
    <s v="A"/>
    <x v="31"/>
    <n v="340908.7"/>
    <n v="1.7377643987791735E-2"/>
  </r>
  <r>
    <x v="20"/>
    <s v="Norway"/>
    <s v="GDPLTFORECAST"/>
    <s v="TOT"/>
    <s v="MLN_USD"/>
    <s v="A"/>
    <x v="32"/>
    <n v="346968.7"/>
    <n v="1.7776020383170055E-2"/>
  </r>
  <r>
    <x v="20"/>
    <s v="Norway"/>
    <s v="GDPLTFORECAST"/>
    <s v="TOT"/>
    <s v="MLN_USD"/>
    <s v="A"/>
    <x v="33"/>
    <n v="353301.1"/>
    <n v="1.8250637593534957E-2"/>
  </r>
  <r>
    <x v="20"/>
    <s v="Norway"/>
    <s v="GDPLTFORECAST"/>
    <s v="TOT"/>
    <s v="MLN_USD"/>
    <s v="A"/>
    <x v="34"/>
    <n v="359901.4"/>
    <n v="1.868179861313779E-2"/>
  </r>
  <r>
    <x v="20"/>
    <s v="Norway"/>
    <s v="GDPLTFORECAST"/>
    <s v="TOT"/>
    <s v="MLN_USD"/>
    <s v="A"/>
    <x v="35"/>
    <n v="366767.9"/>
    <n v="1.9078836592466786E-2"/>
  </r>
  <r>
    <x v="20"/>
    <s v="Norway"/>
    <s v="GDPLTFORECAST"/>
    <s v="TOT"/>
    <s v="MLN_USD"/>
    <s v="A"/>
    <x v="36"/>
    <n v="373870"/>
    <n v="1.9364017407194067E-2"/>
  </r>
  <r>
    <x v="20"/>
    <s v="Norway"/>
    <s v="GDPLTFORECAST"/>
    <s v="TOT"/>
    <s v="MLN_USD"/>
    <s v="A"/>
    <x v="37"/>
    <n v="381180.5"/>
    <n v="1.9553588145612144E-2"/>
  </r>
  <r>
    <x v="20"/>
    <s v="Norway"/>
    <s v="GDPLTFORECAST"/>
    <s v="TOT"/>
    <s v="MLN_USD"/>
    <s v="A"/>
    <x v="38"/>
    <n v="388679.4"/>
    <n v="1.9672832162190845E-2"/>
  </r>
  <r>
    <x v="20"/>
    <s v="Norway"/>
    <s v="GDPLTFORECAST"/>
    <s v="TOT"/>
    <s v="MLN_USD"/>
    <s v="A"/>
    <x v="39"/>
    <n v="396354.3"/>
    <n v="1.9746094081651844E-2"/>
  </r>
  <r>
    <x v="20"/>
    <s v="Norway"/>
    <s v="GDPLTFORECAST"/>
    <s v="TOT"/>
    <s v="MLN_USD"/>
    <s v="A"/>
    <x v="40"/>
    <n v="404200.7"/>
    <n v="1.9796429608559984E-2"/>
  </r>
  <r>
    <x v="20"/>
    <s v="Norway"/>
    <s v="GDPLTFORECAST"/>
    <s v="TOT"/>
    <s v="MLN_USD"/>
    <s v="A"/>
    <x v="41"/>
    <n v="412220.6"/>
    <n v="1.9841380779399787E-2"/>
  </r>
  <r>
    <x v="20"/>
    <s v="Norway"/>
    <s v="GDPLTFORECAST"/>
    <s v="TOT"/>
    <s v="MLN_USD"/>
    <s v="A"/>
    <x v="42"/>
    <n v="420420.7"/>
    <n v="1.9892504159180868E-2"/>
  </r>
  <r>
    <x v="20"/>
    <s v="Norway"/>
    <s v="GDPLTFORECAST"/>
    <s v="TOT"/>
    <s v="MLN_USD"/>
    <s v="A"/>
    <x v="43"/>
    <n v="428812.79999999999"/>
    <n v="1.9961196011518911E-2"/>
  </r>
  <r>
    <x v="20"/>
    <s v="Norway"/>
    <s v="GDPLTFORECAST"/>
    <s v="TOT"/>
    <s v="MLN_USD"/>
    <s v="A"/>
    <x v="44"/>
    <n v="437409.4"/>
    <n v="2.0047442613653432E-2"/>
  </r>
  <r>
    <x v="20"/>
    <s v="Norway"/>
    <s v="GDPLTFORECAST"/>
    <s v="TOT"/>
    <s v="MLN_USD"/>
    <s v="A"/>
    <x v="45"/>
    <n v="446227.7"/>
    <n v="2.0160289193602132E-2"/>
  </r>
  <r>
    <x v="20"/>
    <s v="Norway"/>
    <s v="GDPLTFORECAST"/>
    <s v="TOT"/>
    <s v="MLN_USD"/>
    <s v="A"/>
    <x v="46"/>
    <n v="455288.4"/>
    <n v="2.0305104322300149E-2"/>
  </r>
  <r>
    <x v="20"/>
    <s v="Norway"/>
    <s v="GDPLTFORECAST"/>
    <s v="TOT"/>
    <s v="MLN_USD"/>
    <s v="A"/>
    <x v="47"/>
    <n v="464610.8"/>
    <n v="2.0475812693668383E-2"/>
  </r>
  <r>
    <x v="20"/>
    <s v="Norway"/>
    <s v="GDPLTFORECAST"/>
    <s v="TOT"/>
    <s v="MLN_USD"/>
    <s v="A"/>
    <x v="48"/>
    <n v="474215.8"/>
    <n v="2.0673217239030928E-2"/>
  </r>
  <r>
    <x v="20"/>
    <s v="Norway"/>
    <s v="GDPLTFORECAST"/>
    <s v="TOT"/>
    <s v="MLN_USD"/>
    <s v="A"/>
    <x v="49"/>
    <n v="484121.7"/>
    <n v="2.0889012976792465E-2"/>
  </r>
  <r>
    <x v="20"/>
    <s v="Norway"/>
    <s v="GDPLTFORECAST"/>
    <s v="TOT"/>
    <s v="MLN_USD"/>
    <s v="A"/>
    <x v="50"/>
    <n v="494346"/>
    <n v="2.1119276413348098E-2"/>
  </r>
  <r>
    <x v="20"/>
    <s v="Norway"/>
    <s v="GDPLTFORECAST"/>
    <s v="TOT"/>
    <s v="MLN_USD"/>
    <s v="A"/>
    <x v="51"/>
    <n v="504905.4"/>
    <n v="2.1360342755883499E-2"/>
  </r>
  <r>
    <x v="20"/>
    <s v="Norway"/>
    <s v="GDPLTFORECAST"/>
    <s v="TOT"/>
    <s v="MLN_USD"/>
    <s v="A"/>
    <x v="52"/>
    <n v="515808.2"/>
    <n v="2.1593748056566664E-2"/>
  </r>
  <r>
    <x v="20"/>
    <s v="Norway"/>
    <s v="GDPLTFORECAST"/>
    <s v="TOT"/>
    <s v="MLN_USD"/>
    <s v="A"/>
    <x v="53"/>
    <n v="527055.30000000005"/>
    <n v="2.1804810392700213E-2"/>
  </r>
  <r>
    <x v="20"/>
    <s v="Norway"/>
    <s v="GDPLTFORECAST"/>
    <s v="TOT"/>
    <s v="MLN_USD"/>
    <s v="A"/>
    <x v="54"/>
    <n v="538641.80000000005"/>
    <n v="2.1983461697472784E-2"/>
  </r>
  <r>
    <x v="20"/>
    <s v="Norway"/>
    <s v="GDPLTFORECAST"/>
    <s v="TOT"/>
    <s v="MLN_USD"/>
    <s v="A"/>
    <x v="55"/>
    <n v="550563.4"/>
    <n v="2.2132704888480514E-2"/>
  </r>
  <r>
    <x v="20"/>
    <s v="Norway"/>
    <s v="GDPLTFORECAST"/>
    <s v="TOT"/>
    <s v="MLN_USD"/>
    <s v="A"/>
    <x v="56"/>
    <n v="562817.19999999995"/>
    <n v="2.2256837268877616E-2"/>
  </r>
  <r>
    <x v="20"/>
    <s v="Norway"/>
    <s v="GDPLTFORECAST"/>
    <s v="TOT"/>
    <s v="MLN_USD"/>
    <s v="A"/>
    <x v="57"/>
    <n v="575329"/>
    <n v="2.2230663881629864E-2"/>
  </r>
  <r>
    <x v="20"/>
    <s v="Norway"/>
    <s v="GDPLTFORECAST"/>
    <s v="TOT"/>
    <s v="MLN_USD"/>
    <s v="A"/>
    <x v="58"/>
    <n v="588084.4"/>
    <n v="2.2170618898056604E-2"/>
  </r>
  <r>
    <x v="20"/>
    <s v="Norway"/>
    <s v="GDPLTFORECAST"/>
    <s v="TOT"/>
    <s v="MLN_USD"/>
    <s v="A"/>
    <x v="59"/>
    <n v="601067.4"/>
    <n v="2.2076763131278376E-2"/>
  </r>
  <r>
    <x v="20"/>
    <s v="Norway"/>
    <s v="GDPLTFORECAST"/>
    <s v="TOT"/>
    <s v="MLN_USD"/>
    <s v="A"/>
    <x v="60"/>
    <n v="614264.6"/>
    <n v="2.1956273123446612E-2"/>
  </r>
  <r>
    <x v="20"/>
    <s v="Norway"/>
    <s v="GDPLTFORECAST"/>
    <s v="TOT"/>
    <s v="MLN_USD"/>
    <s v="A"/>
    <x v="61"/>
    <n v="627666.19999999995"/>
    <n v="2.1817308046076622E-2"/>
  </r>
  <r>
    <x v="20"/>
    <s v="Norway"/>
    <s v="GDPLTFORECAST"/>
    <s v="TOT"/>
    <s v="MLN_USD"/>
    <s v="A"/>
    <x v="62"/>
    <n v="641341"/>
    <n v="2.1786739512180242E-2"/>
  </r>
  <r>
    <x v="20"/>
    <s v="Norway"/>
    <s v="GDPLTFORECAST"/>
    <s v="TOT"/>
    <s v="MLN_USD"/>
    <s v="A"/>
    <x v="63"/>
    <n v="655286.6"/>
    <n v="2.1744438605983296E-2"/>
  </r>
  <r>
    <x v="20"/>
    <s v="Norway"/>
    <s v="GDPLTFORECAST"/>
    <s v="TOT"/>
    <s v="MLN_USD"/>
    <s v="A"/>
    <x v="64"/>
    <n v="669503.30000000005"/>
    <n v="2.1695392519853307E-2"/>
  </r>
  <r>
    <x v="20"/>
    <s v="Norway"/>
    <s v="GDPLTFORECAST"/>
    <s v="TOT"/>
    <s v="MLN_USD"/>
    <s v="A"/>
    <x v="65"/>
    <n v="684001.3"/>
    <n v="2.1654859654911318E-2"/>
  </r>
  <r>
    <x v="20"/>
    <s v="Norway"/>
    <s v="GDPLTFORECAST"/>
    <s v="TOT"/>
    <s v="MLN_USD"/>
    <s v="A"/>
    <x v="66"/>
    <n v="698799.6"/>
    <n v="2.1634900401505064E-2"/>
  </r>
  <r>
    <x v="20"/>
    <s v="Norway"/>
    <s v="GDPLTFORECAST"/>
    <s v="TOT"/>
    <s v="MLN_USD"/>
    <s v="A"/>
    <x v="67"/>
    <n v="713925.6"/>
    <n v="2.1645690695873299E-2"/>
  </r>
  <r>
    <x v="20"/>
    <s v="Norway"/>
    <s v="GDPLTFORECAST"/>
    <s v="TOT"/>
    <s v="MLN_USD"/>
    <s v="A"/>
    <x v="68"/>
    <n v="729407.6"/>
    <n v="2.1685733079189307E-2"/>
  </r>
  <r>
    <x v="20"/>
    <s v="Norway"/>
    <s v="GDPLTFORECAST"/>
    <s v="TOT"/>
    <s v="MLN_USD"/>
    <s v="A"/>
    <x v="69"/>
    <n v="745270.8"/>
    <n v="2.1748059658276198E-2"/>
  </r>
  <r>
    <x v="20"/>
    <s v="Norway"/>
    <s v="GDPLTFORECAST"/>
    <s v="TOT"/>
    <s v="MLN_USD"/>
    <s v="A"/>
    <x v="70"/>
    <n v="761539.3"/>
    <n v="2.182897813787954E-2"/>
  </r>
  <r>
    <x v="21"/>
    <s v="Poland"/>
    <s v="GDPLTFORECAST"/>
    <s v="TOT"/>
    <s v="MLN_USD"/>
    <s v="A"/>
    <x v="0"/>
    <n v="378234.19535006199"/>
    <n v="0"/>
  </r>
  <r>
    <x v="21"/>
    <s v="Poland"/>
    <s v="GDPLTFORECAST"/>
    <s v="TOT"/>
    <s v="MLN_USD"/>
    <s v="A"/>
    <x v="1"/>
    <n v="351698.87728853"/>
    <n v="-7.0155788101002092E-2"/>
  </r>
  <r>
    <x v="21"/>
    <s v="Poland"/>
    <s v="GDPLTFORECAST"/>
    <s v="TOT"/>
    <s v="MLN_USD"/>
    <s v="A"/>
    <x v="2"/>
    <n v="360544.02887770702"/>
    <n v="2.514978625285913E-2"/>
  </r>
  <r>
    <x v="21"/>
    <s v="Poland"/>
    <s v="GDPLTFORECAST"/>
    <s v="TOT"/>
    <s v="MLN_USD"/>
    <s v="A"/>
    <x v="3"/>
    <n v="374022.28350092901"/>
    <n v="3.738310315435478E-2"/>
  </r>
  <r>
    <x v="21"/>
    <s v="Poland"/>
    <s v="GDPLTFORECAST"/>
    <s v="TOT"/>
    <s v="MLN_USD"/>
    <s v="A"/>
    <x v="4"/>
    <n v="393818.54260385002"/>
    <n v="5.2928020538305365E-2"/>
  </r>
  <r>
    <x v="21"/>
    <s v="Poland"/>
    <s v="GDPLTFORECAST"/>
    <s v="TOT"/>
    <s v="MLN_USD"/>
    <s v="A"/>
    <x v="5"/>
    <n v="421196.24303520902"/>
    <n v="6.9518566216671962E-2"/>
  </r>
  <r>
    <x v="21"/>
    <s v="Poland"/>
    <s v="GDPLTFORECAST"/>
    <s v="TOT"/>
    <s v="MLN_USD"/>
    <s v="A"/>
    <x v="6"/>
    <n v="447782.28005450399"/>
    <n v="6.3120309022016929E-2"/>
  </r>
  <r>
    <x v="21"/>
    <s v="Poland"/>
    <s v="GDPLTFORECAST"/>
    <s v="TOT"/>
    <s v="MLN_USD"/>
    <s v="A"/>
    <x v="7"/>
    <n v="479067.07874536898"/>
    <n v="6.9866093600347456E-2"/>
  </r>
  <r>
    <x v="21"/>
    <s v="Poland"/>
    <s v="GDPLTFORECAST"/>
    <s v="TOT"/>
    <s v="MLN_USD"/>
    <s v="A"/>
    <x v="8"/>
    <n v="502616.922912282"/>
    <n v="4.9157717596850503E-2"/>
  </r>
  <r>
    <x v="21"/>
    <s v="Poland"/>
    <s v="GDPLTFORECAST"/>
    <s v="TOT"/>
    <s v="MLN_USD"/>
    <s v="A"/>
    <x v="9"/>
    <n v="524984.82057594496"/>
    <n v="4.450287414529952E-2"/>
  </r>
  <r>
    <x v="21"/>
    <s v="Poland"/>
    <s v="GDPLTFORECAST"/>
    <s v="TOT"/>
    <s v="MLN_USD"/>
    <s v="A"/>
    <x v="10"/>
    <n v="548468.62949626101"/>
    <n v="4.4732357965231673E-2"/>
  </r>
  <r>
    <x v="21"/>
    <s v="Poland"/>
    <s v="GDPLTFORECAST"/>
    <s v="TOT"/>
    <s v="MLN_USD"/>
    <s v="A"/>
    <x v="11"/>
    <n v="555477.45603329805"/>
    <n v="1.2778901399473463E-2"/>
  </r>
  <r>
    <x v="21"/>
    <s v="Poland"/>
    <s v="GDPLTFORECAST"/>
    <s v="TOT"/>
    <s v="MLN_USD"/>
    <s v="A"/>
    <x v="12"/>
    <n v="563502.00465737097"/>
    <n v="1.444621836028559E-2"/>
  </r>
  <r>
    <x v="21"/>
    <s v="Poland"/>
    <s v="GDPLTFORECAST"/>
    <s v="TOT"/>
    <s v="MLN_USD"/>
    <s v="A"/>
    <x v="13"/>
    <n v="583576.68070790102"/>
    <n v="3.5624852945707275E-2"/>
  </r>
  <r>
    <x v="21"/>
    <s v="Poland"/>
    <s v="GDPLTFORECAST"/>
    <s v="TOT"/>
    <s v="MLN_USD"/>
    <s v="A"/>
    <x v="14"/>
    <n v="613547.01610861695"/>
    <n v="5.1356293682538467E-2"/>
  </r>
  <r>
    <x v="21"/>
    <s v="Poland"/>
    <s v="GDPLTFORECAST"/>
    <s v="TOT"/>
    <s v="MLN_USD"/>
    <s v="A"/>
    <x v="15"/>
    <n v="634982.75011601194"/>
    <n v="3.493739427395437E-2"/>
  </r>
  <r>
    <x v="21"/>
    <s v="Poland"/>
    <s v="GDPLTFORECAST"/>
    <s v="TOT"/>
    <s v="MLN_USD"/>
    <s v="A"/>
    <x v="16"/>
    <n v="674222.58611975901"/>
    <n v="6.1796696046590105E-2"/>
  </r>
  <r>
    <x v="21"/>
    <s v="Poland"/>
    <s v="GDPLTFORECAST"/>
    <s v="TOT"/>
    <s v="MLN_USD"/>
    <s v="A"/>
    <x v="17"/>
    <n v="721653.16854064097"/>
    <n v="7.0348551646499002E-2"/>
  </r>
  <r>
    <x v="21"/>
    <s v="Poland"/>
    <s v="GDPLTFORECAST"/>
    <s v="TOT"/>
    <s v="MLN_USD"/>
    <s v="A"/>
    <x v="18"/>
    <n v="752321.19517025305"/>
    <n v="4.249690566956188E-2"/>
  </r>
  <r>
    <x v="21"/>
    <s v="Poland"/>
    <s v="GDPLTFORECAST"/>
    <s v="TOT"/>
    <s v="MLN_USD"/>
    <s v="A"/>
    <x v="19"/>
    <n v="773538.28377027705"/>
    <n v="2.8202167819055601E-2"/>
  </r>
  <r>
    <x v="21"/>
    <s v="Poland"/>
    <s v="GDPLTFORECAST"/>
    <s v="TOT"/>
    <s v="MLN_USD"/>
    <s v="A"/>
    <x v="20"/>
    <n v="801439.83325717296"/>
    <n v="3.6070030497911354E-2"/>
  </r>
  <r>
    <x v="21"/>
    <s v="Poland"/>
    <s v="GDPLTFORECAST"/>
    <s v="TOT"/>
    <s v="MLN_USD"/>
    <s v="A"/>
    <x v="21"/>
    <n v="841650.40385423403"/>
    <n v="5.0172912461362573E-2"/>
  </r>
  <r>
    <x v="21"/>
    <s v="Poland"/>
    <s v="GDPLTFORECAST"/>
    <s v="TOT"/>
    <s v="MLN_USD"/>
    <s v="A"/>
    <x v="22"/>
    <n v="855183.12946601305"/>
    <n v="1.6078796552354335E-2"/>
  </r>
  <r>
    <x v="21"/>
    <s v="Poland"/>
    <s v="GDPLTFORECAST"/>
    <s v="TOT"/>
    <s v="MLN_USD"/>
    <s v="A"/>
    <x v="23"/>
    <n v="867086.63349169795"/>
    <n v="1.3919245615985787E-2"/>
  </r>
  <r>
    <x v="21"/>
    <s v="Poland"/>
    <s v="GDPLTFORECAST"/>
    <s v="TOT"/>
    <s v="MLN_USD"/>
    <s v="A"/>
    <x v="24"/>
    <n v="895553.95500278997"/>
    <n v="3.2831000284776701E-2"/>
  </r>
  <r>
    <x v="21"/>
    <s v="Poland"/>
    <s v="GDPLTFORECAST"/>
    <s v="TOT"/>
    <s v="MLN_USD"/>
    <s v="A"/>
    <x v="25"/>
    <n v="929984.14655973995"/>
    <n v="3.8445692037441415E-2"/>
  </r>
  <r>
    <x v="21"/>
    <s v="Poland"/>
    <s v="GDPLTFORECAST"/>
    <s v="TOT"/>
    <s v="MLN_USD"/>
    <s v="A"/>
    <x v="26"/>
    <n v="957601.34056882805"/>
    <n v="2.9696413762805962E-2"/>
  </r>
  <r>
    <x v="21"/>
    <s v="Poland"/>
    <s v="GDPLTFORECAST"/>
    <s v="TOT"/>
    <s v="MLN_USD"/>
    <s v="A"/>
    <x v="27"/>
    <n v="1002125.430718"/>
    <n v="4.6495434230202859E-2"/>
  </r>
  <r>
    <x v="21"/>
    <s v="Poland"/>
    <s v="GDPLTFORECAST"/>
    <s v="TOT"/>
    <s v="MLN_USD"/>
    <s v="A"/>
    <x v="28"/>
    <n v="1048300.59251764"/>
    <n v="4.6077227844179669E-2"/>
  </r>
  <r>
    <x v="21"/>
    <s v="Poland"/>
    <s v="GDPLTFORECAST"/>
    <s v="TOT"/>
    <s v="MLN_USD"/>
    <s v="A"/>
    <x v="29"/>
    <n v="1087835.3797744999"/>
    <n v="3.771321655166826E-2"/>
  </r>
  <r>
    <x v="21"/>
    <s v="Poland"/>
    <s v="GDPLTFORECAST"/>
    <s v="TOT"/>
    <s v="MLN_USD"/>
    <s v="A"/>
    <x v="30"/>
    <n v="1113723"/>
    <n v="2.3797369259001666E-2"/>
  </r>
  <r>
    <x v="21"/>
    <s v="Poland"/>
    <s v="GDPLTFORECAST"/>
    <s v="TOT"/>
    <s v="MLN_USD"/>
    <s v="A"/>
    <x v="31"/>
    <n v="1137303"/>
    <n v="2.1172230437909612E-2"/>
  </r>
  <r>
    <x v="21"/>
    <s v="Poland"/>
    <s v="GDPLTFORECAST"/>
    <s v="TOT"/>
    <s v="MLN_USD"/>
    <s v="A"/>
    <x v="32"/>
    <n v="1161005"/>
    <n v="2.0840532382311538E-2"/>
  </r>
  <r>
    <x v="21"/>
    <s v="Poland"/>
    <s v="GDPLTFORECAST"/>
    <s v="TOT"/>
    <s v="MLN_USD"/>
    <s v="A"/>
    <x v="33"/>
    <n v="1185100"/>
    <n v="2.075357125938293E-2"/>
  </r>
  <r>
    <x v="21"/>
    <s v="Poland"/>
    <s v="GDPLTFORECAST"/>
    <s v="TOT"/>
    <s v="MLN_USD"/>
    <s v="A"/>
    <x v="34"/>
    <n v="1209565"/>
    <n v="2.0643827525103298E-2"/>
  </r>
  <r>
    <x v="21"/>
    <s v="Poland"/>
    <s v="GDPLTFORECAST"/>
    <s v="TOT"/>
    <s v="MLN_USD"/>
    <s v="A"/>
    <x v="35"/>
    <n v="1234318"/>
    <n v="2.0464381823217526E-2"/>
  </r>
  <r>
    <x v="21"/>
    <s v="Poland"/>
    <s v="GDPLTFORECAST"/>
    <s v="TOT"/>
    <s v="MLN_USD"/>
    <s v="A"/>
    <x v="36"/>
    <n v="1259101"/>
    <n v="2.0078294248321749E-2"/>
  </r>
  <r>
    <x v="21"/>
    <s v="Poland"/>
    <s v="GDPLTFORECAST"/>
    <s v="TOT"/>
    <s v="MLN_USD"/>
    <s v="A"/>
    <x v="37"/>
    <n v="1283637"/>
    <n v="1.948691963551763E-2"/>
  </r>
  <r>
    <x v="21"/>
    <s v="Poland"/>
    <s v="GDPLTFORECAST"/>
    <s v="TOT"/>
    <s v="MLN_USD"/>
    <s v="A"/>
    <x v="38"/>
    <n v="1307807"/>
    <n v="1.8829310778670338E-2"/>
  </r>
  <r>
    <x v="21"/>
    <s v="Poland"/>
    <s v="GDPLTFORECAST"/>
    <s v="TOT"/>
    <s v="MLN_USD"/>
    <s v="A"/>
    <x v="39"/>
    <n v="1331521"/>
    <n v="1.8132644954492516E-2"/>
  </r>
  <r>
    <x v="21"/>
    <s v="Poland"/>
    <s v="GDPLTFORECAST"/>
    <s v="TOT"/>
    <s v="MLN_USD"/>
    <s v="A"/>
    <x v="40"/>
    <n v="1354704"/>
    <n v="1.7410915787283932E-2"/>
  </r>
  <r>
    <x v="21"/>
    <s v="Poland"/>
    <s v="GDPLTFORECAST"/>
    <s v="TOT"/>
    <s v="MLN_USD"/>
    <s v="A"/>
    <x v="41"/>
    <n v="1377274"/>
    <n v="1.6660466050148148E-2"/>
  </r>
  <r>
    <x v="21"/>
    <s v="Poland"/>
    <s v="GDPLTFORECAST"/>
    <s v="TOT"/>
    <s v="MLN_USD"/>
    <s v="A"/>
    <x v="42"/>
    <n v="1399146"/>
    <n v="1.5880645390822679E-2"/>
  </r>
  <r>
    <x v="21"/>
    <s v="Poland"/>
    <s v="GDPLTFORECAST"/>
    <s v="TOT"/>
    <s v="MLN_USD"/>
    <s v="A"/>
    <x v="43"/>
    <n v="1420225"/>
    <n v="1.5065618598773867E-2"/>
  </r>
  <r>
    <x v="21"/>
    <s v="Poland"/>
    <s v="GDPLTFORECAST"/>
    <s v="TOT"/>
    <s v="MLN_USD"/>
    <s v="A"/>
    <x v="44"/>
    <n v="1440414"/>
    <n v="1.4215353201077363E-2"/>
  </r>
  <r>
    <x v="21"/>
    <s v="Poland"/>
    <s v="GDPLTFORECAST"/>
    <s v="TOT"/>
    <s v="MLN_USD"/>
    <s v="A"/>
    <x v="45"/>
    <n v="1459621"/>
    <n v="1.3334360815709934E-2"/>
  </r>
  <r>
    <x v="21"/>
    <s v="Poland"/>
    <s v="GDPLTFORECAST"/>
    <s v="TOT"/>
    <s v="MLN_USD"/>
    <s v="A"/>
    <x v="46"/>
    <n v="1477773"/>
    <n v="1.2436104988897911E-2"/>
  </r>
  <r>
    <x v="21"/>
    <s v="Poland"/>
    <s v="GDPLTFORECAST"/>
    <s v="TOT"/>
    <s v="MLN_USD"/>
    <s v="A"/>
    <x v="47"/>
    <n v="1494942"/>
    <n v="1.1618157863217071E-2"/>
  </r>
  <r>
    <x v="21"/>
    <s v="Poland"/>
    <s v="GDPLTFORECAST"/>
    <s v="TOT"/>
    <s v="MLN_USD"/>
    <s v="A"/>
    <x v="48"/>
    <n v="1511103"/>
    <n v="1.0810452847000107E-2"/>
  </r>
  <r>
    <x v="21"/>
    <s v="Poland"/>
    <s v="GDPLTFORECAST"/>
    <s v="TOT"/>
    <s v="MLN_USD"/>
    <s v="A"/>
    <x v="49"/>
    <n v="1526260"/>
    <n v="1.0030421486821206E-2"/>
  </r>
  <r>
    <x v="21"/>
    <s v="Poland"/>
    <s v="GDPLTFORECAST"/>
    <s v="TOT"/>
    <s v="MLN_USD"/>
    <s v="A"/>
    <x v="50"/>
    <n v="1540444"/>
    <n v="9.2933052035695241E-3"/>
  </r>
  <r>
    <x v="21"/>
    <s v="Poland"/>
    <s v="GDPLTFORECAST"/>
    <s v="TOT"/>
    <s v="MLN_USD"/>
    <s v="A"/>
    <x v="51"/>
    <n v="1553712"/>
    <n v="8.6131011578480798E-3"/>
  </r>
  <r>
    <x v="21"/>
    <s v="Poland"/>
    <s v="GDPLTFORECAST"/>
    <s v="TOT"/>
    <s v="MLN_USD"/>
    <s v="A"/>
    <x v="52"/>
    <n v="1566013"/>
    <n v="7.9171686902077543E-3"/>
  </r>
  <r>
    <x v="21"/>
    <s v="Poland"/>
    <s v="GDPLTFORECAST"/>
    <s v="TOT"/>
    <s v="MLN_USD"/>
    <s v="A"/>
    <x v="53"/>
    <n v="1577448"/>
    <n v="7.3019828060176817E-3"/>
  </r>
  <r>
    <x v="21"/>
    <s v="Poland"/>
    <s v="GDPLTFORECAST"/>
    <s v="TOT"/>
    <s v="MLN_USD"/>
    <s v="A"/>
    <x v="54"/>
    <n v="1588123"/>
    <n v="6.7672595229764099E-3"/>
  </r>
  <r>
    <x v="21"/>
    <s v="Poland"/>
    <s v="GDPLTFORECAST"/>
    <s v="TOT"/>
    <s v="MLN_USD"/>
    <s v="A"/>
    <x v="55"/>
    <n v="1598151"/>
    <n v="6.3143723754395253E-3"/>
  </r>
  <r>
    <x v="21"/>
    <s v="Poland"/>
    <s v="GDPLTFORECAST"/>
    <s v="TOT"/>
    <s v="MLN_USD"/>
    <s v="A"/>
    <x v="56"/>
    <n v="1607655"/>
    <n v="5.9468723543645297E-3"/>
  </r>
  <r>
    <x v="21"/>
    <s v="Poland"/>
    <s v="GDPLTFORECAST"/>
    <s v="TOT"/>
    <s v="MLN_USD"/>
    <s v="A"/>
    <x v="57"/>
    <n v="1616769"/>
    <n v="5.6691267716020288E-3"/>
  </r>
  <r>
    <x v="21"/>
    <s v="Poland"/>
    <s v="GDPLTFORECAST"/>
    <s v="TOT"/>
    <s v="MLN_USD"/>
    <s v="A"/>
    <x v="58"/>
    <n v="1625620"/>
    <n v="5.4744988306925091E-3"/>
  </r>
  <r>
    <x v="21"/>
    <s v="Poland"/>
    <s v="GDPLTFORECAST"/>
    <s v="TOT"/>
    <s v="MLN_USD"/>
    <s v="A"/>
    <x v="59"/>
    <n v="1634321"/>
    <n v="5.3524193846039569E-3"/>
  </r>
  <r>
    <x v="21"/>
    <s v="Poland"/>
    <s v="GDPLTFORECAST"/>
    <s v="TOT"/>
    <s v="MLN_USD"/>
    <s v="A"/>
    <x v="60"/>
    <n v="1642975"/>
    <n v="5.2951653928450249E-3"/>
  </r>
  <r>
    <x v="21"/>
    <s v="Poland"/>
    <s v="GDPLTFORECAST"/>
    <s v="TOT"/>
    <s v="MLN_USD"/>
    <s v="A"/>
    <x v="61"/>
    <n v="1651694"/>
    <n v="5.3068366834552183E-3"/>
  </r>
  <r>
    <x v="21"/>
    <s v="Poland"/>
    <s v="GDPLTFORECAST"/>
    <s v="TOT"/>
    <s v="MLN_USD"/>
    <s v="A"/>
    <x v="62"/>
    <n v="1660585"/>
    <n v="5.3829583445843543E-3"/>
  </r>
  <r>
    <x v="21"/>
    <s v="Poland"/>
    <s v="GDPLTFORECAST"/>
    <s v="TOT"/>
    <s v="MLN_USD"/>
    <s v="A"/>
    <x v="63"/>
    <n v="1669751"/>
    <n v="5.5197415368679614E-3"/>
  </r>
  <r>
    <x v="21"/>
    <s v="Poland"/>
    <s v="GDPLTFORECAST"/>
    <s v="TOT"/>
    <s v="MLN_USD"/>
    <s v="A"/>
    <x v="64"/>
    <n v="1679281"/>
    <n v="5.7074378155785865E-3"/>
  </r>
  <r>
    <x v="21"/>
    <s v="Poland"/>
    <s v="GDPLTFORECAST"/>
    <s v="TOT"/>
    <s v="MLN_USD"/>
    <s v="A"/>
    <x v="65"/>
    <n v="1689240"/>
    <n v="5.9305143093979495E-3"/>
  </r>
  <r>
    <x v="21"/>
    <s v="Poland"/>
    <s v="GDPLTFORECAST"/>
    <s v="TOT"/>
    <s v="MLN_USD"/>
    <s v="A"/>
    <x v="66"/>
    <n v="1699652"/>
    <n v="6.1637185953447027E-3"/>
  </r>
  <r>
    <x v="21"/>
    <s v="Poland"/>
    <s v="GDPLTFORECAST"/>
    <s v="TOT"/>
    <s v="MLN_USD"/>
    <s v="A"/>
    <x v="67"/>
    <n v="1710445"/>
    <n v="6.3501234370328952E-3"/>
  </r>
  <r>
    <x v="21"/>
    <s v="Poland"/>
    <s v="GDPLTFORECAST"/>
    <s v="TOT"/>
    <s v="MLN_USD"/>
    <s v="A"/>
    <x v="68"/>
    <n v="1721466"/>
    <n v="6.443352460909324E-3"/>
  </r>
  <r>
    <x v="21"/>
    <s v="Poland"/>
    <s v="GDPLTFORECAST"/>
    <s v="TOT"/>
    <s v="MLN_USD"/>
    <s v="A"/>
    <x v="69"/>
    <n v="1732501"/>
    <n v="6.4102340679397241E-3"/>
  </r>
  <r>
    <x v="21"/>
    <s v="Poland"/>
    <s v="GDPLTFORECAST"/>
    <s v="TOT"/>
    <s v="MLN_USD"/>
    <s v="A"/>
    <x v="70"/>
    <n v="1743319"/>
    <n v="6.2441522400276117E-3"/>
  </r>
  <r>
    <x v="22"/>
    <s v="Portugal"/>
    <s v="GDPLTFORECAST"/>
    <s v="TOT"/>
    <s v="MLN_USD"/>
    <s v="A"/>
    <x v="0"/>
    <n v="202042.84996794199"/>
    <n v="0"/>
  </r>
  <r>
    <x v="22"/>
    <s v="Portugal"/>
    <s v="GDPLTFORECAST"/>
    <s v="TOT"/>
    <s v="MLN_USD"/>
    <s v="A"/>
    <x v="1"/>
    <n v="210868.49881032799"/>
    <n v="4.3682064689675171E-2"/>
  </r>
  <r>
    <x v="22"/>
    <s v="Portugal"/>
    <s v="GDPLTFORECAST"/>
    <s v="TOT"/>
    <s v="MLN_USD"/>
    <s v="A"/>
    <x v="2"/>
    <n v="213165.861493907"/>
    <n v="1.0894764730342343E-2"/>
  </r>
  <r>
    <x v="22"/>
    <s v="Portugal"/>
    <s v="GDPLTFORECAST"/>
    <s v="TOT"/>
    <s v="MLN_USD"/>
    <s v="A"/>
    <x v="3"/>
    <n v="208810.292385857"/>
    <n v="-2.0432770414199219E-2"/>
  </r>
  <r>
    <x v="22"/>
    <s v="Portugal"/>
    <s v="GDPLTFORECAST"/>
    <s v="TOT"/>
    <s v="MLN_USD"/>
    <s v="A"/>
    <x v="4"/>
    <n v="210824.97391918499"/>
    <n v="9.6483823201831687E-3"/>
  </r>
  <r>
    <x v="22"/>
    <s v="Portugal"/>
    <s v="GDPLTFORECAST"/>
    <s v="TOT"/>
    <s v="MLN_USD"/>
    <s v="A"/>
    <x v="5"/>
    <n v="219854.144587502"/>
    <n v="4.2827804033207739E-2"/>
  </r>
  <r>
    <x v="22"/>
    <s v="Portugal"/>
    <s v="GDPLTFORECAST"/>
    <s v="TOT"/>
    <s v="MLN_USD"/>
    <s v="A"/>
    <x v="6"/>
    <n v="227541.746890418"/>
    <n v="3.4966829109998043E-2"/>
  </r>
  <r>
    <x v="22"/>
    <s v="Portugal"/>
    <s v="GDPLTFORECAST"/>
    <s v="TOT"/>
    <s v="MLN_USD"/>
    <s v="A"/>
    <x v="7"/>
    <n v="237613.22336443199"/>
    <n v="4.4262104038712113E-2"/>
  </r>
  <r>
    <x v="22"/>
    <s v="Portugal"/>
    <s v="GDPLTFORECAST"/>
    <s v="TOT"/>
    <s v="MLN_USD"/>
    <s v="A"/>
    <x v="8"/>
    <n v="248999.10763671901"/>
    <n v="4.7917721543738523E-2"/>
  </r>
  <r>
    <x v="22"/>
    <s v="Portugal"/>
    <s v="GDPLTFORECAST"/>
    <s v="TOT"/>
    <s v="MLN_USD"/>
    <s v="A"/>
    <x v="9"/>
    <n v="258680.72425642199"/>
    <n v="3.8882133801973806E-2"/>
  </r>
  <r>
    <x v="22"/>
    <s v="Portugal"/>
    <s v="GDPLTFORECAST"/>
    <s v="TOT"/>
    <s v="MLN_USD"/>
    <s v="A"/>
    <x v="10"/>
    <n v="268478.24115240597"/>
    <n v="3.7874939944392727E-2"/>
  </r>
  <r>
    <x v="22"/>
    <s v="Portugal"/>
    <s v="GDPLTFORECAST"/>
    <s v="TOT"/>
    <s v="MLN_USD"/>
    <s v="A"/>
    <x v="11"/>
    <n v="273695.59288844297"/>
    <n v="1.9433052427795472E-2"/>
  </r>
  <r>
    <x v="22"/>
    <s v="Portugal"/>
    <s v="GDPLTFORECAST"/>
    <s v="TOT"/>
    <s v="MLN_USD"/>
    <s v="A"/>
    <x v="12"/>
    <n v="275799.75281318702"/>
    <n v="7.6879569105874346E-3"/>
  </r>
  <r>
    <x v="22"/>
    <s v="Portugal"/>
    <s v="GDPLTFORECAST"/>
    <s v="TOT"/>
    <s v="MLN_USD"/>
    <s v="A"/>
    <x v="13"/>
    <n v="273223.21724287601"/>
    <n v="-9.34205177499281E-3"/>
  </r>
  <r>
    <x v="22"/>
    <s v="Portugal"/>
    <s v="GDPLTFORECAST"/>
    <s v="TOT"/>
    <s v="MLN_USD"/>
    <s v="A"/>
    <x v="14"/>
    <n v="278172.882681911"/>
    <n v="1.8115830305281522E-2"/>
  </r>
  <r>
    <x v="22"/>
    <s v="Portugal"/>
    <s v="GDPLTFORECAST"/>
    <s v="TOT"/>
    <s v="MLN_USD"/>
    <s v="A"/>
    <x v="15"/>
    <n v="280305.86909801699"/>
    <n v="7.6678445272648776E-3"/>
  </r>
  <r>
    <x v="22"/>
    <s v="Portugal"/>
    <s v="GDPLTFORECAST"/>
    <s v="TOT"/>
    <s v="MLN_USD"/>
    <s v="A"/>
    <x v="16"/>
    <n v="284659.17180030397"/>
    <n v="1.5530544245453193E-2"/>
  </r>
  <r>
    <x v="22"/>
    <s v="Portugal"/>
    <s v="GDPLTFORECAST"/>
    <s v="TOT"/>
    <s v="MLN_USD"/>
    <s v="A"/>
    <x v="17"/>
    <n v="291752.88202451903"/>
    <n v="2.492001286784995E-2"/>
  </r>
  <r>
    <x v="22"/>
    <s v="Portugal"/>
    <s v="GDPLTFORECAST"/>
    <s v="TOT"/>
    <s v="MLN_USD"/>
    <s v="A"/>
    <x v="18"/>
    <n v="292334.266195526"/>
    <n v="1.9927281162490651E-3"/>
  </r>
  <r>
    <x v="22"/>
    <s v="Portugal"/>
    <s v="GDPLTFORECAST"/>
    <s v="TOT"/>
    <s v="MLN_USD"/>
    <s v="A"/>
    <x v="19"/>
    <n v="283628.245438196"/>
    <n v="-2.978104780746782E-2"/>
  </r>
  <r>
    <x v="22"/>
    <s v="Portugal"/>
    <s v="GDPLTFORECAST"/>
    <s v="TOT"/>
    <s v="MLN_USD"/>
    <s v="A"/>
    <x v="20"/>
    <n v="289013.47146304097"/>
    <n v="1.8986917246288204E-2"/>
  </r>
  <r>
    <x v="22"/>
    <s v="Portugal"/>
    <s v="GDPLTFORECAST"/>
    <s v="TOT"/>
    <s v="MLN_USD"/>
    <s v="A"/>
    <x v="21"/>
    <n v="283733.62045349402"/>
    <n v="-1.8268529085579854E-2"/>
  </r>
  <r>
    <x v="22"/>
    <s v="Portugal"/>
    <s v="GDPLTFORECAST"/>
    <s v="TOT"/>
    <s v="MLN_USD"/>
    <s v="A"/>
    <x v="22"/>
    <n v="272304.10184754099"/>
    <n v="-4.0282567105319189E-2"/>
  </r>
  <r>
    <x v="22"/>
    <s v="Portugal"/>
    <s v="GDPLTFORECAST"/>
    <s v="TOT"/>
    <s v="MLN_USD"/>
    <s v="A"/>
    <x v="23"/>
    <n v="269226.64116323699"/>
    <n v="-1.1301558307142301E-2"/>
  </r>
  <r>
    <x v="22"/>
    <s v="Portugal"/>
    <s v="GDPLTFORECAST"/>
    <s v="TOT"/>
    <s v="MLN_USD"/>
    <s v="A"/>
    <x v="24"/>
    <n v="271631.338761914"/>
    <n v="8.9318708887320408E-3"/>
  </r>
  <r>
    <x v="22"/>
    <s v="Portugal"/>
    <s v="GDPLTFORECAST"/>
    <s v="TOT"/>
    <s v="MLN_USD"/>
    <s v="A"/>
    <x v="25"/>
    <n v="276580.64503749099"/>
    <n v="1.8220674750327959E-2"/>
  </r>
  <r>
    <x v="22"/>
    <s v="Portugal"/>
    <s v="GDPLTFORECAST"/>
    <s v="TOT"/>
    <s v="MLN_USD"/>
    <s v="A"/>
    <x v="26"/>
    <n v="281059.63079114503"/>
    <n v="1.619414024089405E-2"/>
  </r>
  <r>
    <x v="22"/>
    <s v="Portugal"/>
    <s v="GDPLTFORECAST"/>
    <s v="TOT"/>
    <s v="MLN_USD"/>
    <s v="A"/>
    <x v="27"/>
    <n v="288566.763925242"/>
    <n v="2.6710108146678291E-2"/>
  </r>
  <r>
    <x v="22"/>
    <s v="Portugal"/>
    <s v="GDPLTFORECAST"/>
    <s v="TOT"/>
    <s v="MLN_USD"/>
    <s v="A"/>
    <x v="28"/>
    <n v="294778.43704499898"/>
    <n v="2.1525947878620499E-2"/>
  </r>
  <r>
    <x v="22"/>
    <s v="Portugal"/>
    <s v="GDPLTFORECAST"/>
    <s v="TOT"/>
    <s v="MLN_USD"/>
    <s v="A"/>
    <x v="29"/>
    <n v="301275.07854746998"/>
    <n v="2.2039066247845129E-2"/>
  </r>
  <r>
    <x v="22"/>
    <s v="Portugal"/>
    <s v="GDPLTFORECAST"/>
    <s v="TOT"/>
    <s v="MLN_USD"/>
    <s v="A"/>
    <x v="30"/>
    <n v="307469"/>
    <n v="2.0559023608565985E-2"/>
  </r>
  <r>
    <x v="22"/>
    <s v="Portugal"/>
    <s v="GDPLTFORECAST"/>
    <s v="TOT"/>
    <s v="MLN_USD"/>
    <s v="A"/>
    <x v="31"/>
    <n v="313015"/>
    <n v="1.8037590781509572E-2"/>
  </r>
  <r>
    <x v="22"/>
    <s v="Portugal"/>
    <s v="GDPLTFORECAST"/>
    <s v="TOT"/>
    <s v="MLN_USD"/>
    <s v="A"/>
    <x v="32"/>
    <n v="317958.8"/>
    <n v="1.5794131271664291E-2"/>
  </r>
  <r>
    <x v="22"/>
    <s v="Portugal"/>
    <s v="GDPLTFORECAST"/>
    <s v="TOT"/>
    <s v="MLN_USD"/>
    <s v="A"/>
    <x v="33"/>
    <n v="322590.2"/>
    <n v="1.4566038115630064E-2"/>
  </r>
  <r>
    <x v="22"/>
    <s v="Portugal"/>
    <s v="GDPLTFORECAST"/>
    <s v="TOT"/>
    <s v="MLN_USD"/>
    <s v="A"/>
    <x v="34"/>
    <n v="327167"/>
    <n v="1.4187659761517812E-2"/>
  </r>
  <r>
    <x v="22"/>
    <s v="Portugal"/>
    <s v="GDPLTFORECAST"/>
    <s v="TOT"/>
    <s v="MLN_USD"/>
    <s v="A"/>
    <x v="35"/>
    <n v="331797.90000000002"/>
    <n v="1.4154544926597179E-2"/>
  </r>
  <r>
    <x v="22"/>
    <s v="Portugal"/>
    <s v="GDPLTFORECAST"/>
    <s v="TOT"/>
    <s v="MLN_USD"/>
    <s v="A"/>
    <x v="36"/>
    <n v="336490.7"/>
    <n v="1.4143549431747449E-2"/>
  </r>
  <r>
    <x v="22"/>
    <s v="Portugal"/>
    <s v="GDPLTFORECAST"/>
    <s v="TOT"/>
    <s v="MLN_USD"/>
    <s v="A"/>
    <x v="37"/>
    <n v="341242.1"/>
    <n v="1.4120449688505454E-2"/>
  </r>
  <r>
    <x v="22"/>
    <s v="Portugal"/>
    <s v="GDPLTFORECAST"/>
    <s v="TOT"/>
    <s v="MLN_USD"/>
    <s v="A"/>
    <x v="38"/>
    <n v="346052"/>
    <n v="1.4095271363058659E-2"/>
  </r>
  <r>
    <x v="22"/>
    <s v="Portugal"/>
    <s v="GDPLTFORECAST"/>
    <s v="TOT"/>
    <s v="MLN_USD"/>
    <s v="A"/>
    <x v="39"/>
    <n v="350916.6"/>
    <n v="1.4057424895680404E-2"/>
  </r>
  <r>
    <x v="22"/>
    <s v="Portugal"/>
    <s v="GDPLTFORECAST"/>
    <s v="TOT"/>
    <s v="MLN_USD"/>
    <s v="A"/>
    <x v="40"/>
    <n v="355822.8"/>
    <n v="1.398109978268347E-2"/>
  </r>
  <r>
    <x v="22"/>
    <s v="Portugal"/>
    <s v="GDPLTFORECAST"/>
    <s v="TOT"/>
    <s v="MLN_USD"/>
    <s v="A"/>
    <x v="41"/>
    <n v="360757.1"/>
    <n v="1.3867295743836605E-2"/>
  </r>
  <r>
    <x v="22"/>
    <s v="Portugal"/>
    <s v="GDPLTFORECAST"/>
    <s v="TOT"/>
    <s v="MLN_USD"/>
    <s v="A"/>
    <x v="42"/>
    <n v="365674.3"/>
    <n v="1.363022377106371E-2"/>
  </r>
  <r>
    <x v="22"/>
    <s v="Portugal"/>
    <s v="GDPLTFORECAST"/>
    <s v="TOT"/>
    <s v="MLN_USD"/>
    <s v="A"/>
    <x v="43"/>
    <n v="370569.6"/>
    <n v="1.3387049623120761E-2"/>
  </r>
  <r>
    <x v="22"/>
    <s v="Portugal"/>
    <s v="GDPLTFORECAST"/>
    <s v="TOT"/>
    <s v="MLN_USD"/>
    <s v="A"/>
    <x v="44"/>
    <n v="375447.1"/>
    <n v="1.3162169805618129E-2"/>
  </r>
  <r>
    <x v="22"/>
    <s v="Portugal"/>
    <s v="GDPLTFORECAST"/>
    <s v="TOT"/>
    <s v="MLN_USD"/>
    <s v="A"/>
    <x v="45"/>
    <n v="380311.2"/>
    <n v="1.2955486938106775E-2"/>
  </r>
  <r>
    <x v="22"/>
    <s v="Portugal"/>
    <s v="GDPLTFORECAST"/>
    <s v="TOT"/>
    <s v="MLN_USD"/>
    <s v="A"/>
    <x v="46"/>
    <n v="385167.8"/>
    <n v="1.2770068301958926E-2"/>
  </r>
  <r>
    <x v="22"/>
    <s v="Portugal"/>
    <s v="GDPLTFORECAST"/>
    <s v="TOT"/>
    <s v="MLN_USD"/>
    <s v="A"/>
    <x v="47"/>
    <n v="390017.5"/>
    <n v="1.2591135603755133E-2"/>
  </r>
  <r>
    <x v="22"/>
    <s v="Portugal"/>
    <s v="GDPLTFORECAST"/>
    <s v="TOT"/>
    <s v="MLN_USD"/>
    <s v="A"/>
    <x v="48"/>
    <n v="394867.4"/>
    <n v="1.2435083041145711E-2"/>
  </r>
  <r>
    <x v="22"/>
    <s v="Portugal"/>
    <s v="GDPLTFORECAST"/>
    <s v="TOT"/>
    <s v="MLN_USD"/>
    <s v="A"/>
    <x v="49"/>
    <n v="399737.7"/>
    <n v="1.2334013899349516E-2"/>
  </r>
  <r>
    <x v="22"/>
    <s v="Portugal"/>
    <s v="GDPLTFORECAST"/>
    <s v="TOT"/>
    <s v="MLN_USD"/>
    <s v="A"/>
    <x v="50"/>
    <n v="404650.6"/>
    <n v="1.2290309370369457E-2"/>
  </r>
  <r>
    <x v="22"/>
    <s v="Portugal"/>
    <s v="GDPLTFORECAST"/>
    <s v="TOT"/>
    <s v="MLN_USD"/>
    <s v="A"/>
    <x v="51"/>
    <n v="409628.9"/>
    <n v="1.2302712512967995E-2"/>
  </r>
  <r>
    <x v="22"/>
    <s v="Portugal"/>
    <s v="GDPLTFORECAST"/>
    <s v="TOT"/>
    <s v="MLN_USD"/>
    <s v="A"/>
    <x v="52"/>
    <n v="414690.4"/>
    <n v="1.2356305914939192E-2"/>
  </r>
  <r>
    <x v="22"/>
    <s v="Portugal"/>
    <s v="GDPLTFORECAST"/>
    <s v="TOT"/>
    <s v="MLN_USD"/>
    <s v="A"/>
    <x v="53"/>
    <n v="419850.7"/>
    <n v="1.2443741162081468E-2"/>
  </r>
  <r>
    <x v="22"/>
    <s v="Portugal"/>
    <s v="GDPLTFORECAST"/>
    <s v="TOT"/>
    <s v="MLN_USD"/>
    <s v="A"/>
    <x v="54"/>
    <n v="425129.4"/>
    <n v="1.2572802665328453E-2"/>
  </r>
  <r>
    <x v="22"/>
    <s v="Portugal"/>
    <s v="GDPLTFORECAST"/>
    <s v="TOT"/>
    <s v="MLN_USD"/>
    <s v="A"/>
    <x v="55"/>
    <n v="430539"/>
    <n v="1.2724596322907678E-2"/>
  </r>
  <r>
    <x v="22"/>
    <s v="Portugal"/>
    <s v="GDPLTFORECAST"/>
    <s v="TOT"/>
    <s v="MLN_USD"/>
    <s v="A"/>
    <x v="56"/>
    <n v="436088"/>
    <n v="1.2888495583443182E-2"/>
  </r>
  <r>
    <x v="22"/>
    <s v="Portugal"/>
    <s v="GDPLTFORECAST"/>
    <s v="TOT"/>
    <s v="MLN_USD"/>
    <s v="A"/>
    <x v="57"/>
    <n v="441783.2"/>
    <n v="1.3059749408376398E-2"/>
  </r>
  <r>
    <x v="22"/>
    <s v="Portugal"/>
    <s v="GDPLTFORECAST"/>
    <s v="TOT"/>
    <s v="MLN_USD"/>
    <s v="A"/>
    <x v="58"/>
    <n v="447634.4"/>
    <n v="1.324450544973188E-2"/>
  </r>
  <r>
    <x v="22"/>
    <s v="Portugal"/>
    <s v="GDPLTFORECAST"/>
    <s v="TOT"/>
    <s v="MLN_USD"/>
    <s v="A"/>
    <x v="59"/>
    <n v="453657.4"/>
    <n v="1.345517681393571E-2"/>
  </r>
  <r>
    <x v="22"/>
    <s v="Portugal"/>
    <s v="GDPLTFORECAST"/>
    <s v="TOT"/>
    <s v="MLN_USD"/>
    <s v="A"/>
    <x v="60"/>
    <n v="459868.1"/>
    <n v="1.3690286987493083E-2"/>
  </r>
  <r>
    <x v="22"/>
    <s v="Portugal"/>
    <s v="GDPLTFORECAST"/>
    <s v="TOT"/>
    <s v="MLN_USD"/>
    <s v="A"/>
    <x v="61"/>
    <n v="466287.4"/>
    <n v="1.3959002592265124E-2"/>
  </r>
  <r>
    <x v="22"/>
    <s v="Portugal"/>
    <s v="GDPLTFORECAST"/>
    <s v="TOT"/>
    <s v="MLN_USD"/>
    <s v="A"/>
    <x v="62"/>
    <n v="472899.6"/>
    <n v="1.4180524715014631E-2"/>
  </r>
  <r>
    <x v="22"/>
    <s v="Portugal"/>
    <s v="GDPLTFORECAST"/>
    <s v="TOT"/>
    <s v="MLN_USD"/>
    <s v="A"/>
    <x v="63"/>
    <n v="479731"/>
    <n v="1.4445772421884051E-2"/>
  </r>
  <r>
    <x v="22"/>
    <s v="Portugal"/>
    <s v="GDPLTFORECAST"/>
    <s v="TOT"/>
    <s v="MLN_USD"/>
    <s v="A"/>
    <x v="64"/>
    <n v="486806"/>
    <n v="1.4747848273303221E-2"/>
  </r>
  <r>
    <x v="22"/>
    <s v="Portugal"/>
    <s v="GDPLTFORECAST"/>
    <s v="TOT"/>
    <s v="MLN_USD"/>
    <s v="A"/>
    <x v="65"/>
    <n v="494137.1"/>
    <n v="1.5059592527618682E-2"/>
  </r>
  <r>
    <x v="22"/>
    <s v="Portugal"/>
    <s v="GDPLTFORECAST"/>
    <s v="TOT"/>
    <s v="MLN_USD"/>
    <s v="A"/>
    <x v="66"/>
    <n v="501726.3"/>
    <n v="1.5358490588947893E-2"/>
  </r>
  <r>
    <x v="22"/>
    <s v="Portugal"/>
    <s v="GDPLTFORECAST"/>
    <s v="TOT"/>
    <s v="MLN_USD"/>
    <s v="A"/>
    <x v="67"/>
    <n v="509570.9"/>
    <n v="1.5635217846861948E-2"/>
  </r>
  <r>
    <x v="22"/>
    <s v="Portugal"/>
    <s v="GDPLTFORECAST"/>
    <s v="TOT"/>
    <s v="MLN_USD"/>
    <s v="A"/>
    <x v="68"/>
    <n v="517662.9"/>
    <n v="1.5880027686039355E-2"/>
  </r>
  <r>
    <x v="22"/>
    <s v="Portugal"/>
    <s v="GDPLTFORECAST"/>
    <s v="TOT"/>
    <s v="MLN_USD"/>
    <s v="A"/>
    <x v="69"/>
    <n v="525993.9"/>
    <n v="1.6093484775516975E-2"/>
  </r>
  <r>
    <x v="22"/>
    <s v="Portugal"/>
    <s v="GDPLTFORECAST"/>
    <s v="TOT"/>
    <s v="MLN_USD"/>
    <s v="A"/>
    <x v="70"/>
    <n v="534555.4"/>
    <n v="1.6276804731005345E-2"/>
  </r>
  <r>
    <x v="23"/>
    <s v="Slovak Republic"/>
    <s v="GDPLTFORECAST"/>
    <s v="TOT"/>
    <s v="MLN_USD"/>
    <s v="A"/>
    <x v="2"/>
    <n v="61286.146489806197"/>
    <n v="0"/>
  </r>
  <r>
    <x v="23"/>
    <s v="Slovak Republic"/>
    <s v="GDPLTFORECAST"/>
    <s v="TOT"/>
    <s v="MLN_USD"/>
    <s v="A"/>
    <x v="3"/>
    <n v="62451.396719819197"/>
    <n v="1.9013272929581548E-2"/>
  </r>
  <r>
    <x v="23"/>
    <s v="Slovak Republic"/>
    <s v="GDPLTFORECAST"/>
    <s v="TOT"/>
    <s v="MLN_USD"/>
    <s v="A"/>
    <x v="4"/>
    <n v="66326.837055294498"/>
    <n v="6.2055302827925596E-2"/>
  </r>
  <r>
    <x v="23"/>
    <s v="Slovak Republic"/>
    <s v="GDPLTFORECAST"/>
    <s v="TOT"/>
    <s v="MLN_USD"/>
    <s v="A"/>
    <x v="5"/>
    <n v="70202.642711146997"/>
    <n v="5.8434953752149577E-2"/>
  </r>
  <r>
    <x v="23"/>
    <s v="Slovak Republic"/>
    <s v="GDPLTFORECAST"/>
    <s v="TOT"/>
    <s v="MLN_USD"/>
    <s v="A"/>
    <x v="6"/>
    <n v="74946.338633315696"/>
    <n v="6.7571472226293894E-2"/>
  </r>
  <r>
    <x v="23"/>
    <s v="Slovak Republic"/>
    <s v="GDPLTFORECAST"/>
    <s v="TOT"/>
    <s v="MLN_USD"/>
    <s v="A"/>
    <x v="7"/>
    <n v="79493.739956198304"/>
    <n v="6.0675429991734919E-2"/>
  </r>
  <r>
    <x v="23"/>
    <s v="Slovak Republic"/>
    <s v="GDPLTFORECAST"/>
    <s v="TOT"/>
    <s v="MLN_USD"/>
    <s v="A"/>
    <x v="8"/>
    <n v="82682.880717946799"/>
    <n v="4.0118137145210842E-2"/>
  </r>
  <r>
    <x v="23"/>
    <s v="Slovak Republic"/>
    <s v="GDPLTFORECAST"/>
    <s v="TOT"/>
    <s v="MLN_USD"/>
    <s v="A"/>
    <x v="9"/>
    <n v="82513.323398305394"/>
    <n v="-2.0506943900492347E-3"/>
  </r>
  <r>
    <x v="23"/>
    <s v="Slovak Republic"/>
    <s v="GDPLTFORECAST"/>
    <s v="TOT"/>
    <s v="MLN_USD"/>
    <s v="A"/>
    <x v="10"/>
    <n v="83511.877670081099"/>
    <n v="1.2101733764322109E-2"/>
  </r>
  <r>
    <x v="23"/>
    <s v="Slovak Republic"/>
    <s v="GDPLTFORECAST"/>
    <s v="TOT"/>
    <s v="MLN_USD"/>
    <s v="A"/>
    <x v="11"/>
    <n v="86281.522511909396"/>
    <n v="3.3164681708749866E-2"/>
  </r>
  <r>
    <x v="23"/>
    <s v="Slovak Republic"/>
    <s v="GDPLTFORECAST"/>
    <s v="TOT"/>
    <s v="MLN_USD"/>
    <s v="A"/>
    <x v="12"/>
    <n v="90183.856555273407"/>
    <n v="4.5227922847854041E-2"/>
  </r>
  <r>
    <x v="23"/>
    <s v="Slovak Republic"/>
    <s v="GDPLTFORECAST"/>
    <s v="TOT"/>
    <s v="MLN_USD"/>
    <s v="A"/>
    <x v="13"/>
    <n v="95070.663559607696"/>
    <n v="5.4187159331994028E-2"/>
  </r>
  <r>
    <x v="23"/>
    <s v="Slovak Republic"/>
    <s v="GDPLTFORECAST"/>
    <s v="TOT"/>
    <s v="MLN_USD"/>
    <s v="A"/>
    <x v="14"/>
    <n v="100070.274202146"/>
    <n v="5.2588363805871952E-2"/>
  </r>
  <r>
    <x v="23"/>
    <s v="Slovak Republic"/>
    <s v="GDPLTFORECAST"/>
    <s v="TOT"/>
    <s v="MLN_USD"/>
    <s v="A"/>
    <x v="15"/>
    <n v="106825.979219997"/>
    <n v="6.7509608339877181E-2"/>
  </r>
  <r>
    <x v="23"/>
    <s v="Slovak Republic"/>
    <s v="GDPLTFORECAST"/>
    <s v="TOT"/>
    <s v="MLN_USD"/>
    <s v="A"/>
    <x v="16"/>
    <n v="115855.85930895001"/>
    <n v="8.4528877290765747E-2"/>
  </r>
  <r>
    <x v="23"/>
    <s v="Slovak Republic"/>
    <s v="GDPLTFORECAST"/>
    <s v="TOT"/>
    <s v="MLN_USD"/>
    <s v="A"/>
    <x v="17"/>
    <n v="128367.80214246101"/>
    <n v="0.10799577084958401"/>
  </r>
  <r>
    <x v="23"/>
    <s v="Slovak Republic"/>
    <s v="GDPLTFORECAST"/>
    <s v="TOT"/>
    <s v="MLN_USD"/>
    <s v="A"/>
    <x v="18"/>
    <n v="135594.62572116099"/>
    <n v="5.6297790085084953E-2"/>
  </r>
  <r>
    <x v="23"/>
    <s v="Slovak Republic"/>
    <s v="GDPLTFORECAST"/>
    <s v="TOT"/>
    <s v="MLN_USD"/>
    <s v="A"/>
    <x v="19"/>
    <n v="128241.949746896"/>
    <n v="-5.422542328030866E-2"/>
  </r>
  <r>
    <x v="23"/>
    <s v="Slovak Republic"/>
    <s v="GDPLTFORECAST"/>
    <s v="TOT"/>
    <s v="MLN_USD"/>
    <s v="A"/>
    <x v="20"/>
    <n v="134707.54549985999"/>
    <n v="5.0417166658217383E-2"/>
  </r>
  <r>
    <x v="23"/>
    <s v="Slovak Republic"/>
    <s v="GDPLTFORECAST"/>
    <s v="TOT"/>
    <s v="MLN_USD"/>
    <s v="A"/>
    <x v="21"/>
    <n v="138505.08526574899"/>
    <n v="2.819099517994661E-2"/>
  </r>
  <r>
    <x v="23"/>
    <s v="Slovak Republic"/>
    <s v="GDPLTFORECAST"/>
    <s v="TOT"/>
    <s v="MLN_USD"/>
    <s v="A"/>
    <x v="22"/>
    <n v="140800.320488192"/>
    <n v="1.6571487018250286E-2"/>
  </r>
  <r>
    <x v="23"/>
    <s v="Slovak Republic"/>
    <s v="GDPLTFORECAST"/>
    <s v="TOT"/>
    <s v="MLN_USD"/>
    <s v="A"/>
    <x v="23"/>
    <n v="142899.15544998899"/>
    <n v="1.490646437820442E-2"/>
  </r>
  <r>
    <x v="23"/>
    <s v="Slovak Republic"/>
    <s v="GDPLTFORECAST"/>
    <s v="TOT"/>
    <s v="MLN_USD"/>
    <s v="A"/>
    <x v="24"/>
    <n v="146829.36094123099"/>
    <n v="2.7503350029367102E-2"/>
  </r>
  <r>
    <x v="23"/>
    <s v="Slovak Republic"/>
    <s v="GDPLTFORECAST"/>
    <s v="TOT"/>
    <s v="MLN_USD"/>
    <s v="A"/>
    <x v="25"/>
    <n v="152482.439074967"/>
    <n v="3.8501006184986863E-2"/>
  </r>
  <r>
    <x v="23"/>
    <s v="Slovak Republic"/>
    <s v="GDPLTFORECAST"/>
    <s v="TOT"/>
    <s v="MLN_USD"/>
    <s v="A"/>
    <x v="26"/>
    <n v="157552.01555406401"/>
    <n v="3.3246952959642639E-2"/>
  </r>
  <r>
    <x v="23"/>
    <s v="Slovak Republic"/>
    <s v="GDPLTFORECAST"/>
    <s v="TOT"/>
    <s v="MLN_USD"/>
    <s v="A"/>
    <x v="27"/>
    <n v="162909.046129294"/>
    <n v="3.4001663237318125E-2"/>
  </r>
  <r>
    <x v="23"/>
    <s v="Slovak Republic"/>
    <s v="GDPLTFORECAST"/>
    <s v="TOT"/>
    <s v="MLN_USD"/>
    <s v="A"/>
    <x v="28"/>
    <n v="169498.912261177"/>
    <n v="4.0451198312541292E-2"/>
  </r>
  <r>
    <x v="23"/>
    <s v="Slovak Republic"/>
    <s v="GDPLTFORECAST"/>
    <s v="TOT"/>
    <s v="MLN_USD"/>
    <s v="A"/>
    <x v="29"/>
    <n v="177169.348353621"/>
    <n v="4.5253600687565454E-2"/>
  </r>
  <r>
    <x v="23"/>
    <s v="Slovak Republic"/>
    <s v="GDPLTFORECAST"/>
    <s v="TOT"/>
    <s v="MLN_USD"/>
    <s v="A"/>
    <x v="30"/>
    <n v="183557.4"/>
    <n v="3.6056189774027692E-2"/>
  </r>
  <r>
    <x v="23"/>
    <s v="Slovak Republic"/>
    <s v="GDPLTFORECAST"/>
    <s v="TOT"/>
    <s v="MLN_USD"/>
    <s v="A"/>
    <x v="31"/>
    <n v="189550.8"/>
    <n v="3.2651366820406036E-2"/>
  </r>
  <r>
    <x v="23"/>
    <s v="Slovak Republic"/>
    <s v="GDPLTFORECAST"/>
    <s v="TOT"/>
    <s v="MLN_USD"/>
    <s v="A"/>
    <x v="32"/>
    <n v="195319.1"/>
    <n v="3.043141996762877E-2"/>
  </r>
  <r>
    <x v="23"/>
    <s v="Slovak Republic"/>
    <s v="GDPLTFORECAST"/>
    <s v="TOT"/>
    <s v="MLN_USD"/>
    <s v="A"/>
    <x v="33"/>
    <n v="200986"/>
    <n v="2.9013547574200382E-2"/>
  </r>
  <r>
    <x v="23"/>
    <s v="Slovak Republic"/>
    <s v="GDPLTFORECAST"/>
    <s v="TOT"/>
    <s v="MLN_USD"/>
    <s v="A"/>
    <x v="34"/>
    <n v="206681.7"/>
    <n v="2.8338789766451544E-2"/>
  </r>
  <r>
    <x v="23"/>
    <s v="Slovak Republic"/>
    <s v="GDPLTFORECAST"/>
    <s v="TOT"/>
    <s v="MLN_USD"/>
    <s v="A"/>
    <x v="35"/>
    <n v="212468"/>
    <n v="2.7996189309454911E-2"/>
  </r>
  <r>
    <x v="23"/>
    <s v="Slovak Republic"/>
    <s v="GDPLTFORECAST"/>
    <s v="TOT"/>
    <s v="MLN_USD"/>
    <s v="A"/>
    <x v="36"/>
    <n v="218325.5"/>
    <n v="2.7568857427942017E-2"/>
  </r>
  <r>
    <x v="23"/>
    <s v="Slovak Republic"/>
    <s v="GDPLTFORECAST"/>
    <s v="TOT"/>
    <s v="MLN_USD"/>
    <s v="A"/>
    <x v="37"/>
    <n v="224215.4"/>
    <n v="2.6977609120327095E-2"/>
  </r>
  <r>
    <x v="23"/>
    <s v="Slovak Republic"/>
    <s v="GDPLTFORECAST"/>
    <s v="TOT"/>
    <s v="MLN_USD"/>
    <s v="A"/>
    <x v="38"/>
    <n v="230123.2"/>
    <n v="2.63487699774414E-2"/>
  </r>
  <r>
    <x v="23"/>
    <s v="Slovak Republic"/>
    <s v="GDPLTFORECAST"/>
    <s v="TOT"/>
    <s v="MLN_USD"/>
    <s v="A"/>
    <x v="39"/>
    <n v="236029.8"/>
    <n v="2.5667120916100572E-2"/>
  </r>
  <r>
    <x v="23"/>
    <s v="Slovak Republic"/>
    <s v="GDPLTFORECAST"/>
    <s v="TOT"/>
    <s v="MLN_USD"/>
    <s v="A"/>
    <x v="40"/>
    <n v="241908.2"/>
    <n v="2.4905329750734895E-2"/>
  </r>
  <r>
    <x v="23"/>
    <s v="Slovak Republic"/>
    <s v="GDPLTFORECAST"/>
    <s v="TOT"/>
    <s v="MLN_USD"/>
    <s v="A"/>
    <x v="41"/>
    <n v="247726.2"/>
    <n v="2.4050445582249891E-2"/>
  </r>
  <r>
    <x v="23"/>
    <s v="Slovak Republic"/>
    <s v="GDPLTFORECAST"/>
    <s v="TOT"/>
    <s v="MLN_USD"/>
    <s v="A"/>
    <x v="42"/>
    <n v="253476.2"/>
    <n v="2.3211109684805331E-2"/>
  </r>
  <r>
    <x v="23"/>
    <s v="Slovak Republic"/>
    <s v="GDPLTFORECAST"/>
    <s v="TOT"/>
    <s v="MLN_USD"/>
    <s v="A"/>
    <x v="43"/>
    <n v="259128.4"/>
    <n v="2.2298740473464473E-2"/>
  </r>
  <r>
    <x v="23"/>
    <s v="Slovak Republic"/>
    <s v="GDPLTFORECAST"/>
    <s v="TOT"/>
    <s v="MLN_USD"/>
    <s v="A"/>
    <x v="44"/>
    <n v="264666.90000000002"/>
    <n v="2.137357387302985E-2"/>
  </r>
  <r>
    <x v="23"/>
    <s v="Slovak Republic"/>
    <s v="GDPLTFORECAST"/>
    <s v="TOT"/>
    <s v="MLN_USD"/>
    <s v="A"/>
    <x v="45"/>
    <n v="270087.09999999998"/>
    <n v="2.0479327033338768E-2"/>
  </r>
  <r>
    <x v="23"/>
    <s v="Slovak Republic"/>
    <s v="GDPLTFORECAST"/>
    <s v="TOT"/>
    <s v="MLN_USD"/>
    <s v="A"/>
    <x v="46"/>
    <n v="275393.7"/>
    <n v="1.964773586002444E-2"/>
  </r>
  <r>
    <x v="23"/>
    <s v="Slovak Republic"/>
    <s v="GDPLTFORECAST"/>
    <s v="TOT"/>
    <s v="MLN_USD"/>
    <s v="A"/>
    <x v="47"/>
    <n v="280566.90000000002"/>
    <n v="1.8784743441843554E-2"/>
  </r>
  <r>
    <x v="23"/>
    <s v="Slovak Republic"/>
    <s v="GDPLTFORECAST"/>
    <s v="TOT"/>
    <s v="MLN_USD"/>
    <s v="A"/>
    <x v="48"/>
    <n v="285616"/>
    <n v="1.7996064396762268E-2"/>
  </r>
  <r>
    <x v="23"/>
    <s v="Slovak Republic"/>
    <s v="GDPLTFORECAST"/>
    <s v="TOT"/>
    <s v="MLN_USD"/>
    <s v="A"/>
    <x v="49"/>
    <n v="290559.8"/>
    <n v="1.7309254383507833E-2"/>
  </r>
  <r>
    <x v="23"/>
    <s v="Slovak Republic"/>
    <s v="GDPLTFORECAST"/>
    <s v="TOT"/>
    <s v="MLN_USD"/>
    <s v="A"/>
    <x v="50"/>
    <n v="295424.90000000002"/>
    <n v="1.6743885423930127E-2"/>
  </r>
  <r>
    <x v="23"/>
    <s v="Slovak Republic"/>
    <s v="GDPLTFORECAST"/>
    <s v="TOT"/>
    <s v="MLN_USD"/>
    <s v="A"/>
    <x v="51"/>
    <n v="300238.7"/>
    <n v="1.6294496503172162E-2"/>
  </r>
  <r>
    <x v="23"/>
    <s v="Slovak Republic"/>
    <s v="GDPLTFORECAST"/>
    <s v="TOT"/>
    <s v="MLN_USD"/>
    <s v="A"/>
    <x v="52"/>
    <n v="305016.8"/>
    <n v="1.5914337492135333E-2"/>
  </r>
  <r>
    <x v="23"/>
    <s v="Slovak Republic"/>
    <s v="GDPLTFORECAST"/>
    <s v="TOT"/>
    <s v="MLN_USD"/>
    <s v="A"/>
    <x v="53"/>
    <n v="309766.8"/>
    <n v="1.5572912705136277E-2"/>
  </r>
  <r>
    <x v="23"/>
    <s v="Slovak Republic"/>
    <s v="GDPLTFORECAST"/>
    <s v="TOT"/>
    <s v="MLN_USD"/>
    <s v="A"/>
    <x v="54"/>
    <n v="314492.3"/>
    <n v="1.5255024102001968E-2"/>
  </r>
  <r>
    <x v="23"/>
    <s v="Slovak Republic"/>
    <s v="GDPLTFORECAST"/>
    <s v="TOT"/>
    <s v="MLN_USD"/>
    <s v="A"/>
    <x v="55"/>
    <n v="319194.5"/>
    <n v="1.4951717418836719E-2"/>
  </r>
  <r>
    <x v="23"/>
    <s v="Slovak Republic"/>
    <s v="GDPLTFORECAST"/>
    <s v="TOT"/>
    <s v="MLN_USD"/>
    <s v="A"/>
    <x v="56"/>
    <n v="323873.3"/>
    <n v="1.4658147305169678E-2"/>
  </r>
  <r>
    <x v="23"/>
    <s v="Slovak Republic"/>
    <s v="GDPLTFORECAST"/>
    <s v="TOT"/>
    <s v="MLN_USD"/>
    <s v="A"/>
    <x v="57"/>
    <n v="328557.40000000002"/>
    <n v="1.446275441661915E-2"/>
  </r>
  <r>
    <x v="23"/>
    <s v="Slovak Republic"/>
    <s v="GDPLTFORECAST"/>
    <s v="TOT"/>
    <s v="MLN_USD"/>
    <s v="A"/>
    <x v="58"/>
    <n v="333239.8"/>
    <n v="1.4251391081132159E-2"/>
  </r>
  <r>
    <x v="23"/>
    <s v="Slovak Republic"/>
    <s v="GDPLTFORECAST"/>
    <s v="TOT"/>
    <s v="MLN_USD"/>
    <s v="A"/>
    <x v="59"/>
    <n v="337916.2"/>
    <n v="1.4033137698438169E-2"/>
  </r>
  <r>
    <x v="23"/>
    <s v="Slovak Republic"/>
    <s v="GDPLTFORECAST"/>
    <s v="TOT"/>
    <s v="MLN_USD"/>
    <s v="A"/>
    <x v="60"/>
    <n v="342590.8"/>
    <n v="1.3833607267127013E-2"/>
  </r>
  <r>
    <x v="23"/>
    <s v="Slovak Republic"/>
    <s v="GDPLTFORECAST"/>
    <s v="TOT"/>
    <s v="MLN_USD"/>
    <s v="A"/>
    <x v="61"/>
    <n v="347278.2"/>
    <n v="1.3682212131791216E-2"/>
  </r>
  <r>
    <x v="23"/>
    <s v="Slovak Republic"/>
    <s v="GDPLTFORECAST"/>
    <s v="TOT"/>
    <s v="MLN_USD"/>
    <s v="A"/>
    <x v="62"/>
    <n v="351971.1"/>
    <n v="1.3513373427989306E-2"/>
  </r>
  <r>
    <x v="23"/>
    <s v="Slovak Republic"/>
    <s v="GDPLTFORECAST"/>
    <s v="TOT"/>
    <s v="MLN_USD"/>
    <s v="A"/>
    <x v="63"/>
    <n v="356704.5"/>
    <n v="1.3448263223884149E-2"/>
  </r>
  <r>
    <x v="23"/>
    <s v="Slovak Republic"/>
    <s v="GDPLTFORECAST"/>
    <s v="TOT"/>
    <s v="MLN_USD"/>
    <s v="A"/>
    <x v="64"/>
    <n v="361514.7"/>
    <n v="1.3485111626009738E-2"/>
  </r>
  <r>
    <x v="23"/>
    <s v="Slovak Republic"/>
    <s v="GDPLTFORECAST"/>
    <s v="TOT"/>
    <s v="MLN_USD"/>
    <s v="A"/>
    <x v="65"/>
    <n v="366435.5"/>
    <n v="1.361161800612809E-2"/>
  </r>
  <r>
    <x v="23"/>
    <s v="Slovak Republic"/>
    <s v="GDPLTFORECAST"/>
    <s v="TOT"/>
    <s v="MLN_USD"/>
    <s v="A"/>
    <x v="66"/>
    <n v="371480.5"/>
    <n v="1.3767770862812112E-2"/>
  </r>
  <r>
    <x v="23"/>
    <s v="Slovak Republic"/>
    <s v="GDPLTFORECAST"/>
    <s v="TOT"/>
    <s v="MLN_USD"/>
    <s v="A"/>
    <x v="67"/>
    <n v="376642.3"/>
    <n v="1.3895211188743373E-2"/>
  </r>
  <r>
    <x v="23"/>
    <s v="Slovak Republic"/>
    <s v="GDPLTFORECAST"/>
    <s v="TOT"/>
    <s v="MLN_USD"/>
    <s v="A"/>
    <x v="68"/>
    <n v="381902.7"/>
    <n v="1.3966567217755577E-2"/>
  </r>
  <r>
    <x v="23"/>
    <s v="Slovak Republic"/>
    <s v="GDPLTFORECAST"/>
    <s v="TOT"/>
    <s v="MLN_USD"/>
    <s v="A"/>
    <x v="69"/>
    <n v="387237"/>
    <n v="1.3967693865479358E-2"/>
  </r>
  <r>
    <x v="23"/>
    <s v="Slovak Republic"/>
    <s v="GDPLTFORECAST"/>
    <s v="TOT"/>
    <s v="MLN_USD"/>
    <s v="A"/>
    <x v="70"/>
    <n v="392617.4"/>
    <n v="1.3894333444376405E-2"/>
  </r>
  <r>
    <x v="24"/>
    <s v="Spain"/>
    <s v="GDPLTFORECAST"/>
    <s v="TOT"/>
    <s v="MLN_USD"/>
    <s v="A"/>
    <x v="0"/>
    <n v="907747.860208228"/>
    <n v="0"/>
  </r>
  <r>
    <x v="24"/>
    <s v="Spain"/>
    <s v="GDPLTFORECAST"/>
    <s v="TOT"/>
    <s v="MLN_USD"/>
    <s v="A"/>
    <x v="1"/>
    <n v="930831.91430226702"/>
    <n v="2.5430028652167591E-2"/>
  </r>
  <r>
    <x v="24"/>
    <s v="Spain"/>
    <s v="GDPLTFORECAST"/>
    <s v="TOT"/>
    <s v="MLN_USD"/>
    <s v="A"/>
    <x v="2"/>
    <n v="939494.85861768504"/>
    <n v="9.3066687790905878E-3"/>
  </r>
  <r>
    <x v="24"/>
    <s v="Spain"/>
    <s v="GDPLTFORECAST"/>
    <s v="TOT"/>
    <s v="MLN_USD"/>
    <s v="A"/>
    <x v="3"/>
    <n v="929804.06947763602"/>
    <n v="-1.0314893212196474E-2"/>
  </r>
  <r>
    <x v="24"/>
    <s v="Spain"/>
    <s v="GDPLTFORECAST"/>
    <s v="TOT"/>
    <s v="MLN_USD"/>
    <s v="A"/>
    <x v="4"/>
    <n v="951954.12544842402"/>
    <n v="2.3822283315270809E-2"/>
  </r>
  <r>
    <x v="24"/>
    <s v="Spain"/>
    <s v="GDPLTFORECAST"/>
    <s v="TOT"/>
    <s v="MLN_USD"/>
    <s v="A"/>
    <x v="5"/>
    <n v="978211.09182719002"/>
    <n v="2.7582176154126614E-2"/>
  </r>
  <r>
    <x v="24"/>
    <s v="Spain"/>
    <s v="GDPLTFORECAST"/>
    <s v="TOT"/>
    <s v="MLN_USD"/>
    <s v="A"/>
    <x v="6"/>
    <n v="1004374.74467665"/>
    <n v="2.6746428320076898E-2"/>
  </r>
  <r>
    <x v="24"/>
    <s v="Spain"/>
    <s v="GDPLTFORECAST"/>
    <s v="TOT"/>
    <s v="MLN_USD"/>
    <s v="A"/>
    <x v="7"/>
    <n v="1041435.1004337399"/>
    <n v="3.6898932349221036E-2"/>
  </r>
  <r>
    <x v="24"/>
    <s v="Spain"/>
    <s v="GDPLTFORECAST"/>
    <s v="TOT"/>
    <s v="MLN_USD"/>
    <s v="A"/>
    <x v="8"/>
    <n v="1086276.2583301901"/>
    <n v="4.3057083324514966E-2"/>
  </r>
  <r>
    <x v="24"/>
    <s v="Spain"/>
    <s v="GDPLTFORECAST"/>
    <s v="TOT"/>
    <s v="MLN_USD"/>
    <s v="A"/>
    <x v="9"/>
    <n v="1134994.7368468"/>
    <n v="4.4849068681201976E-2"/>
  </r>
  <r>
    <x v="24"/>
    <s v="Spain"/>
    <s v="GDPLTFORECAST"/>
    <s v="TOT"/>
    <s v="MLN_USD"/>
    <s v="A"/>
    <x v="10"/>
    <n v="1195025.7388772999"/>
    <n v="5.289099595058544E-2"/>
  </r>
  <r>
    <x v="24"/>
    <s v="Spain"/>
    <s v="GDPLTFORECAST"/>
    <s v="TOT"/>
    <s v="MLN_USD"/>
    <s v="A"/>
    <x v="11"/>
    <n v="1242839.6010418299"/>
    <n v="4.0010738354012476E-2"/>
  </r>
  <r>
    <x v="24"/>
    <s v="Spain"/>
    <s v="GDPLTFORECAST"/>
    <s v="TOT"/>
    <s v="MLN_USD"/>
    <s v="A"/>
    <x v="12"/>
    <n v="1278631.8416387099"/>
    <n v="2.8798760971951998E-2"/>
  </r>
  <r>
    <x v="24"/>
    <s v="Spain"/>
    <s v="GDPLTFORECAST"/>
    <s v="TOT"/>
    <s v="MLN_USD"/>
    <s v="A"/>
    <x v="13"/>
    <n v="1319389.14550129"/>
    <n v="3.1875714756442353E-2"/>
  </r>
  <r>
    <x v="24"/>
    <s v="Spain"/>
    <s v="GDPLTFORECAST"/>
    <s v="TOT"/>
    <s v="MLN_USD"/>
    <s v="A"/>
    <x v="14"/>
    <n v="1361169.4782064899"/>
    <n v="3.1666421425140534E-2"/>
  </r>
  <r>
    <x v="24"/>
    <s v="Spain"/>
    <s v="GDPLTFORECAST"/>
    <s v="TOT"/>
    <s v="MLN_USD"/>
    <s v="A"/>
    <x v="15"/>
    <n v="1411847.27037454"/>
    <n v="3.7231067093000281E-2"/>
  </r>
  <r>
    <x v="24"/>
    <s v="Spain"/>
    <s v="GDPLTFORECAST"/>
    <s v="TOT"/>
    <s v="MLN_USD"/>
    <s v="A"/>
    <x v="16"/>
    <n v="1470779.5146440801"/>
    <n v="4.174123186419898E-2"/>
  </r>
  <r>
    <x v="24"/>
    <s v="Spain"/>
    <s v="GDPLTFORECAST"/>
    <s v="TOT"/>
    <s v="MLN_USD"/>
    <s v="A"/>
    <x v="17"/>
    <n v="1526213.08288528"/>
    <n v="3.7689924077175085E-2"/>
  </r>
  <r>
    <x v="24"/>
    <s v="Spain"/>
    <s v="GDPLTFORECAST"/>
    <s v="TOT"/>
    <s v="MLN_USD"/>
    <s v="A"/>
    <x v="18"/>
    <n v="1543269.9890793201"/>
    <n v="1.1175966439623375E-2"/>
  </r>
  <r>
    <x v="24"/>
    <s v="Spain"/>
    <s v="GDPLTFORECAST"/>
    <s v="TOT"/>
    <s v="MLN_USD"/>
    <s v="A"/>
    <x v="19"/>
    <n v="1488118.6831702001"/>
    <n v="-3.5736654181956817E-2"/>
  </r>
  <r>
    <x v="24"/>
    <s v="Spain"/>
    <s v="GDPLTFORECAST"/>
    <s v="TOT"/>
    <s v="MLN_USD"/>
    <s v="A"/>
    <x v="20"/>
    <n v="1488327.9703627599"/>
    <n v="1.4063877762349186E-4"/>
  </r>
  <r>
    <x v="24"/>
    <s v="Spain"/>
    <s v="GDPLTFORECAST"/>
    <s v="TOT"/>
    <s v="MLN_USD"/>
    <s v="A"/>
    <x v="21"/>
    <n v="1473463.07213295"/>
    <n v="-9.9876495811517252E-3"/>
  </r>
  <r>
    <x v="24"/>
    <s v="Spain"/>
    <s v="GDPLTFORECAST"/>
    <s v="TOT"/>
    <s v="MLN_USD"/>
    <s v="A"/>
    <x v="22"/>
    <n v="1430323.7495655101"/>
    <n v="-2.9277505071771071E-2"/>
  </r>
  <r>
    <x v="24"/>
    <s v="Spain"/>
    <s v="GDPLTFORECAST"/>
    <s v="TOT"/>
    <s v="MLN_USD"/>
    <s v="A"/>
    <x v="23"/>
    <n v="1405926.64584803"/>
    <n v="-1.7057050003463359E-2"/>
  </r>
  <r>
    <x v="24"/>
    <s v="Spain"/>
    <s v="GDPLTFORECAST"/>
    <s v="TOT"/>
    <s v="MLN_USD"/>
    <s v="A"/>
    <x v="24"/>
    <n v="1425328.3947324499"/>
    <n v="1.3799972382426251E-2"/>
  </r>
  <r>
    <x v="24"/>
    <s v="Spain"/>
    <s v="GDPLTFORECAST"/>
    <s v="TOT"/>
    <s v="MLN_USD"/>
    <s v="A"/>
    <x v="25"/>
    <n v="1474249.2759944999"/>
    <n v="3.4322533279239842E-2"/>
  </r>
  <r>
    <x v="24"/>
    <s v="Spain"/>
    <s v="GDPLTFORECAST"/>
    <s v="TOT"/>
    <s v="MLN_USD"/>
    <s v="A"/>
    <x v="26"/>
    <n v="1522523.0192269001"/>
    <n v="3.2744627396771531E-2"/>
  </r>
  <r>
    <x v="24"/>
    <s v="Spain"/>
    <s v="GDPLTFORECAST"/>
    <s v="TOT"/>
    <s v="MLN_USD"/>
    <s v="A"/>
    <x v="27"/>
    <n v="1568987.52975516"/>
    <n v="3.0518100509149271E-2"/>
  </r>
  <r>
    <x v="24"/>
    <s v="Spain"/>
    <s v="GDPLTFORECAST"/>
    <s v="TOT"/>
    <s v="MLN_USD"/>
    <s v="A"/>
    <x v="28"/>
    <n v="1613017.6422615401"/>
    <n v="2.806275491128396E-2"/>
  </r>
  <r>
    <x v="24"/>
    <s v="Spain"/>
    <s v="GDPLTFORECAST"/>
    <s v="TOT"/>
    <s v="MLN_USD"/>
    <s v="A"/>
    <x v="29"/>
    <n v="1651137.3770508999"/>
    <n v="2.363255911814699E-2"/>
  </r>
  <r>
    <x v="24"/>
    <s v="Spain"/>
    <s v="GDPLTFORECAST"/>
    <s v="TOT"/>
    <s v="MLN_USD"/>
    <s v="A"/>
    <x v="30"/>
    <n v="1671748"/>
    <n v="1.248268208058656E-2"/>
  </r>
  <r>
    <x v="24"/>
    <s v="Spain"/>
    <s v="GDPLTFORECAST"/>
    <s v="TOT"/>
    <s v="MLN_USD"/>
    <s v="A"/>
    <x v="31"/>
    <n v="1688704"/>
    <n v="1.0142677006343082E-2"/>
  </r>
  <r>
    <x v="24"/>
    <s v="Spain"/>
    <s v="GDPLTFORECAST"/>
    <s v="TOT"/>
    <s v="MLN_USD"/>
    <s v="A"/>
    <x v="32"/>
    <n v="1705933"/>
    <n v="1.0202498484044531E-2"/>
  </r>
  <r>
    <x v="24"/>
    <s v="Spain"/>
    <s v="GDPLTFORECAST"/>
    <s v="TOT"/>
    <s v="MLN_USD"/>
    <s v="A"/>
    <x v="33"/>
    <n v="1724619"/>
    <n v="1.0953536862233104E-2"/>
  </r>
  <r>
    <x v="24"/>
    <s v="Spain"/>
    <s v="GDPLTFORECAST"/>
    <s v="TOT"/>
    <s v="MLN_USD"/>
    <s v="A"/>
    <x v="34"/>
    <n v="1744982"/>
    <n v="1.1807245542348799E-2"/>
  </r>
  <r>
    <x v="24"/>
    <s v="Spain"/>
    <s v="GDPLTFORECAST"/>
    <s v="TOT"/>
    <s v="MLN_USD"/>
    <s v="A"/>
    <x v="35"/>
    <n v="1766838"/>
    <n v="1.2525057565063724E-2"/>
  </r>
  <r>
    <x v="24"/>
    <s v="Spain"/>
    <s v="GDPLTFORECAST"/>
    <s v="TOT"/>
    <s v="MLN_USD"/>
    <s v="A"/>
    <x v="36"/>
    <n v="1789912"/>
    <n v="1.3059488193031932E-2"/>
  </r>
  <r>
    <x v="24"/>
    <s v="Spain"/>
    <s v="GDPLTFORECAST"/>
    <s v="TOT"/>
    <s v="MLN_USD"/>
    <s v="A"/>
    <x v="37"/>
    <n v="1813963"/>
    <n v="1.343697343780037E-2"/>
  </r>
  <r>
    <x v="24"/>
    <s v="Spain"/>
    <s v="GDPLTFORECAST"/>
    <s v="TOT"/>
    <s v="MLN_USD"/>
    <s v="A"/>
    <x v="38"/>
    <n v="1838758"/>
    <n v="1.3668966787084402E-2"/>
  </r>
  <r>
    <x v="24"/>
    <s v="Spain"/>
    <s v="GDPLTFORECAST"/>
    <s v="TOT"/>
    <s v="MLN_USD"/>
    <s v="A"/>
    <x v="39"/>
    <n v="1864064"/>
    <n v="1.3762550591214229E-2"/>
  </r>
  <r>
    <x v="24"/>
    <s v="Spain"/>
    <s v="GDPLTFORECAST"/>
    <s v="TOT"/>
    <s v="MLN_USD"/>
    <s v="A"/>
    <x v="40"/>
    <n v="1889672"/>
    <n v="1.3737725743322216E-2"/>
  </r>
  <r>
    <x v="24"/>
    <s v="Spain"/>
    <s v="GDPLTFORECAST"/>
    <s v="TOT"/>
    <s v="MLN_USD"/>
    <s v="A"/>
    <x v="41"/>
    <n v="1915409"/>
    <n v="1.3619823969450717E-2"/>
  </r>
  <r>
    <x v="24"/>
    <s v="Spain"/>
    <s v="GDPLTFORECAST"/>
    <s v="TOT"/>
    <s v="MLN_USD"/>
    <s v="A"/>
    <x v="42"/>
    <n v="1941124"/>
    <n v="1.3425331091166504E-2"/>
  </r>
  <r>
    <x v="24"/>
    <s v="Spain"/>
    <s v="GDPLTFORECAST"/>
    <s v="TOT"/>
    <s v="MLN_USD"/>
    <s v="A"/>
    <x v="43"/>
    <n v="1966673"/>
    <n v="1.3161961832422797E-2"/>
  </r>
  <r>
    <x v="24"/>
    <s v="Spain"/>
    <s v="GDPLTFORECAST"/>
    <s v="TOT"/>
    <s v="MLN_USD"/>
    <s v="A"/>
    <x v="44"/>
    <n v="1991943"/>
    <n v="1.2849111163879323E-2"/>
  </r>
  <r>
    <x v="24"/>
    <s v="Spain"/>
    <s v="GDPLTFORECAST"/>
    <s v="TOT"/>
    <s v="MLN_USD"/>
    <s v="A"/>
    <x v="45"/>
    <n v="2016873"/>
    <n v="1.2515418362874842E-2"/>
  </r>
  <r>
    <x v="24"/>
    <s v="Spain"/>
    <s v="GDPLTFORECAST"/>
    <s v="TOT"/>
    <s v="MLN_USD"/>
    <s v="A"/>
    <x v="46"/>
    <n v="2041469"/>
    <n v="1.2195115904670262E-2"/>
  </r>
  <r>
    <x v="24"/>
    <s v="Spain"/>
    <s v="GDPLTFORECAST"/>
    <s v="TOT"/>
    <s v="MLN_USD"/>
    <s v="A"/>
    <x v="47"/>
    <n v="2065619"/>
    <n v="1.1829716738289919E-2"/>
  </r>
  <r>
    <x v="24"/>
    <s v="Spain"/>
    <s v="GDPLTFORECAST"/>
    <s v="TOT"/>
    <s v="MLN_USD"/>
    <s v="A"/>
    <x v="48"/>
    <n v="2089457"/>
    <n v="1.1540366350232034E-2"/>
  </r>
  <r>
    <x v="24"/>
    <s v="Spain"/>
    <s v="GDPLTFORECAST"/>
    <s v="TOT"/>
    <s v="MLN_USD"/>
    <s v="A"/>
    <x v="49"/>
    <n v="2113190"/>
    <n v="1.1358453416365988E-2"/>
  </r>
  <r>
    <x v="24"/>
    <s v="Spain"/>
    <s v="GDPLTFORECAST"/>
    <s v="TOT"/>
    <s v="MLN_USD"/>
    <s v="A"/>
    <x v="50"/>
    <n v="2137078"/>
    <n v="1.1304236722679883E-2"/>
  </r>
  <r>
    <x v="24"/>
    <s v="Spain"/>
    <s v="GDPLTFORECAST"/>
    <s v="TOT"/>
    <s v="MLN_USD"/>
    <s v="A"/>
    <x v="51"/>
    <n v="2161398"/>
    <n v="1.1380024500743602E-2"/>
  </r>
  <r>
    <x v="24"/>
    <s v="Spain"/>
    <s v="GDPLTFORECAST"/>
    <s v="TOT"/>
    <s v="MLN_USD"/>
    <s v="A"/>
    <x v="52"/>
    <n v="2186416"/>
    <n v="1.1574915864639435E-2"/>
  </r>
  <r>
    <x v="24"/>
    <s v="Spain"/>
    <s v="GDPLTFORECAST"/>
    <s v="TOT"/>
    <s v="MLN_USD"/>
    <s v="A"/>
    <x v="53"/>
    <n v="2212411"/>
    <n v="1.1889320239149459E-2"/>
  </r>
  <r>
    <x v="24"/>
    <s v="Spain"/>
    <s v="GDPLTFORECAST"/>
    <s v="TOT"/>
    <s v="MLN_USD"/>
    <s v="A"/>
    <x v="54"/>
    <n v="2239692"/>
    <n v="1.2330891502528196E-2"/>
  </r>
  <r>
    <x v="24"/>
    <s v="Spain"/>
    <s v="GDPLTFORECAST"/>
    <s v="TOT"/>
    <s v="MLN_USD"/>
    <s v="A"/>
    <x v="55"/>
    <n v="2268577"/>
    <n v="1.2896862604322434E-2"/>
  </r>
  <r>
    <x v="24"/>
    <s v="Spain"/>
    <s v="GDPLTFORECAST"/>
    <s v="TOT"/>
    <s v="MLN_USD"/>
    <s v="A"/>
    <x v="56"/>
    <n v="2299357"/>
    <n v="1.3567976753709576E-2"/>
  </r>
  <r>
    <x v="24"/>
    <s v="Spain"/>
    <s v="GDPLTFORECAST"/>
    <s v="TOT"/>
    <s v="MLN_USD"/>
    <s v="A"/>
    <x v="57"/>
    <n v="2332210"/>
    <n v="1.4287907445429404E-2"/>
  </r>
  <r>
    <x v="24"/>
    <s v="Spain"/>
    <s v="GDPLTFORECAST"/>
    <s v="TOT"/>
    <s v="MLN_USD"/>
    <s v="A"/>
    <x v="58"/>
    <n v="2367247"/>
    <n v="1.5023089687463909E-2"/>
  </r>
  <r>
    <x v="24"/>
    <s v="Spain"/>
    <s v="GDPLTFORECAST"/>
    <s v="TOT"/>
    <s v="MLN_USD"/>
    <s v="A"/>
    <x v="59"/>
    <n v="2404570"/>
    <n v="1.5766415587389115E-2"/>
  </r>
  <r>
    <x v="24"/>
    <s v="Spain"/>
    <s v="GDPLTFORECAST"/>
    <s v="TOT"/>
    <s v="MLN_USD"/>
    <s v="A"/>
    <x v="60"/>
    <n v="2444307"/>
    <n v="1.6525615806568306E-2"/>
  </r>
  <r>
    <x v="24"/>
    <s v="Spain"/>
    <s v="GDPLTFORECAST"/>
    <s v="TOT"/>
    <s v="MLN_USD"/>
    <s v="A"/>
    <x v="61"/>
    <n v="2486596"/>
    <n v="1.7301018243616628E-2"/>
  </r>
  <r>
    <x v="24"/>
    <s v="Spain"/>
    <s v="GDPLTFORECAST"/>
    <s v="TOT"/>
    <s v="MLN_USD"/>
    <s v="A"/>
    <x v="62"/>
    <n v="2531495"/>
    <n v="1.8056411254582461E-2"/>
  </r>
  <r>
    <x v="24"/>
    <s v="Spain"/>
    <s v="GDPLTFORECAST"/>
    <s v="TOT"/>
    <s v="MLN_USD"/>
    <s v="A"/>
    <x v="63"/>
    <n v="2579034"/>
    <n v="1.8779021882326496E-2"/>
  </r>
  <r>
    <x v="24"/>
    <s v="Spain"/>
    <s v="GDPLTFORECAST"/>
    <s v="TOT"/>
    <s v="MLN_USD"/>
    <s v="A"/>
    <x v="64"/>
    <n v="2629258"/>
    <n v="1.947395807887764E-2"/>
  </r>
  <r>
    <x v="24"/>
    <s v="Spain"/>
    <s v="GDPLTFORECAST"/>
    <s v="TOT"/>
    <s v="MLN_USD"/>
    <s v="A"/>
    <x v="65"/>
    <n v="2682243"/>
    <n v="2.0152073322587505E-2"/>
  </r>
  <r>
    <x v="24"/>
    <s v="Spain"/>
    <s v="GDPLTFORECAST"/>
    <s v="TOT"/>
    <s v="MLN_USD"/>
    <s v="A"/>
    <x v="66"/>
    <n v="2738065"/>
    <n v="2.0811686338635171E-2"/>
  </r>
  <r>
    <x v="24"/>
    <s v="Spain"/>
    <s v="GDPLTFORECAST"/>
    <s v="TOT"/>
    <s v="MLN_USD"/>
    <s v="A"/>
    <x v="67"/>
    <n v="2796682"/>
    <n v="2.1408184246904272E-2"/>
  </r>
  <r>
    <x v="24"/>
    <s v="Spain"/>
    <s v="GDPLTFORECAST"/>
    <s v="TOT"/>
    <s v="MLN_USD"/>
    <s v="A"/>
    <x v="68"/>
    <n v="2857983"/>
    <n v="2.1919188524115452E-2"/>
  </r>
  <r>
    <x v="24"/>
    <s v="Spain"/>
    <s v="GDPLTFORECAST"/>
    <s v="TOT"/>
    <s v="MLN_USD"/>
    <s v="A"/>
    <x v="69"/>
    <n v="2921850"/>
    <n v="2.2346878900259437E-2"/>
  </r>
  <r>
    <x v="24"/>
    <s v="Spain"/>
    <s v="GDPLTFORECAST"/>
    <s v="TOT"/>
    <s v="MLN_USD"/>
    <s v="A"/>
    <x v="70"/>
    <n v="2988225"/>
    <n v="2.2716771908208866E-2"/>
  </r>
  <r>
    <x v="25"/>
    <s v="Sweden"/>
    <s v="GDPLTFORECAST"/>
    <s v="TOT"/>
    <s v="MLN_USD"/>
    <s v="A"/>
    <x v="0"/>
    <n v="256500.13261253701"/>
    <n v="0"/>
  </r>
  <r>
    <x v="25"/>
    <s v="Sweden"/>
    <s v="GDPLTFORECAST"/>
    <s v="TOT"/>
    <s v="MLN_USD"/>
    <s v="A"/>
    <x v="1"/>
    <n v="253560.70557130699"/>
    <n v="-1.145974862192467E-2"/>
  </r>
  <r>
    <x v="25"/>
    <s v="Sweden"/>
    <s v="GDPLTFORECAST"/>
    <s v="TOT"/>
    <s v="MLN_USD"/>
    <s v="A"/>
    <x v="2"/>
    <n v="250622.969650254"/>
    <n v="-1.1585927379535677E-2"/>
  </r>
  <r>
    <x v="25"/>
    <s v="Sweden"/>
    <s v="GDPLTFORECAST"/>
    <s v="TOT"/>
    <s v="MLN_USD"/>
    <s v="A"/>
    <x v="3"/>
    <n v="245446.06052772101"/>
    <n v="-2.0656163837486252E-2"/>
  </r>
  <r>
    <x v="25"/>
    <s v="Sweden"/>
    <s v="GDPLTFORECAST"/>
    <s v="TOT"/>
    <s v="MLN_USD"/>
    <s v="A"/>
    <x v="4"/>
    <n v="255068.81882520899"/>
    <n v="3.9205185354364902E-2"/>
  </r>
  <r>
    <x v="25"/>
    <s v="Sweden"/>
    <s v="GDPLTFORECAST"/>
    <s v="TOT"/>
    <s v="MLN_USD"/>
    <s v="A"/>
    <x v="5"/>
    <n v="265889.56383214402"/>
    <n v="4.242284516301531E-2"/>
  </r>
  <r>
    <x v="25"/>
    <s v="Sweden"/>
    <s v="GDPLTFORECAST"/>
    <s v="TOT"/>
    <s v="MLN_USD"/>
    <s v="A"/>
    <x v="6"/>
    <n v="269990.29014305503"/>
    <n v="1.5422667410518676E-2"/>
  </r>
  <r>
    <x v="25"/>
    <s v="Sweden"/>
    <s v="GDPLTFORECAST"/>
    <s v="TOT"/>
    <s v="MLN_USD"/>
    <s v="A"/>
    <x v="7"/>
    <n v="278403.25990873598"/>
    <n v="3.1160267879349668E-2"/>
  </r>
  <r>
    <x v="25"/>
    <s v="Sweden"/>
    <s v="GDPLTFORECAST"/>
    <s v="TOT"/>
    <s v="MLN_USD"/>
    <s v="A"/>
    <x v="8"/>
    <n v="289900.37142475101"/>
    <n v="4.1296612402397681E-2"/>
  </r>
  <r>
    <x v="25"/>
    <s v="Sweden"/>
    <s v="GDPLTFORECAST"/>
    <s v="TOT"/>
    <s v="MLN_USD"/>
    <s v="A"/>
    <x v="9"/>
    <n v="302288.72400868498"/>
    <n v="4.2733138019278361E-2"/>
  </r>
  <r>
    <x v="25"/>
    <s v="Sweden"/>
    <s v="GDPLTFORECAST"/>
    <s v="TOT"/>
    <s v="MLN_USD"/>
    <s v="A"/>
    <x v="10"/>
    <n v="317051.78638329502"/>
    <n v="4.8837621790305041E-2"/>
  </r>
  <r>
    <x v="25"/>
    <s v="Sweden"/>
    <s v="GDPLTFORECAST"/>
    <s v="TOT"/>
    <s v="MLN_USD"/>
    <s v="A"/>
    <x v="11"/>
    <n v="322488.15341790998"/>
    <n v="1.7146621681679353E-2"/>
  </r>
  <r>
    <x v="25"/>
    <s v="Sweden"/>
    <s v="GDPLTFORECAST"/>
    <s v="TOT"/>
    <s v="MLN_USD"/>
    <s v="A"/>
    <x v="12"/>
    <n v="329206.23905682401"/>
    <n v="2.083203853447646E-2"/>
  </r>
  <r>
    <x v="25"/>
    <s v="Sweden"/>
    <s v="GDPLTFORECAST"/>
    <s v="TOT"/>
    <s v="MLN_USD"/>
    <s v="A"/>
    <x v="13"/>
    <n v="337504.649753729"/>
    <n v="2.5207331187525384E-2"/>
  </r>
  <r>
    <x v="25"/>
    <s v="Sweden"/>
    <s v="GDPLTFORECAST"/>
    <s v="TOT"/>
    <s v="MLN_USD"/>
    <s v="A"/>
    <x v="14"/>
    <n v="350351.34035261499"/>
    <n v="3.8063744035111702E-2"/>
  </r>
  <r>
    <x v="25"/>
    <s v="Sweden"/>
    <s v="GDPLTFORECAST"/>
    <s v="TOT"/>
    <s v="MLN_USD"/>
    <s v="A"/>
    <x v="15"/>
    <n v="360204.742885374"/>
    <n v="2.8124346614007312E-2"/>
  </r>
  <r>
    <x v="25"/>
    <s v="Sweden"/>
    <s v="GDPLTFORECAST"/>
    <s v="TOT"/>
    <s v="MLN_USD"/>
    <s v="A"/>
    <x v="16"/>
    <n v="377995.58313456102"/>
    <n v="4.9390910587894465E-2"/>
  </r>
  <r>
    <x v="25"/>
    <s v="Sweden"/>
    <s v="GDPLTFORECAST"/>
    <s v="TOT"/>
    <s v="MLN_USD"/>
    <s v="A"/>
    <x v="17"/>
    <n v="391344.25814316398"/>
    <n v="3.5314367691569037E-2"/>
  </r>
  <r>
    <x v="25"/>
    <s v="Sweden"/>
    <s v="GDPLTFORECAST"/>
    <s v="TOT"/>
    <s v="MLN_USD"/>
    <s v="A"/>
    <x v="18"/>
    <n v="388527.89567259798"/>
    <n v="-7.1966367513068841E-3"/>
  </r>
  <r>
    <x v="25"/>
    <s v="Sweden"/>
    <s v="GDPLTFORECAST"/>
    <s v="TOT"/>
    <s v="MLN_USD"/>
    <s v="A"/>
    <x v="19"/>
    <n v="368647.929385892"/>
    <n v="-5.1167410392221391E-2"/>
  </r>
  <r>
    <x v="25"/>
    <s v="Sweden"/>
    <s v="GDPLTFORECAST"/>
    <s v="TOT"/>
    <s v="MLN_USD"/>
    <s v="A"/>
    <x v="20"/>
    <n v="389648.66183746199"/>
    <n v="5.6966907386551302E-2"/>
  </r>
  <r>
    <x v="25"/>
    <s v="Sweden"/>
    <s v="GDPLTFORECAST"/>
    <s v="TOT"/>
    <s v="MLN_USD"/>
    <s v="A"/>
    <x v="21"/>
    <n v="400295.83866381802"/>
    <n v="2.7325069656719103E-2"/>
  </r>
  <r>
    <x v="25"/>
    <s v="Sweden"/>
    <s v="GDPLTFORECAST"/>
    <s v="TOT"/>
    <s v="MLN_USD"/>
    <s v="A"/>
    <x v="22"/>
    <n v="400454.65456644603"/>
    <n v="3.9674632431396795E-4"/>
  </r>
  <r>
    <x v="25"/>
    <s v="Sweden"/>
    <s v="GDPLTFORECAST"/>
    <s v="TOT"/>
    <s v="MLN_USD"/>
    <s v="A"/>
    <x v="23"/>
    <n v="405344.37339810102"/>
    <n v="1.2210418273072232E-2"/>
  </r>
  <r>
    <x v="25"/>
    <s v="Sweden"/>
    <s v="GDPLTFORECAST"/>
    <s v="TOT"/>
    <s v="MLN_USD"/>
    <s v="A"/>
    <x v="24"/>
    <n v="416328.00390158303"/>
    <n v="2.7097034581739843E-2"/>
  </r>
  <r>
    <x v="25"/>
    <s v="Sweden"/>
    <s v="GDPLTFORECAST"/>
    <s v="TOT"/>
    <s v="MLN_USD"/>
    <s v="A"/>
    <x v="25"/>
    <n v="434113.75715837302"/>
    <n v="4.2720530663592937E-2"/>
  </r>
  <r>
    <x v="25"/>
    <s v="Sweden"/>
    <s v="GDPLTFORECAST"/>
    <s v="TOT"/>
    <s v="MLN_USD"/>
    <s v="A"/>
    <x v="26"/>
    <n v="447132.48984011897"/>
    <n v="2.9989219339566997E-2"/>
  </r>
  <r>
    <x v="25"/>
    <s v="Sweden"/>
    <s v="GDPLTFORECAST"/>
    <s v="TOT"/>
    <s v="MLN_USD"/>
    <s v="A"/>
    <x v="27"/>
    <n v="459023.74152703799"/>
    <n v="2.6594470223290978E-2"/>
  </r>
  <r>
    <x v="25"/>
    <s v="Sweden"/>
    <s v="GDPLTFORECAST"/>
    <s v="TOT"/>
    <s v="MLN_USD"/>
    <s v="A"/>
    <x v="28"/>
    <n v="472076.25192338403"/>
    <n v="2.8435371017900168E-2"/>
  </r>
  <r>
    <x v="25"/>
    <s v="Sweden"/>
    <s v="GDPLTFORECAST"/>
    <s v="TOT"/>
    <s v="MLN_USD"/>
    <s v="A"/>
    <x v="29"/>
    <n v="482362.01316634403"/>
    <n v="2.1788347117764673E-2"/>
  </r>
  <r>
    <x v="25"/>
    <s v="Sweden"/>
    <s v="GDPLTFORECAST"/>
    <s v="TOT"/>
    <s v="MLN_USD"/>
    <s v="A"/>
    <x v="30"/>
    <n v="492578.9"/>
    <n v="2.1180952385926544E-2"/>
  </r>
  <r>
    <x v="25"/>
    <s v="Sweden"/>
    <s v="GDPLTFORECAST"/>
    <s v="TOT"/>
    <s v="MLN_USD"/>
    <s v="A"/>
    <x v="31"/>
    <n v="503455.2"/>
    <n v="2.2080320533421016E-2"/>
  </r>
  <r>
    <x v="25"/>
    <s v="Sweden"/>
    <s v="GDPLTFORECAST"/>
    <s v="TOT"/>
    <s v="MLN_USD"/>
    <s v="A"/>
    <x v="32"/>
    <n v="514864.6"/>
    <n v="2.2662195166521126E-2"/>
  </r>
  <r>
    <x v="25"/>
    <s v="Sweden"/>
    <s v="GDPLTFORECAST"/>
    <s v="TOT"/>
    <s v="MLN_USD"/>
    <s v="A"/>
    <x v="33"/>
    <n v="526698.6"/>
    <n v="2.2984683740152168E-2"/>
  </r>
  <r>
    <x v="25"/>
    <s v="Sweden"/>
    <s v="GDPLTFORECAST"/>
    <s v="TOT"/>
    <s v="MLN_USD"/>
    <s v="A"/>
    <x v="34"/>
    <n v="538920.69999999995"/>
    <n v="2.3205111993842342E-2"/>
  </r>
  <r>
    <x v="25"/>
    <s v="Sweden"/>
    <s v="GDPLTFORECAST"/>
    <s v="TOT"/>
    <s v="MLN_USD"/>
    <s v="A"/>
    <x v="35"/>
    <n v="551504.5"/>
    <n v="2.3350003070952807E-2"/>
  </r>
  <r>
    <x v="25"/>
    <s v="Sweden"/>
    <s v="GDPLTFORECAST"/>
    <s v="TOT"/>
    <s v="MLN_USD"/>
    <s v="A"/>
    <x v="36"/>
    <n v="564393.6"/>
    <n v="2.3370797518424524E-2"/>
  </r>
  <r>
    <x v="25"/>
    <s v="Sweden"/>
    <s v="GDPLTFORECAST"/>
    <s v="TOT"/>
    <s v="MLN_USD"/>
    <s v="A"/>
    <x v="37"/>
    <n v="577608.69999999995"/>
    <n v="2.341468790574508E-2"/>
  </r>
  <r>
    <x v="25"/>
    <s v="Sweden"/>
    <s v="GDPLTFORECAST"/>
    <s v="TOT"/>
    <s v="MLN_USD"/>
    <s v="A"/>
    <x v="38"/>
    <n v="591119.80000000005"/>
    <n v="2.3391441299274174E-2"/>
  </r>
  <r>
    <x v="25"/>
    <s v="Sweden"/>
    <s v="GDPLTFORECAST"/>
    <s v="TOT"/>
    <s v="MLN_USD"/>
    <s v="A"/>
    <x v="39"/>
    <n v="604911.5"/>
    <n v="2.333148035305177E-2"/>
  </r>
  <r>
    <x v="25"/>
    <s v="Sweden"/>
    <s v="GDPLTFORECAST"/>
    <s v="TOT"/>
    <s v="MLN_USD"/>
    <s v="A"/>
    <x v="40"/>
    <n v="618985.1"/>
    <n v="2.3265552068360451E-2"/>
  </r>
  <r>
    <x v="25"/>
    <s v="Sweden"/>
    <s v="GDPLTFORECAST"/>
    <s v="TOT"/>
    <s v="MLN_USD"/>
    <s v="A"/>
    <x v="41"/>
    <n v="633363.6"/>
    <n v="2.3229153658141266E-2"/>
  </r>
  <r>
    <x v="25"/>
    <s v="Sweden"/>
    <s v="GDPLTFORECAST"/>
    <s v="TOT"/>
    <s v="MLN_USD"/>
    <s v="A"/>
    <x v="42"/>
    <n v="648007.69999999995"/>
    <n v="2.3121158209912895E-2"/>
  </r>
  <r>
    <x v="25"/>
    <s v="Sweden"/>
    <s v="GDPLTFORECAST"/>
    <s v="TOT"/>
    <s v="MLN_USD"/>
    <s v="A"/>
    <x v="43"/>
    <n v="662958.9"/>
    <n v="2.307256534143054E-2"/>
  </r>
  <r>
    <x v="25"/>
    <s v="Sweden"/>
    <s v="GDPLTFORECAST"/>
    <s v="TOT"/>
    <s v="MLN_USD"/>
    <s v="A"/>
    <x v="44"/>
    <n v="678251.3"/>
    <n v="2.3066889968593962E-2"/>
  </r>
  <r>
    <x v="25"/>
    <s v="Sweden"/>
    <s v="GDPLTFORECAST"/>
    <s v="TOT"/>
    <s v="MLN_USD"/>
    <s v="A"/>
    <x v="45"/>
    <n v="693898.3"/>
    <n v="2.3069620360476994E-2"/>
  </r>
  <r>
    <x v="25"/>
    <s v="Sweden"/>
    <s v="GDPLTFORECAST"/>
    <s v="TOT"/>
    <s v="MLN_USD"/>
    <s v="A"/>
    <x v="46"/>
    <n v="709897.8"/>
    <n v="2.3057413456698095E-2"/>
  </r>
  <r>
    <x v="25"/>
    <s v="Sweden"/>
    <s v="GDPLTFORECAST"/>
    <s v="TOT"/>
    <s v="MLN_USD"/>
    <s v="A"/>
    <x v="47"/>
    <n v="726330.7"/>
    <n v="2.3148261623010979E-2"/>
  </r>
  <r>
    <x v="25"/>
    <s v="Sweden"/>
    <s v="GDPLTFORECAST"/>
    <s v="TOT"/>
    <s v="MLN_USD"/>
    <s v="A"/>
    <x v="48"/>
    <n v="743208"/>
    <n v="2.3236385299423512E-2"/>
  </r>
  <r>
    <x v="25"/>
    <s v="Sweden"/>
    <s v="GDPLTFORECAST"/>
    <s v="TOT"/>
    <s v="MLN_USD"/>
    <s v="A"/>
    <x v="49"/>
    <n v="760547.3"/>
    <n v="2.3330346282601999E-2"/>
  </r>
  <r>
    <x v="25"/>
    <s v="Sweden"/>
    <s v="GDPLTFORECAST"/>
    <s v="TOT"/>
    <s v="MLN_USD"/>
    <s v="A"/>
    <x v="50"/>
    <n v="778369.1"/>
    <n v="2.3432862098123231E-2"/>
  </r>
  <r>
    <x v="25"/>
    <s v="Sweden"/>
    <s v="GDPLTFORECAST"/>
    <s v="TOT"/>
    <s v="MLN_USD"/>
    <s v="A"/>
    <x v="51"/>
    <n v="796701.7"/>
    <n v="2.3552579361128201E-2"/>
  </r>
  <r>
    <x v="25"/>
    <s v="Sweden"/>
    <s v="GDPLTFORECAST"/>
    <s v="TOT"/>
    <s v="MLN_USD"/>
    <s v="A"/>
    <x v="52"/>
    <n v="815469.4"/>
    <n v="2.3556746521314231E-2"/>
  </r>
  <r>
    <x v="25"/>
    <s v="Sweden"/>
    <s v="GDPLTFORECAST"/>
    <s v="TOT"/>
    <s v="MLN_USD"/>
    <s v="A"/>
    <x v="53"/>
    <n v="834664"/>
    <n v="2.3538099651562616E-2"/>
  </r>
  <r>
    <x v="25"/>
    <s v="Sweden"/>
    <s v="GDPLTFORECAST"/>
    <s v="TOT"/>
    <s v="MLN_USD"/>
    <s v="A"/>
    <x v="54"/>
    <n v="854258.6"/>
    <n v="2.3476033469755464E-2"/>
  </r>
  <r>
    <x v="25"/>
    <s v="Sweden"/>
    <s v="GDPLTFORECAST"/>
    <s v="TOT"/>
    <s v="MLN_USD"/>
    <s v="A"/>
    <x v="55"/>
    <n v="874212.2"/>
    <n v="2.3357798212391367E-2"/>
  </r>
  <r>
    <x v="25"/>
    <s v="Sweden"/>
    <s v="GDPLTFORECAST"/>
    <s v="TOT"/>
    <s v="MLN_USD"/>
    <s v="A"/>
    <x v="56"/>
    <n v="894490.1"/>
    <n v="2.3195626874116027E-2"/>
  </r>
  <r>
    <x v="25"/>
    <s v="Sweden"/>
    <s v="GDPLTFORECAST"/>
    <s v="TOT"/>
    <s v="MLN_USD"/>
    <s v="A"/>
    <x v="57"/>
    <n v="915173.9"/>
    <n v="2.3123565034425919E-2"/>
  </r>
  <r>
    <x v="25"/>
    <s v="Sweden"/>
    <s v="GDPLTFORECAST"/>
    <s v="TOT"/>
    <s v="MLN_USD"/>
    <s v="A"/>
    <x v="58"/>
    <n v="936240.8"/>
    <n v="2.3019559452034155E-2"/>
  </r>
  <r>
    <x v="25"/>
    <s v="Sweden"/>
    <s v="GDPLTFORECAST"/>
    <s v="TOT"/>
    <s v="MLN_USD"/>
    <s v="A"/>
    <x v="59"/>
    <n v="957668.2"/>
    <n v="2.2886633438747639E-2"/>
  </r>
  <r>
    <x v="25"/>
    <s v="Sweden"/>
    <s v="GDPLTFORECAST"/>
    <s v="TOT"/>
    <s v="MLN_USD"/>
    <s v="A"/>
    <x v="60"/>
    <n v="979439.6"/>
    <n v="2.2733761024956278E-2"/>
  </r>
  <r>
    <x v="25"/>
    <s v="Sweden"/>
    <s v="GDPLTFORECAST"/>
    <s v="TOT"/>
    <s v="MLN_USD"/>
    <s v="A"/>
    <x v="61"/>
    <n v="1001559"/>
    <n v="2.2583730533255908E-2"/>
  </r>
  <r>
    <x v="25"/>
    <s v="Sweden"/>
    <s v="GDPLTFORECAST"/>
    <s v="TOT"/>
    <s v="MLN_USD"/>
    <s v="A"/>
    <x v="62"/>
    <n v="1023933"/>
    <n v="2.2339173228936193E-2"/>
  </r>
  <r>
    <x v="25"/>
    <s v="Sweden"/>
    <s v="GDPLTFORECAST"/>
    <s v="TOT"/>
    <s v="MLN_USD"/>
    <s v="A"/>
    <x v="63"/>
    <n v="1046586"/>
    <n v="2.2123517847359109E-2"/>
  </r>
  <r>
    <x v="25"/>
    <s v="Sweden"/>
    <s v="GDPLTFORECAST"/>
    <s v="TOT"/>
    <s v="MLN_USD"/>
    <s v="A"/>
    <x v="64"/>
    <n v="1069546"/>
    <n v="2.1937996495271284E-2"/>
  </r>
  <r>
    <x v="25"/>
    <s v="Sweden"/>
    <s v="GDPLTFORECAST"/>
    <s v="TOT"/>
    <s v="MLN_USD"/>
    <s v="A"/>
    <x v="65"/>
    <n v="1092856"/>
    <n v="2.179429402755928E-2"/>
  </r>
  <r>
    <x v="25"/>
    <s v="Sweden"/>
    <s v="GDPLTFORECAST"/>
    <s v="TOT"/>
    <s v="MLN_USD"/>
    <s v="A"/>
    <x v="66"/>
    <n v="1116578"/>
    <n v="2.1706427928290584E-2"/>
  </r>
  <r>
    <x v="25"/>
    <s v="Sweden"/>
    <s v="GDPLTFORECAST"/>
    <s v="TOT"/>
    <s v="MLN_USD"/>
    <s v="A"/>
    <x v="67"/>
    <n v="1140792"/>
    <n v="2.1685901029753429E-2"/>
  </r>
  <r>
    <x v="25"/>
    <s v="Sweden"/>
    <s v="GDPLTFORECAST"/>
    <s v="TOT"/>
    <s v="MLN_USD"/>
    <s v="A"/>
    <x v="68"/>
    <n v="1165561"/>
    <n v="2.1712108780566508E-2"/>
  </r>
  <r>
    <x v="25"/>
    <s v="Sweden"/>
    <s v="GDPLTFORECAST"/>
    <s v="TOT"/>
    <s v="MLN_USD"/>
    <s v="A"/>
    <x v="69"/>
    <n v="1190917"/>
    <n v="2.1754331176146113E-2"/>
  </r>
  <r>
    <x v="25"/>
    <s v="Sweden"/>
    <s v="GDPLTFORECAST"/>
    <s v="TOT"/>
    <s v="MLN_USD"/>
    <s v="A"/>
    <x v="70"/>
    <n v="1216856"/>
    <n v="2.1780695044238962E-2"/>
  </r>
  <r>
    <x v="26"/>
    <s v="Switzerland"/>
    <s v="GDPLTFORECAST"/>
    <s v="TOT"/>
    <s v="MLN_USD"/>
    <s v="A"/>
    <x v="0"/>
    <n v="307491.90558294702"/>
    <n v="0"/>
  </r>
  <r>
    <x v="26"/>
    <s v="Switzerland"/>
    <s v="GDPLTFORECAST"/>
    <s v="TOT"/>
    <s v="MLN_USD"/>
    <s v="A"/>
    <x v="1"/>
    <n v="304984.09770237299"/>
    <n v="-8.1556874670235535E-3"/>
  </r>
  <r>
    <x v="26"/>
    <s v="Switzerland"/>
    <s v="GDPLTFORECAST"/>
    <s v="TOT"/>
    <s v="MLN_USD"/>
    <s v="A"/>
    <x v="2"/>
    <n v="304473.00428966701"/>
    <n v="-1.6758034814154943E-3"/>
  </r>
  <r>
    <x v="26"/>
    <s v="Switzerland"/>
    <s v="GDPLTFORECAST"/>
    <s v="TOT"/>
    <s v="MLN_USD"/>
    <s v="A"/>
    <x v="3"/>
    <n v="304094.99957068602"/>
    <n v="-1.2415048745055834E-3"/>
  </r>
  <r>
    <x v="26"/>
    <s v="Switzerland"/>
    <s v="GDPLTFORECAST"/>
    <s v="TOT"/>
    <s v="MLN_USD"/>
    <s v="A"/>
    <x v="4"/>
    <n v="308120.74891616701"/>
    <n v="1.3238459531279556E-2"/>
  </r>
  <r>
    <x v="26"/>
    <s v="Switzerland"/>
    <s v="GDPLTFORECAST"/>
    <s v="TOT"/>
    <s v="MLN_USD"/>
    <s v="A"/>
    <x v="5"/>
    <n v="309782.42180489597"/>
    <n v="5.3929275927504516E-3"/>
  </r>
  <r>
    <x v="26"/>
    <s v="Switzerland"/>
    <s v="GDPLTFORECAST"/>
    <s v="TOT"/>
    <s v="MLN_USD"/>
    <s v="A"/>
    <x v="6"/>
    <n v="311538.56074556097"/>
    <n v="5.6689431583405447E-3"/>
  </r>
  <r>
    <x v="26"/>
    <s v="Switzerland"/>
    <s v="GDPLTFORECAST"/>
    <s v="TOT"/>
    <s v="MLN_USD"/>
    <s v="A"/>
    <x v="7"/>
    <n v="318712.637947832"/>
    <n v="2.3027894797685189E-2"/>
  </r>
  <r>
    <x v="26"/>
    <s v="Switzerland"/>
    <s v="GDPLTFORECAST"/>
    <s v="TOT"/>
    <s v="MLN_USD"/>
    <s v="A"/>
    <x v="8"/>
    <n v="328055.21497826901"/>
    <n v="2.9313481544356756E-2"/>
  </r>
  <r>
    <x v="26"/>
    <s v="Switzerland"/>
    <s v="GDPLTFORECAST"/>
    <s v="TOT"/>
    <s v="MLN_USD"/>
    <s v="A"/>
    <x v="9"/>
    <n v="333649.63386723102"/>
    <n v="1.7053284427539506E-2"/>
  </r>
  <r>
    <x v="26"/>
    <s v="Switzerland"/>
    <s v="GDPLTFORECAST"/>
    <s v="TOT"/>
    <s v="MLN_USD"/>
    <s v="A"/>
    <x v="10"/>
    <n v="347143.86397085898"/>
    <n v="4.0444312637842428E-2"/>
  </r>
  <r>
    <x v="26"/>
    <s v="Switzerland"/>
    <s v="GDPLTFORECAST"/>
    <s v="TOT"/>
    <s v="MLN_USD"/>
    <s v="A"/>
    <x v="11"/>
    <n v="351587.092327411"/>
    <n v="1.2799386126914225E-2"/>
  </r>
  <r>
    <x v="26"/>
    <s v="Switzerland"/>
    <s v="GDPLTFORECAST"/>
    <s v="TOT"/>
    <s v="MLN_USD"/>
    <s v="A"/>
    <x v="12"/>
    <n v="352238.02546536602"/>
    <n v="1.8514136387830504E-3"/>
  </r>
  <r>
    <x v="26"/>
    <s v="Switzerland"/>
    <s v="GDPLTFORECAST"/>
    <s v="TOT"/>
    <s v="MLN_USD"/>
    <s v="A"/>
    <x v="13"/>
    <n v="352456.77887685201"/>
    <n v="6.210386036458182E-4"/>
  </r>
  <r>
    <x v="26"/>
    <s v="Switzerland"/>
    <s v="GDPLTFORECAST"/>
    <s v="TOT"/>
    <s v="MLN_USD"/>
    <s v="A"/>
    <x v="14"/>
    <n v="361746.49221240199"/>
    <n v="2.6357028413960037E-2"/>
  </r>
  <r>
    <x v="26"/>
    <s v="Switzerland"/>
    <s v="GDPLTFORECAST"/>
    <s v="TOT"/>
    <s v="MLN_USD"/>
    <s v="A"/>
    <x v="15"/>
    <n v="373207.60663985898"/>
    <n v="3.1682724433240717E-2"/>
  </r>
  <r>
    <x v="26"/>
    <s v="Switzerland"/>
    <s v="GDPLTFORECAST"/>
    <s v="TOT"/>
    <s v="MLN_USD"/>
    <s v="A"/>
    <x v="16"/>
    <n v="388372.41638595"/>
    <n v="4.0633710236042564E-2"/>
  </r>
  <r>
    <x v="26"/>
    <s v="Switzerland"/>
    <s v="GDPLTFORECAST"/>
    <s v="TOT"/>
    <s v="MLN_USD"/>
    <s v="A"/>
    <x v="17"/>
    <n v="404257.50430846302"/>
    <n v="4.0901689338119773E-2"/>
  </r>
  <r>
    <x v="26"/>
    <s v="Switzerland"/>
    <s v="GDPLTFORECAST"/>
    <s v="TOT"/>
    <s v="MLN_USD"/>
    <s v="A"/>
    <x v="18"/>
    <n v="412764.05508341698"/>
    <n v="2.1042406595532581E-2"/>
  </r>
  <r>
    <x v="26"/>
    <s v="Switzerland"/>
    <s v="GDPLTFORECAST"/>
    <s v="TOT"/>
    <s v="MLN_USD"/>
    <s v="A"/>
    <x v="19"/>
    <n v="403650.01980825601"/>
    <n v="-2.2080496503793401E-2"/>
  </r>
  <r>
    <x v="26"/>
    <s v="Switzerland"/>
    <s v="GDPLTFORECAST"/>
    <s v="TOT"/>
    <s v="MLN_USD"/>
    <s v="A"/>
    <x v="20"/>
    <n v="415254.05996772402"/>
    <n v="2.8747775523410679E-2"/>
  </r>
  <r>
    <x v="26"/>
    <s v="Switzerland"/>
    <s v="GDPLTFORECAST"/>
    <s v="TOT"/>
    <s v="MLN_USD"/>
    <s v="A"/>
    <x v="21"/>
    <n v="422871.99068925099"/>
    <n v="1.834522875494371E-2"/>
  </r>
  <r>
    <x v="26"/>
    <s v="Switzerland"/>
    <s v="GDPLTFORECAST"/>
    <s v="TOT"/>
    <s v="MLN_USD"/>
    <s v="A"/>
    <x v="22"/>
    <n v="427056.37872636801"/>
    <n v="9.8951647998648529E-3"/>
  </r>
  <r>
    <x v="26"/>
    <s v="Switzerland"/>
    <s v="GDPLTFORECAST"/>
    <s v="TOT"/>
    <s v="MLN_USD"/>
    <s v="A"/>
    <x v="23"/>
    <n v="435149.30864337902"/>
    <n v="1.8950495344776108E-2"/>
  </r>
  <r>
    <x v="26"/>
    <s v="Switzerland"/>
    <s v="GDPLTFORECAST"/>
    <s v="TOT"/>
    <s v="MLN_USD"/>
    <s v="A"/>
    <x v="24"/>
    <n v="445811.72891090502"/>
    <n v="2.450290062683802E-2"/>
  </r>
  <r>
    <x v="26"/>
    <s v="Switzerland"/>
    <s v="GDPLTFORECAST"/>
    <s v="TOT"/>
    <s v="MLN_USD"/>
    <s v="A"/>
    <x v="25"/>
    <n v="451007.06027690403"/>
    <n v="1.165364441777017E-2"/>
  </r>
  <r>
    <x v="26"/>
    <s v="Switzerland"/>
    <s v="GDPLTFORECAST"/>
    <s v="TOT"/>
    <s v="MLN_USD"/>
    <s v="A"/>
    <x v="26"/>
    <n v="457267.07737937901"/>
    <n v="1.3880086707803496E-2"/>
  </r>
  <r>
    <x v="26"/>
    <s v="Switzerland"/>
    <s v="GDPLTFORECAST"/>
    <s v="TOT"/>
    <s v="MLN_USD"/>
    <s v="A"/>
    <x v="27"/>
    <n v="462151.50092815602"/>
    <n v="1.0681773935639294E-2"/>
  </r>
  <r>
    <x v="26"/>
    <s v="Switzerland"/>
    <s v="GDPLTFORECAST"/>
    <s v="TOT"/>
    <s v="MLN_USD"/>
    <s v="A"/>
    <x v="28"/>
    <n v="472955.06599174603"/>
    <n v="2.3376674189941715E-2"/>
  </r>
  <r>
    <x v="26"/>
    <s v="Switzerland"/>
    <s v="GDPLTFORECAST"/>
    <s v="TOT"/>
    <s v="MLN_USD"/>
    <s v="A"/>
    <x v="29"/>
    <n v="482141.119293981"/>
    <n v="1.9422676619337276E-2"/>
  </r>
  <r>
    <x v="26"/>
    <s v="Switzerland"/>
    <s v="GDPLTFORECAST"/>
    <s v="TOT"/>
    <s v="MLN_USD"/>
    <s v="A"/>
    <x v="30"/>
    <n v="490747.6"/>
    <n v="1.7850542842356543E-2"/>
  </r>
  <r>
    <x v="26"/>
    <s v="Switzerland"/>
    <s v="GDPLTFORECAST"/>
    <s v="TOT"/>
    <s v="MLN_USD"/>
    <s v="A"/>
    <x v="31"/>
    <n v="499114.3"/>
    <n v="1.704888622990719E-2"/>
  </r>
  <r>
    <x v="26"/>
    <s v="Switzerland"/>
    <s v="GDPLTFORECAST"/>
    <s v="TOT"/>
    <s v="MLN_USD"/>
    <s v="A"/>
    <x v="32"/>
    <n v="507201.8"/>
    <n v="1.6203703239919154E-2"/>
  </r>
  <r>
    <x v="26"/>
    <s v="Switzerland"/>
    <s v="GDPLTFORECAST"/>
    <s v="TOT"/>
    <s v="MLN_USD"/>
    <s v="A"/>
    <x v="33"/>
    <n v="515151.2"/>
    <n v="1.5673051633491974E-2"/>
  </r>
  <r>
    <x v="26"/>
    <s v="Switzerland"/>
    <s v="GDPLTFORECAST"/>
    <s v="TOT"/>
    <s v="MLN_USD"/>
    <s v="A"/>
    <x v="34"/>
    <n v="523180.6"/>
    <n v="1.558649188820671E-2"/>
  </r>
  <r>
    <x v="26"/>
    <s v="Switzerland"/>
    <s v="GDPLTFORECAST"/>
    <s v="TOT"/>
    <s v="MLN_USD"/>
    <s v="A"/>
    <x v="35"/>
    <n v="531448.6"/>
    <n v="1.5803338273628675E-2"/>
  </r>
  <r>
    <x v="26"/>
    <s v="Switzerland"/>
    <s v="GDPLTFORECAST"/>
    <s v="TOT"/>
    <s v="MLN_USD"/>
    <s v="A"/>
    <x v="36"/>
    <n v="539958.6"/>
    <n v="1.6012837365645627E-2"/>
  </r>
  <r>
    <x v="26"/>
    <s v="Switzerland"/>
    <s v="GDPLTFORECAST"/>
    <s v="TOT"/>
    <s v="MLN_USD"/>
    <s v="A"/>
    <x v="37"/>
    <n v="548651.4"/>
    <n v="1.6099012035367233E-2"/>
  </r>
  <r>
    <x v="26"/>
    <s v="Switzerland"/>
    <s v="GDPLTFORECAST"/>
    <s v="TOT"/>
    <s v="MLN_USD"/>
    <s v="A"/>
    <x v="38"/>
    <n v="557534.19999999995"/>
    <n v="1.6190243932668213E-2"/>
  </r>
  <r>
    <x v="26"/>
    <s v="Switzerland"/>
    <s v="GDPLTFORECAST"/>
    <s v="TOT"/>
    <s v="MLN_USD"/>
    <s v="A"/>
    <x v="39"/>
    <n v="566618.69999999995"/>
    <n v="1.6294067700241444E-2"/>
  </r>
  <r>
    <x v="26"/>
    <s v="Switzerland"/>
    <s v="GDPLTFORECAST"/>
    <s v="TOT"/>
    <s v="MLN_USD"/>
    <s v="A"/>
    <x v="40"/>
    <n v="575920.1"/>
    <n v="1.6415624828478137E-2"/>
  </r>
  <r>
    <x v="26"/>
    <s v="Switzerland"/>
    <s v="GDPLTFORECAST"/>
    <s v="TOT"/>
    <s v="MLN_USD"/>
    <s v="A"/>
    <x v="41"/>
    <n v="585458"/>
    <n v="1.6561151451390588E-2"/>
  </r>
  <r>
    <x v="26"/>
    <s v="Switzerland"/>
    <s v="GDPLTFORECAST"/>
    <s v="TOT"/>
    <s v="MLN_USD"/>
    <s v="A"/>
    <x v="42"/>
    <n v="595327.5"/>
    <n v="1.6857742143757459E-2"/>
  </r>
  <r>
    <x v="26"/>
    <s v="Switzerland"/>
    <s v="GDPLTFORECAST"/>
    <s v="TOT"/>
    <s v="MLN_USD"/>
    <s v="A"/>
    <x v="43"/>
    <n v="605555.19999999995"/>
    <n v="1.7179955570673311E-2"/>
  </r>
  <r>
    <x v="26"/>
    <s v="Switzerland"/>
    <s v="GDPLTFORECAST"/>
    <s v="TOT"/>
    <s v="MLN_USD"/>
    <s v="A"/>
    <x v="44"/>
    <n v="616165.1"/>
    <n v="1.7520946067344445E-2"/>
  </r>
  <r>
    <x v="26"/>
    <s v="Switzerland"/>
    <s v="GDPLTFORECAST"/>
    <s v="TOT"/>
    <s v="MLN_USD"/>
    <s v="A"/>
    <x v="45"/>
    <n v="627177.1"/>
    <n v="1.7871833377125723E-2"/>
  </r>
  <r>
    <x v="26"/>
    <s v="Switzerland"/>
    <s v="GDPLTFORECAST"/>
    <s v="TOT"/>
    <s v="MLN_USD"/>
    <s v="A"/>
    <x v="46"/>
    <n v="638607.5"/>
    <n v="1.8225155223301481E-2"/>
  </r>
  <r>
    <x v="26"/>
    <s v="Switzerland"/>
    <s v="GDPLTFORECAST"/>
    <s v="TOT"/>
    <s v="MLN_USD"/>
    <s v="A"/>
    <x v="47"/>
    <n v="650387.6"/>
    <n v="1.8446541889971524E-2"/>
  </r>
  <r>
    <x v="26"/>
    <s v="Switzerland"/>
    <s v="GDPLTFORECAST"/>
    <s v="TOT"/>
    <s v="MLN_USD"/>
    <s v="A"/>
    <x v="48"/>
    <n v="662510.1"/>
    <n v="1.863888548920678E-2"/>
  </r>
  <r>
    <x v="26"/>
    <s v="Switzerland"/>
    <s v="GDPLTFORECAST"/>
    <s v="TOT"/>
    <s v="MLN_USD"/>
    <s v="A"/>
    <x v="49"/>
    <n v="674958.4"/>
    <n v="1.8789600339677914E-2"/>
  </r>
  <r>
    <x v="26"/>
    <s v="Switzerland"/>
    <s v="GDPLTFORECAST"/>
    <s v="TOT"/>
    <s v="MLN_USD"/>
    <s v="A"/>
    <x v="50"/>
    <n v="687714.7"/>
    <n v="1.8899386984442268E-2"/>
  </r>
  <r>
    <x v="26"/>
    <s v="Switzerland"/>
    <s v="GDPLTFORECAST"/>
    <s v="TOT"/>
    <s v="MLN_USD"/>
    <s v="A"/>
    <x v="51"/>
    <n v="700766.3"/>
    <n v="1.897821872936567E-2"/>
  </r>
  <r>
    <x v="26"/>
    <s v="Switzerland"/>
    <s v="GDPLTFORECAST"/>
    <s v="TOT"/>
    <s v="MLN_USD"/>
    <s v="A"/>
    <x v="52"/>
    <n v="714188.5"/>
    <n v="1.9153603704972655E-2"/>
  </r>
  <r>
    <x v="26"/>
    <s v="Switzerland"/>
    <s v="GDPLTFORECAST"/>
    <s v="TOT"/>
    <s v="MLN_USD"/>
    <s v="A"/>
    <x v="53"/>
    <n v="727975.3"/>
    <n v="1.930414729444685E-2"/>
  </r>
  <r>
    <x v="26"/>
    <s v="Switzerland"/>
    <s v="GDPLTFORECAST"/>
    <s v="TOT"/>
    <s v="MLN_USD"/>
    <s v="A"/>
    <x v="54"/>
    <n v="742120.8"/>
    <n v="1.9431291144081486E-2"/>
  </r>
  <r>
    <x v="26"/>
    <s v="Switzerland"/>
    <s v="GDPLTFORECAST"/>
    <s v="TOT"/>
    <s v="MLN_USD"/>
    <s v="A"/>
    <x v="55"/>
    <n v="756623.8"/>
    <n v="1.9542640497342223E-2"/>
  </r>
  <r>
    <x v="26"/>
    <s v="Switzerland"/>
    <s v="GDPLTFORECAST"/>
    <s v="TOT"/>
    <s v="MLN_USD"/>
    <s v="A"/>
    <x v="56"/>
    <n v="771489.1"/>
    <n v="1.964688396003389E-2"/>
  </r>
  <r>
    <x v="26"/>
    <s v="Switzerland"/>
    <s v="GDPLTFORECAST"/>
    <s v="TOT"/>
    <s v="MLN_USD"/>
    <s v="A"/>
    <x v="57"/>
    <n v="786625.7"/>
    <n v="1.9619979076826777E-2"/>
  </r>
  <r>
    <x v="26"/>
    <s v="Switzerland"/>
    <s v="GDPLTFORECAST"/>
    <s v="TOT"/>
    <s v="MLN_USD"/>
    <s v="A"/>
    <x v="58"/>
    <n v="802031.7"/>
    <n v="1.9584918214596847E-2"/>
  </r>
  <r>
    <x v="26"/>
    <s v="Switzerland"/>
    <s v="GDPLTFORECAST"/>
    <s v="TOT"/>
    <s v="MLN_USD"/>
    <s v="A"/>
    <x v="59"/>
    <n v="817711.3"/>
    <n v="1.9549850710389727E-2"/>
  </r>
  <r>
    <x v="26"/>
    <s v="Switzerland"/>
    <s v="GDPLTFORECAST"/>
    <s v="TOT"/>
    <s v="MLN_USD"/>
    <s v="A"/>
    <x v="60"/>
    <n v="833679.2"/>
    <n v="1.9527552083479671E-2"/>
  </r>
  <r>
    <x v="26"/>
    <s v="Switzerland"/>
    <s v="GDPLTFORECAST"/>
    <s v="TOT"/>
    <s v="MLN_USD"/>
    <s v="A"/>
    <x v="61"/>
    <n v="849956.5"/>
    <n v="1.9524656486571867E-2"/>
  </r>
  <r>
    <x v="26"/>
    <s v="Switzerland"/>
    <s v="GDPLTFORECAST"/>
    <s v="TOT"/>
    <s v="MLN_USD"/>
    <s v="A"/>
    <x v="62"/>
    <n v="866657"/>
    <n v="1.9648652607515693E-2"/>
  </r>
  <r>
    <x v="26"/>
    <s v="Switzerland"/>
    <s v="GDPLTFORECAST"/>
    <s v="TOT"/>
    <s v="MLN_USD"/>
    <s v="A"/>
    <x v="63"/>
    <n v="883790.8"/>
    <n v="1.9769989742193239E-2"/>
  </r>
  <r>
    <x v="26"/>
    <s v="Switzerland"/>
    <s v="GDPLTFORECAST"/>
    <s v="TOT"/>
    <s v="MLN_USD"/>
    <s v="A"/>
    <x v="64"/>
    <n v="901369.9"/>
    <n v="1.9890566862655668E-2"/>
  </r>
  <r>
    <x v="26"/>
    <s v="Switzerland"/>
    <s v="GDPLTFORECAST"/>
    <s v="TOT"/>
    <s v="MLN_USD"/>
    <s v="A"/>
    <x v="65"/>
    <n v="919417"/>
    <n v="2.0021857841048263E-2"/>
  </r>
  <r>
    <x v="26"/>
    <s v="Switzerland"/>
    <s v="GDPLTFORECAST"/>
    <s v="TOT"/>
    <s v="MLN_USD"/>
    <s v="A"/>
    <x v="66"/>
    <n v="937966"/>
    <n v="2.0174741167500621E-2"/>
  </r>
  <r>
    <x v="26"/>
    <s v="Switzerland"/>
    <s v="GDPLTFORECAST"/>
    <s v="TOT"/>
    <s v="MLN_USD"/>
    <s v="A"/>
    <x v="67"/>
    <n v="956931.6"/>
    <n v="2.0219922683764713E-2"/>
  </r>
  <r>
    <x v="26"/>
    <s v="Switzerland"/>
    <s v="GDPLTFORECAST"/>
    <s v="TOT"/>
    <s v="MLN_USD"/>
    <s v="A"/>
    <x v="68"/>
    <n v="976327.2"/>
    <n v="2.0268533299558689E-2"/>
  </r>
  <r>
    <x v="26"/>
    <s v="Switzerland"/>
    <s v="GDPLTFORECAST"/>
    <s v="TOT"/>
    <s v="MLN_USD"/>
    <s v="A"/>
    <x v="69"/>
    <n v="996157.5"/>
    <n v="2.0311121107759789E-2"/>
  </r>
  <r>
    <x v="26"/>
    <s v="Switzerland"/>
    <s v="GDPLTFORECAST"/>
    <s v="TOT"/>
    <s v="MLN_USD"/>
    <s v="A"/>
    <x v="70"/>
    <n v="1016423"/>
    <n v="2.0343670554104243E-2"/>
  </r>
  <r>
    <x v="27"/>
    <s v="Turkey"/>
    <s v="GDPLTFORECAST"/>
    <s v="TOT"/>
    <s v="MLN_USD"/>
    <s v="A"/>
    <x v="0"/>
    <n v="593231.50589673396"/>
    <n v="0"/>
  </r>
  <r>
    <x v="27"/>
    <s v="Turkey"/>
    <s v="GDPLTFORECAST"/>
    <s v="TOT"/>
    <s v="MLN_USD"/>
    <s v="A"/>
    <x v="1"/>
    <n v="598727.87727995298"/>
    <n v="9.2651373512449009E-3"/>
  </r>
  <r>
    <x v="27"/>
    <s v="Turkey"/>
    <s v="GDPLTFORECAST"/>
    <s v="TOT"/>
    <s v="MLN_USD"/>
    <s v="A"/>
    <x v="2"/>
    <n v="634557.467949991"/>
    <n v="5.984286356067714E-2"/>
  </r>
  <r>
    <x v="27"/>
    <s v="Turkey"/>
    <s v="GDPLTFORECAST"/>
    <s v="TOT"/>
    <s v="MLN_USD"/>
    <s v="A"/>
    <x v="3"/>
    <n v="685588.71017600002"/>
    <n v="8.0420205896986952E-2"/>
  </r>
  <r>
    <x v="27"/>
    <s v="Turkey"/>
    <s v="GDPLTFORECAST"/>
    <s v="TOT"/>
    <s v="MLN_USD"/>
    <s v="A"/>
    <x v="4"/>
    <n v="648185.29950796301"/>
    <n v="-5.4556631567685865E-2"/>
  </r>
  <r>
    <x v="27"/>
    <s v="Turkey"/>
    <s v="GDPLTFORECAST"/>
    <s v="TOT"/>
    <s v="MLN_USD"/>
    <s v="A"/>
    <x v="5"/>
    <n v="694797.72108897101"/>
    <n v="7.1912185630237824E-2"/>
  </r>
  <r>
    <x v="27"/>
    <s v="Turkey"/>
    <s v="GDPLTFORECAST"/>
    <s v="TOT"/>
    <s v="MLN_USD"/>
    <s v="A"/>
    <x v="6"/>
    <n v="743470.52082270104"/>
    <n v="7.0053194269900754E-2"/>
  </r>
  <r>
    <x v="27"/>
    <s v="Turkey"/>
    <s v="GDPLTFORECAST"/>
    <s v="TOT"/>
    <s v="MLN_USD"/>
    <s v="A"/>
    <x v="7"/>
    <n v="799444.92936759803"/>
    <n v="7.5287999963949526E-2"/>
  </r>
  <r>
    <x v="27"/>
    <s v="Turkey"/>
    <s v="GDPLTFORECAST"/>
    <s v="TOT"/>
    <s v="MLN_USD"/>
    <s v="A"/>
    <x v="8"/>
    <n v="824162.68160872394"/>
    <n v="3.0918642839699917E-2"/>
  </r>
  <r>
    <x v="27"/>
    <s v="Turkey"/>
    <s v="GDPLTFORECAST"/>
    <s v="TOT"/>
    <s v="MLN_USD"/>
    <s v="A"/>
    <x v="9"/>
    <n v="796339.96025276894"/>
    <n v="-3.3758773573254297E-2"/>
  </r>
  <r>
    <x v="27"/>
    <s v="Turkey"/>
    <s v="GDPLTFORECAST"/>
    <s v="TOT"/>
    <s v="MLN_USD"/>
    <s v="A"/>
    <x v="10"/>
    <n v="848684.246326347"/>
    <n v="6.5731080551280296E-2"/>
  </r>
  <r>
    <x v="27"/>
    <s v="Turkey"/>
    <s v="GDPLTFORECAST"/>
    <s v="TOT"/>
    <s v="MLN_USD"/>
    <s v="A"/>
    <x v="11"/>
    <n v="797664.98009695602"/>
    <n v="-6.0115722013499462E-2"/>
  </r>
  <r>
    <x v="27"/>
    <s v="Turkey"/>
    <s v="GDPLTFORECAST"/>
    <s v="TOT"/>
    <s v="MLN_USD"/>
    <s v="A"/>
    <x v="12"/>
    <n v="848467.32532870304"/>
    <n v="6.3688824881809492E-2"/>
  </r>
  <r>
    <x v="27"/>
    <s v="Turkey"/>
    <s v="GDPLTFORECAST"/>
    <s v="TOT"/>
    <s v="MLN_USD"/>
    <s v="A"/>
    <x v="13"/>
    <n v="898352.49315591005"/>
    <n v="5.8794447750690981E-2"/>
  </r>
  <r>
    <x v="27"/>
    <s v="Turkey"/>
    <s v="GDPLTFORECAST"/>
    <s v="TOT"/>
    <s v="MLN_USD"/>
    <s v="A"/>
    <x v="14"/>
    <n v="982520.30259515799"/>
    <n v="9.3691296100895327E-2"/>
  </r>
  <r>
    <x v="27"/>
    <s v="Turkey"/>
    <s v="GDPLTFORECAST"/>
    <s v="TOT"/>
    <s v="MLN_USD"/>
    <s v="A"/>
    <x v="15"/>
    <n v="1070222.0836586"/>
    <n v="8.9262054770566035E-2"/>
  </r>
  <r>
    <x v="27"/>
    <s v="Turkey"/>
    <s v="GDPLTFORECAST"/>
    <s v="TOT"/>
    <s v="MLN_USD"/>
    <s v="A"/>
    <x v="16"/>
    <n v="1148334.9908056101"/>
    <n v="7.2987568038194173E-2"/>
  </r>
  <r>
    <x v="27"/>
    <s v="Turkey"/>
    <s v="GDPLTFORECAST"/>
    <s v="TOT"/>
    <s v="MLN_USD"/>
    <s v="A"/>
    <x v="17"/>
    <n v="1205906.47118963"/>
    <n v="5.0134743646216728E-2"/>
  </r>
  <r>
    <x v="27"/>
    <s v="Turkey"/>
    <s v="GDPLTFORECAST"/>
    <s v="TOT"/>
    <s v="MLN_USD"/>
    <s v="A"/>
    <x v="18"/>
    <n v="1217155.0190063"/>
    <n v="9.3278774808907006E-3"/>
  </r>
  <r>
    <x v="27"/>
    <s v="Turkey"/>
    <s v="GDPLTFORECAST"/>
    <s v="TOT"/>
    <s v="MLN_USD"/>
    <s v="A"/>
    <x v="19"/>
    <n v="1158141.62485121"/>
    <n v="-4.8484698525311232E-2"/>
  </r>
  <r>
    <x v="27"/>
    <s v="Turkey"/>
    <s v="GDPLTFORECAST"/>
    <s v="TOT"/>
    <s v="MLN_USD"/>
    <s v="A"/>
    <x v="20"/>
    <n v="1260932.1027357599"/>
    <n v="8.8754670136094616E-2"/>
  </r>
  <r>
    <x v="27"/>
    <s v="Turkey"/>
    <s v="GDPLTFORECAST"/>
    <s v="TOT"/>
    <s v="MLN_USD"/>
    <s v="A"/>
    <x v="21"/>
    <n v="1395297.16005391"/>
    <n v="0.10656010504183944"/>
  </r>
  <r>
    <x v="27"/>
    <s v="Turkey"/>
    <s v="GDPLTFORECAST"/>
    <s v="TOT"/>
    <s v="MLN_USD"/>
    <s v="A"/>
    <x v="22"/>
    <n v="1461434.1754924201"/>
    <n v="4.7399949868710989E-2"/>
  </r>
  <r>
    <x v="27"/>
    <s v="Turkey"/>
    <s v="GDPLTFORECAST"/>
    <s v="TOT"/>
    <s v="MLN_USD"/>
    <s v="A"/>
    <x v="23"/>
    <n v="1591782.7217968199"/>
    <n v="8.9192211657757259E-2"/>
  </r>
  <r>
    <x v="27"/>
    <s v="Turkey"/>
    <s v="GDPLTFORECAST"/>
    <s v="TOT"/>
    <s v="MLN_USD"/>
    <s v="A"/>
    <x v="24"/>
    <n v="1670882.88651147"/>
    <n v="4.9692815251418887E-2"/>
  </r>
  <r>
    <x v="27"/>
    <s v="Turkey"/>
    <s v="GDPLTFORECAST"/>
    <s v="TOT"/>
    <s v="MLN_USD"/>
    <s v="A"/>
    <x v="25"/>
    <n v="1769808.32744923"/>
    <n v="5.9205490544163908E-2"/>
  </r>
  <r>
    <x v="27"/>
    <s v="Turkey"/>
    <s v="GDPLTFORECAST"/>
    <s v="TOT"/>
    <s v="MLN_USD"/>
    <s v="A"/>
    <x v="26"/>
    <n v="1826791.7872786699"/>
    <n v="3.2197531758463516E-2"/>
  </r>
  <r>
    <x v="27"/>
    <s v="Turkey"/>
    <s v="GDPLTFORECAST"/>
    <s v="TOT"/>
    <s v="MLN_USD"/>
    <s v="A"/>
    <x v="27"/>
    <n v="1961222.30305101"/>
    <n v="7.3588307495403349E-2"/>
  </r>
  <r>
    <x v="27"/>
    <s v="Turkey"/>
    <s v="GDPLTFORECAST"/>
    <s v="TOT"/>
    <s v="MLN_USD"/>
    <s v="A"/>
    <x v="28"/>
    <n v="2061193.03532637"/>
    <n v="5.0973687235678966E-2"/>
  </r>
  <r>
    <x v="27"/>
    <s v="Turkey"/>
    <s v="GDPLTFORECAST"/>
    <s v="TOT"/>
    <s v="MLN_USD"/>
    <s v="A"/>
    <x v="29"/>
    <n v="2163978.2871077498"/>
    <n v="4.9866873223305186E-2"/>
  </r>
  <r>
    <x v="27"/>
    <s v="Turkey"/>
    <s v="GDPLTFORECAST"/>
    <s v="TOT"/>
    <s v="MLN_USD"/>
    <s v="A"/>
    <x v="30"/>
    <n v="2308404"/>
    <n v="6.6740832730480593E-2"/>
  </r>
  <r>
    <x v="27"/>
    <s v="Turkey"/>
    <s v="GDPLTFORECAST"/>
    <s v="TOT"/>
    <s v="MLN_USD"/>
    <s v="A"/>
    <x v="31"/>
    <n v="2453322"/>
    <n v="6.2778439129372421E-2"/>
  </r>
  <r>
    <x v="27"/>
    <s v="Turkey"/>
    <s v="GDPLTFORECAST"/>
    <s v="TOT"/>
    <s v="MLN_USD"/>
    <s v="A"/>
    <x v="32"/>
    <n v="2587412"/>
    <n v="5.4656502489277781E-2"/>
  </r>
  <r>
    <x v="27"/>
    <s v="Turkey"/>
    <s v="GDPLTFORECAST"/>
    <s v="TOT"/>
    <s v="MLN_USD"/>
    <s v="A"/>
    <x v="33"/>
    <n v="2710000"/>
    <n v="4.7378616161631859E-2"/>
  </r>
  <r>
    <x v="27"/>
    <s v="Turkey"/>
    <s v="GDPLTFORECAST"/>
    <s v="TOT"/>
    <s v="MLN_USD"/>
    <s v="A"/>
    <x v="34"/>
    <n v="2824908"/>
    <n v="4.2401476014760187E-2"/>
  </r>
  <r>
    <x v="27"/>
    <s v="Turkey"/>
    <s v="GDPLTFORECAST"/>
    <s v="TOT"/>
    <s v="MLN_USD"/>
    <s v="A"/>
    <x v="35"/>
    <n v="2936290"/>
    <n v="3.9428540681678781E-2"/>
  </r>
  <r>
    <x v="27"/>
    <s v="Turkey"/>
    <s v="GDPLTFORECAST"/>
    <s v="TOT"/>
    <s v="MLN_USD"/>
    <s v="A"/>
    <x v="36"/>
    <n v="3045759"/>
    <n v="3.7281399316825059E-2"/>
  </r>
  <r>
    <x v="27"/>
    <s v="Turkey"/>
    <s v="GDPLTFORECAST"/>
    <s v="TOT"/>
    <s v="MLN_USD"/>
    <s v="A"/>
    <x v="37"/>
    <n v="3154511"/>
    <n v="3.5706042401910221E-2"/>
  </r>
  <r>
    <x v="27"/>
    <s v="Turkey"/>
    <s v="GDPLTFORECAST"/>
    <s v="TOT"/>
    <s v="MLN_USD"/>
    <s v="A"/>
    <x v="38"/>
    <n v="3263320"/>
    <n v="3.4493143311277175E-2"/>
  </r>
  <r>
    <x v="27"/>
    <s v="Turkey"/>
    <s v="GDPLTFORECAST"/>
    <s v="TOT"/>
    <s v="MLN_USD"/>
    <s v="A"/>
    <x v="39"/>
    <n v="3372632"/>
    <n v="3.3497174656484718E-2"/>
  </r>
  <r>
    <x v="27"/>
    <s v="Turkey"/>
    <s v="GDPLTFORECAST"/>
    <s v="TOT"/>
    <s v="MLN_USD"/>
    <s v="A"/>
    <x v="40"/>
    <n v="3482651"/>
    <n v="3.2621110159661626E-2"/>
  </r>
  <r>
    <x v="27"/>
    <s v="Turkey"/>
    <s v="GDPLTFORECAST"/>
    <s v="TOT"/>
    <s v="MLN_USD"/>
    <s v="A"/>
    <x v="41"/>
    <n v="3593485"/>
    <n v="3.1824607174247399E-2"/>
  </r>
  <r>
    <x v="27"/>
    <s v="Turkey"/>
    <s v="GDPLTFORECAST"/>
    <s v="TOT"/>
    <s v="MLN_USD"/>
    <s v="A"/>
    <x v="42"/>
    <n v="3705207"/>
    <n v="3.109015343044419E-2"/>
  </r>
  <r>
    <x v="27"/>
    <s v="Turkey"/>
    <s v="GDPLTFORECAST"/>
    <s v="TOT"/>
    <s v="MLN_USD"/>
    <s v="A"/>
    <x v="43"/>
    <n v="3817957"/>
    <n v="3.0430148706941385E-2"/>
  </r>
  <r>
    <x v="27"/>
    <s v="Turkey"/>
    <s v="GDPLTFORECAST"/>
    <s v="TOT"/>
    <s v="MLN_USD"/>
    <s v="A"/>
    <x v="44"/>
    <n v="3932029"/>
    <n v="2.987775923091851E-2"/>
  </r>
  <r>
    <x v="27"/>
    <s v="Turkey"/>
    <s v="GDPLTFORECAST"/>
    <s v="TOT"/>
    <s v="MLN_USD"/>
    <s v="A"/>
    <x v="45"/>
    <n v="4047934"/>
    <n v="2.9477147803335102E-2"/>
  </r>
  <r>
    <x v="27"/>
    <s v="Turkey"/>
    <s v="GDPLTFORECAST"/>
    <s v="TOT"/>
    <s v="MLN_USD"/>
    <s v="A"/>
    <x v="46"/>
    <n v="4166401"/>
    <n v="2.9266040404809068E-2"/>
  </r>
  <r>
    <x v="27"/>
    <s v="Turkey"/>
    <s v="GDPLTFORECAST"/>
    <s v="TOT"/>
    <s v="MLN_USD"/>
    <s v="A"/>
    <x v="47"/>
    <n v="4288016"/>
    <n v="2.9189461120040949E-2"/>
  </r>
  <r>
    <x v="27"/>
    <s v="Turkey"/>
    <s v="GDPLTFORECAST"/>
    <s v="TOT"/>
    <s v="MLN_USD"/>
    <s v="A"/>
    <x v="48"/>
    <n v="4413314"/>
    <n v="2.9220506639900501E-2"/>
  </r>
  <r>
    <x v="27"/>
    <s v="Turkey"/>
    <s v="GDPLTFORECAST"/>
    <s v="TOT"/>
    <s v="MLN_USD"/>
    <s v="A"/>
    <x v="49"/>
    <n v="4542750"/>
    <n v="2.9328527269983473E-2"/>
  </r>
  <r>
    <x v="27"/>
    <s v="Turkey"/>
    <s v="GDPLTFORECAST"/>
    <s v="TOT"/>
    <s v="MLN_USD"/>
    <s v="A"/>
    <x v="50"/>
    <n v="4676503"/>
    <n v="2.9443178691321403E-2"/>
  </r>
  <r>
    <x v="27"/>
    <s v="Turkey"/>
    <s v="GDPLTFORECAST"/>
    <s v="TOT"/>
    <s v="MLN_USD"/>
    <s v="A"/>
    <x v="51"/>
    <n v="4814724"/>
    <n v="2.955648697327895E-2"/>
  </r>
  <r>
    <x v="27"/>
    <s v="Turkey"/>
    <s v="GDPLTFORECAST"/>
    <s v="TOT"/>
    <s v="MLN_USD"/>
    <s v="A"/>
    <x v="52"/>
    <n v="4957533"/>
    <n v="2.9660890219252334E-2"/>
  </r>
  <r>
    <x v="27"/>
    <s v="Turkey"/>
    <s v="GDPLTFORECAST"/>
    <s v="TOT"/>
    <s v="MLN_USD"/>
    <s v="A"/>
    <x v="53"/>
    <n v="5104826"/>
    <n v="2.9710946956883699E-2"/>
  </r>
  <r>
    <x v="27"/>
    <s v="Turkey"/>
    <s v="GDPLTFORECAST"/>
    <s v="TOT"/>
    <s v="MLN_USD"/>
    <s v="A"/>
    <x v="54"/>
    <n v="5256251"/>
    <n v="2.9663107028525593E-2"/>
  </r>
  <r>
    <x v="27"/>
    <s v="Turkey"/>
    <s v="GDPLTFORECAST"/>
    <s v="TOT"/>
    <s v="MLN_USD"/>
    <s v="A"/>
    <x v="55"/>
    <n v="5411470"/>
    <n v="2.9530362990656256E-2"/>
  </r>
  <r>
    <x v="27"/>
    <s v="Turkey"/>
    <s v="GDPLTFORECAST"/>
    <s v="TOT"/>
    <s v="MLN_USD"/>
    <s v="A"/>
    <x v="56"/>
    <n v="5569864"/>
    <n v="2.9270050466878583E-2"/>
  </r>
  <r>
    <x v="27"/>
    <s v="Turkey"/>
    <s v="GDPLTFORECAST"/>
    <s v="TOT"/>
    <s v="MLN_USD"/>
    <s v="A"/>
    <x v="57"/>
    <n v="5730548"/>
    <n v="2.8848819288944894E-2"/>
  </r>
  <r>
    <x v="27"/>
    <s v="Turkey"/>
    <s v="GDPLTFORECAST"/>
    <s v="TOT"/>
    <s v="MLN_USD"/>
    <s v="A"/>
    <x v="58"/>
    <n v="5892868"/>
    <n v="2.832538877608215E-2"/>
  </r>
  <r>
    <x v="27"/>
    <s v="Turkey"/>
    <s v="GDPLTFORECAST"/>
    <s v="TOT"/>
    <s v="MLN_USD"/>
    <s v="A"/>
    <x v="59"/>
    <n v="6056272"/>
    <n v="2.7729112547574486E-2"/>
  </r>
  <r>
    <x v="27"/>
    <s v="Turkey"/>
    <s v="GDPLTFORECAST"/>
    <s v="TOT"/>
    <s v="MLN_USD"/>
    <s v="A"/>
    <x v="60"/>
    <n v="6220140"/>
    <n v="2.7057569409035809E-2"/>
  </r>
  <r>
    <x v="27"/>
    <s v="Turkey"/>
    <s v="GDPLTFORECAST"/>
    <s v="TOT"/>
    <s v="MLN_USD"/>
    <s v="A"/>
    <x v="61"/>
    <n v="6384002"/>
    <n v="2.6343780043535991E-2"/>
  </r>
  <r>
    <x v="27"/>
    <s v="Turkey"/>
    <s v="GDPLTFORECAST"/>
    <s v="TOT"/>
    <s v="MLN_USD"/>
    <s v="A"/>
    <x v="62"/>
    <n v="6547556"/>
    <n v="2.5619352876142587E-2"/>
  </r>
  <r>
    <x v="27"/>
    <s v="Turkey"/>
    <s v="GDPLTFORECAST"/>
    <s v="TOT"/>
    <s v="MLN_USD"/>
    <s v="A"/>
    <x v="63"/>
    <n v="6710670"/>
    <n v="2.4912196245438833E-2"/>
  </r>
  <r>
    <x v="27"/>
    <s v="Turkey"/>
    <s v="GDPLTFORECAST"/>
    <s v="TOT"/>
    <s v="MLN_USD"/>
    <s v="A"/>
    <x v="64"/>
    <n v="6873379"/>
    <n v="2.424631221621687E-2"/>
  </r>
  <r>
    <x v="27"/>
    <s v="Turkey"/>
    <s v="GDPLTFORECAST"/>
    <s v="TOT"/>
    <s v="MLN_USD"/>
    <s v="A"/>
    <x v="65"/>
    <n v="7035890"/>
    <n v="2.3643538352824622E-2"/>
  </r>
  <r>
    <x v="27"/>
    <s v="Turkey"/>
    <s v="GDPLTFORECAST"/>
    <s v="TOT"/>
    <s v="MLN_USD"/>
    <s v="A"/>
    <x v="66"/>
    <n v="7198565"/>
    <n v="2.3120742365215996E-2"/>
  </r>
  <r>
    <x v="27"/>
    <s v="Turkey"/>
    <s v="GDPLTFORECAST"/>
    <s v="TOT"/>
    <s v="MLN_USD"/>
    <s v="A"/>
    <x v="67"/>
    <n v="7361825"/>
    <n v="2.2679520154364141E-2"/>
  </r>
  <r>
    <x v="27"/>
    <s v="Turkey"/>
    <s v="GDPLTFORECAST"/>
    <s v="TOT"/>
    <s v="MLN_USD"/>
    <s v="A"/>
    <x v="68"/>
    <n v="7526141"/>
    <n v="2.2320008965168281E-2"/>
  </r>
  <r>
    <x v="27"/>
    <s v="Turkey"/>
    <s v="GDPLTFORECAST"/>
    <s v="TOT"/>
    <s v="MLN_USD"/>
    <s v="A"/>
    <x v="69"/>
    <n v="7692105"/>
    <n v="2.2051672962279056E-2"/>
  </r>
  <r>
    <x v="27"/>
    <s v="Turkey"/>
    <s v="GDPLTFORECAST"/>
    <s v="TOT"/>
    <s v="MLN_USD"/>
    <s v="A"/>
    <x v="70"/>
    <n v="7860419"/>
    <n v="2.1881396574799705E-2"/>
  </r>
  <r>
    <x v="28"/>
    <s v="United Kingdom"/>
    <s v="GDPLTFORECAST"/>
    <s v="TOT"/>
    <s v="MLN_USD"/>
    <s v="A"/>
    <x v="0"/>
    <n v="1515055.7246826999"/>
    <n v="0"/>
  </r>
  <r>
    <x v="28"/>
    <s v="United Kingdom"/>
    <s v="GDPLTFORECAST"/>
    <s v="TOT"/>
    <s v="MLN_USD"/>
    <s v="A"/>
    <x v="1"/>
    <n v="1498593.98885612"/>
    <n v="-1.0865432576763756E-2"/>
  </r>
  <r>
    <x v="28"/>
    <s v="United Kingdom"/>
    <s v="GDPLTFORECAST"/>
    <s v="TOT"/>
    <s v="MLN_USD"/>
    <s v="A"/>
    <x v="2"/>
    <n v="1504198.3775701099"/>
    <n v="3.7397645764398746E-3"/>
  </r>
  <r>
    <x v="28"/>
    <s v="United Kingdom"/>
    <s v="GDPLTFORECAST"/>
    <s v="TOT"/>
    <s v="MLN_USD"/>
    <s v="A"/>
    <x v="3"/>
    <n v="1542208.3406303599"/>
    <n v="2.5269248808559075E-2"/>
  </r>
  <r>
    <x v="28"/>
    <s v="United Kingdom"/>
    <s v="GDPLTFORECAST"/>
    <s v="TOT"/>
    <s v="MLN_USD"/>
    <s v="A"/>
    <x v="4"/>
    <n v="1602046.6182433199"/>
    <n v="3.8800385159700079E-2"/>
  </r>
  <r>
    <x v="28"/>
    <s v="United Kingdom"/>
    <s v="GDPLTFORECAST"/>
    <s v="TOT"/>
    <s v="MLN_USD"/>
    <s v="A"/>
    <x v="5"/>
    <n v="1641612.91555748"/>
    <n v="2.4697344548902933E-2"/>
  </r>
  <r>
    <x v="28"/>
    <s v="United Kingdom"/>
    <s v="GDPLTFORECAST"/>
    <s v="TOT"/>
    <s v="MLN_USD"/>
    <s v="A"/>
    <x v="6"/>
    <n v="1683289.1159306399"/>
    <n v="2.5387349221120736E-2"/>
  </r>
  <r>
    <x v="28"/>
    <s v="United Kingdom"/>
    <s v="GDPLTFORECAST"/>
    <s v="TOT"/>
    <s v="MLN_USD"/>
    <s v="A"/>
    <x v="7"/>
    <n v="1751263.1374617401"/>
    <n v="4.0381667586271597E-2"/>
  </r>
  <r>
    <x v="28"/>
    <s v="United Kingdom"/>
    <s v="GDPLTFORECAST"/>
    <s v="TOT"/>
    <s v="MLN_USD"/>
    <s v="A"/>
    <x v="8"/>
    <n v="1806214.4198241001"/>
    <n v="3.1378084302057463E-2"/>
  </r>
  <r>
    <x v="28"/>
    <s v="United Kingdom"/>
    <s v="GDPLTFORECAST"/>
    <s v="TOT"/>
    <s v="MLN_USD"/>
    <s v="A"/>
    <x v="9"/>
    <n v="1864314.04219246"/>
    <n v="3.2166514523795042E-2"/>
  </r>
  <r>
    <x v="28"/>
    <s v="United Kingdom"/>
    <s v="GDPLTFORECAST"/>
    <s v="TOT"/>
    <s v="MLN_USD"/>
    <s v="A"/>
    <x v="10"/>
    <n v="1932626.2823729699"/>
    <n v="3.6642024162502951E-2"/>
  </r>
  <r>
    <x v="28"/>
    <s v="United Kingdom"/>
    <s v="GDPLTFORECAST"/>
    <s v="TOT"/>
    <s v="MLN_USD"/>
    <s v="A"/>
    <x v="11"/>
    <n v="1981794.8185304401"/>
    <n v="2.5441305753691079E-2"/>
  </r>
  <r>
    <x v="28"/>
    <s v="United Kingdom"/>
    <s v="GDPLTFORECAST"/>
    <s v="TOT"/>
    <s v="MLN_USD"/>
    <s v="A"/>
    <x v="12"/>
    <n v="2030504.9098779601"/>
    <n v="2.457877621440141E-2"/>
  </r>
  <r>
    <x v="28"/>
    <s v="United Kingdom"/>
    <s v="GDPLTFORECAST"/>
    <s v="TOT"/>
    <s v="MLN_USD"/>
    <s v="A"/>
    <x v="13"/>
    <n v="2098037.6617649202"/>
    <n v="3.3259093124290429E-2"/>
  </r>
  <r>
    <x v="28"/>
    <s v="United Kingdom"/>
    <s v="GDPLTFORECAST"/>
    <s v="TOT"/>
    <s v="MLN_USD"/>
    <s v="A"/>
    <x v="14"/>
    <n v="2147644.8252333398"/>
    <n v="2.3644553371214849E-2"/>
  </r>
  <r>
    <x v="28"/>
    <s v="United Kingdom"/>
    <s v="GDPLTFORECAST"/>
    <s v="TOT"/>
    <s v="MLN_USD"/>
    <s v="A"/>
    <x v="15"/>
    <n v="2214137.8190066898"/>
    <n v="3.0960889338918385E-2"/>
  </r>
  <r>
    <x v="28"/>
    <s v="United Kingdom"/>
    <s v="GDPLTFORECAST"/>
    <s v="TOT"/>
    <s v="MLN_USD"/>
    <s v="A"/>
    <x v="16"/>
    <n v="2268515.7150649801"/>
    <n v="2.4559399867297049E-2"/>
  </r>
  <r>
    <x v="28"/>
    <s v="United Kingdom"/>
    <s v="GDPLTFORECAST"/>
    <s v="TOT"/>
    <s v="MLN_USD"/>
    <s v="A"/>
    <x v="17"/>
    <n v="2321978.0426699901"/>
    <n v="2.3567095987024445E-2"/>
  </r>
  <r>
    <x v="28"/>
    <s v="United Kingdom"/>
    <s v="GDPLTFORECAST"/>
    <s v="TOT"/>
    <s v="MLN_USD"/>
    <s v="A"/>
    <x v="18"/>
    <n v="2311005.7540632598"/>
    <n v="-4.7254058415270306E-3"/>
  </r>
  <r>
    <x v="28"/>
    <s v="United Kingdom"/>
    <s v="GDPLTFORECAST"/>
    <s v="TOT"/>
    <s v="MLN_USD"/>
    <s v="A"/>
    <x v="19"/>
    <n v="2214226.3371688402"/>
    <n v="-4.1877618315860898E-2"/>
  </r>
  <r>
    <x v="28"/>
    <s v="United Kingdom"/>
    <s v="GDPLTFORECAST"/>
    <s v="TOT"/>
    <s v="MLN_USD"/>
    <s v="A"/>
    <x v="20"/>
    <n v="2251748.7897539702"/>
    <n v="1.6946078165209988E-2"/>
  </r>
  <r>
    <x v="28"/>
    <s v="United Kingdom"/>
    <s v="GDPLTFORECAST"/>
    <s v="TOT"/>
    <s v="MLN_USD"/>
    <s v="A"/>
    <x v="21"/>
    <n v="2284456.9112514602"/>
    <n v="1.4525652970846625E-2"/>
  </r>
  <r>
    <x v="28"/>
    <s v="United Kingdom"/>
    <s v="GDPLTFORECAST"/>
    <s v="TOT"/>
    <s v="MLN_USD"/>
    <s v="A"/>
    <x v="22"/>
    <n v="2318298.5936910901"/>
    <n v="1.4813885205254618E-2"/>
  </r>
  <r>
    <x v="28"/>
    <s v="United Kingdom"/>
    <s v="GDPLTFORECAST"/>
    <s v="TOT"/>
    <s v="MLN_USD"/>
    <s v="A"/>
    <x v="23"/>
    <n v="2365879.0875962698"/>
    <n v="2.052388507445202E-2"/>
  </r>
  <r>
    <x v="28"/>
    <s v="United Kingdom"/>
    <s v="GDPLTFORECAST"/>
    <s v="TOT"/>
    <s v="MLN_USD"/>
    <s v="A"/>
    <x v="24"/>
    <n v="2438138.9735753201"/>
    <n v="3.0542510121456035E-2"/>
  </r>
  <r>
    <x v="28"/>
    <s v="United Kingdom"/>
    <s v="GDPLTFORECAST"/>
    <s v="TOT"/>
    <s v="MLN_USD"/>
    <s v="A"/>
    <x v="25"/>
    <n v="2495336.2391563901"/>
    <n v="2.345939513742934E-2"/>
  </r>
  <r>
    <x v="28"/>
    <s v="United Kingdom"/>
    <s v="GDPLTFORECAST"/>
    <s v="TOT"/>
    <s v="MLN_USD"/>
    <s v="A"/>
    <x v="26"/>
    <n v="2543640.7323579499"/>
    <n v="1.9357909544843732E-2"/>
  </r>
  <r>
    <x v="28"/>
    <s v="United Kingdom"/>
    <s v="GDPLTFORECAST"/>
    <s v="TOT"/>
    <s v="MLN_USD"/>
    <s v="A"/>
    <x v="27"/>
    <n v="2589099.4327047402"/>
    <n v="1.7871509827824594E-2"/>
  </r>
  <r>
    <x v="28"/>
    <s v="United Kingdom"/>
    <s v="GDPLTFORECAST"/>
    <s v="TOT"/>
    <s v="MLN_USD"/>
    <s v="A"/>
    <x v="28"/>
    <n v="2625117.73232878"/>
    <n v="1.39115165563235E-2"/>
  </r>
  <r>
    <x v="28"/>
    <s v="United Kingdom"/>
    <s v="GDPLTFORECAST"/>
    <s v="TOT"/>
    <s v="MLN_USD"/>
    <s v="A"/>
    <x v="29"/>
    <n v="2659566.8394416701"/>
    <n v="1.3122880809741666E-2"/>
  </r>
  <r>
    <x v="28"/>
    <s v="United Kingdom"/>
    <s v="GDPLTFORECAST"/>
    <s v="TOT"/>
    <s v="MLN_USD"/>
    <s v="A"/>
    <x v="30"/>
    <n v="2695542"/>
    <n v="1.3526699169509326E-2"/>
  </r>
  <r>
    <x v="28"/>
    <s v="United Kingdom"/>
    <s v="GDPLTFORECAST"/>
    <s v="TOT"/>
    <s v="MLN_USD"/>
    <s v="A"/>
    <x v="31"/>
    <n v="2735685"/>
    <n v="1.4892366729956308E-2"/>
  </r>
  <r>
    <x v="28"/>
    <s v="United Kingdom"/>
    <s v="GDPLTFORECAST"/>
    <s v="TOT"/>
    <s v="MLN_USD"/>
    <s v="A"/>
    <x v="32"/>
    <n v="2779523"/>
    <n v="1.602450574536185E-2"/>
  </r>
  <r>
    <x v="28"/>
    <s v="United Kingdom"/>
    <s v="GDPLTFORECAST"/>
    <s v="TOT"/>
    <s v="MLN_USD"/>
    <s v="A"/>
    <x v="33"/>
    <n v="2826267"/>
    <n v="1.6817274043064323E-2"/>
  </r>
  <r>
    <x v="28"/>
    <s v="United Kingdom"/>
    <s v="GDPLTFORECAST"/>
    <s v="TOT"/>
    <s v="MLN_USD"/>
    <s v="A"/>
    <x v="34"/>
    <n v="2875475"/>
    <n v="1.7410952326867957E-2"/>
  </r>
  <r>
    <x v="28"/>
    <s v="United Kingdom"/>
    <s v="GDPLTFORECAST"/>
    <s v="TOT"/>
    <s v="MLN_USD"/>
    <s v="A"/>
    <x v="35"/>
    <n v="2927095"/>
    <n v="1.7951816656378572E-2"/>
  </r>
  <r>
    <x v="28"/>
    <s v="United Kingdom"/>
    <s v="GDPLTFORECAST"/>
    <s v="TOT"/>
    <s v="MLN_USD"/>
    <s v="A"/>
    <x v="36"/>
    <n v="2981182"/>
    <n v="1.8478047347284532E-2"/>
  </r>
  <r>
    <x v="28"/>
    <s v="United Kingdom"/>
    <s v="GDPLTFORECAST"/>
    <s v="TOT"/>
    <s v="MLN_USD"/>
    <s v="A"/>
    <x v="37"/>
    <n v="3037909"/>
    <n v="1.9028358550400526E-2"/>
  </r>
  <r>
    <x v="28"/>
    <s v="United Kingdom"/>
    <s v="GDPLTFORECAST"/>
    <s v="TOT"/>
    <s v="MLN_USD"/>
    <s v="A"/>
    <x v="38"/>
    <n v="3097358"/>
    <n v="1.9569052265884235E-2"/>
  </r>
  <r>
    <x v="28"/>
    <s v="United Kingdom"/>
    <s v="GDPLTFORECAST"/>
    <s v="TOT"/>
    <s v="MLN_USD"/>
    <s v="A"/>
    <x v="39"/>
    <n v="3159447"/>
    <n v="2.0045793866902084E-2"/>
  </r>
  <r>
    <x v="28"/>
    <s v="United Kingdom"/>
    <s v="GDPLTFORECAST"/>
    <s v="TOT"/>
    <s v="MLN_USD"/>
    <s v="A"/>
    <x v="40"/>
    <n v="3223973"/>
    <n v="2.0423194312169102E-2"/>
  </r>
  <r>
    <x v="28"/>
    <s v="United Kingdom"/>
    <s v="GDPLTFORECAST"/>
    <s v="TOT"/>
    <s v="MLN_USD"/>
    <s v="A"/>
    <x v="41"/>
    <n v="3290745"/>
    <n v="2.0711091563111683E-2"/>
  </r>
  <r>
    <x v="28"/>
    <s v="United Kingdom"/>
    <s v="GDPLTFORECAST"/>
    <s v="TOT"/>
    <s v="MLN_USD"/>
    <s v="A"/>
    <x v="42"/>
    <n v="3359646"/>
    <n v="2.0937811954435892E-2"/>
  </r>
  <r>
    <x v="28"/>
    <s v="United Kingdom"/>
    <s v="GDPLTFORECAST"/>
    <s v="TOT"/>
    <s v="MLN_USD"/>
    <s v="A"/>
    <x v="43"/>
    <n v="3430621"/>
    <n v="2.1125737652121668E-2"/>
  </r>
  <r>
    <x v="28"/>
    <s v="United Kingdom"/>
    <s v="GDPLTFORECAST"/>
    <s v="TOT"/>
    <s v="MLN_USD"/>
    <s v="A"/>
    <x v="44"/>
    <n v="3503664"/>
    <n v="2.1291480463741186E-2"/>
  </r>
  <r>
    <x v="28"/>
    <s v="United Kingdom"/>
    <s v="GDPLTFORECAST"/>
    <s v="TOT"/>
    <s v="MLN_USD"/>
    <s v="A"/>
    <x v="45"/>
    <n v="3578796"/>
    <n v="2.1443837080267869E-2"/>
  </r>
  <r>
    <x v="28"/>
    <s v="United Kingdom"/>
    <s v="GDPLTFORECAST"/>
    <s v="TOT"/>
    <s v="MLN_USD"/>
    <s v="A"/>
    <x v="46"/>
    <n v="3656059"/>
    <n v="2.1589104268586512E-2"/>
  </r>
  <r>
    <x v="28"/>
    <s v="United Kingdom"/>
    <s v="GDPLTFORECAST"/>
    <s v="TOT"/>
    <s v="MLN_USD"/>
    <s v="A"/>
    <x v="47"/>
    <n v="3735119"/>
    <n v="2.1624377505942816E-2"/>
  </r>
  <r>
    <x v="28"/>
    <s v="United Kingdom"/>
    <s v="GDPLTFORECAST"/>
    <s v="TOT"/>
    <s v="MLN_USD"/>
    <s v="A"/>
    <x v="48"/>
    <n v="3815976"/>
    <n v="2.1647770793915777E-2"/>
  </r>
  <r>
    <x v="28"/>
    <s v="United Kingdom"/>
    <s v="GDPLTFORECAST"/>
    <s v="TOT"/>
    <s v="MLN_USD"/>
    <s v="A"/>
    <x v="49"/>
    <n v="3898596"/>
    <n v="2.1651079566538112E-2"/>
  </r>
  <r>
    <x v="28"/>
    <s v="United Kingdom"/>
    <s v="GDPLTFORECAST"/>
    <s v="TOT"/>
    <s v="MLN_USD"/>
    <s v="A"/>
    <x v="50"/>
    <n v="3982941"/>
    <n v="2.1634711573089493E-2"/>
  </r>
  <r>
    <x v="28"/>
    <s v="United Kingdom"/>
    <s v="GDPLTFORECAST"/>
    <s v="TOT"/>
    <s v="MLN_USD"/>
    <s v="A"/>
    <x v="51"/>
    <n v="4068995"/>
    <n v="2.160564266455367E-2"/>
  </r>
  <r>
    <x v="28"/>
    <s v="United Kingdom"/>
    <s v="GDPLTFORECAST"/>
    <s v="TOT"/>
    <s v="MLN_USD"/>
    <s v="A"/>
    <x v="52"/>
    <n v="4157203"/>
    <n v="2.1678080213910267E-2"/>
  </r>
  <r>
    <x v="28"/>
    <s v="United Kingdom"/>
    <s v="GDPLTFORECAST"/>
    <s v="TOT"/>
    <s v="MLN_USD"/>
    <s v="A"/>
    <x v="53"/>
    <n v="4247587"/>
    <n v="2.1741541127532127E-2"/>
  </r>
  <r>
    <x v="28"/>
    <s v="United Kingdom"/>
    <s v="GDPLTFORECAST"/>
    <s v="TOT"/>
    <s v="MLN_USD"/>
    <s v="A"/>
    <x v="54"/>
    <n v="4340152"/>
    <n v="2.1792372940212967E-2"/>
  </r>
  <r>
    <x v="28"/>
    <s v="United Kingdom"/>
    <s v="GDPLTFORECAST"/>
    <s v="TOT"/>
    <s v="MLN_USD"/>
    <s v="A"/>
    <x v="55"/>
    <n v="4434909"/>
    <n v="2.1832645492600333E-2"/>
  </r>
  <r>
    <x v="28"/>
    <s v="United Kingdom"/>
    <s v="GDPLTFORECAST"/>
    <s v="TOT"/>
    <s v="MLN_USD"/>
    <s v="A"/>
    <x v="56"/>
    <n v="4531897"/>
    <n v="2.1869219864488754E-2"/>
  </r>
  <r>
    <x v="28"/>
    <s v="United Kingdom"/>
    <s v="GDPLTFORECAST"/>
    <s v="TOT"/>
    <s v="MLN_USD"/>
    <s v="A"/>
    <x v="57"/>
    <n v="4631162"/>
    <n v="2.1903631084289943E-2"/>
  </r>
  <r>
    <x v="28"/>
    <s v="United Kingdom"/>
    <s v="GDPLTFORECAST"/>
    <s v="TOT"/>
    <s v="MLN_USD"/>
    <s v="A"/>
    <x v="58"/>
    <n v="4732760"/>
    <n v="2.1937906728376255E-2"/>
  </r>
  <r>
    <x v="28"/>
    <s v="United Kingdom"/>
    <s v="GDPLTFORECAST"/>
    <s v="TOT"/>
    <s v="MLN_USD"/>
    <s v="A"/>
    <x v="59"/>
    <n v="4836796"/>
    <n v="2.1982099240189568E-2"/>
  </r>
  <r>
    <x v="28"/>
    <s v="United Kingdom"/>
    <s v="GDPLTFORECAST"/>
    <s v="TOT"/>
    <s v="MLN_USD"/>
    <s v="A"/>
    <x v="60"/>
    <n v="4943462"/>
    <n v="2.2053028492415194E-2"/>
  </r>
  <r>
    <x v="28"/>
    <s v="United Kingdom"/>
    <s v="GDPLTFORECAST"/>
    <s v="TOT"/>
    <s v="MLN_USD"/>
    <s v="A"/>
    <x v="61"/>
    <n v="5053021"/>
    <n v="2.2162403594889524E-2"/>
  </r>
  <r>
    <x v="28"/>
    <s v="United Kingdom"/>
    <s v="GDPLTFORECAST"/>
    <s v="TOT"/>
    <s v="MLN_USD"/>
    <s v="A"/>
    <x v="62"/>
    <n v="5165184"/>
    <n v="2.2197216279132848E-2"/>
  </r>
  <r>
    <x v="28"/>
    <s v="United Kingdom"/>
    <s v="GDPLTFORECAST"/>
    <s v="TOT"/>
    <s v="MLN_USD"/>
    <s v="A"/>
    <x v="63"/>
    <n v="5280180"/>
    <n v="2.2263679280351001E-2"/>
  </r>
  <r>
    <x v="28"/>
    <s v="United Kingdom"/>
    <s v="GDPLTFORECAST"/>
    <s v="TOT"/>
    <s v="MLN_USD"/>
    <s v="A"/>
    <x v="64"/>
    <n v="5398254"/>
    <n v="2.2361737668034065E-2"/>
  </r>
  <r>
    <x v="28"/>
    <s v="United Kingdom"/>
    <s v="GDPLTFORECAST"/>
    <s v="TOT"/>
    <s v="MLN_USD"/>
    <s v="A"/>
    <x v="65"/>
    <n v="5519672"/>
    <n v="2.2492087256360982E-2"/>
  </r>
  <r>
    <x v="28"/>
    <s v="United Kingdom"/>
    <s v="GDPLTFORECAST"/>
    <s v="TOT"/>
    <s v="MLN_USD"/>
    <s v="A"/>
    <x v="66"/>
    <n v="5644704"/>
    <n v="2.2652070630283738E-2"/>
  </r>
  <r>
    <x v="28"/>
    <s v="United Kingdom"/>
    <s v="GDPLTFORECAST"/>
    <s v="TOT"/>
    <s v="MLN_USD"/>
    <s v="A"/>
    <x v="67"/>
    <n v="5774131"/>
    <n v="2.2928925945452594E-2"/>
  </r>
  <r>
    <x v="28"/>
    <s v="United Kingdom"/>
    <s v="GDPLTFORECAST"/>
    <s v="TOT"/>
    <s v="MLN_USD"/>
    <s v="A"/>
    <x v="68"/>
    <n v="5908070"/>
    <n v="2.3196390937441524E-2"/>
  </r>
  <r>
    <x v="28"/>
    <s v="United Kingdom"/>
    <s v="GDPLTFORECAST"/>
    <s v="TOT"/>
    <s v="MLN_USD"/>
    <s v="A"/>
    <x v="69"/>
    <n v="6046562"/>
    <n v="2.344115760307508E-2"/>
  </r>
  <r>
    <x v="28"/>
    <s v="United Kingdom"/>
    <s v="GDPLTFORECAST"/>
    <s v="TOT"/>
    <s v="MLN_USD"/>
    <s v="A"/>
    <x v="70"/>
    <n v="6189624"/>
    <n v="2.366005673968119E-2"/>
  </r>
  <r>
    <x v="29"/>
    <s v="United States"/>
    <s v="GDPLTFORECAST"/>
    <s v="TOT"/>
    <s v="MLN_USD"/>
    <s v="A"/>
    <x v="0"/>
    <n v="9064025.6965269409"/>
    <n v="0"/>
  </r>
  <r>
    <x v="29"/>
    <s v="United States"/>
    <s v="GDPLTFORECAST"/>
    <s v="TOT"/>
    <s v="MLN_USD"/>
    <s v="A"/>
    <x v="1"/>
    <n v="9057310.4532931391"/>
    <n v="-7.4086762975256182E-4"/>
  </r>
  <r>
    <x v="29"/>
    <s v="United States"/>
    <s v="GDPLTFORECAST"/>
    <s v="TOT"/>
    <s v="MLN_USD"/>
    <s v="A"/>
    <x v="2"/>
    <n v="9379333.6696449295"/>
    <n v="3.5553955891476141E-2"/>
  </r>
  <r>
    <x v="29"/>
    <s v="United States"/>
    <s v="GDPLTFORECAST"/>
    <s v="TOT"/>
    <s v="MLN_USD"/>
    <s v="A"/>
    <x v="3"/>
    <n v="9636876.8360459898"/>
    <n v="2.7458578132748102E-2"/>
  </r>
  <r>
    <x v="29"/>
    <s v="United States"/>
    <s v="GDPLTFORECAST"/>
    <s v="TOT"/>
    <s v="MLN_USD"/>
    <s v="A"/>
    <x v="4"/>
    <n v="10025979.355438299"/>
    <n v="4.0376413023864854E-2"/>
  </r>
  <r>
    <x v="29"/>
    <s v="United States"/>
    <s v="GDPLTFORECAST"/>
    <s v="TOT"/>
    <s v="MLN_USD"/>
    <s v="A"/>
    <x v="5"/>
    <n v="10298583.361466801"/>
    <n v="2.718976335021428E-2"/>
  </r>
  <r>
    <x v="29"/>
    <s v="United States"/>
    <s v="GDPLTFORECAST"/>
    <s v="TOT"/>
    <s v="MLN_USD"/>
    <s v="A"/>
    <x v="6"/>
    <n v="10689505.509847499"/>
    <n v="3.7958827409541929E-2"/>
  </r>
  <r>
    <x v="29"/>
    <s v="United States"/>
    <s v="GDPLTFORECAST"/>
    <s v="TOT"/>
    <s v="MLN_USD"/>
    <s v="A"/>
    <x v="7"/>
    <n v="11169146.401152199"/>
    <n v="4.487025998188976E-2"/>
  </r>
  <r>
    <x v="29"/>
    <s v="United States"/>
    <s v="GDPLTFORECAST"/>
    <s v="TOT"/>
    <s v="MLN_USD"/>
    <s v="A"/>
    <x v="8"/>
    <n v="11666163.7244737"/>
    <n v="4.44991322944992E-2"/>
  </r>
  <r>
    <x v="29"/>
    <s v="United States"/>
    <s v="GDPLTFORECAST"/>
    <s v="TOT"/>
    <s v="MLN_USD"/>
    <s v="A"/>
    <x v="9"/>
    <n v="12212747.022798499"/>
    <n v="4.6852016758358817E-2"/>
  </r>
  <r>
    <x v="29"/>
    <s v="United States"/>
    <s v="GDPLTFORECAST"/>
    <s v="TOT"/>
    <s v="MLN_USD"/>
    <s v="A"/>
    <x v="10"/>
    <n v="12712513.4004004"/>
    <n v="4.0921700635323743E-2"/>
  </r>
  <r>
    <x v="29"/>
    <s v="United States"/>
    <s v="GDPLTFORECAST"/>
    <s v="TOT"/>
    <s v="MLN_USD"/>
    <s v="A"/>
    <x v="11"/>
    <n v="12836585.730375599"/>
    <n v="9.759858343298955E-3"/>
  </r>
  <r>
    <x v="29"/>
    <s v="United States"/>
    <s v="GDPLTFORECAST"/>
    <s v="TOT"/>
    <s v="MLN_USD"/>
    <s v="A"/>
    <x v="12"/>
    <n v="13065863.537680199"/>
    <n v="1.7861276520130476E-2"/>
  </r>
  <r>
    <x v="29"/>
    <s v="United States"/>
    <s v="GDPLTFORECAST"/>
    <s v="TOT"/>
    <s v="MLN_USD"/>
    <s v="A"/>
    <x v="13"/>
    <n v="13432593.0468321"/>
    <n v="2.8067759019088312E-2"/>
  </r>
  <r>
    <x v="29"/>
    <s v="United States"/>
    <s v="GDPLTFORECAST"/>
    <s v="TOT"/>
    <s v="MLN_USD"/>
    <s v="A"/>
    <x v="14"/>
    <n v="13941116.214973999"/>
    <n v="3.7857408943229087E-2"/>
  </r>
  <r>
    <x v="29"/>
    <s v="United States"/>
    <s v="GDPLTFORECAST"/>
    <s v="TOT"/>
    <s v="MLN_USD"/>
    <s v="A"/>
    <x v="15"/>
    <n v="14407476.4210016"/>
    <n v="3.3452142485311809E-2"/>
  </r>
  <r>
    <x v="29"/>
    <s v="United States"/>
    <s v="GDPLTFORECAST"/>
    <s v="TOT"/>
    <s v="MLN_USD"/>
    <s v="A"/>
    <x v="16"/>
    <n v="14791669.914893299"/>
    <n v="2.666625873020112E-2"/>
  </r>
  <r>
    <x v="29"/>
    <s v="United States"/>
    <s v="GDPLTFORECAST"/>
    <s v="TOT"/>
    <s v="MLN_USD"/>
    <s v="A"/>
    <x v="17"/>
    <n v="15054750.664493101"/>
    <n v="1.7785736912294903E-2"/>
  </r>
  <r>
    <x v="29"/>
    <s v="United States"/>
    <s v="GDPLTFORECAST"/>
    <s v="TOT"/>
    <s v="MLN_USD"/>
    <s v="A"/>
    <x v="18"/>
    <n v="15010847.2757091"/>
    <n v="-2.9162481506617155E-3"/>
  </r>
  <r>
    <x v="29"/>
    <s v="United States"/>
    <s v="GDPLTFORECAST"/>
    <s v="TOT"/>
    <s v="MLN_USD"/>
    <s v="A"/>
    <x v="19"/>
    <n v="14594217.5223433"/>
    <n v="-2.7755245637599679E-2"/>
  </r>
  <r>
    <x v="29"/>
    <s v="United States"/>
    <s v="GDPLTFORECAST"/>
    <s v="TOT"/>
    <s v="MLN_USD"/>
    <s v="A"/>
    <x v="20"/>
    <n v="14963731.258690201"/>
    <n v="2.5319187944210508E-2"/>
  </r>
  <r>
    <x v="29"/>
    <s v="United States"/>
    <s v="GDPLTFORECAST"/>
    <s v="TOT"/>
    <s v="MLN_USD"/>
    <s v="A"/>
    <x v="21"/>
    <n v="15203368.375013901"/>
    <n v="1.6014529543527445E-2"/>
  </r>
  <r>
    <x v="29"/>
    <s v="United States"/>
    <s v="GDPLTFORECAST"/>
    <s v="TOT"/>
    <s v="MLN_USD"/>
    <s v="A"/>
    <x v="22"/>
    <n v="15541495.4723907"/>
    <n v="2.2240275249299168E-2"/>
  </r>
  <r>
    <x v="29"/>
    <s v="United States"/>
    <s v="GDPLTFORECAST"/>
    <s v="TOT"/>
    <s v="MLN_USD"/>
    <s v="A"/>
    <x v="23"/>
    <n v="15802178.643814299"/>
    <n v="1.6773364692393988E-2"/>
  </r>
  <r>
    <x v="29"/>
    <s v="United States"/>
    <s v="GDPLTFORECAST"/>
    <s v="TOT"/>
    <s v="MLN_USD"/>
    <s v="A"/>
    <x v="24"/>
    <n v="16208167.451801199"/>
    <n v="2.5691951542759162E-2"/>
  </r>
  <r>
    <x v="29"/>
    <s v="United States"/>
    <s v="GDPLTFORECAST"/>
    <s v="TOT"/>
    <s v="MLN_USD"/>
    <s v="A"/>
    <x v="25"/>
    <n v="16671978.001079099"/>
    <n v="2.8615853745165731E-2"/>
  </r>
  <r>
    <x v="29"/>
    <s v="United States"/>
    <s v="GDPLTFORECAST"/>
    <s v="TOT"/>
    <s v="MLN_USD"/>
    <s v="A"/>
    <x v="26"/>
    <n v="16919603.417713501"/>
    <n v="1.4852791709440538E-2"/>
  </r>
  <r>
    <x v="29"/>
    <s v="United States"/>
    <s v="GDPLTFORECAST"/>
    <s v="TOT"/>
    <s v="MLN_USD"/>
    <s v="A"/>
    <x v="27"/>
    <n v="17304243.025623702"/>
    <n v="2.2733370186887036E-2"/>
  </r>
  <r>
    <x v="29"/>
    <s v="United States"/>
    <s v="GDPLTFORECAST"/>
    <s v="TOT"/>
    <s v="MLN_USD"/>
    <s v="A"/>
    <x v="28"/>
    <n v="17798638.6604435"/>
    <n v="2.8570775045617891E-2"/>
  </r>
  <r>
    <x v="29"/>
    <s v="United States"/>
    <s v="GDPLTFORECAST"/>
    <s v="TOT"/>
    <s v="MLN_USD"/>
    <s v="A"/>
    <x v="29"/>
    <n v="18292645.569375802"/>
    <n v="2.7755319850961691E-2"/>
  </r>
  <r>
    <x v="29"/>
    <s v="United States"/>
    <s v="GDPLTFORECAST"/>
    <s v="TOT"/>
    <s v="MLN_USD"/>
    <s v="A"/>
    <x v="30"/>
    <n v="18587190"/>
    <n v="1.6101795090662119E-2"/>
  </r>
  <r>
    <x v="29"/>
    <s v="United States"/>
    <s v="GDPLTFORECAST"/>
    <s v="TOT"/>
    <s v="MLN_USD"/>
    <s v="A"/>
    <x v="31"/>
    <n v="18849540"/>
    <n v="1.4114559543427552E-2"/>
  </r>
  <r>
    <x v="29"/>
    <s v="United States"/>
    <s v="GDPLTFORECAST"/>
    <s v="TOT"/>
    <s v="MLN_USD"/>
    <s v="A"/>
    <x v="32"/>
    <n v="19124900"/>
    <n v="1.460831404904317E-2"/>
  </r>
  <r>
    <x v="29"/>
    <s v="United States"/>
    <s v="GDPLTFORECAST"/>
    <s v="TOT"/>
    <s v="MLN_USD"/>
    <s v="A"/>
    <x v="33"/>
    <n v="19422190"/>
    <n v="1.5544656442648019E-2"/>
  </r>
  <r>
    <x v="29"/>
    <s v="United States"/>
    <s v="GDPLTFORECAST"/>
    <s v="TOT"/>
    <s v="MLN_USD"/>
    <s v="A"/>
    <x v="34"/>
    <n v="19740540"/>
    <n v="1.6391045500018242E-2"/>
  </r>
  <r>
    <x v="29"/>
    <s v="United States"/>
    <s v="GDPLTFORECAST"/>
    <s v="TOT"/>
    <s v="MLN_USD"/>
    <s v="A"/>
    <x v="35"/>
    <n v="20075600"/>
    <n v="1.697319323584856E-2"/>
  </r>
  <r>
    <x v="29"/>
    <s v="United States"/>
    <s v="GDPLTFORECAST"/>
    <s v="TOT"/>
    <s v="MLN_USD"/>
    <s v="A"/>
    <x v="36"/>
    <n v="20424180"/>
    <n v="1.7363366474725472E-2"/>
  </r>
  <r>
    <x v="29"/>
    <s v="United States"/>
    <s v="GDPLTFORECAST"/>
    <s v="TOT"/>
    <s v="MLN_USD"/>
    <s v="A"/>
    <x v="37"/>
    <n v="20784020"/>
    <n v="1.7618332780067636E-2"/>
  </r>
  <r>
    <x v="29"/>
    <s v="United States"/>
    <s v="GDPLTFORECAST"/>
    <s v="TOT"/>
    <s v="MLN_USD"/>
    <s v="A"/>
    <x v="38"/>
    <n v="21153450"/>
    <n v="1.7774713457743063E-2"/>
  </r>
  <r>
    <x v="29"/>
    <s v="United States"/>
    <s v="GDPLTFORECAST"/>
    <s v="TOT"/>
    <s v="MLN_USD"/>
    <s v="A"/>
    <x v="39"/>
    <n v="21531180"/>
    <n v="1.7856661679300556E-2"/>
  </r>
  <r>
    <x v="29"/>
    <s v="United States"/>
    <s v="GDPLTFORECAST"/>
    <s v="TOT"/>
    <s v="MLN_USD"/>
    <s v="A"/>
    <x v="40"/>
    <n v="21916430"/>
    <n v="1.7892656138678964E-2"/>
  </r>
  <r>
    <x v="29"/>
    <s v="United States"/>
    <s v="GDPLTFORECAST"/>
    <s v="TOT"/>
    <s v="MLN_USD"/>
    <s v="A"/>
    <x v="41"/>
    <n v="22309050"/>
    <n v="1.7914413980744115E-2"/>
  </r>
  <r>
    <x v="29"/>
    <s v="United States"/>
    <s v="GDPLTFORECAST"/>
    <s v="TOT"/>
    <s v="MLN_USD"/>
    <s v="A"/>
    <x v="42"/>
    <n v="22709530"/>
    <n v="1.7951459161192451E-2"/>
  </r>
  <r>
    <x v="29"/>
    <s v="United States"/>
    <s v="GDPLTFORECAST"/>
    <s v="TOT"/>
    <s v="MLN_USD"/>
    <s v="A"/>
    <x v="43"/>
    <n v="23118740"/>
    <n v="1.8019307312832966E-2"/>
  </r>
  <r>
    <x v="29"/>
    <s v="United States"/>
    <s v="GDPLTFORECAST"/>
    <s v="TOT"/>
    <s v="MLN_USD"/>
    <s v="A"/>
    <x v="44"/>
    <n v="23537610"/>
    <n v="1.8118201943531531E-2"/>
  </r>
  <r>
    <x v="29"/>
    <s v="United States"/>
    <s v="GDPLTFORECAST"/>
    <s v="TOT"/>
    <s v="MLN_USD"/>
    <s v="A"/>
    <x v="45"/>
    <n v="23967030"/>
    <n v="1.8243993336621633E-2"/>
  </r>
  <r>
    <x v="29"/>
    <s v="United States"/>
    <s v="GDPLTFORECAST"/>
    <s v="TOT"/>
    <s v="MLN_USD"/>
    <s v="A"/>
    <x v="46"/>
    <n v="24407860"/>
    <n v="1.8393184303603816E-2"/>
  </r>
  <r>
    <x v="29"/>
    <s v="United States"/>
    <s v="GDPLTFORECAST"/>
    <s v="TOT"/>
    <s v="MLN_USD"/>
    <s v="A"/>
    <x v="47"/>
    <n v="24861010"/>
    <n v="1.8565740708116119E-2"/>
  </r>
  <r>
    <x v="29"/>
    <s v="United States"/>
    <s v="GDPLTFORECAST"/>
    <s v="TOT"/>
    <s v="MLN_USD"/>
    <s v="A"/>
    <x v="48"/>
    <n v="25327180"/>
    <n v="1.8751048328286002E-2"/>
  </r>
  <r>
    <x v="29"/>
    <s v="United States"/>
    <s v="GDPLTFORECAST"/>
    <s v="TOT"/>
    <s v="MLN_USD"/>
    <s v="A"/>
    <x v="49"/>
    <n v="25806800"/>
    <n v="1.893696811093859E-2"/>
  </r>
  <r>
    <x v="29"/>
    <s v="United States"/>
    <s v="GDPLTFORECAST"/>
    <s v="TOT"/>
    <s v="MLN_USD"/>
    <s v="A"/>
    <x v="50"/>
    <n v="26300140"/>
    <n v="1.9116666924996473E-2"/>
  </r>
  <r>
    <x v="29"/>
    <s v="United States"/>
    <s v="GDPLTFORECAST"/>
    <s v="TOT"/>
    <s v="MLN_USD"/>
    <s v="A"/>
    <x v="51"/>
    <n v="26807420"/>
    <n v="1.9288110253405488E-2"/>
  </r>
  <r>
    <x v="29"/>
    <s v="United States"/>
    <s v="GDPLTFORECAST"/>
    <s v="TOT"/>
    <s v="MLN_USD"/>
    <s v="A"/>
    <x v="52"/>
    <n v="27328940"/>
    <n v="1.9454315260476474E-2"/>
  </r>
  <r>
    <x v="29"/>
    <s v="United States"/>
    <s v="GDPLTFORECAST"/>
    <s v="TOT"/>
    <s v="MLN_USD"/>
    <s v="A"/>
    <x v="53"/>
    <n v="27864750"/>
    <n v="1.9605956176858674E-2"/>
  </r>
  <r>
    <x v="29"/>
    <s v="United States"/>
    <s v="GDPLTFORECAST"/>
    <s v="TOT"/>
    <s v="MLN_USD"/>
    <s v="A"/>
    <x v="54"/>
    <n v="28414590"/>
    <n v="1.9732457675019521E-2"/>
  </r>
  <r>
    <x v="29"/>
    <s v="United States"/>
    <s v="GDPLTFORECAST"/>
    <s v="TOT"/>
    <s v="MLN_USD"/>
    <s v="A"/>
    <x v="55"/>
    <n v="28978050"/>
    <n v="1.9829953555550173E-2"/>
  </r>
  <r>
    <x v="29"/>
    <s v="United States"/>
    <s v="GDPLTFORECAST"/>
    <s v="TOT"/>
    <s v="MLN_USD"/>
    <s v="A"/>
    <x v="56"/>
    <n v="29554850"/>
    <n v="1.9904720987091951E-2"/>
  </r>
  <r>
    <x v="29"/>
    <s v="United States"/>
    <s v="GDPLTFORECAST"/>
    <s v="TOT"/>
    <s v="MLN_USD"/>
    <s v="A"/>
    <x v="57"/>
    <n v="30144870"/>
    <n v="1.9963559280456566E-2"/>
  </r>
  <r>
    <x v="29"/>
    <s v="United States"/>
    <s v="GDPLTFORECAST"/>
    <s v="TOT"/>
    <s v="MLN_USD"/>
    <s v="A"/>
    <x v="58"/>
    <n v="30747840"/>
    <n v="2.0002408369981461E-2"/>
  </r>
  <r>
    <x v="29"/>
    <s v="United States"/>
    <s v="GDPLTFORECAST"/>
    <s v="TOT"/>
    <s v="MLN_USD"/>
    <s v="A"/>
    <x v="59"/>
    <n v="31363330"/>
    <n v="2.0017341055501792E-2"/>
  </r>
  <r>
    <x v="29"/>
    <s v="United States"/>
    <s v="GDPLTFORECAST"/>
    <s v="TOT"/>
    <s v="MLN_USD"/>
    <s v="A"/>
    <x v="60"/>
    <n v="31990910"/>
    <n v="2.0009992561376588E-2"/>
  </r>
  <r>
    <x v="29"/>
    <s v="United States"/>
    <s v="GDPLTFORECAST"/>
    <s v="TOT"/>
    <s v="MLN_USD"/>
    <s v="A"/>
    <x v="61"/>
    <n v="32630430"/>
    <n v="1.9990678602140433E-2"/>
  </r>
  <r>
    <x v="29"/>
    <s v="United States"/>
    <s v="GDPLTFORECAST"/>
    <s v="TOT"/>
    <s v="MLN_USD"/>
    <s v="A"/>
    <x v="62"/>
    <n v="33282110"/>
    <n v="1.9971541901225409E-2"/>
  </r>
  <r>
    <x v="29"/>
    <s v="United States"/>
    <s v="GDPLTFORECAST"/>
    <s v="TOT"/>
    <s v="MLN_USD"/>
    <s v="A"/>
    <x v="63"/>
    <n v="33946130"/>
    <n v="1.9951259099858731E-2"/>
  </r>
  <r>
    <x v="29"/>
    <s v="United States"/>
    <s v="GDPLTFORECAST"/>
    <s v="TOT"/>
    <s v="MLN_USD"/>
    <s v="A"/>
    <x v="64"/>
    <n v="34622620"/>
    <n v="1.9928339401280804E-2"/>
  </r>
  <r>
    <x v="29"/>
    <s v="United States"/>
    <s v="GDPLTFORECAST"/>
    <s v="TOT"/>
    <s v="MLN_USD"/>
    <s v="A"/>
    <x v="65"/>
    <n v="35311770"/>
    <n v="1.9904617270443348E-2"/>
  </r>
  <r>
    <x v="29"/>
    <s v="United States"/>
    <s v="GDPLTFORECAST"/>
    <s v="TOT"/>
    <s v="MLN_USD"/>
    <s v="A"/>
    <x v="66"/>
    <n v="36014100"/>
    <n v="1.9889402315431903E-2"/>
  </r>
  <r>
    <x v="29"/>
    <s v="United States"/>
    <s v="GDPLTFORECAST"/>
    <s v="TOT"/>
    <s v="MLN_USD"/>
    <s v="A"/>
    <x v="67"/>
    <n v="36730540"/>
    <n v="1.989331956094964E-2"/>
  </r>
  <r>
    <x v="29"/>
    <s v="United States"/>
    <s v="GDPLTFORECAST"/>
    <s v="TOT"/>
    <s v="MLN_USD"/>
    <s v="A"/>
    <x v="68"/>
    <n v="37462060"/>
    <n v="1.9915852040291337E-2"/>
  </r>
  <r>
    <x v="29"/>
    <s v="United States"/>
    <s v="GDPLTFORECAST"/>
    <s v="TOT"/>
    <s v="MLN_USD"/>
    <s v="A"/>
    <x v="69"/>
    <n v="38209630"/>
    <n v="1.9955389532769985E-2"/>
  </r>
  <r>
    <x v="29"/>
    <s v="United States"/>
    <s v="GDPLTFORECAST"/>
    <s v="TOT"/>
    <s v="MLN_USD"/>
    <s v="A"/>
    <x v="70"/>
    <n v="38974320"/>
    <n v="2.0013017660731158E-2"/>
  </r>
  <r>
    <x v="30"/>
    <s v="Brazil"/>
    <s v="GDPLTFORECAST"/>
    <s v="TOT"/>
    <s v="MLN_USD"/>
    <s v="A"/>
    <x v="0"/>
    <n v="1509247.8755127699"/>
    <n v="0"/>
  </r>
  <r>
    <x v="30"/>
    <s v="Brazil"/>
    <s v="GDPLTFORECAST"/>
    <s v="TOT"/>
    <s v="MLN_USD"/>
    <s v="A"/>
    <x v="1"/>
    <n v="1524340.3542679001"/>
    <n v="1.0000000000001563E-2"/>
  </r>
  <r>
    <x v="30"/>
    <s v="Brazil"/>
    <s v="GDPLTFORECAST"/>
    <s v="TOT"/>
    <s v="MLN_USD"/>
    <s v="A"/>
    <x v="2"/>
    <n v="1516718.65249656"/>
    <n v="-5.0000000000004485E-3"/>
  </r>
  <r>
    <x v="30"/>
    <s v="Brazil"/>
    <s v="GDPLTFORECAST"/>
    <s v="TOT"/>
    <s v="MLN_USD"/>
    <s v="A"/>
    <x v="3"/>
    <n v="1591037.8664688901"/>
    <n v="4.8999999999999044E-2"/>
  </r>
  <r>
    <x v="30"/>
    <s v="Brazil"/>
    <s v="GDPLTFORECAST"/>
    <s v="TOT"/>
    <s v="MLN_USD"/>
    <s v="A"/>
    <x v="4"/>
    <n v="1684909.1005905599"/>
    <n v="5.9000000000003272E-2"/>
  </r>
  <r>
    <x v="30"/>
    <s v="Brazil"/>
    <s v="GDPLTFORECAST"/>
    <s v="TOT"/>
    <s v="MLN_USD"/>
    <s v="A"/>
    <x v="5"/>
    <n v="1755675.28281536"/>
    <n v="4.1999999999998039E-2"/>
  </r>
  <r>
    <x v="30"/>
    <s v="Brazil"/>
    <s v="GDPLTFORECAST"/>
    <s v="TOT"/>
    <s v="MLN_USD"/>
    <s v="A"/>
    <x v="6"/>
    <n v="1794300.1390372999"/>
    <n v="2.200000000000113E-2"/>
  </r>
  <r>
    <x v="30"/>
    <s v="Brazil"/>
    <s v="GDPLTFORECAST"/>
    <s v="TOT"/>
    <s v="MLN_USD"/>
    <s v="A"/>
    <x v="7"/>
    <n v="1855272.6544730701"/>
    <n v="3.3981224271923516E-2"/>
  </r>
  <r>
    <x v="30"/>
    <s v="Brazil"/>
    <s v="GDPLTFORECAST"/>
    <s v="TOT"/>
    <s v="MLN_USD"/>
    <s v="A"/>
    <x v="8"/>
    <n v="1861630.23642877"/>
    <n v="3.4267642226988304E-3"/>
  </r>
  <r>
    <x v="30"/>
    <s v="Brazil"/>
    <s v="GDPLTFORECAST"/>
    <s v="TOT"/>
    <s v="MLN_USD"/>
    <s v="A"/>
    <x v="9"/>
    <n v="1870316.3707336099"/>
    <n v="4.665875174816092E-3"/>
  </r>
  <r>
    <x v="30"/>
    <s v="Brazil"/>
    <s v="GDPLTFORECAST"/>
    <s v="TOT"/>
    <s v="MLN_USD"/>
    <s v="A"/>
    <x v="10"/>
    <n v="1952343.82310187"/>
    <n v="4.3857527877000813E-2"/>
  </r>
  <r>
    <x v="30"/>
    <s v="Brazil"/>
    <s v="GDPLTFORECAST"/>
    <s v="TOT"/>
    <s v="MLN_USD"/>
    <s v="A"/>
    <x v="11"/>
    <n v="1979341.8522125999"/>
    <n v="1.3828521795836046E-2"/>
  </r>
  <r>
    <x v="30"/>
    <s v="Brazil"/>
    <s v="GDPLTFORECAST"/>
    <s v="TOT"/>
    <s v="MLN_USD"/>
    <s v="A"/>
    <x v="12"/>
    <n v="2039791.22038274"/>
    <n v="3.0540135400343837E-2"/>
  </r>
  <r>
    <x v="30"/>
    <s v="Brazil"/>
    <s v="GDPLTFORECAST"/>
    <s v="TOT"/>
    <s v="MLN_USD"/>
    <s v="A"/>
    <x v="13"/>
    <n v="2063042.4309831399"/>
    <n v="1.1398818843840752E-2"/>
  </r>
  <r>
    <x v="30"/>
    <s v="Brazil"/>
    <s v="GDPLTFORECAST"/>
    <s v="TOT"/>
    <s v="MLN_USD"/>
    <s v="A"/>
    <x v="14"/>
    <n v="2181964.4464290701"/>
    <n v="5.7643998814536301E-2"/>
  </r>
  <r>
    <x v="30"/>
    <s v="Brazil"/>
    <s v="GDPLTFORECAST"/>
    <s v="TOT"/>
    <s v="MLN_USD"/>
    <s v="A"/>
    <x v="15"/>
    <n v="2251710.37026199"/>
    <n v="3.1964738906293144E-2"/>
  </r>
  <r>
    <x v="30"/>
    <s v="Brazil"/>
    <s v="GDPLTFORECAST"/>
    <s v="TOT"/>
    <s v="MLN_USD"/>
    <s v="A"/>
    <x v="16"/>
    <n v="2340817.4671617001"/>
    <n v="3.9573072130649978E-2"/>
  </r>
  <r>
    <x v="30"/>
    <s v="Brazil"/>
    <s v="GDPLTFORECAST"/>
    <s v="TOT"/>
    <s v="MLN_USD"/>
    <s v="A"/>
    <x v="17"/>
    <n v="2482678.8934594099"/>
    <n v="6.0603369672271201E-2"/>
  </r>
  <r>
    <x v="30"/>
    <s v="Brazil"/>
    <s v="GDPLTFORECAST"/>
    <s v="TOT"/>
    <s v="MLN_USD"/>
    <s v="A"/>
    <x v="18"/>
    <n v="2609068.6869356702"/>
    <n v="5.0908634946401188E-2"/>
  </r>
  <r>
    <x v="30"/>
    <s v="Brazil"/>
    <s v="GDPLTFORECAST"/>
    <s v="TOT"/>
    <s v="MLN_USD"/>
    <s v="A"/>
    <x v="19"/>
    <n v="2605786.8329627598"/>
    <n v="-1.2578641525781142E-3"/>
  </r>
  <r>
    <x v="30"/>
    <s v="Brazil"/>
    <s v="GDPLTFORECAST"/>
    <s v="TOT"/>
    <s v="MLN_USD"/>
    <s v="A"/>
    <x v="20"/>
    <n v="2802310.6837708298"/>
    <n v="7.541823771694478E-2"/>
  </r>
  <r>
    <x v="30"/>
    <s v="Brazil"/>
    <s v="GDPLTFORECAST"/>
    <s v="TOT"/>
    <s v="MLN_USD"/>
    <s v="A"/>
    <x v="21"/>
    <n v="2913990.4414192801"/>
    <n v="3.9852739489317557E-2"/>
  </r>
  <r>
    <x v="30"/>
    <s v="Brazil"/>
    <s v="GDPLTFORECAST"/>
    <s v="TOT"/>
    <s v="MLN_USD"/>
    <s v="A"/>
    <x v="22"/>
    <n v="2970320.7708050301"/>
    <n v="1.9330993192384627E-2"/>
  </r>
  <r>
    <x v="30"/>
    <s v="Brazil"/>
    <s v="GDPLTFORECAST"/>
    <s v="TOT"/>
    <s v="MLN_USD"/>
    <s v="A"/>
    <x v="23"/>
    <n v="3059736.4350795699"/>
    <n v="3.0103033030437931E-2"/>
  </r>
  <r>
    <x v="30"/>
    <s v="Brazil"/>
    <s v="GDPLTFORECAST"/>
    <s v="TOT"/>
    <s v="MLN_USD"/>
    <s v="A"/>
    <x v="24"/>
    <n v="3075286.1421602401"/>
    <n v="5.082041349180999E-3"/>
  </r>
  <r>
    <x v="30"/>
    <s v="Brazil"/>
    <s v="GDPLTFORECAST"/>
    <s v="TOT"/>
    <s v="MLN_USD"/>
    <s v="A"/>
    <x v="25"/>
    <n v="2966120.9226759002"/>
    <n v="-3.5497581180415461E-2"/>
  </r>
  <r>
    <x v="30"/>
    <s v="Brazil"/>
    <s v="GDPLTFORECAST"/>
    <s v="TOT"/>
    <s v="MLN_USD"/>
    <s v="A"/>
    <x v="26"/>
    <n v="2863250.8754687002"/>
    <n v="-3.4681676805811135E-2"/>
  </r>
  <r>
    <x v="30"/>
    <s v="Brazil"/>
    <s v="GDPLTFORECAST"/>
    <s v="TOT"/>
    <s v="MLN_USD"/>
    <s v="A"/>
    <x v="27"/>
    <n v="2891198.4765411299"/>
    <n v="9.7607936879979817E-3"/>
  </r>
  <r>
    <x v="30"/>
    <s v="Brazil"/>
    <s v="GDPLTFORECAST"/>
    <s v="TOT"/>
    <s v="MLN_USD"/>
    <s v="A"/>
    <x v="28"/>
    <n v="2947608.5068831001"/>
    <n v="1.9510950493255796E-2"/>
  </r>
  <r>
    <x v="30"/>
    <s v="Brazil"/>
    <s v="GDPLTFORECAST"/>
    <s v="TOT"/>
    <s v="MLN_USD"/>
    <s v="A"/>
    <x v="29"/>
    <n v="3031292.3196105198"/>
    <n v="2.8390409558123331E-2"/>
  </r>
  <r>
    <x v="30"/>
    <s v="Brazil"/>
    <s v="GDPLTFORECAST"/>
    <s v="TOT"/>
    <s v="MLN_USD"/>
    <s v="A"/>
    <x v="30"/>
    <n v="3172702"/>
    <n v="4.664996492573481E-2"/>
  </r>
  <r>
    <x v="30"/>
    <s v="Brazil"/>
    <s v="GDPLTFORECAST"/>
    <s v="TOT"/>
    <s v="MLN_USD"/>
    <s v="A"/>
    <x v="31"/>
    <n v="3306067"/>
    <n v="4.2035148589435689E-2"/>
  </r>
  <r>
    <x v="30"/>
    <s v="Brazil"/>
    <s v="GDPLTFORECAST"/>
    <s v="TOT"/>
    <s v="MLN_USD"/>
    <s v="A"/>
    <x v="32"/>
    <n v="3421463"/>
    <n v="3.4904313796423336E-2"/>
  </r>
  <r>
    <x v="30"/>
    <s v="Brazil"/>
    <s v="GDPLTFORECAST"/>
    <s v="TOT"/>
    <s v="MLN_USD"/>
    <s v="A"/>
    <x v="33"/>
    <n v="3521882"/>
    <n v="2.9349725541383931E-2"/>
  </r>
  <r>
    <x v="30"/>
    <s v="Brazil"/>
    <s v="GDPLTFORECAST"/>
    <s v="TOT"/>
    <s v="MLN_USD"/>
    <s v="A"/>
    <x v="34"/>
    <n v="3612608"/>
    <n v="2.5760658647848045E-2"/>
  </r>
  <r>
    <x v="30"/>
    <s v="Brazil"/>
    <s v="GDPLTFORECAST"/>
    <s v="TOT"/>
    <s v="MLN_USD"/>
    <s v="A"/>
    <x v="35"/>
    <n v="3698197"/>
    <n v="2.3691748454302219E-2"/>
  </r>
  <r>
    <x v="30"/>
    <s v="Brazil"/>
    <s v="GDPLTFORECAST"/>
    <s v="TOT"/>
    <s v="MLN_USD"/>
    <s v="A"/>
    <x v="36"/>
    <n v="3781108"/>
    <n v="2.2419303244256561E-2"/>
  </r>
  <r>
    <x v="30"/>
    <s v="Brazil"/>
    <s v="GDPLTFORECAST"/>
    <s v="TOT"/>
    <s v="MLN_USD"/>
    <s v="A"/>
    <x v="37"/>
    <n v="3862623"/>
    <n v="2.1558495552097323E-2"/>
  </r>
  <r>
    <x v="30"/>
    <s v="Brazil"/>
    <s v="GDPLTFORECAST"/>
    <s v="TOT"/>
    <s v="MLN_USD"/>
    <s v="A"/>
    <x v="38"/>
    <n v="3943587"/>
    <n v="2.0960885905769278E-2"/>
  </r>
  <r>
    <x v="30"/>
    <s v="Brazil"/>
    <s v="GDPLTFORECAST"/>
    <s v="TOT"/>
    <s v="MLN_USD"/>
    <s v="A"/>
    <x v="39"/>
    <n v="4024473"/>
    <n v="2.0510768495788145E-2"/>
  </r>
  <r>
    <x v="30"/>
    <s v="Brazil"/>
    <s v="GDPLTFORECAST"/>
    <s v="TOT"/>
    <s v="MLN_USD"/>
    <s v="A"/>
    <x v="40"/>
    <n v="4105555"/>
    <n v="2.0147234184451079E-2"/>
  </r>
  <r>
    <x v="30"/>
    <s v="Brazil"/>
    <s v="GDPLTFORECAST"/>
    <s v="TOT"/>
    <s v="MLN_USD"/>
    <s v="A"/>
    <x v="41"/>
    <n v="4187009"/>
    <n v="1.9839948557503151E-2"/>
  </r>
  <r>
    <x v="30"/>
    <s v="Brazil"/>
    <s v="GDPLTFORECAST"/>
    <s v="TOT"/>
    <s v="MLN_USD"/>
    <s v="A"/>
    <x v="42"/>
    <n v="4268939"/>
    <n v="1.95676675163583E-2"/>
  </r>
  <r>
    <x v="30"/>
    <s v="Brazil"/>
    <s v="GDPLTFORECAST"/>
    <s v="TOT"/>
    <s v="MLN_USD"/>
    <s v="A"/>
    <x v="43"/>
    <n v="4351404"/>
    <n v="1.9317446325656018E-2"/>
  </r>
  <r>
    <x v="30"/>
    <s v="Brazil"/>
    <s v="GDPLTFORECAST"/>
    <s v="TOT"/>
    <s v="MLN_USD"/>
    <s v="A"/>
    <x v="44"/>
    <n v="4434437"/>
    <n v="1.9081887133440167E-2"/>
  </r>
  <r>
    <x v="30"/>
    <s v="Brazil"/>
    <s v="GDPLTFORECAST"/>
    <s v="TOT"/>
    <s v="MLN_USD"/>
    <s v="A"/>
    <x v="45"/>
    <n v="4518042"/>
    <n v="1.8853577128280286E-2"/>
  </r>
  <r>
    <x v="30"/>
    <s v="Brazil"/>
    <s v="GDPLTFORECAST"/>
    <s v="TOT"/>
    <s v="MLN_USD"/>
    <s v="A"/>
    <x v="46"/>
    <n v="4602197"/>
    <n v="1.8626431538263599E-2"/>
  </r>
  <r>
    <x v="30"/>
    <s v="Brazil"/>
    <s v="GDPLTFORECAST"/>
    <s v="TOT"/>
    <s v="MLN_USD"/>
    <s v="A"/>
    <x v="47"/>
    <n v="4686827"/>
    <n v="1.8389043319962273E-2"/>
  </r>
  <r>
    <x v="30"/>
    <s v="Brazil"/>
    <s v="GDPLTFORECAST"/>
    <s v="TOT"/>
    <s v="MLN_USD"/>
    <s v="A"/>
    <x v="48"/>
    <n v="4771817"/>
    <n v="1.8133803530618886E-2"/>
  </r>
  <r>
    <x v="30"/>
    <s v="Brazil"/>
    <s v="GDPLTFORECAST"/>
    <s v="TOT"/>
    <s v="MLN_USD"/>
    <s v="A"/>
    <x v="49"/>
    <n v="4857036"/>
    <n v="1.7858815625159119E-2"/>
  </r>
  <r>
    <x v="30"/>
    <s v="Brazil"/>
    <s v="GDPLTFORECAST"/>
    <s v="TOT"/>
    <s v="MLN_USD"/>
    <s v="A"/>
    <x v="50"/>
    <n v="4942365"/>
    <n v="1.7568121792796987E-2"/>
  </r>
  <r>
    <x v="30"/>
    <s v="Brazil"/>
    <s v="GDPLTFORECAST"/>
    <s v="TOT"/>
    <s v="MLN_USD"/>
    <s v="A"/>
    <x v="51"/>
    <n v="5027705"/>
    <n v="1.7267037137079111E-2"/>
  </r>
  <r>
    <x v="30"/>
    <s v="Brazil"/>
    <s v="GDPLTFORECAST"/>
    <s v="TOT"/>
    <s v="MLN_USD"/>
    <s v="A"/>
    <x v="52"/>
    <n v="5112935"/>
    <n v="1.6952068587954061E-2"/>
  </r>
  <r>
    <x v="30"/>
    <s v="Brazil"/>
    <s v="GDPLTFORECAST"/>
    <s v="TOT"/>
    <s v="MLN_USD"/>
    <s v="A"/>
    <x v="53"/>
    <n v="5197929"/>
    <n v="1.6623328870795318E-2"/>
  </r>
  <r>
    <x v="30"/>
    <s v="Brazil"/>
    <s v="GDPLTFORECAST"/>
    <s v="TOT"/>
    <s v="MLN_USD"/>
    <s v="A"/>
    <x v="54"/>
    <n v="5282578"/>
    <n v="1.6285139716221586E-2"/>
  </r>
  <r>
    <x v="30"/>
    <s v="Brazil"/>
    <s v="GDPLTFORECAST"/>
    <s v="TOT"/>
    <s v="MLN_USD"/>
    <s v="A"/>
    <x v="55"/>
    <n v="5366815"/>
    <n v="1.5946191423960032E-2"/>
  </r>
  <r>
    <x v="30"/>
    <s v="Brazil"/>
    <s v="GDPLTFORECAST"/>
    <s v="TOT"/>
    <s v="MLN_USD"/>
    <s v="A"/>
    <x v="56"/>
    <n v="5450620"/>
    <n v="1.5615406903349616E-2"/>
  </r>
  <r>
    <x v="30"/>
    <s v="Brazil"/>
    <s v="GDPLTFORECAST"/>
    <s v="TOT"/>
    <s v="MLN_USD"/>
    <s v="A"/>
    <x v="57"/>
    <n v="5533673"/>
    <n v="1.5237349145601708E-2"/>
  </r>
  <r>
    <x v="30"/>
    <s v="Brazil"/>
    <s v="GDPLTFORECAST"/>
    <s v="TOT"/>
    <s v="MLN_USD"/>
    <s v="A"/>
    <x v="58"/>
    <n v="5615953"/>
    <n v="1.4868966778485149E-2"/>
  </r>
  <r>
    <x v="30"/>
    <s v="Brazil"/>
    <s v="GDPLTFORECAST"/>
    <s v="TOT"/>
    <s v="MLN_USD"/>
    <s v="A"/>
    <x v="59"/>
    <n v="5697475"/>
    <n v="1.4516147125875234E-2"/>
  </r>
  <r>
    <x v="30"/>
    <s v="Brazil"/>
    <s v="GDPLTFORECAST"/>
    <s v="TOT"/>
    <s v="MLN_USD"/>
    <s v="A"/>
    <x v="60"/>
    <n v="5778303"/>
    <n v="1.4186635307745998E-2"/>
  </r>
  <r>
    <x v="30"/>
    <s v="Brazil"/>
    <s v="GDPLTFORECAST"/>
    <s v="TOT"/>
    <s v="MLN_USD"/>
    <s v="A"/>
    <x v="61"/>
    <n v="5858528"/>
    <n v="1.3883834059930766E-2"/>
  </r>
  <r>
    <x v="30"/>
    <s v="Brazil"/>
    <s v="GDPLTFORECAST"/>
    <s v="TOT"/>
    <s v="MLN_USD"/>
    <s v="A"/>
    <x v="62"/>
    <n v="5938524"/>
    <n v="1.365462450636068E-2"/>
  </r>
  <r>
    <x v="30"/>
    <s v="Brazil"/>
    <s v="GDPLTFORECAST"/>
    <s v="TOT"/>
    <s v="MLN_USD"/>
    <s v="A"/>
    <x v="63"/>
    <n v="6018373"/>
    <n v="1.3445933703391644E-2"/>
  </r>
  <r>
    <x v="30"/>
    <s v="Brazil"/>
    <s v="GDPLTFORECAST"/>
    <s v="TOT"/>
    <s v="MLN_USD"/>
    <s v="A"/>
    <x v="64"/>
    <n v="6098192"/>
    <n v="1.3262554514318126E-2"/>
  </r>
  <r>
    <x v="30"/>
    <s v="Brazil"/>
    <s v="GDPLTFORECAST"/>
    <s v="TOT"/>
    <s v="MLN_USD"/>
    <s v="A"/>
    <x v="65"/>
    <n v="6178117"/>
    <n v="1.3106343650708174E-2"/>
  </r>
  <r>
    <x v="30"/>
    <s v="Brazil"/>
    <s v="GDPLTFORECAST"/>
    <s v="TOT"/>
    <s v="MLN_USD"/>
    <s v="A"/>
    <x v="66"/>
    <n v="6258249"/>
    <n v="1.2970294994413267E-2"/>
  </r>
  <r>
    <x v="30"/>
    <s v="Brazil"/>
    <s v="GDPLTFORECAST"/>
    <s v="TOT"/>
    <s v="MLN_USD"/>
    <s v="A"/>
    <x v="67"/>
    <n v="6338549"/>
    <n v="1.2831065047108181E-2"/>
  </r>
  <r>
    <x v="30"/>
    <s v="Brazil"/>
    <s v="GDPLTFORECAST"/>
    <s v="TOT"/>
    <s v="MLN_USD"/>
    <s v="A"/>
    <x v="68"/>
    <n v="6418891"/>
    <n v="1.2675140635498794E-2"/>
  </r>
  <r>
    <x v="30"/>
    <s v="Brazil"/>
    <s v="GDPLTFORECAST"/>
    <s v="TOT"/>
    <s v="MLN_USD"/>
    <s v="A"/>
    <x v="69"/>
    <n v="6499140"/>
    <n v="1.2502003850821009E-2"/>
  </r>
  <r>
    <x v="30"/>
    <s v="Brazil"/>
    <s v="GDPLTFORECAST"/>
    <s v="TOT"/>
    <s v="MLN_USD"/>
    <s v="A"/>
    <x v="70"/>
    <n v="6579206"/>
    <n v="1.2319476115301375E-2"/>
  </r>
  <r>
    <x v="31"/>
    <s v="Chile"/>
    <s v="GDPLTFORECAST"/>
    <s v="TOT"/>
    <s v="MLN_USD"/>
    <s v="A"/>
    <x v="0"/>
    <n v="107069.790786069"/>
    <n v="0"/>
  </r>
  <r>
    <x v="31"/>
    <s v="Chile"/>
    <s v="GDPLTFORECAST"/>
    <s v="TOT"/>
    <s v="MLN_USD"/>
    <s v="A"/>
    <x v="1"/>
    <n v="115603.146631761"/>
    <n v="7.969900550886555E-2"/>
  </r>
  <r>
    <x v="31"/>
    <s v="Chile"/>
    <s v="GDPLTFORECAST"/>
    <s v="TOT"/>
    <s v="MLN_USD"/>
    <s v="A"/>
    <x v="2"/>
    <n v="129796.928155692"/>
    <n v="0.12278023511888891"/>
  </r>
  <r>
    <x v="31"/>
    <s v="Chile"/>
    <s v="GDPLTFORECAST"/>
    <s v="TOT"/>
    <s v="MLN_USD"/>
    <s v="A"/>
    <x v="3"/>
    <n v="138864.88429817001"/>
    <n v="6.9862640598095993E-2"/>
  </r>
  <r>
    <x v="31"/>
    <s v="Chile"/>
    <s v="GDPLTFORECAST"/>
    <s v="TOT"/>
    <s v="MLN_USD"/>
    <s v="A"/>
    <x v="4"/>
    <n v="146791.45727146699"/>
    <n v="5.7081190924244574E-2"/>
  </r>
  <r>
    <x v="31"/>
    <s v="Chile"/>
    <s v="GDPLTFORECAST"/>
    <s v="TOT"/>
    <s v="MLN_USD"/>
    <s v="A"/>
    <x v="5"/>
    <n v="162391.83272683999"/>
    <n v="0.10627577207386563"/>
  </r>
  <r>
    <x v="31"/>
    <s v="Chile"/>
    <s v="GDPLTFORECAST"/>
    <s v="TOT"/>
    <s v="MLN_USD"/>
    <s v="A"/>
    <x v="6"/>
    <n v="174430.76137446999"/>
    <n v="7.4135062370290106E-2"/>
  </r>
  <r>
    <x v="31"/>
    <s v="Chile"/>
    <s v="GDPLTFORECAST"/>
    <s v="TOT"/>
    <s v="MLN_USD"/>
    <s v="A"/>
    <x v="7"/>
    <n v="187260.11577892699"/>
    <n v="7.354983893531708E-2"/>
  </r>
  <r>
    <x v="31"/>
    <s v="Chile"/>
    <s v="GDPLTFORECAST"/>
    <s v="TOT"/>
    <s v="MLN_USD"/>
    <s v="A"/>
    <x v="8"/>
    <n v="195612.277413323"/>
    <n v="4.4601924972941243E-2"/>
  </r>
  <r>
    <x v="31"/>
    <s v="Chile"/>
    <s v="GDPLTFORECAST"/>
    <s v="TOT"/>
    <s v="MLN_USD"/>
    <s v="A"/>
    <x v="9"/>
    <n v="194600.862343263"/>
    <n v="-5.1705091491927035E-3"/>
  </r>
  <r>
    <x v="31"/>
    <s v="Chile"/>
    <s v="GDPLTFORECAST"/>
    <s v="TOT"/>
    <s v="MLN_USD"/>
    <s v="A"/>
    <x v="10"/>
    <n v="205004.52977903301"/>
    <n v="5.3461569031583389E-2"/>
  </r>
  <r>
    <x v="31"/>
    <s v="Chile"/>
    <s v="GDPLTFORECAST"/>
    <s v="TOT"/>
    <s v="MLN_USD"/>
    <s v="A"/>
    <x v="11"/>
    <n v="211791.34908807999"/>
    <n v="3.3105704134256175E-2"/>
  </r>
  <r>
    <x v="31"/>
    <s v="Chile"/>
    <s v="GDPLTFORECAST"/>
    <s v="TOT"/>
    <s v="MLN_USD"/>
    <s v="A"/>
    <x v="12"/>
    <n v="218363.92686052999"/>
    <n v="3.1033268359401234E-2"/>
  </r>
  <r>
    <x v="31"/>
    <s v="Chile"/>
    <s v="GDPLTFORECAST"/>
    <s v="TOT"/>
    <s v="MLN_USD"/>
    <s v="A"/>
    <x v="13"/>
    <n v="227328.57157002401"/>
    <n v="4.1053688850447356E-2"/>
  </r>
  <r>
    <x v="31"/>
    <s v="Chile"/>
    <s v="GDPLTFORECAST"/>
    <s v="TOT"/>
    <s v="MLN_USD"/>
    <s v="A"/>
    <x v="14"/>
    <n v="243650.27907174299"/>
    <n v="7.1797871200239394E-2"/>
  </r>
  <r>
    <x v="31"/>
    <s v="Chile"/>
    <s v="GDPLTFORECAST"/>
    <s v="TOT"/>
    <s v="MLN_USD"/>
    <s v="A"/>
    <x v="15"/>
    <n v="257761.449751562"/>
    <n v="5.7915676245394287E-2"/>
  </r>
  <r>
    <x v="31"/>
    <s v="Chile"/>
    <s v="GDPLTFORECAST"/>
    <s v="TOT"/>
    <s v="MLN_USD"/>
    <s v="A"/>
    <x v="16"/>
    <n v="274047.00842589099"/>
    <n v="6.3180738198149733E-2"/>
  </r>
  <r>
    <x v="31"/>
    <s v="Chile"/>
    <s v="GDPLTFORECAST"/>
    <s v="TOT"/>
    <s v="MLN_USD"/>
    <s v="A"/>
    <x v="17"/>
    <n v="287520.82746347302"/>
    <n v="4.9166086924191665E-2"/>
  </r>
  <r>
    <x v="31"/>
    <s v="Chile"/>
    <s v="GDPLTFORECAST"/>
    <s v="TOT"/>
    <s v="MLN_USD"/>
    <s v="A"/>
    <x v="18"/>
    <n v="297555.24683122803"/>
    <n v="3.4899799977202717E-2"/>
  </r>
  <r>
    <x v="31"/>
    <s v="Chile"/>
    <s v="GDPLTFORECAST"/>
    <s v="TOT"/>
    <s v="MLN_USD"/>
    <s v="A"/>
    <x v="19"/>
    <n v="292929.13832044002"/>
    <n v="-1.5547057429008859E-2"/>
  </r>
  <r>
    <x v="31"/>
    <s v="Chile"/>
    <s v="GDPLTFORECAST"/>
    <s v="TOT"/>
    <s v="MLN_USD"/>
    <s v="A"/>
    <x v="20"/>
    <n v="310169.61168104003"/>
    <n v="5.8855440122656422E-2"/>
  </r>
  <r>
    <x v="31"/>
    <s v="Chile"/>
    <s v="GDPLTFORECAST"/>
    <s v="TOT"/>
    <s v="MLN_USD"/>
    <s v="A"/>
    <x v="21"/>
    <n v="328898.31868501898"/>
    <n v="6.0382146730861619E-2"/>
  </r>
  <r>
    <x v="31"/>
    <s v="Chile"/>
    <s v="GDPLTFORECAST"/>
    <s v="TOT"/>
    <s v="MLN_USD"/>
    <s v="A"/>
    <x v="22"/>
    <n v="346622.75035643199"/>
    <n v="5.3890307929446823E-2"/>
  </r>
  <r>
    <x v="31"/>
    <s v="Chile"/>
    <s v="GDPLTFORECAST"/>
    <s v="TOT"/>
    <s v="MLN_USD"/>
    <s v="A"/>
    <x v="23"/>
    <n v="360810.37857453403"/>
    <n v="4.0931035840875651E-2"/>
  </r>
  <r>
    <x v="31"/>
    <s v="Chile"/>
    <s v="GDPLTFORECAST"/>
    <s v="TOT"/>
    <s v="MLN_USD"/>
    <s v="A"/>
    <x v="24"/>
    <n v="367129.79358984"/>
    <n v="1.7514504544664966E-2"/>
  </r>
  <r>
    <x v="31"/>
    <s v="Chile"/>
    <s v="GDPLTFORECAST"/>
    <s v="TOT"/>
    <s v="MLN_USD"/>
    <s v="A"/>
    <x v="25"/>
    <n v="375521.44399714802"/>
    <n v="2.2857448656654622E-2"/>
  </r>
  <r>
    <x v="31"/>
    <s v="Chile"/>
    <s v="GDPLTFORECAST"/>
    <s v="TOT"/>
    <s v="MLN_USD"/>
    <s v="A"/>
    <x v="26"/>
    <n v="379992.11053506797"/>
    <n v="1.1905223015583388E-2"/>
  </r>
  <r>
    <x v="31"/>
    <s v="Chile"/>
    <s v="GDPLTFORECAST"/>
    <s v="TOT"/>
    <s v="MLN_USD"/>
    <s v="A"/>
    <x v="27"/>
    <n v="386238.348875948"/>
    <n v="1.6437810595816504E-2"/>
  </r>
  <r>
    <x v="31"/>
    <s v="Chile"/>
    <s v="GDPLTFORECAST"/>
    <s v="TOT"/>
    <s v="MLN_USD"/>
    <s v="A"/>
    <x v="28"/>
    <n v="400047.279919967"/>
    <n v="3.5752356243771599E-2"/>
  </r>
  <r>
    <x v="31"/>
    <s v="Chile"/>
    <s v="GDPLTFORECAST"/>
    <s v="TOT"/>
    <s v="MLN_USD"/>
    <s v="A"/>
    <x v="29"/>
    <n v="414494.044558428"/>
    <n v="3.6112643088964891E-2"/>
  </r>
  <r>
    <x v="31"/>
    <s v="Chile"/>
    <s v="GDPLTFORECAST"/>
    <s v="TOT"/>
    <s v="MLN_USD"/>
    <s v="A"/>
    <x v="30"/>
    <n v="426878.3"/>
    <n v="2.9878005737730806E-2"/>
  </r>
  <r>
    <x v="31"/>
    <s v="Chile"/>
    <s v="GDPLTFORECAST"/>
    <s v="TOT"/>
    <s v="MLN_USD"/>
    <s v="A"/>
    <x v="31"/>
    <n v="438277.7"/>
    <n v="2.6704098100090778E-2"/>
  </r>
  <r>
    <x v="31"/>
    <s v="Chile"/>
    <s v="GDPLTFORECAST"/>
    <s v="TOT"/>
    <s v="MLN_USD"/>
    <s v="A"/>
    <x v="32"/>
    <n v="449363.4"/>
    <n v="2.5293780632690277E-2"/>
  </r>
  <r>
    <x v="31"/>
    <s v="Chile"/>
    <s v="GDPLTFORECAST"/>
    <s v="TOT"/>
    <s v="MLN_USD"/>
    <s v="A"/>
    <x v="33"/>
    <n v="460301.5"/>
    <n v="2.4341323748217958E-2"/>
  </r>
  <r>
    <x v="31"/>
    <s v="Chile"/>
    <s v="GDPLTFORECAST"/>
    <s v="TOT"/>
    <s v="MLN_USD"/>
    <s v="A"/>
    <x v="34"/>
    <n v="471220.7"/>
    <n v="2.3721843183218017E-2"/>
  </r>
  <r>
    <x v="31"/>
    <s v="Chile"/>
    <s v="GDPLTFORECAST"/>
    <s v="TOT"/>
    <s v="MLN_USD"/>
    <s v="A"/>
    <x v="35"/>
    <n v="482235.6"/>
    <n v="2.3375246460946908E-2"/>
  </r>
  <r>
    <x v="31"/>
    <s v="Chile"/>
    <s v="GDPLTFORECAST"/>
    <s v="TOT"/>
    <s v="MLN_USD"/>
    <s v="A"/>
    <x v="36"/>
    <n v="493329.1"/>
    <n v="2.3004315732807701E-2"/>
  </r>
  <r>
    <x v="31"/>
    <s v="Chile"/>
    <s v="GDPLTFORECAST"/>
    <s v="TOT"/>
    <s v="MLN_USD"/>
    <s v="A"/>
    <x v="37"/>
    <n v="504529.5"/>
    <n v="2.270370833587565E-2"/>
  </r>
  <r>
    <x v="31"/>
    <s v="Chile"/>
    <s v="GDPLTFORECAST"/>
    <s v="TOT"/>
    <s v="MLN_USD"/>
    <s v="A"/>
    <x v="38"/>
    <n v="515831.3"/>
    <n v="2.2400672309547787E-2"/>
  </r>
  <r>
    <x v="31"/>
    <s v="Chile"/>
    <s v="GDPLTFORECAST"/>
    <s v="TOT"/>
    <s v="MLN_USD"/>
    <s v="A"/>
    <x v="39"/>
    <n v="527232.30000000005"/>
    <n v="2.210218728487412E-2"/>
  </r>
  <r>
    <x v="31"/>
    <s v="Chile"/>
    <s v="GDPLTFORECAST"/>
    <s v="TOT"/>
    <s v="MLN_USD"/>
    <s v="A"/>
    <x v="40"/>
    <n v="538732"/>
    <n v="2.18114481984506E-2"/>
  </r>
  <r>
    <x v="31"/>
    <s v="Chile"/>
    <s v="GDPLTFORECAST"/>
    <s v="TOT"/>
    <s v="MLN_USD"/>
    <s v="A"/>
    <x v="41"/>
    <n v="550332.69999999995"/>
    <n v="2.1533341253164862E-2"/>
  </r>
  <r>
    <x v="31"/>
    <s v="Chile"/>
    <s v="GDPLTFORECAST"/>
    <s v="TOT"/>
    <s v="MLN_USD"/>
    <s v="A"/>
    <x v="42"/>
    <n v="561996.9"/>
    <n v="2.1194815427104441E-2"/>
  </r>
  <r>
    <x v="31"/>
    <s v="Chile"/>
    <s v="GDPLTFORECAST"/>
    <s v="TOT"/>
    <s v="MLN_USD"/>
    <s v="A"/>
    <x v="43"/>
    <n v="573733.1"/>
    <n v="2.0883033340575174E-2"/>
  </r>
  <r>
    <x v="31"/>
    <s v="Chile"/>
    <s v="GDPLTFORECAST"/>
    <s v="TOT"/>
    <s v="MLN_USD"/>
    <s v="A"/>
    <x v="44"/>
    <n v="585548.5"/>
    <n v="2.0593896360520336E-2"/>
  </r>
  <r>
    <x v="31"/>
    <s v="Chile"/>
    <s v="GDPLTFORECAST"/>
    <s v="TOT"/>
    <s v="MLN_USD"/>
    <s v="A"/>
    <x v="45"/>
    <n v="597448.9"/>
    <n v="2.0323508641897359E-2"/>
  </r>
  <r>
    <x v="31"/>
    <s v="Chile"/>
    <s v="GDPLTFORECAST"/>
    <s v="TOT"/>
    <s v="MLN_USD"/>
    <s v="A"/>
    <x v="46"/>
    <n v="609439.6"/>
    <n v="2.006983358744141E-2"/>
  </r>
  <r>
    <x v="31"/>
    <s v="Chile"/>
    <s v="GDPLTFORECAST"/>
    <s v="TOT"/>
    <s v="MLN_USD"/>
    <s v="A"/>
    <x v="47"/>
    <n v="621528"/>
    <n v="1.9835271616744254E-2"/>
  </r>
  <r>
    <x v="31"/>
    <s v="Chile"/>
    <s v="GDPLTFORECAST"/>
    <s v="TOT"/>
    <s v="MLN_USD"/>
    <s v="A"/>
    <x v="48"/>
    <n v="633719.5"/>
    <n v="1.961536728836033E-2"/>
  </r>
  <r>
    <x v="31"/>
    <s v="Chile"/>
    <s v="GDPLTFORECAST"/>
    <s v="TOT"/>
    <s v="MLN_USD"/>
    <s v="A"/>
    <x v="49"/>
    <n v="646015.6"/>
    <n v="1.9403063973887358E-2"/>
  </r>
  <r>
    <x v="31"/>
    <s v="Chile"/>
    <s v="GDPLTFORECAST"/>
    <s v="TOT"/>
    <s v="MLN_USD"/>
    <s v="A"/>
    <x v="50"/>
    <n v="658412.69999999995"/>
    <n v="1.9190093861510382E-2"/>
  </r>
  <r>
    <x v="31"/>
    <s v="Chile"/>
    <s v="GDPLTFORECAST"/>
    <s v="TOT"/>
    <s v="MLN_USD"/>
    <s v="A"/>
    <x v="51"/>
    <n v="670906.6"/>
    <n v="1.8975788285979345E-2"/>
  </r>
  <r>
    <x v="31"/>
    <s v="Chile"/>
    <s v="GDPLTFORECAST"/>
    <s v="TOT"/>
    <s v="MLN_USD"/>
    <s v="A"/>
    <x v="52"/>
    <n v="683552.2"/>
    <n v="1.8848525264172356E-2"/>
  </r>
  <r>
    <x v="31"/>
    <s v="Chile"/>
    <s v="GDPLTFORECAST"/>
    <s v="TOT"/>
    <s v="MLN_USD"/>
    <s v="A"/>
    <x v="53"/>
    <n v="696351.4"/>
    <n v="1.872453925245221E-2"/>
  </r>
  <r>
    <x v="31"/>
    <s v="Chile"/>
    <s v="GDPLTFORECAST"/>
    <s v="TOT"/>
    <s v="MLN_USD"/>
    <s v="A"/>
    <x v="54"/>
    <n v="709307.1"/>
    <n v="1.8605118048157898E-2"/>
  </r>
  <r>
    <x v="31"/>
    <s v="Chile"/>
    <s v="GDPLTFORECAST"/>
    <s v="TOT"/>
    <s v="MLN_USD"/>
    <s v="A"/>
    <x v="55"/>
    <n v="722423.7"/>
    <n v="1.8492131264441047E-2"/>
  </r>
  <r>
    <x v="31"/>
    <s v="Chile"/>
    <s v="GDPLTFORECAST"/>
    <s v="TOT"/>
    <s v="MLN_USD"/>
    <s v="A"/>
    <x v="56"/>
    <n v="735706.7"/>
    <n v="1.8386716825596894E-2"/>
  </r>
  <r>
    <x v="31"/>
    <s v="Chile"/>
    <s v="GDPLTFORECAST"/>
    <s v="TOT"/>
    <s v="MLN_USD"/>
    <s v="A"/>
    <x v="57"/>
    <n v="749098.2"/>
    <n v="1.8202226512277209E-2"/>
  </r>
  <r>
    <x v="31"/>
    <s v="Chile"/>
    <s v="GDPLTFORECAST"/>
    <s v="TOT"/>
    <s v="MLN_USD"/>
    <s v="A"/>
    <x v="58"/>
    <n v="762595.3"/>
    <n v="1.8017797933568724E-2"/>
  </r>
  <r>
    <x v="31"/>
    <s v="Chile"/>
    <s v="GDPLTFORECAST"/>
    <s v="TOT"/>
    <s v="MLN_USD"/>
    <s v="A"/>
    <x v="59"/>
    <n v="776191.2"/>
    <n v="1.7828460259327494E-2"/>
  </r>
  <r>
    <x v="31"/>
    <s v="Chile"/>
    <s v="GDPLTFORECAST"/>
    <s v="TOT"/>
    <s v="MLN_USD"/>
    <s v="A"/>
    <x v="60"/>
    <n v="789879"/>
    <n v="1.7634572512545965E-2"/>
  </r>
  <r>
    <x v="31"/>
    <s v="Chile"/>
    <s v="GDPLTFORECAST"/>
    <s v="TOT"/>
    <s v="MLN_USD"/>
    <s v="A"/>
    <x v="61"/>
    <n v="803654.4"/>
    <n v="1.7439886362341506E-2"/>
  </r>
  <r>
    <x v="31"/>
    <s v="Chile"/>
    <s v="GDPLTFORECAST"/>
    <s v="TOT"/>
    <s v="MLN_USD"/>
    <s v="A"/>
    <x v="62"/>
    <n v="817512.7"/>
    <n v="1.7244103933232946E-2"/>
  </r>
  <r>
    <x v="31"/>
    <s v="Chile"/>
    <s v="GDPLTFORECAST"/>
    <s v="TOT"/>
    <s v="MLN_USD"/>
    <s v="A"/>
    <x v="63"/>
    <n v="831448.1"/>
    <n v="1.7046096042300007E-2"/>
  </r>
  <r>
    <x v="31"/>
    <s v="Chile"/>
    <s v="GDPLTFORECAST"/>
    <s v="TOT"/>
    <s v="MLN_USD"/>
    <s v="A"/>
    <x v="64"/>
    <n v="845457.2"/>
    <n v="1.6849037239967224E-2"/>
  </r>
  <r>
    <x v="31"/>
    <s v="Chile"/>
    <s v="GDPLTFORECAST"/>
    <s v="TOT"/>
    <s v="MLN_USD"/>
    <s v="A"/>
    <x v="65"/>
    <n v="859544.6"/>
    <n v="1.6662463812479267E-2"/>
  </r>
  <r>
    <x v="31"/>
    <s v="Chile"/>
    <s v="GDPLTFORECAST"/>
    <s v="TOT"/>
    <s v="MLN_USD"/>
    <s v="A"/>
    <x v="66"/>
    <n v="873724.4"/>
    <n v="1.6496875205777695E-2"/>
  </r>
  <r>
    <x v="31"/>
    <s v="Chile"/>
    <s v="GDPLTFORECAST"/>
    <s v="TOT"/>
    <s v="MLN_USD"/>
    <s v="A"/>
    <x v="67"/>
    <n v="888017.7"/>
    <n v="1.6359048688579625E-2"/>
  </r>
  <r>
    <x v="31"/>
    <s v="Chile"/>
    <s v="GDPLTFORECAST"/>
    <s v="TOT"/>
    <s v="MLN_USD"/>
    <s v="A"/>
    <x v="68"/>
    <n v="902450.8"/>
    <n v="1.6253167025837456E-2"/>
  </r>
  <r>
    <x v="31"/>
    <s v="Chile"/>
    <s v="GDPLTFORECAST"/>
    <s v="TOT"/>
    <s v="MLN_USD"/>
    <s v="A"/>
    <x v="69"/>
    <n v="917059.6"/>
    <n v="1.6187918499268816E-2"/>
  </r>
  <r>
    <x v="31"/>
    <s v="Chile"/>
    <s v="GDPLTFORECAST"/>
    <s v="TOT"/>
    <s v="MLN_USD"/>
    <s v="A"/>
    <x v="70"/>
    <n v="931889.4"/>
    <n v="1.6171031850056528E-2"/>
  </r>
  <r>
    <x v="32"/>
    <s v="China"/>
    <s v="GDPLTFORECAST"/>
    <s v="TOT"/>
    <s v="MLN_USD"/>
    <s v="A"/>
    <x v="0"/>
    <n v="1697872.8787509601"/>
    <n v="0"/>
  </r>
  <r>
    <x v="32"/>
    <s v="China"/>
    <s v="GDPLTFORECAST"/>
    <s v="TOT"/>
    <s v="MLN_USD"/>
    <s v="A"/>
    <x v="1"/>
    <n v="1853719.55553798"/>
    <n v="9.1789367000000954E-2"/>
  </r>
  <r>
    <x v="32"/>
    <s v="China"/>
    <s v="GDPLTFORECAST"/>
    <s v="TOT"/>
    <s v="MLN_USD"/>
    <s v="A"/>
    <x v="2"/>
    <n v="2117702.31492153"/>
    <n v="0.14240706400000058"/>
  </r>
  <r>
    <x v="32"/>
    <s v="China"/>
    <s v="GDPLTFORECAST"/>
    <s v="TOT"/>
    <s v="MLN_USD"/>
    <s v="A"/>
    <x v="3"/>
    <n v="2411792.0582159599"/>
    <n v="0.13887208849999633"/>
  </r>
  <r>
    <x v="32"/>
    <s v="China"/>
    <s v="GDPLTFORECAST"/>
    <s v="TOT"/>
    <s v="MLN_USD"/>
    <s v="A"/>
    <x v="4"/>
    <n v="2726182.7060698899"/>
    <n v="0.13035561950000352"/>
  </r>
  <r>
    <x v="32"/>
    <s v="China"/>
    <s v="GDPLTFORECAST"/>
    <s v="TOT"/>
    <s v="MLN_USD"/>
    <s v="A"/>
    <x v="5"/>
    <n v="3024698.0180619899"/>
    <n v="0.10949937849999958"/>
  </r>
  <r>
    <x v="32"/>
    <s v="China"/>
    <s v="GDPLTFORECAST"/>
    <s v="TOT"/>
    <s v="MLN_USD"/>
    <s v="A"/>
    <x v="6"/>
    <n v="3324870.03603095"/>
    <n v="9.9240326199998341E-2"/>
  </r>
  <r>
    <x v="32"/>
    <s v="China"/>
    <s v="GDPLTFORECAST"/>
    <s v="TOT"/>
    <s v="MLN_USD"/>
    <s v="A"/>
    <x v="7"/>
    <n v="3632066.8861740902"/>
    <n v="9.2393641500001289E-2"/>
  </r>
  <r>
    <x v="32"/>
    <s v="China"/>
    <s v="GDPLTFORECAST"/>
    <s v="TOT"/>
    <s v="MLN_USD"/>
    <s v="A"/>
    <x v="8"/>
    <n v="3917114.2423332199"/>
    <n v="7.8480756300000287E-2"/>
  </r>
  <r>
    <x v="32"/>
    <s v="China"/>
    <s v="GDPLTFORECAST"/>
    <s v="TOT"/>
    <s v="MLN_USD"/>
    <s v="A"/>
    <x v="9"/>
    <n v="4217263.3792898301"/>
    <n v="7.6625065899999623E-2"/>
  </r>
  <r>
    <x v="32"/>
    <s v="China"/>
    <s v="GDPLTFORECAST"/>
    <s v="TOT"/>
    <s v="MLN_USD"/>
    <s v="A"/>
    <x v="10"/>
    <n v="4575349.3821112895"/>
    <n v="8.4909565899998318E-2"/>
  </r>
  <r>
    <x v="32"/>
    <s v="China"/>
    <s v="GDPLTFORECAST"/>
    <s v="TOT"/>
    <s v="MLN_USD"/>
    <s v="A"/>
    <x v="11"/>
    <n v="4956695.7968638605"/>
    <n v="8.3348042500002384E-2"/>
  </r>
  <r>
    <x v="32"/>
    <s v="China"/>
    <s v="GDPLTFORECAST"/>
    <s v="TOT"/>
    <s v="MLN_USD"/>
    <s v="A"/>
    <x v="12"/>
    <n v="5409480.6730247997"/>
    <n v="9.1348126799998486E-2"/>
  </r>
  <r>
    <x v="32"/>
    <s v="China"/>
    <s v="GDPLTFORECAST"/>
    <s v="TOT"/>
    <s v="MLN_USD"/>
    <s v="A"/>
    <x v="13"/>
    <n v="5952702.8378578499"/>
    <n v="0.10042039110000167"/>
  </r>
  <r>
    <x v="32"/>
    <s v="China"/>
    <s v="GDPLTFORECAST"/>
    <s v="TOT"/>
    <s v="MLN_USD"/>
    <s v="A"/>
    <x v="14"/>
    <n v="6554949.5054310802"/>
    <n v="0.10117196909999904"/>
  </r>
  <r>
    <x v="32"/>
    <s v="China"/>
    <s v="GDPLTFORECAST"/>
    <s v="TOT"/>
    <s v="MLN_USD"/>
    <s v="A"/>
    <x v="15"/>
    <n v="7302079.0199290803"/>
    <n v="0.11397944620000033"/>
  </r>
  <r>
    <x v="32"/>
    <s v="China"/>
    <s v="GDPLTFORECAST"/>
    <s v="TOT"/>
    <s v="MLN_USD"/>
    <s v="A"/>
    <x v="16"/>
    <n v="8230608.7944047898"/>
    <n v="0.12715964479999942"/>
  </r>
  <r>
    <x v="32"/>
    <s v="China"/>
    <s v="GDPLTFORECAST"/>
    <s v="TOT"/>
    <s v="MLN_USD"/>
    <s v="A"/>
    <x v="17"/>
    <n v="9401776.6817330997"/>
    <n v="0.14229419920000042"/>
  </r>
  <r>
    <x v="32"/>
    <s v="China"/>
    <s v="GDPLTFORECAST"/>
    <s v="TOT"/>
    <s v="MLN_USD"/>
    <s v="A"/>
    <x v="18"/>
    <n v="10309140.732439401"/>
    <n v="9.6509849299998507E-2"/>
  </r>
  <r>
    <x v="32"/>
    <s v="China"/>
    <s v="GDPLTFORECAST"/>
    <s v="TOT"/>
    <s v="MLN_USD"/>
    <s v="A"/>
    <x v="19"/>
    <n v="11277796.094515"/>
    <n v="9.3960824399997422E-2"/>
  </r>
  <r>
    <x v="32"/>
    <s v="China"/>
    <s v="GDPLTFORECAST"/>
    <s v="TOT"/>
    <s v="MLN_USD"/>
    <s v="A"/>
    <x v="20"/>
    <n v="12477670.895509301"/>
    <n v="0.10639266670000036"/>
  </r>
  <r>
    <x v="32"/>
    <s v="China"/>
    <s v="GDPLTFORECAST"/>
    <s v="TOT"/>
    <s v="MLN_USD"/>
    <s v="A"/>
    <x v="21"/>
    <n v="13667692.489570299"/>
    <n v="9.5372093400001967E-2"/>
  </r>
  <r>
    <x v="32"/>
    <s v="China"/>
    <s v="GDPLTFORECAST"/>
    <s v="TOT"/>
    <s v="MLN_USD"/>
    <s v="A"/>
    <x v="22"/>
    <n v="14741638.374226401"/>
    <n v="7.8575508300001706E-2"/>
  </r>
  <r>
    <x v="32"/>
    <s v="China"/>
    <s v="GDPLTFORECAST"/>
    <s v="TOT"/>
    <s v="MLN_USD"/>
    <s v="A"/>
    <x v="23"/>
    <n v="15884901.973845899"/>
    <n v="7.7553360799999416E-2"/>
  </r>
  <r>
    <x v="32"/>
    <s v="China"/>
    <s v="GDPLTFORECAST"/>
    <s v="TOT"/>
    <s v="MLN_USD"/>
    <s v="A"/>
    <x v="24"/>
    <n v="17046007.5794737"/>
    <n v="7.3094917899999112E-2"/>
  </r>
  <r>
    <x v="32"/>
    <s v="China"/>
    <s v="GDPLTFORECAST"/>
    <s v="TOT"/>
    <s v="MLN_USD"/>
    <s v="A"/>
    <x v="25"/>
    <n v="18225591.303973299"/>
    <n v="6.9200000000001038E-2"/>
  </r>
  <r>
    <x v="32"/>
    <s v="China"/>
    <s v="GDPLTFORECAST"/>
    <s v="TOT"/>
    <s v="MLN_USD"/>
    <s v="A"/>
    <x v="26"/>
    <n v="19446705.921339501"/>
    <n v="6.6999999999999504E-2"/>
  </r>
  <r>
    <x v="32"/>
    <s v="China"/>
    <s v="GDPLTFORECAST"/>
    <s v="TOT"/>
    <s v="MLN_USD"/>
    <s v="A"/>
    <x v="27"/>
    <n v="20788528.6299119"/>
    <n v="6.8999999999998618E-2"/>
  </r>
  <r>
    <x v="32"/>
    <s v="China"/>
    <s v="GDPLTFORECAST"/>
    <s v="TOT"/>
    <s v="MLN_USD"/>
    <s v="A"/>
    <x v="28"/>
    <n v="22173019.957116999"/>
    <n v="6.6598812828581044E-2"/>
  </r>
  <r>
    <x v="32"/>
    <s v="China"/>
    <s v="GDPLTFORECAST"/>
    <s v="TOT"/>
    <s v="MLN_USD"/>
    <s v="A"/>
    <x v="29"/>
    <n v="23601365.668477301"/>
    <n v="6.4418185439906184E-2"/>
  </r>
  <r>
    <x v="32"/>
    <s v="China"/>
    <s v="GDPLTFORECAST"/>
    <s v="TOT"/>
    <s v="MLN_USD"/>
    <s v="A"/>
    <x v="30"/>
    <n v="24896400"/>
    <n v="5.4871160835086252E-2"/>
  </r>
  <r>
    <x v="32"/>
    <s v="China"/>
    <s v="GDPLTFORECAST"/>
    <s v="TOT"/>
    <s v="MLN_USD"/>
    <s v="A"/>
    <x v="31"/>
    <n v="26133560"/>
    <n v="4.969232499477827E-2"/>
  </r>
  <r>
    <x v="32"/>
    <s v="China"/>
    <s v="GDPLTFORECAST"/>
    <s v="TOT"/>
    <s v="MLN_USD"/>
    <s v="A"/>
    <x v="32"/>
    <n v="27347400"/>
    <n v="4.6447556322215533E-2"/>
  </r>
  <r>
    <x v="32"/>
    <s v="China"/>
    <s v="GDPLTFORECAST"/>
    <s v="TOT"/>
    <s v="MLN_USD"/>
    <s v="A"/>
    <x v="33"/>
    <n v="28546210"/>
    <n v="4.3836342760189329E-2"/>
  </r>
  <r>
    <x v="32"/>
    <s v="China"/>
    <s v="GDPLTFORECAST"/>
    <s v="TOT"/>
    <s v="MLN_USD"/>
    <s v="A"/>
    <x v="34"/>
    <n v="29737510"/>
    <n v="4.1732335045527869E-2"/>
  </r>
  <r>
    <x v="32"/>
    <s v="China"/>
    <s v="GDPLTFORECAST"/>
    <s v="TOT"/>
    <s v="MLN_USD"/>
    <s v="A"/>
    <x v="35"/>
    <n v="30924390"/>
    <n v="3.9911882333120596E-2"/>
  </r>
  <r>
    <x v="32"/>
    <s v="China"/>
    <s v="GDPLTFORECAST"/>
    <s v="TOT"/>
    <s v="MLN_USD"/>
    <s v="A"/>
    <x v="36"/>
    <n v="32102730"/>
    <n v="3.8103904393910426E-2"/>
  </r>
  <r>
    <x v="32"/>
    <s v="China"/>
    <s v="GDPLTFORECAST"/>
    <s v="TOT"/>
    <s v="MLN_USD"/>
    <s v="A"/>
    <x v="37"/>
    <n v="33270140"/>
    <n v="3.6364820063589542E-2"/>
  </r>
  <r>
    <x v="32"/>
    <s v="China"/>
    <s v="GDPLTFORECAST"/>
    <s v="TOT"/>
    <s v="MLN_USD"/>
    <s v="A"/>
    <x v="38"/>
    <n v="34425170"/>
    <n v="3.4716715950098287E-2"/>
  </r>
  <r>
    <x v="32"/>
    <s v="China"/>
    <s v="GDPLTFORECAST"/>
    <s v="TOT"/>
    <s v="MLN_USD"/>
    <s v="A"/>
    <x v="39"/>
    <n v="35566660"/>
    <n v="3.3158587161661091E-2"/>
  </r>
  <r>
    <x v="32"/>
    <s v="China"/>
    <s v="GDPLTFORECAST"/>
    <s v="TOT"/>
    <s v="MLN_USD"/>
    <s v="A"/>
    <x v="40"/>
    <n v="36693390"/>
    <n v="3.1679387381328361E-2"/>
  </r>
  <r>
    <x v="32"/>
    <s v="China"/>
    <s v="GDPLTFORECAST"/>
    <s v="TOT"/>
    <s v="MLN_USD"/>
    <s v="A"/>
    <x v="41"/>
    <n v="37803900"/>
    <n v="3.0264578988204782E-2"/>
  </r>
  <r>
    <x v="32"/>
    <s v="China"/>
    <s v="GDPLTFORECAST"/>
    <s v="TOT"/>
    <s v="MLN_USD"/>
    <s v="A"/>
    <x v="42"/>
    <n v="38894150"/>
    <n v="2.8839617076545032E-2"/>
  </r>
  <r>
    <x v="32"/>
    <s v="China"/>
    <s v="GDPLTFORECAST"/>
    <s v="TOT"/>
    <s v="MLN_USD"/>
    <s v="A"/>
    <x v="43"/>
    <n v="39961290"/>
    <n v="2.7437031018803681E-2"/>
  </r>
  <r>
    <x v="32"/>
    <s v="China"/>
    <s v="GDPLTFORECAST"/>
    <s v="TOT"/>
    <s v="MLN_USD"/>
    <s v="A"/>
    <x v="44"/>
    <n v="41001810"/>
    <n v="2.6038198466566076E-2"/>
  </r>
  <r>
    <x v="32"/>
    <s v="China"/>
    <s v="GDPLTFORECAST"/>
    <s v="TOT"/>
    <s v="MLN_USD"/>
    <s v="A"/>
    <x v="45"/>
    <n v="42012500"/>
    <n v="2.4649887407409476E-2"/>
  </r>
  <r>
    <x v="32"/>
    <s v="China"/>
    <s v="GDPLTFORECAST"/>
    <s v="TOT"/>
    <s v="MLN_USD"/>
    <s v="A"/>
    <x v="46"/>
    <n v="42991250"/>
    <n v="2.3296637905385387E-2"/>
  </r>
  <r>
    <x v="32"/>
    <s v="China"/>
    <s v="GDPLTFORECAST"/>
    <s v="TOT"/>
    <s v="MLN_USD"/>
    <s v="A"/>
    <x v="47"/>
    <n v="43940020"/>
    <n v="2.2068909371092849E-2"/>
  </r>
  <r>
    <x v="32"/>
    <s v="China"/>
    <s v="GDPLTFORECAST"/>
    <s v="TOT"/>
    <s v="MLN_USD"/>
    <s v="A"/>
    <x v="48"/>
    <n v="44859150"/>
    <n v="2.0917832991427909E-2"/>
  </r>
  <r>
    <x v="32"/>
    <s v="China"/>
    <s v="GDPLTFORECAST"/>
    <s v="TOT"/>
    <s v="MLN_USD"/>
    <s v="A"/>
    <x v="49"/>
    <n v="45749680"/>
    <n v="1.9851691349479506E-2"/>
  </r>
  <r>
    <x v="32"/>
    <s v="China"/>
    <s v="GDPLTFORECAST"/>
    <s v="TOT"/>
    <s v="MLN_USD"/>
    <s v="A"/>
    <x v="50"/>
    <n v="46613240"/>
    <n v="1.8875760442477407E-2"/>
  </r>
  <r>
    <x v="32"/>
    <s v="China"/>
    <s v="GDPLTFORECAST"/>
    <s v="TOT"/>
    <s v="MLN_USD"/>
    <s v="A"/>
    <x v="51"/>
    <n v="47452010"/>
    <n v="1.7994243695568013E-2"/>
  </r>
  <r>
    <x v="32"/>
    <s v="China"/>
    <s v="GDPLTFORECAST"/>
    <s v="TOT"/>
    <s v="MLN_USD"/>
    <s v="A"/>
    <x v="52"/>
    <n v="48266000"/>
    <n v="1.7153962498111186E-2"/>
  </r>
  <r>
    <x v="32"/>
    <s v="China"/>
    <s v="GDPLTFORECAST"/>
    <s v="TOT"/>
    <s v="MLN_USD"/>
    <s v="A"/>
    <x v="53"/>
    <n v="49058320"/>
    <n v="1.6415696349397102E-2"/>
  </r>
  <r>
    <x v="32"/>
    <s v="China"/>
    <s v="GDPLTFORECAST"/>
    <s v="TOT"/>
    <s v="MLN_USD"/>
    <s v="A"/>
    <x v="54"/>
    <n v="49832330"/>
    <n v="1.577734418952792E-2"/>
  </r>
  <r>
    <x v="32"/>
    <s v="China"/>
    <s v="GDPLTFORECAST"/>
    <s v="TOT"/>
    <s v="MLN_USD"/>
    <s v="A"/>
    <x v="55"/>
    <n v="50591680"/>
    <n v="1.5238099442671071E-2"/>
  </r>
  <r>
    <x v="32"/>
    <s v="China"/>
    <s v="GDPLTFORECAST"/>
    <s v="TOT"/>
    <s v="MLN_USD"/>
    <s v="A"/>
    <x v="56"/>
    <n v="51340420"/>
    <n v="1.4799666664558231E-2"/>
  </r>
  <r>
    <x v="32"/>
    <s v="China"/>
    <s v="GDPLTFORECAST"/>
    <s v="TOT"/>
    <s v="MLN_USD"/>
    <s v="A"/>
    <x v="57"/>
    <n v="52086680"/>
    <n v="1.4535525809878491E-2"/>
  </r>
  <r>
    <x v="32"/>
    <s v="China"/>
    <s v="GDPLTFORECAST"/>
    <s v="TOT"/>
    <s v="MLN_USD"/>
    <s v="A"/>
    <x v="58"/>
    <n v="52835350"/>
    <n v="1.4373540413787245E-2"/>
  </r>
  <r>
    <x v="32"/>
    <s v="China"/>
    <s v="GDPLTFORECAST"/>
    <s v="TOT"/>
    <s v="MLN_USD"/>
    <s v="A"/>
    <x v="59"/>
    <n v="53590860"/>
    <n v="1.4299328006722734E-2"/>
  </r>
  <r>
    <x v="32"/>
    <s v="China"/>
    <s v="GDPLTFORECAST"/>
    <s v="TOT"/>
    <s v="MLN_USD"/>
    <s v="A"/>
    <x v="60"/>
    <n v="54356810"/>
    <n v="1.4292549139909294E-2"/>
  </r>
  <r>
    <x v="32"/>
    <s v="China"/>
    <s v="GDPLTFORECAST"/>
    <s v="TOT"/>
    <s v="MLN_USD"/>
    <s v="A"/>
    <x v="61"/>
    <n v="55135830"/>
    <n v="1.4331598929370637E-2"/>
  </r>
  <r>
    <x v="32"/>
    <s v="China"/>
    <s v="GDPLTFORECAST"/>
    <s v="TOT"/>
    <s v="MLN_USD"/>
    <s v="A"/>
    <x v="62"/>
    <n v="55925910"/>
    <n v="1.4329701756552904E-2"/>
  </r>
  <r>
    <x v="32"/>
    <s v="China"/>
    <s v="GDPLTFORECAST"/>
    <s v="TOT"/>
    <s v="MLN_USD"/>
    <s v="A"/>
    <x v="63"/>
    <n v="56726750"/>
    <n v="1.431965970692306E-2"/>
  </r>
  <r>
    <x v="32"/>
    <s v="China"/>
    <s v="GDPLTFORECAST"/>
    <s v="TOT"/>
    <s v="MLN_USD"/>
    <s v="A"/>
    <x v="64"/>
    <n v="57536900"/>
    <n v="1.4281621986099946E-2"/>
  </r>
  <r>
    <x v="32"/>
    <s v="China"/>
    <s v="GDPLTFORECAST"/>
    <s v="TOT"/>
    <s v="MLN_USD"/>
    <s v="A"/>
    <x v="65"/>
    <n v="58354920"/>
    <n v="1.4217310977824749E-2"/>
  </r>
  <r>
    <x v="32"/>
    <s v="China"/>
    <s v="GDPLTFORECAST"/>
    <s v="TOT"/>
    <s v="MLN_USD"/>
    <s v="A"/>
    <x v="66"/>
    <n v="59180130"/>
    <n v="1.4141224081876791E-2"/>
  </r>
  <r>
    <x v="32"/>
    <s v="China"/>
    <s v="GDPLTFORECAST"/>
    <s v="TOT"/>
    <s v="MLN_USD"/>
    <s v="A"/>
    <x v="67"/>
    <n v="60016730"/>
    <n v="1.4136501558884795E-2"/>
  </r>
  <r>
    <x v="32"/>
    <s v="China"/>
    <s v="GDPLTFORECAST"/>
    <s v="TOT"/>
    <s v="MLN_USD"/>
    <s v="A"/>
    <x v="68"/>
    <n v="60864800"/>
    <n v="1.4130559928873243E-2"/>
  </r>
  <r>
    <x v="32"/>
    <s v="China"/>
    <s v="GDPLTFORECAST"/>
    <s v="TOT"/>
    <s v="MLN_USD"/>
    <s v="A"/>
    <x v="69"/>
    <n v="61723510"/>
    <n v="1.4108483064102728E-2"/>
  </r>
  <r>
    <x v="32"/>
    <s v="China"/>
    <s v="GDPLTFORECAST"/>
    <s v="TOT"/>
    <s v="MLN_USD"/>
    <s v="A"/>
    <x v="70"/>
    <n v="62591470"/>
    <n v="1.4062064843687549E-2"/>
  </r>
  <r>
    <x v="33"/>
    <s v="Estonia"/>
    <s v="GDPLTFORECAST"/>
    <s v="TOT"/>
    <s v="MLN_USD"/>
    <s v="A"/>
    <x v="5"/>
    <n v="15489.481459877499"/>
    <n v="0"/>
  </r>
  <r>
    <x v="33"/>
    <s v="Estonia"/>
    <s v="GDPLTFORECAST"/>
    <s v="TOT"/>
    <s v="MLN_USD"/>
    <s v="A"/>
    <x v="6"/>
    <n v="16312.455917442499"/>
    <n v="5.3131181937675409E-2"/>
  </r>
  <r>
    <x v="33"/>
    <s v="Estonia"/>
    <s v="GDPLTFORECAST"/>
    <s v="TOT"/>
    <s v="MLN_USD"/>
    <s v="A"/>
    <x v="7"/>
    <n v="18222.691294697699"/>
    <n v="0.1171028683187203"/>
  </r>
  <r>
    <x v="33"/>
    <s v="Estonia"/>
    <s v="GDPLTFORECAST"/>
    <s v="TOT"/>
    <s v="MLN_USD"/>
    <s v="A"/>
    <x v="8"/>
    <n v="19002.187131666"/>
    <n v="4.2776109432041576E-2"/>
  </r>
  <r>
    <x v="33"/>
    <s v="Estonia"/>
    <s v="GDPLTFORECAST"/>
    <s v="TOT"/>
    <s v="MLN_USD"/>
    <s v="A"/>
    <x v="9"/>
    <n v="18925.918776263999"/>
    <n v="-4.0136619470978463E-3"/>
  </r>
  <r>
    <x v="33"/>
    <s v="Estonia"/>
    <s v="GDPLTFORECAST"/>
    <s v="TOT"/>
    <s v="MLN_USD"/>
    <s v="A"/>
    <x v="10"/>
    <n v="20779.133802855999"/>
    <n v="9.7919421957797681E-2"/>
  </r>
  <r>
    <x v="33"/>
    <s v="Estonia"/>
    <s v="GDPLTFORECAST"/>
    <s v="TOT"/>
    <s v="MLN_USD"/>
    <s v="A"/>
    <x v="11"/>
    <n v="22118.073730822402"/>
    <n v="6.4436753748723152E-2"/>
  </r>
  <r>
    <x v="33"/>
    <s v="Estonia"/>
    <s v="GDPLTFORECAST"/>
    <s v="TOT"/>
    <s v="MLN_USD"/>
    <s v="A"/>
    <x v="12"/>
    <n v="23475.037843739599"/>
    <n v="6.1350917328131249E-2"/>
  </r>
  <r>
    <x v="33"/>
    <s v="Estonia"/>
    <s v="GDPLTFORECAST"/>
    <s v="TOT"/>
    <s v="MLN_USD"/>
    <s v="A"/>
    <x v="13"/>
    <n v="25230.0079234798"/>
    <n v="7.4758988310138941E-2"/>
  </r>
  <r>
    <x v="33"/>
    <s v="Estonia"/>
    <s v="GDPLTFORECAST"/>
    <s v="TOT"/>
    <s v="MLN_USD"/>
    <s v="A"/>
    <x v="14"/>
    <n v="26845.8589602916"/>
    <n v="6.4044808931987829E-2"/>
  </r>
  <r>
    <x v="33"/>
    <s v="Estonia"/>
    <s v="GDPLTFORECAST"/>
    <s v="TOT"/>
    <s v="MLN_USD"/>
    <s v="A"/>
    <x v="15"/>
    <n v="29299.756740964101"/>
    <n v="9.1406938563676654E-2"/>
  </r>
  <r>
    <x v="33"/>
    <s v="Estonia"/>
    <s v="GDPLTFORECAST"/>
    <s v="TOT"/>
    <s v="MLN_USD"/>
    <s v="A"/>
    <x v="16"/>
    <n v="32364.328873382001"/>
    <n v="0.10459377391803759"/>
  </r>
  <r>
    <x v="33"/>
    <s v="Estonia"/>
    <s v="GDPLTFORECAST"/>
    <s v="TOT"/>
    <s v="MLN_USD"/>
    <s v="A"/>
    <x v="17"/>
    <n v="34697.117143062103"/>
    <n v="7.207899409274332E-2"/>
  </r>
  <r>
    <x v="33"/>
    <s v="Estonia"/>
    <s v="GDPLTFORECAST"/>
    <s v="TOT"/>
    <s v="MLN_USD"/>
    <s v="A"/>
    <x v="18"/>
    <n v="32959.283666328804"/>
    <n v="-5.0085817492211748E-2"/>
  </r>
  <r>
    <x v="33"/>
    <s v="Estonia"/>
    <s v="GDPLTFORECAST"/>
    <s v="TOT"/>
    <s v="MLN_USD"/>
    <s v="A"/>
    <x v="19"/>
    <n v="28274.732254423801"/>
    <n v="-0.14213146921911834"/>
  </r>
  <r>
    <x v="33"/>
    <s v="Estonia"/>
    <s v="GDPLTFORECAST"/>
    <s v="TOT"/>
    <s v="MLN_USD"/>
    <s v="A"/>
    <x v="20"/>
    <n v="28741.240674230499"/>
    <n v="1.6499127758626608E-2"/>
  </r>
  <r>
    <x v="33"/>
    <s v="Estonia"/>
    <s v="GDPLTFORECAST"/>
    <s v="TOT"/>
    <s v="MLN_USD"/>
    <s v="A"/>
    <x v="21"/>
    <n v="30910.356528053901"/>
    <n v="7.5470501722921135E-2"/>
  </r>
  <r>
    <x v="33"/>
    <s v="Estonia"/>
    <s v="GDPLTFORECAST"/>
    <s v="TOT"/>
    <s v="MLN_USD"/>
    <s v="A"/>
    <x v="22"/>
    <n v="32247.349168053199"/>
    <n v="4.3253873140733923E-2"/>
  </r>
  <r>
    <x v="33"/>
    <s v="Estonia"/>
    <s v="GDPLTFORECAST"/>
    <s v="TOT"/>
    <s v="MLN_USD"/>
    <s v="A"/>
    <x v="23"/>
    <n v="32899.016793728202"/>
    <n v="2.0208409140203054E-2"/>
  </r>
  <r>
    <x v="33"/>
    <s v="Estonia"/>
    <s v="GDPLTFORECAST"/>
    <s v="TOT"/>
    <s v="MLN_USD"/>
    <s v="A"/>
    <x v="24"/>
    <n v="33806.065560686999"/>
    <n v="2.7570695277790547E-2"/>
  </r>
  <r>
    <x v="33"/>
    <s v="Estonia"/>
    <s v="GDPLTFORECAST"/>
    <s v="TOT"/>
    <s v="MLN_USD"/>
    <s v="A"/>
    <x v="25"/>
    <n v="34397.678098667202"/>
    <n v="1.7500189039099112E-2"/>
  </r>
  <r>
    <x v="33"/>
    <s v="Estonia"/>
    <s v="GDPLTFORECAST"/>
    <s v="TOT"/>
    <s v="MLN_USD"/>
    <s v="A"/>
    <x v="26"/>
    <n v="35155.125642100596"/>
    <n v="2.2020310244799335E-2"/>
  </r>
  <r>
    <x v="33"/>
    <s v="Estonia"/>
    <s v="GDPLTFORECAST"/>
    <s v="TOT"/>
    <s v="MLN_USD"/>
    <s v="A"/>
    <x v="27"/>
    <n v="36828.460846334398"/>
    <n v="4.7598612540012297E-2"/>
  </r>
  <r>
    <x v="33"/>
    <s v="Estonia"/>
    <s v="GDPLTFORECAST"/>
    <s v="TOT"/>
    <s v="MLN_USD"/>
    <s v="A"/>
    <x v="28"/>
    <n v="38191.853209906803"/>
    <n v="3.7020074481556975E-2"/>
  </r>
  <r>
    <x v="33"/>
    <s v="Estonia"/>
    <s v="GDPLTFORECAST"/>
    <s v="TOT"/>
    <s v="MLN_USD"/>
    <s v="A"/>
    <x v="29"/>
    <n v="39409.724666366099"/>
    <n v="3.1888252443937004E-2"/>
  </r>
  <r>
    <x v="33"/>
    <s v="Estonia"/>
    <s v="GDPLTFORECAST"/>
    <s v="TOT"/>
    <s v="MLN_USD"/>
    <s v="A"/>
    <x v="30"/>
    <n v="40532.080000000002"/>
    <n v="2.8479146787639742E-2"/>
  </r>
  <r>
    <x v="33"/>
    <s v="Estonia"/>
    <s v="GDPLTFORECAST"/>
    <s v="TOT"/>
    <s v="MLN_USD"/>
    <s v="A"/>
    <x v="31"/>
    <n v="41588.11"/>
    <n v="2.6054177333114881E-2"/>
  </r>
  <r>
    <x v="33"/>
    <s v="Estonia"/>
    <s v="GDPLTFORECAST"/>
    <s v="TOT"/>
    <s v="MLN_USD"/>
    <s v="A"/>
    <x v="32"/>
    <n v="42591.92"/>
    <n v="2.4136946834083073E-2"/>
  </r>
  <r>
    <x v="33"/>
    <s v="Estonia"/>
    <s v="GDPLTFORECAST"/>
    <s v="TOT"/>
    <s v="MLN_USD"/>
    <s v="A"/>
    <x v="33"/>
    <n v="43572.61"/>
    <n v="2.3025259251050478E-2"/>
  </r>
  <r>
    <x v="33"/>
    <s v="Estonia"/>
    <s v="GDPLTFORECAST"/>
    <s v="TOT"/>
    <s v="MLN_USD"/>
    <s v="A"/>
    <x v="34"/>
    <n v="44561.46"/>
    <n v="2.2694302682350287E-2"/>
  </r>
  <r>
    <x v="33"/>
    <s v="Estonia"/>
    <s v="GDPLTFORECAST"/>
    <s v="TOT"/>
    <s v="MLN_USD"/>
    <s v="A"/>
    <x v="35"/>
    <n v="45567.78"/>
    <n v="2.2582743025026497E-2"/>
  </r>
  <r>
    <x v="33"/>
    <s v="Estonia"/>
    <s v="GDPLTFORECAST"/>
    <s v="TOT"/>
    <s v="MLN_USD"/>
    <s v="A"/>
    <x v="36"/>
    <n v="46588.11"/>
    <n v="2.2391479242570123E-2"/>
  </r>
  <r>
    <x v="33"/>
    <s v="Estonia"/>
    <s v="GDPLTFORECAST"/>
    <s v="TOT"/>
    <s v="MLN_USD"/>
    <s v="A"/>
    <x v="37"/>
    <n v="47623.02"/>
    <n v="2.2214037015023669E-2"/>
  </r>
  <r>
    <x v="33"/>
    <s v="Estonia"/>
    <s v="GDPLTFORECAST"/>
    <s v="TOT"/>
    <s v="MLN_USD"/>
    <s v="A"/>
    <x v="38"/>
    <n v="48667.16"/>
    <n v="2.1925111007239817E-2"/>
  </r>
  <r>
    <x v="33"/>
    <s v="Estonia"/>
    <s v="GDPLTFORECAST"/>
    <s v="TOT"/>
    <s v="MLN_USD"/>
    <s v="A"/>
    <x v="39"/>
    <n v="49714.26"/>
    <n v="2.1515535321970702E-2"/>
  </r>
  <r>
    <x v="33"/>
    <s v="Estonia"/>
    <s v="GDPLTFORECAST"/>
    <s v="TOT"/>
    <s v="MLN_USD"/>
    <s v="A"/>
    <x v="40"/>
    <n v="50758.34"/>
    <n v="2.1001620058309189E-2"/>
  </r>
  <r>
    <x v="33"/>
    <s v="Estonia"/>
    <s v="GDPLTFORECAST"/>
    <s v="TOT"/>
    <s v="MLN_USD"/>
    <s v="A"/>
    <x v="41"/>
    <n v="51795.3"/>
    <n v="2.0429352102531384E-2"/>
  </r>
  <r>
    <x v="33"/>
    <s v="Estonia"/>
    <s v="GDPLTFORECAST"/>
    <s v="TOT"/>
    <s v="MLN_USD"/>
    <s v="A"/>
    <x v="42"/>
    <n v="52817.02"/>
    <n v="1.9726114145491858E-2"/>
  </r>
  <r>
    <x v="33"/>
    <s v="Estonia"/>
    <s v="GDPLTFORECAST"/>
    <s v="TOT"/>
    <s v="MLN_USD"/>
    <s v="A"/>
    <x v="43"/>
    <n v="53823.040000000001"/>
    <n v="1.9047269232531638E-2"/>
  </r>
  <r>
    <x v="33"/>
    <s v="Estonia"/>
    <s v="GDPLTFORECAST"/>
    <s v="TOT"/>
    <s v="MLN_USD"/>
    <s v="A"/>
    <x v="44"/>
    <n v="54814.01"/>
    <n v="1.8411631895931535E-2"/>
  </r>
  <r>
    <x v="33"/>
    <s v="Estonia"/>
    <s v="GDPLTFORECAST"/>
    <s v="TOT"/>
    <s v="MLN_USD"/>
    <s v="A"/>
    <x v="45"/>
    <n v="55791.33"/>
    <n v="1.7829748270560719E-2"/>
  </r>
  <r>
    <x v="33"/>
    <s v="Estonia"/>
    <s v="GDPLTFORECAST"/>
    <s v="TOT"/>
    <s v="MLN_USD"/>
    <s v="A"/>
    <x v="46"/>
    <n v="56756.67"/>
    <n v="1.7302688428470825E-2"/>
  </r>
  <r>
    <x v="33"/>
    <s v="Estonia"/>
    <s v="GDPLTFORECAST"/>
    <s v="TOT"/>
    <s v="MLN_USD"/>
    <s v="A"/>
    <x v="47"/>
    <n v="57711.040000000001"/>
    <n v="1.6815116179296652E-2"/>
  </r>
  <r>
    <x v="33"/>
    <s v="Estonia"/>
    <s v="GDPLTFORECAST"/>
    <s v="TOT"/>
    <s v="MLN_USD"/>
    <s v="A"/>
    <x v="48"/>
    <n v="58655.99"/>
    <n v="1.6373816864156288E-2"/>
  </r>
  <r>
    <x v="33"/>
    <s v="Estonia"/>
    <s v="GDPLTFORECAST"/>
    <s v="TOT"/>
    <s v="MLN_USD"/>
    <s v="A"/>
    <x v="49"/>
    <n v="59592.5"/>
    <n v="1.5966144293191542E-2"/>
  </r>
  <r>
    <x v="33"/>
    <s v="Estonia"/>
    <s v="GDPLTFORECAST"/>
    <s v="TOT"/>
    <s v="MLN_USD"/>
    <s v="A"/>
    <x v="50"/>
    <n v="60520.54"/>
    <n v="1.557310064185935E-2"/>
  </r>
  <r>
    <x v="33"/>
    <s v="Estonia"/>
    <s v="GDPLTFORECAST"/>
    <s v="TOT"/>
    <s v="MLN_USD"/>
    <s v="A"/>
    <x v="51"/>
    <n v="61439.09"/>
    <n v="1.5177491806913856E-2"/>
  </r>
  <r>
    <x v="33"/>
    <s v="Estonia"/>
    <s v="GDPLTFORECAST"/>
    <s v="TOT"/>
    <s v="MLN_USD"/>
    <s v="A"/>
    <x v="52"/>
    <n v="62345.599999999999"/>
    <n v="1.4754613064744238E-2"/>
  </r>
  <r>
    <x v="33"/>
    <s v="Estonia"/>
    <s v="GDPLTFORECAST"/>
    <s v="TOT"/>
    <s v="MLN_USD"/>
    <s v="A"/>
    <x v="53"/>
    <n v="63236.81"/>
    <n v="1.4294673561566551E-2"/>
  </r>
  <r>
    <x v="33"/>
    <s v="Estonia"/>
    <s v="GDPLTFORECAST"/>
    <s v="TOT"/>
    <s v="MLN_USD"/>
    <s v="A"/>
    <x v="54"/>
    <n v="64109.38"/>
    <n v="1.3798450617606983E-2"/>
  </r>
  <r>
    <x v="33"/>
    <s v="Estonia"/>
    <s v="GDPLTFORECAST"/>
    <s v="TOT"/>
    <s v="MLN_USD"/>
    <s v="A"/>
    <x v="55"/>
    <n v="64961.09"/>
    <n v="1.3285263404512637E-2"/>
  </r>
  <r>
    <x v="33"/>
    <s v="Estonia"/>
    <s v="GDPLTFORECAST"/>
    <s v="TOT"/>
    <s v="MLN_USD"/>
    <s v="A"/>
    <x v="56"/>
    <n v="65791.42"/>
    <n v="1.2781959169712254E-2"/>
  </r>
  <r>
    <x v="33"/>
    <s v="Estonia"/>
    <s v="GDPLTFORECAST"/>
    <s v="TOT"/>
    <s v="MLN_USD"/>
    <s v="A"/>
    <x v="57"/>
    <n v="66601.440000000002"/>
    <n v="1.2311939763574031E-2"/>
  </r>
  <r>
    <x v="33"/>
    <s v="Estonia"/>
    <s v="GDPLTFORECAST"/>
    <s v="TOT"/>
    <s v="MLN_USD"/>
    <s v="A"/>
    <x v="58"/>
    <n v="67394.179999999993"/>
    <n v="1.1902745646340307E-2"/>
  </r>
  <r>
    <x v="33"/>
    <s v="Estonia"/>
    <s v="GDPLTFORECAST"/>
    <s v="TOT"/>
    <s v="MLN_USD"/>
    <s v="A"/>
    <x v="59"/>
    <n v="68174.38"/>
    <n v="1.1576667302725774E-2"/>
  </r>
  <r>
    <x v="33"/>
    <s v="Estonia"/>
    <s v="GDPLTFORECAST"/>
    <s v="TOT"/>
    <s v="MLN_USD"/>
    <s v="A"/>
    <x v="60"/>
    <n v="68947.929999999993"/>
    <n v="1.1346637842544194E-2"/>
  </r>
  <r>
    <x v="33"/>
    <s v="Estonia"/>
    <s v="GDPLTFORECAST"/>
    <s v="TOT"/>
    <s v="MLN_USD"/>
    <s v="A"/>
    <x v="61"/>
    <n v="69721.36"/>
    <n v="1.1217595655156121E-2"/>
  </r>
  <r>
    <x v="33"/>
    <s v="Estonia"/>
    <s v="GDPLTFORECAST"/>
    <s v="TOT"/>
    <s v="MLN_USD"/>
    <s v="A"/>
    <x v="62"/>
    <n v="70500.87"/>
    <n v="1.1180361369887093E-2"/>
  </r>
  <r>
    <x v="33"/>
    <s v="Estonia"/>
    <s v="GDPLTFORECAST"/>
    <s v="TOT"/>
    <s v="MLN_USD"/>
    <s v="A"/>
    <x v="63"/>
    <n v="71291.92"/>
    <n v="1.1220428911019154E-2"/>
  </r>
  <r>
    <x v="33"/>
    <s v="Estonia"/>
    <s v="GDPLTFORECAST"/>
    <s v="TOT"/>
    <s v="MLN_USD"/>
    <s v="A"/>
    <x v="64"/>
    <n v="72099.7"/>
    <n v="1.1330596791333525E-2"/>
  </r>
  <r>
    <x v="33"/>
    <s v="Estonia"/>
    <s v="GDPLTFORECAST"/>
    <s v="TOT"/>
    <s v="MLN_USD"/>
    <s v="A"/>
    <x v="65"/>
    <n v="72927.83"/>
    <n v="1.1485900773512192E-2"/>
  </r>
  <r>
    <x v="33"/>
    <s v="Estonia"/>
    <s v="GDPLTFORECAST"/>
    <s v="TOT"/>
    <s v="MLN_USD"/>
    <s v="A"/>
    <x v="66"/>
    <n v="73778.429999999993"/>
    <n v="1.1663585766914952E-2"/>
  </r>
  <r>
    <x v="33"/>
    <s v="Estonia"/>
    <s v="GDPLTFORECAST"/>
    <s v="TOT"/>
    <s v="MLN_USD"/>
    <s v="A"/>
    <x v="67"/>
    <n v="74643.66"/>
    <n v="1.172741138568556E-2"/>
  </r>
  <r>
    <x v="33"/>
    <s v="Estonia"/>
    <s v="GDPLTFORECAST"/>
    <s v="TOT"/>
    <s v="MLN_USD"/>
    <s v="A"/>
    <x v="68"/>
    <n v="75521.59"/>
    <n v="1.1761615119087132E-2"/>
  </r>
  <r>
    <x v="33"/>
    <s v="Estonia"/>
    <s v="GDPLTFORECAST"/>
    <s v="TOT"/>
    <s v="MLN_USD"/>
    <s v="A"/>
    <x v="69"/>
    <n v="76409.38"/>
    <n v="1.1755446356465749E-2"/>
  </r>
  <r>
    <x v="33"/>
    <s v="Estonia"/>
    <s v="GDPLTFORECAST"/>
    <s v="TOT"/>
    <s v="MLN_USD"/>
    <s v="A"/>
    <x v="70"/>
    <n v="77303.490000000005"/>
    <n v="1.1701573812010979E-2"/>
  </r>
  <r>
    <x v="34"/>
    <s v="India"/>
    <s v="GDPLTFORECAST"/>
    <s v="TOT"/>
    <s v="MLN_USD"/>
    <s v="A"/>
    <x v="0"/>
    <n v="1297455.0864621"/>
    <n v="0"/>
  </r>
  <r>
    <x v="34"/>
    <s v="India"/>
    <s v="GDPLTFORECAST"/>
    <s v="TOT"/>
    <s v="MLN_USD"/>
    <s v="A"/>
    <x v="1"/>
    <n v="1366028.0368876101"/>
    <n v="5.2851887622942462E-2"/>
  </r>
  <r>
    <x v="34"/>
    <s v="India"/>
    <s v="GDPLTFORECAST"/>
    <s v="TOT"/>
    <s v="MLN_USD"/>
    <s v="A"/>
    <x v="2"/>
    <n v="1385568.4408217799"/>
    <n v="1.4304540907294383E-2"/>
  </r>
  <r>
    <x v="34"/>
    <s v="India"/>
    <s v="GDPLTFORECAST"/>
    <s v="TOT"/>
    <s v="MLN_USD"/>
    <s v="A"/>
    <x v="3"/>
    <n v="1459888.79134637"/>
    <n v="5.3638888080123071E-2"/>
  </r>
  <r>
    <x v="34"/>
    <s v="India"/>
    <s v="GDPLTFORECAST"/>
    <s v="TOT"/>
    <s v="MLN_USD"/>
    <s v="A"/>
    <x v="4"/>
    <n v="1542829.6116839901"/>
    <n v="5.6813108525292977E-2"/>
  </r>
  <r>
    <x v="34"/>
    <s v="India"/>
    <s v="GDPLTFORECAST"/>
    <s v="TOT"/>
    <s v="MLN_USD"/>
    <s v="A"/>
    <x v="5"/>
    <n v="1641489.7414832299"/>
    <n v="6.3947521522841999E-2"/>
  </r>
  <r>
    <x v="34"/>
    <s v="India"/>
    <s v="GDPLTFORECAST"/>
    <s v="TOT"/>
    <s v="MLN_USD"/>
    <s v="A"/>
    <x v="6"/>
    <n v="1900779.33589633"/>
    <n v="0.15795992375731149"/>
  </r>
  <r>
    <x v="34"/>
    <s v="India"/>
    <s v="GDPLTFORECAST"/>
    <s v="TOT"/>
    <s v="MLN_USD"/>
    <s v="A"/>
    <x v="7"/>
    <n v="2073784.8909215699"/>
    <n v="9.1018221714651348E-2"/>
  </r>
  <r>
    <x v="34"/>
    <s v="India"/>
    <s v="GDPLTFORECAST"/>
    <s v="TOT"/>
    <s v="MLN_USD"/>
    <s v="A"/>
    <x v="8"/>
    <n v="2196414.0127776"/>
    <n v="5.913299995234067E-2"/>
  </r>
  <r>
    <x v="34"/>
    <s v="India"/>
    <s v="GDPLTFORECAST"/>
    <s v="TOT"/>
    <s v="MLN_USD"/>
    <s v="A"/>
    <x v="9"/>
    <n v="2348745.87597303"/>
    <n v="6.9354803925508524E-2"/>
  </r>
  <r>
    <x v="34"/>
    <s v="India"/>
    <s v="GDPLTFORECAST"/>
    <s v="TOT"/>
    <s v="MLN_USD"/>
    <s v="A"/>
    <x v="10"/>
    <n v="2478611.3014422199"/>
    <n v="5.5291390523629858E-2"/>
  </r>
  <r>
    <x v="34"/>
    <s v="India"/>
    <s v="GDPLTFORECAST"/>
    <s v="TOT"/>
    <s v="MLN_USD"/>
    <s v="A"/>
    <x v="11"/>
    <n v="2578383.8829852198"/>
    <n v="4.0253419923061529E-2"/>
  </r>
  <r>
    <x v="34"/>
    <s v="India"/>
    <s v="GDPLTFORECAST"/>
    <s v="TOT"/>
    <s v="MLN_USD"/>
    <s v="A"/>
    <x v="12"/>
    <n v="2695603.7494090898"/>
    <n v="4.5462534573460944E-2"/>
  </r>
  <r>
    <x v="34"/>
    <s v="India"/>
    <s v="GDPLTFORECAST"/>
    <s v="TOT"/>
    <s v="MLN_USD"/>
    <s v="A"/>
    <x v="13"/>
    <n v="2883977.0281541301"/>
    <n v="6.988166520629524E-2"/>
  </r>
  <r>
    <x v="34"/>
    <s v="India"/>
    <s v="GDPLTFORECAST"/>
    <s v="TOT"/>
    <s v="MLN_USD"/>
    <s v="A"/>
    <x v="14"/>
    <n v="3120261.9689771198"/>
    <n v="8.1930243728127738E-2"/>
  </r>
  <r>
    <x v="34"/>
    <s v="India"/>
    <s v="GDPLTFORECAST"/>
    <s v="TOT"/>
    <s v="MLN_USD"/>
    <s v="A"/>
    <x v="15"/>
    <n v="3407940.51403919"/>
    <n v="9.2196920618295541E-2"/>
  </r>
  <r>
    <x v="34"/>
    <s v="India"/>
    <s v="GDPLTFORECAST"/>
    <s v="TOT"/>
    <s v="MLN_USD"/>
    <s v="A"/>
    <x v="16"/>
    <n v="3723706.8026835402"/>
    <n v="9.2656044711911578E-2"/>
  </r>
  <r>
    <x v="34"/>
    <s v="India"/>
    <s v="GDPLTFORECAST"/>
    <s v="TOT"/>
    <s v="MLN_USD"/>
    <s v="A"/>
    <x v="17"/>
    <n v="4093851.16605847"/>
    <n v="9.9402123472283055E-2"/>
  </r>
  <r>
    <x v="34"/>
    <s v="India"/>
    <s v="GDPLTFORECAST"/>
    <s v="TOT"/>
    <s v="MLN_USD"/>
    <s v="A"/>
    <x v="18"/>
    <n v="4339082.2586688204"/>
    <n v="5.9902298022831424E-2"/>
  </r>
  <r>
    <x v="34"/>
    <s v="India"/>
    <s v="GDPLTFORECAST"/>
    <s v="TOT"/>
    <s v="MLN_USD"/>
    <s v="A"/>
    <x v="19"/>
    <n v="4574522.4912396902"/>
    <n v="5.426037547467466E-2"/>
  </r>
  <r>
    <x v="34"/>
    <s v="India"/>
    <s v="GDPLTFORECAST"/>
    <s v="TOT"/>
    <s v="MLN_USD"/>
    <s v="A"/>
    <x v="20"/>
    <n v="5080534.18151893"/>
    <n v="0.1106151934433075"/>
  </r>
  <r>
    <x v="34"/>
    <s v="India"/>
    <s v="GDPLTFORECAST"/>
    <s v="TOT"/>
    <s v="MLN_USD"/>
    <s v="A"/>
    <x v="21"/>
    <n v="5467670.4455820899"/>
    <n v="7.6199913283019782E-2"/>
  </r>
  <r>
    <x v="34"/>
    <s v="India"/>
    <s v="GDPLTFORECAST"/>
    <s v="TOT"/>
    <s v="MLN_USD"/>
    <s v="A"/>
    <x v="22"/>
    <n v="5773816.5707423398"/>
    <n v="5.5992058813204126E-2"/>
  </r>
  <r>
    <x v="34"/>
    <s v="India"/>
    <s v="GDPLTFORECAST"/>
    <s v="TOT"/>
    <s v="MLN_USD"/>
    <s v="A"/>
    <x v="23"/>
    <n v="6125805.4525573198"/>
    <n v="6.0962948424550412E-2"/>
  </r>
  <r>
    <x v="34"/>
    <s v="India"/>
    <s v="GDPLTFORECAST"/>
    <s v="TOT"/>
    <s v="MLN_USD"/>
    <s v="A"/>
    <x v="24"/>
    <n v="6561038.1361180795"/>
    <n v="7.1049054190753802E-2"/>
  </r>
  <r>
    <x v="34"/>
    <s v="India"/>
    <s v="GDPLTFORECAST"/>
    <s v="TOT"/>
    <s v="MLN_USD"/>
    <s v="A"/>
    <x v="25"/>
    <n v="7068982.5221440597"/>
    <n v="7.7418295014897165E-2"/>
  </r>
  <r>
    <x v="34"/>
    <s v="India"/>
    <s v="GDPLTFORECAST"/>
    <s v="TOT"/>
    <s v="MLN_USD"/>
    <s v="A"/>
    <x v="26"/>
    <n v="7626477.7678518398"/>
    <n v="7.8864991384741678E-2"/>
  </r>
  <r>
    <x v="34"/>
    <s v="India"/>
    <s v="GDPLTFORECAST"/>
    <s v="TOT"/>
    <s v="MLN_USD"/>
    <s v="A"/>
    <x v="27"/>
    <n v="8110254.5011760397"/>
    <n v="6.3433835126810667E-2"/>
  </r>
  <r>
    <x v="34"/>
    <s v="India"/>
    <s v="GDPLTFORECAST"/>
    <s v="TOT"/>
    <s v="MLN_USD"/>
    <s v="A"/>
    <x v="28"/>
    <n v="8692351.28365013"/>
    <n v="7.1772936643317742E-2"/>
  </r>
  <r>
    <x v="34"/>
    <s v="India"/>
    <s v="GDPLTFORECAST"/>
    <s v="TOT"/>
    <s v="MLN_USD"/>
    <s v="A"/>
    <x v="29"/>
    <n v="9352168.7779072691"/>
    <n v="7.590782663123874E-2"/>
  </r>
  <r>
    <x v="34"/>
    <s v="India"/>
    <s v="GDPLTFORECAST"/>
    <s v="TOT"/>
    <s v="MLN_USD"/>
    <s v="A"/>
    <x v="30"/>
    <n v="10074210"/>
    <n v="7.7205751867782446E-2"/>
  </r>
  <r>
    <x v="34"/>
    <s v="India"/>
    <s v="GDPLTFORECAST"/>
    <s v="TOT"/>
    <s v="MLN_USD"/>
    <s v="A"/>
    <x v="31"/>
    <n v="10810090"/>
    <n v="7.3045926181804832E-2"/>
  </r>
  <r>
    <x v="34"/>
    <s v="India"/>
    <s v="GDPLTFORECAST"/>
    <s v="TOT"/>
    <s v="MLN_USD"/>
    <s v="A"/>
    <x v="32"/>
    <n v="11558350"/>
    <n v="6.9218665154499259E-2"/>
  </r>
  <r>
    <x v="34"/>
    <s v="India"/>
    <s v="GDPLTFORECAST"/>
    <s v="TOT"/>
    <s v="MLN_USD"/>
    <s v="A"/>
    <x v="33"/>
    <n v="12319860"/>
    <n v="6.5883971328087432E-2"/>
  </r>
  <r>
    <x v="34"/>
    <s v="India"/>
    <s v="GDPLTFORECAST"/>
    <s v="TOT"/>
    <s v="MLN_USD"/>
    <s v="A"/>
    <x v="34"/>
    <n v="13098490"/>
    <n v="6.3201205208500699E-2"/>
  </r>
  <r>
    <x v="34"/>
    <s v="India"/>
    <s v="GDPLTFORECAST"/>
    <s v="TOT"/>
    <s v="MLN_USD"/>
    <s v="A"/>
    <x v="35"/>
    <n v="13897900"/>
    <n v="6.1030698958429497E-2"/>
  </r>
  <r>
    <x v="34"/>
    <s v="India"/>
    <s v="GDPLTFORECAST"/>
    <s v="TOT"/>
    <s v="MLN_USD"/>
    <s v="A"/>
    <x v="36"/>
    <n v="14719120"/>
    <n v="5.9089502730628407E-2"/>
  </r>
  <r>
    <x v="34"/>
    <s v="India"/>
    <s v="GDPLTFORECAST"/>
    <s v="TOT"/>
    <s v="MLN_USD"/>
    <s v="A"/>
    <x v="37"/>
    <n v="15563830"/>
    <n v="5.7388621058867662E-2"/>
  </r>
  <r>
    <x v="34"/>
    <s v="India"/>
    <s v="GDPLTFORECAST"/>
    <s v="TOT"/>
    <s v="MLN_USD"/>
    <s v="A"/>
    <x v="38"/>
    <n v="16432660"/>
    <n v="5.5823662941576702E-2"/>
  </r>
  <r>
    <x v="34"/>
    <s v="India"/>
    <s v="GDPLTFORECAST"/>
    <s v="TOT"/>
    <s v="MLN_USD"/>
    <s v="A"/>
    <x v="39"/>
    <n v="17325930"/>
    <n v="5.4359428114498787E-2"/>
  </r>
  <r>
    <x v="34"/>
    <s v="India"/>
    <s v="GDPLTFORECAST"/>
    <s v="TOT"/>
    <s v="MLN_USD"/>
    <s v="A"/>
    <x v="40"/>
    <n v="18243690"/>
    <n v="5.2970316744902046E-2"/>
  </r>
  <r>
    <x v="34"/>
    <s v="India"/>
    <s v="GDPLTFORECAST"/>
    <s v="TOT"/>
    <s v="MLN_USD"/>
    <s v="A"/>
    <x v="41"/>
    <n v="19185900"/>
    <n v="5.1645801918361878E-2"/>
  </r>
  <r>
    <x v="34"/>
    <s v="India"/>
    <s v="GDPLTFORECAST"/>
    <s v="TOT"/>
    <s v="MLN_USD"/>
    <s v="A"/>
    <x v="42"/>
    <n v="20151790"/>
    <n v="5.0343742018878368E-2"/>
  </r>
  <r>
    <x v="34"/>
    <s v="India"/>
    <s v="GDPLTFORECAST"/>
    <s v="TOT"/>
    <s v="MLN_USD"/>
    <s v="A"/>
    <x v="43"/>
    <n v="21141450"/>
    <n v="4.9110277548545245E-2"/>
  </r>
  <r>
    <x v="34"/>
    <s v="India"/>
    <s v="GDPLTFORECAST"/>
    <s v="TOT"/>
    <s v="MLN_USD"/>
    <s v="A"/>
    <x v="44"/>
    <n v="22154570"/>
    <n v="4.7921027176470954E-2"/>
  </r>
  <r>
    <x v="34"/>
    <s v="India"/>
    <s v="GDPLTFORECAST"/>
    <s v="TOT"/>
    <s v="MLN_USD"/>
    <s v="A"/>
    <x v="45"/>
    <n v="23190540"/>
    <n v="4.6761006871268496E-2"/>
  </r>
  <r>
    <x v="34"/>
    <s v="India"/>
    <s v="GDPLTFORECAST"/>
    <s v="TOT"/>
    <s v="MLN_USD"/>
    <s v="A"/>
    <x v="46"/>
    <n v="24248800"/>
    <n v="4.5633262528600005E-2"/>
  </r>
  <r>
    <x v="34"/>
    <s v="India"/>
    <s v="GDPLTFORECAST"/>
    <s v="TOT"/>
    <s v="MLN_USD"/>
    <s v="A"/>
    <x v="47"/>
    <n v="25329450"/>
    <n v="4.456509188083535E-2"/>
  </r>
  <r>
    <x v="34"/>
    <s v="India"/>
    <s v="GDPLTFORECAST"/>
    <s v="TOT"/>
    <s v="MLN_USD"/>
    <s v="A"/>
    <x v="48"/>
    <n v="26432740"/>
    <n v="4.355759797390002E-2"/>
  </r>
  <r>
    <x v="34"/>
    <s v="India"/>
    <s v="GDPLTFORECAST"/>
    <s v="TOT"/>
    <s v="MLN_USD"/>
    <s v="A"/>
    <x v="49"/>
    <n v="27558680"/>
    <n v="4.2596416413886784E-2"/>
  </r>
  <r>
    <x v="34"/>
    <s v="India"/>
    <s v="GDPLTFORECAST"/>
    <s v="TOT"/>
    <s v="MLN_USD"/>
    <s v="A"/>
    <x v="50"/>
    <n v="28707070"/>
    <n v="4.1670718626581449E-2"/>
  </r>
  <r>
    <x v="34"/>
    <s v="India"/>
    <s v="GDPLTFORECAST"/>
    <s v="TOT"/>
    <s v="MLN_USD"/>
    <s v="A"/>
    <x v="51"/>
    <n v="29877730"/>
    <n v="4.0779501356286163E-2"/>
  </r>
  <r>
    <x v="34"/>
    <s v="India"/>
    <s v="GDPLTFORECAST"/>
    <s v="TOT"/>
    <s v="MLN_USD"/>
    <s v="A"/>
    <x v="52"/>
    <n v="31071270"/>
    <n v="3.9947479276370768E-2"/>
  </r>
  <r>
    <x v="34"/>
    <s v="India"/>
    <s v="GDPLTFORECAST"/>
    <s v="TOT"/>
    <s v="MLN_USD"/>
    <s v="A"/>
    <x v="53"/>
    <n v="32288260"/>
    <n v="3.9167694143174669E-2"/>
  </r>
  <r>
    <x v="34"/>
    <s v="India"/>
    <s v="GDPLTFORECAST"/>
    <s v="TOT"/>
    <s v="MLN_USD"/>
    <s v="A"/>
    <x v="54"/>
    <n v="33528770"/>
    <n v="3.8419846718280803E-2"/>
  </r>
  <r>
    <x v="34"/>
    <s v="India"/>
    <s v="GDPLTFORECAST"/>
    <s v="TOT"/>
    <s v="MLN_USD"/>
    <s v="A"/>
    <x v="55"/>
    <n v="34792330"/>
    <n v="3.7685844127297141E-2"/>
  </r>
  <r>
    <x v="34"/>
    <s v="India"/>
    <s v="GDPLTFORECAST"/>
    <s v="TOT"/>
    <s v="MLN_USD"/>
    <s v="A"/>
    <x v="56"/>
    <n v="36078400"/>
    <n v="3.6964181473330582E-2"/>
  </r>
  <r>
    <x v="34"/>
    <s v="India"/>
    <s v="GDPLTFORECAST"/>
    <s v="TOT"/>
    <s v="MLN_USD"/>
    <s v="A"/>
    <x v="57"/>
    <n v="37387350"/>
    <n v="3.6280710896270385E-2"/>
  </r>
  <r>
    <x v="34"/>
    <s v="India"/>
    <s v="GDPLTFORECAST"/>
    <s v="TOT"/>
    <s v="MLN_USD"/>
    <s v="A"/>
    <x v="58"/>
    <n v="38719370"/>
    <n v="3.5627558519124802E-2"/>
  </r>
  <r>
    <x v="34"/>
    <s v="India"/>
    <s v="GDPLTFORECAST"/>
    <s v="TOT"/>
    <s v="MLN_USD"/>
    <s v="A"/>
    <x v="59"/>
    <n v="40074020"/>
    <n v="3.4986364705830608E-2"/>
  </r>
  <r>
    <x v="34"/>
    <s v="India"/>
    <s v="GDPLTFORECAST"/>
    <s v="TOT"/>
    <s v="MLN_USD"/>
    <s v="A"/>
    <x v="60"/>
    <n v="41450380"/>
    <n v="3.4345443756328864E-2"/>
  </r>
  <r>
    <x v="34"/>
    <s v="India"/>
    <s v="GDPLTFORECAST"/>
    <s v="TOT"/>
    <s v="MLN_USD"/>
    <s v="A"/>
    <x v="61"/>
    <n v="42847680"/>
    <n v="3.3710185527852765E-2"/>
  </r>
  <r>
    <x v="34"/>
    <s v="India"/>
    <s v="GDPLTFORECAST"/>
    <s v="TOT"/>
    <s v="MLN_USD"/>
    <s v="A"/>
    <x v="62"/>
    <n v="44263780"/>
    <n v="3.3049630691790011E-2"/>
  </r>
  <r>
    <x v="34"/>
    <s v="India"/>
    <s v="GDPLTFORECAST"/>
    <s v="TOT"/>
    <s v="MLN_USD"/>
    <s v="A"/>
    <x v="63"/>
    <n v="45699030"/>
    <n v="3.2424930722138923E-2"/>
  </r>
  <r>
    <x v="34"/>
    <s v="India"/>
    <s v="GDPLTFORECAST"/>
    <s v="TOT"/>
    <s v="MLN_USD"/>
    <s v="A"/>
    <x v="64"/>
    <n v="47153260"/>
    <n v="3.18219008149625E-2"/>
  </r>
  <r>
    <x v="34"/>
    <s v="India"/>
    <s v="GDPLTFORECAST"/>
    <s v="TOT"/>
    <s v="MLN_USD"/>
    <s v="A"/>
    <x v="65"/>
    <n v="48625880"/>
    <n v="3.1230502408529093E-2"/>
  </r>
  <r>
    <x v="34"/>
    <s v="India"/>
    <s v="GDPLTFORECAST"/>
    <s v="TOT"/>
    <s v="MLN_USD"/>
    <s v="A"/>
    <x v="66"/>
    <n v="50116830"/>
    <n v="3.0661655891883077E-2"/>
  </r>
  <r>
    <x v="34"/>
    <s v="India"/>
    <s v="GDPLTFORECAST"/>
    <s v="TOT"/>
    <s v="MLN_USD"/>
    <s v="A"/>
    <x v="67"/>
    <n v="51631240"/>
    <n v="3.02175935708624E-2"/>
  </r>
  <r>
    <x v="34"/>
    <s v="India"/>
    <s v="GDPLTFORECAST"/>
    <s v="TOT"/>
    <s v="MLN_USD"/>
    <s v="A"/>
    <x v="68"/>
    <n v="53172280"/>
    <n v="2.9847046090700102E-2"/>
  </r>
  <r>
    <x v="34"/>
    <s v="India"/>
    <s v="GDPLTFORECAST"/>
    <s v="TOT"/>
    <s v="MLN_USD"/>
    <s v="A"/>
    <x v="69"/>
    <n v="54743510"/>
    <n v="2.9549795494945963E-2"/>
  </r>
  <r>
    <x v="34"/>
    <s v="India"/>
    <s v="GDPLTFORECAST"/>
    <s v="TOT"/>
    <s v="MLN_USD"/>
    <s v="A"/>
    <x v="70"/>
    <n v="56348490"/>
    <n v="2.9318178538424E-2"/>
  </r>
  <r>
    <x v="35"/>
    <s v="Indonesia"/>
    <s v="GDPLTFORECAST"/>
    <s v="TOT"/>
    <s v="MLN_USD"/>
    <s v="A"/>
    <x v="0"/>
    <n v="794026.95899242302"/>
    <n v="0"/>
  </r>
  <r>
    <x v="35"/>
    <s v="Indonesia"/>
    <s v="GDPLTFORECAST"/>
    <s v="TOT"/>
    <s v="MLN_USD"/>
    <s v="A"/>
    <x v="1"/>
    <n v="864915.50695658603"/>
    <n v="8.9277255842945991E-2"/>
  </r>
  <r>
    <x v="35"/>
    <s v="Indonesia"/>
    <s v="GDPLTFORECAST"/>
    <s v="TOT"/>
    <s v="MLN_USD"/>
    <s v="A"/>
    <x v="2"/>
    <n v="921343.61513742502"/>
    <n v="6.5241179892120194E-2"/>
  </r>
  <r>
    <x v="35"/>
    <s v="Indonesia"/>
    <s v="GDPLTFORECAST"/>
    <s v="TOT"/>
    <s v="MLN_USD"/>
    <s v="A"/>
    <x v="3"/>
    <n v="994640.52726957202"/>
    <n v="7.9554371385331946E-2"/>
  </r>
  <r>
    <x v="35"/>
    <s v="Indonesia"/>
    <s v="GDPLTFORECAST"/>
    <s v="TOT"/>
    <s v="MLN_USD"/>
    <s v="A"/>
    <x v="4"/>
    <n v="1069636.1127885799"/>
    <n v="7.5399688091215555E-2"/>
  </r>
  <r>
    <x v="35"/>
    <s v="Indonesia"/>
    <s v="GDPLTFORECAST"/>
    <s v="TOT"/>
    <s v="MLN_USD"/>
    <s v="A"/>
    <x v="5"/>
    <n v="1157561.7636653199"/>
    <n v="8.2201460688826833E-2"/>
  </r>
  <r>
    <x v="35"/>
    <s v="Indonesia"/>
    <s v="GDPLTFORECAST"/>
    <s v="TOT"/>
    <s v="MLN_USD"/>
    <s v="A"/>
    <x v="6"/>
    <n v="1248059.8551167301"/>
    <n v="7.8179924641650134E-2"/>
  </r>
  <r>
    <x v="35"/>
    <s v="Indonesia"/>
    <s v="GDPLTFORECAST"/>
    <s v="TOT"/>
    <s v="MLN_USD"/>
    <s v="A"/>
    <x v="7"/>
    <n v="1306717.4721178201"/>
    <n v="4.6999041560874311E-2"/>
  </r>
  <r>
    <x v="35"/>
    <s v="Indonesia"/>
    <s v="GDPLTFORECAST"/>
    <s v="TOT"/>
    <s v="MLN_USD"/>
    <s v="A"/>
    <x v="8"/>
    <n v="1135187.95498088"/>
    <n v="-0.13126748573962133"/>
  </r>
  <r>
    <x v="35"/>
    <s v="Indonesia"/>
    <s v="GDPLTFORECAST"/>
    <s v="TOT"/>
    <s v="MLN_USD"/>
    <s v="A"/>
    <x v="9"/>
    <n v="1144169.02696962"/>
    <n v="7.9115286145643449E-3"/>
  </r>
  <r>
    <x v="35"/>
    <s v="Indonesia"/>
    <s v="GDPLTFORECAST"/>
    <s v="TOT"/>
    <s v="MLN_USD"/>
    <s v="A"/>
    <x v="10"/>
    <n v="1200462.6166258601"/>
    <n v="4.9200413863095038E-2"/>
  </r>
  <r>
    <x v="35"/>
    <s v="Indonesia"/>
    <s v="GDPLTFORECAST"/>
    <s v="TOT"/>
    <s v="MLN_USD"/>
    <s v="A"/>
    <x v="11"/>
    <n v="1244201.0692771401"/>
    <n v="3.6434664474780165E-2"/>
  </r>
  <r>
    <x v="35"/>
    <s v="Indonesia"/>
    <s v="GDPLTFORECAST"/>
    <s v="TOT"/>
    <s v="MLN_USD"/>
    <s v="A"/>
    <x v="12"/>
    <n v="1300183.5902923001"/>
    <n v="4.4994753981110858E-2"/>
  </r>
  <r>
    <x v="35"/>
    <s v="Indonesia"/>
    <s v="GDPLTFORECAST"/>
    <s v="TOT"/>
    <s v="MLN_USD"/>
    <s v="A"/>
    <x v="13"/>
    <n v="1362337.1651677301"/>
    <n v="4.7803691216758759E-2"/>
  </r>
  <r>
    <x v="35"/>
    <s v="Indonesia"/>
    <s v="GDPLTFORECAST"/>
    <s v="TOT"/>
    <s v="MLN_USD"/>
    <s v="A"/>
    <x v="14"/>
    <n v="1430874.63073983"/>
    <n v="5.0308739513585499E-2"/>
  </r>
  <r>
    <x v="35"/>
    <s v="Indonesia"/>
    <s v="GDPLTFORECAST"/>
    <s v="TOT"/>
    <s v="MLN_USD"/>
    <s v="A"/>
    <x v="15"/>
    <n v="1512328.1891854999"/>
    <n v="5.6925712914173809E-2"/>
  </r>
  <r>
    <x v="35"/>
    <s v="Indonesia"/>
    <s v="GDPLTFORECAST"/>
    <s v="TOT"/>
    <s v="MLN_USD"/>
    <s v="A"/>
    <x v="16"/>
    <n v="1595520.6337113699"/>
    <n v="5.5009517855165502E-2"/>
  </r>
  <r>
    <x v="35"/>
    <s v="Indonesia"/>
    <s v="GDPLTFORECAST"/>
    <s v="TOT"/>
    <s v="MLN_USD"/>
    <s v="A"/>
    <x v="17"/>
    <n v="1696756.77292859"/>
    <n v="6.3450222503066422E-2"/>
  </r>
  <r>
    <x v="35"/>
    <s v="Indonesia"/>
    <s v="GDPLTFORECAST"/>
    <s v="TOT"/>
    <s v="MLN_USD"/>
    <s v="A"/>
    <x v="18"/>
    <n v="1798794.67744578"/>
    <n v="6.0137025026323343E-2"/>
  </r>
  <r>
    <x v="35"/>
    <s v="Indonesia"/>
    <s v="GDPLTFORECAST"/>
    <s v="TOT"/>
    <s v="MLN_USD"/>
    <s v="A"/>
    <x v="19"/>
    <n v="1883369.8392763201"/>
    <n v="4.7017685170512857E-2"/>
  </r>
  <r>
    <x v="35"/>
    <s v="Indonesia"/>
    <s v="GDPLTFORECAST"/>
    <s v="TOT"/>
    <s v="MLN_USD"/>
    <s v="A"/>
    <x v="20"/>
    <n v="2003484.1179019101"/>
    <n v="6.3776256856562741E-2"/>
  </r>
  <r>
    <x v="35"/>
    <s v="Indonesia"/>
    <s v="GDPLTFORECAST"/>
    <s v="TOT"/>
    <s v="MLN_USD"/>
    <s v="A"/>
    <x v="21"/>
    <n v="2127094.76461221"/>
    <n v="6.1697842077104825E-2"/>
  </r>
  <r>
    <x v="35"/>
    <s v="Indonesia"/>
    <s v="GDPLTFORECAST"/>
    <s v="TOT"/>
    <s v="MLN_USD"/>
    <s v="A"/>
    <x v="22"/>
    <n v="2255359.6563568199"/>
    <n v="6.0300506530555964E-2"/>
  </r>
  <r>
    <x v="35"/>
    <s v="Indonesia"/>
    <s v="GDPLTFORECAST"/>
    <s v="TOT"/>
    <s v="MLN_USD"/>
    <s v="A"/>
    <x v="23"/>
    <n v="2380695.9395938702"/>
    <n v="5.5572636889103189E-2"/>
  </r>
  <r>
    <x v="35"/>
    <s v="Indonesia"/>
    <s v="GDPLTFORECAST"/>
    <s v="TOT"/>
    <s v="MLN_USD"/>
    <s v="A"/>
    <x v="24"/>
    <n v="2499889.49151474"/>
    <n v="5.006668425754679E-2"/>
  </r>
  <r>
    <x v="35"/>
    <s v="Indonesia"/>
    <s v="GDPLTFORECAST"/>
    <s v="TOT"/>
    <s v="MLN_USD"/>
    <s v="A"/>
    <x v="25"/>
    <n v="2621792.1602703701"/>
    <n v="4.8763223002216138E-2"/>
  </r>
  <r>
    <x v="35"/>
    <s v="Indonesia"/>
    <s v="GDPLTFORECAST"/>
    <s v="TOT"/>
    <s v="MLN_USD"/>
    <s v="A"/>
    <x v="26"/>
    <n v="2753754.2900055898"/>
    <n v="5.0332795915299045E-2"/>
  </r>
  <r>
    <x v="35"/>
    <s v="Indonesia"/>
    <s v="GDPLTFORECAST"/>
    <s v="TOT"/>
    <s v="MLN_USD"/>
    <s v="A"/>
    <x v="27"/>
    <n v="2893305.7529571098"/>
    <n v="5.0676802740899918E-2"/>
  </r>
  <r>
    <x v="35"/>
    <s v="Indonesia"/>
    <s v="GDPLTFORECAST"/>
    <s v="TOT"/>
    <s v="MLN_USD"/>
    <s v="A"/>
    <x v="28"/>
    <n v="3046621.0799341402"/>
    <n v="5.2989673428165629E-2"/>
  </r>
  <r>
    <x v="35"/>
    <s v="Indonesia"/>
    <s v="GDPLTFORECAST"/>
    <s v="TOT"/>
    <s v="MLN_USD"/>
    <s v="A"/>
    <x v="29"/>
    <n v="3209713.0138112698"/>
    <n v="5.3532070315962965E-2"/>
  </r>
  <r>
    <x v="35"/>
    <s v="Indonesia"/>
    <s v="GDPLTFORECAST"/>
    <s v="TOT"/>
    <s v="MLN_USD"/>
    <s v="A"/>
    <x v="30"/>
    <n v="3369484"/>
    <n v="4.9777343177175526E-2"/>
  </r>
  <r>
    <x v="35"/>
    <s v="Indonesia"/>
    <s v="GDPLTFORECAST"/>
    <s v="TOT"/>
    <s v="MLN_USD"/>
    <s v="A"/>
    <x v="31"/>
    <n v="3529872"/>
    <n v="4.7600166672404409E-2"/>
  </r>
  <r>
    <x v="35"/>
    <s v="Indonesia"/>
    <s v="GDPLTFORECAST"/>
    <s v="TOT"/>
    <s v="MLN_USD"/>
    <s v="A"/>
    <x v="32"/>
    <n v="3692687"/>
    <n v="4.6124901979448518E-2"/>
  </r>
  <r>
    <x v="35"/>
    <s v="Indonesia"/>
    <s v="GDPLTFORECAST"/>
    <s v="TOT"/>
    <s v="MLN_USD"/>
    <s v="A"/>
    <x v="33"/>
    <n v="3858863"/>
    <n v="4.5001377046037128E-2"/>
  </r>
  <r>
    <x v="35"/>
    <s v="Indonesia"/>
    <s v="GDPLTFORECAST"/>
    <s v="TOT"/>
    <s v="MLN_USD"/>
    <s v="A"/>
    <x v="34"/>
    <n v="4029423"/>
    <n v="4.4199547897917135E-2"/>
  </r>
  <r>
    <x v="35"/>
    <s v="Indonesia"/>
    <s v="GDPLTFORECAST"/>
    <s v="TOT"/>
    <s v="MLN_USD"/>
    <s v="A"/>
    <x v="35"/>
    <n v="4205102"/>
    <n v="4.3599046315067946E-2"/>
  </r>
  <r>
    <x v="35"/>
    <s v="Indonesia"/>
    <s v="GDPLTFORECAST"/>
    <s v="TOT"/>
    <s v="MLN_USD"/>
    <s v="A"/>
    <x v="36"/>
    <n v="4386041"/>
    <n v="4.3028444969943624E-2"/>
  </r>
  <r>
    <x v="35"/>
    <s v="Indonesia"/>
    <s v="GDPLTFORECAST"/>
    <s v="TOT"/>
    <s v="MLN_USD"/>
    <s v="A"/>
    <x v="37"/>
    <n v="4572193"/>
    <n v="4.2441919717576715E-2"/>
  </r>
  <r>
    <x v="35"/>
    <s v="Indonesia"/>
    <s v="GDPLTFORECAST"/>
    <s v="TOT"/>
    <s v="MLN_USD"/>
    <s v="A"/>
    <x v="38"/>
    <n v="4763718"/>
    <n v="4.1889089108880562E-2"/>
  </r>
  <r>
    <x v="35"/>
    <s v="Indonesia"/>
    <s v="GDPLTFORECAST"/>
    <s v="TOT"/>
    <s v="MLN_USD"/>
    <s v="A"/>
    <x v="39"/>
    <n v="4960712"/>
    <n v="4.1352993607094213E-2"/>
  </r>
  <r>
    <x v="35"/>
    <s v="Indonesia"/>
    <s v="GDPLTFORECAST"/>
    <s v="TOT"/>
    <s v="MLN_USD"/>
    <s v="A"/>
    <x v="40"/>
    <n v="5163064"/>
    <n v="4.0790918722957592E-2"/>
  </r>
  <r>
    <x v="35"/>
    <s v="Indonesia"/>
    <s v="GDPLTFORECAST"/>
    <s v="TOT"/>
    <s v="MLN_USD"/>
    <s v="A"/>
    <x v="41"/>
    <n v="5370735"/>
    <n v="4.0222433810620961E-2"/>
  </r>
  <r>
    <x v="35"/>
    <s v="Indonesia"/>
    <s v="GDPLTFORECAST"/>
    <s v="TOT"/>
    <s v="MLN_USD"/>
    <s v="A"/>
    <x v="42"/>
    <n v="5584181"/>
    <n v="3.9742418868180973E-2"/>
  </r>
  <r>
    <x v="35"/>
    <s v="Indonesia"/>
    <s v="GDPLTFORECAST"/>
    <s v="TOT"/>
    <s v="MLN_USD"/>
    <s v="A"/>
    <x v="43"/>
    <n v="5803479"/>
    <n v="3.9271291528695018E-2"/>
  </r>
  <r>
    <x v="35"/>
    <s v="Indonesia"/>
    <s v="GDPLTFORECAST"/>
    <s v="TOT"/>
    <s v="MLN_USD"/>
    <s v="A"/>
    <x v="44"/>
    <n v="6028728"/>
    <n v="3.8812753522499133E-2"/>
  </r>
  <r>
    <x v="35"/>
    <s v="Indonesia"/>
    <s v="GDPLTFORECAST"/>
    <s v="TOT"/>
    <s v="MLN_USD"/>
    <s v="A"/>
    <x v="45"/>
    <n v="6260036"/>
    <n v="3.8367629125082514E-2"/>
  </r>
  <r>
    <x v="35"/>
    <s v="Indonesia"/>
    <s v="GDPLTFORECAST"/>
    <s v="TOT"/>
    <s v="MLN_USD"/>
    <s v="A"/>
    <x v="46"/>
    <n v="6497364"/>
    <n v="3.7911603064263444E-2"/>
  </r>
  <r>
    <x v="35"/>
    <s v="Indonesia"/>
    <s v="GDPLTFORECAST"/>
    <s v="TOT"/>
    <s v="MLN_USD"/>
    <s v="A"/>
    <x v="47"/>
    <n v="6740571"/>
    <n v="3.7431641508771873E-2"/>
  </r>
  <r>
    <x v="35"/>
    <s v="Indonesia"/>
    <s v="GDPLTFORECAST"/>
    <s v="TOT"/>
    <s v="MLN_USD"/>
    <s v="A"/>
    <x v="48"/>
    <n v="6989865"/>
    <n v="3.6984107132763677E-2"/>
  </r>
  <r>
    <x v="35"/>
    <s v="Indonesia"/>
    <s v="GDPLTFORECAST"/>
    <s v="TOT"/>
    <s v="MLN_USD"/>
    <s v="A"/>
    <x v="49"/>
    <n v="7245123"/>
    <n v="3.6518301855615221E-2"/>
  </r>
  <r>
    <x v="35"/>
    <s v="Indonesia"/>
    <s v="GDPLTFORECAST"/>
    <s v="TOT"/>
    <s v="MLN_USD"/>
    <s v="A"/>
    <x v="50"/>
    <n v="7506188"/>
    <n v="3.6033204681273245E-2"/>
  </r>
  <r>
    <x v="35"/>
    <s v="Indonesia"/>
    <s v="GDPLTFORECAST"/>
    <s v="TOT"/>
    <s v="MLN_USD"/>
    <s v="A"/>
    <x v="51"/>
    <n v="7772993"/>
    <n v="3.5544673274903404E-2"/>
  </r>
  <r>
    <x v="35"/>
    <s v="Indonesia"/>
    <s v="GDPLTFORECAST"/>
    <s v="TOT"/>
    <s v="MLN_USD"/>
    <s v="A"/>
    <x v="52"/>
    <n v="8045444"/>
    <n v="3.5050977146126261E-2"/>
  </r>
  <r>
    <x v="35"/>
    <s v="Indonesia"/>
    <s v="GDPLTFORECAST"/>
    <s v="TOT"/>
    <s v="MLN_USD"/>
    <s v="A"/>
    <x v="53"/>
    <n v="8323461"/>
    <n v="3.4555830604252602E-2"/>
  </r>
  <r>
    <x v="35"/>
    <s v="Indonesia"/>
    <s v="GDPLTFORECAST"/>
    <s v="TOT"/>
    <s v="MLN_USD"/>
    <s v="A"/>
    <x v="54"/>
    <n v="8606789"/>
    <n v="3.4039686135370895E-2"/>
  </r>
  <r>
    <x v="35"/>
    <s v="Indonesia"/>
    <s v="GDPLTFORECAST"/>
    <s v="TOT"/>
    <s v="MLN_USD"/>
    <s v="A"/>
    <x v="55"/>
    <n v="8894611"/>
    <n v="3.3441275253756064E-2"/>
  </r>
  <r>
    <x v="35"/>
    <s v="Indonesia"/>
    <s v="GDPLTFORECAST"/>
    <s v="TOT"/>
    <s v="MLN_USD"/>
    <s v="A"/>
    <x v="56"/>
    <n v="9186111"/>
    <n v="3.2772653014280229E-2"/>
  </r>
  <r>
    <x v="35"/>
    <s v="Indonesia"/>
    <s v="GDPLTFORECAST"/>
    <s v="TOT"/>
    <s v="MLN_USD"/>
    <s v="A"/>
    <x v="57"/>
    <n v="9480952"/>
    <n v="3.2096389865091002E-2"/>
  </r>
  <r>
    <x v="35"/>
    <s v="Indonesia"/>
    <s v="GDPLTFORECAST"/>
    <s v="TOT"/>
    <s v="MLN_USD"/>
    <s v="A"/>
    <x v="58"/>
    <n v="9779022"/>
    <n v="3.1438825974438034E-2"/>
  </r>
  <r>
    <x v="35"/>
    <s v="Indonesia"/>
    <s v="GDPLTFORECAST"/>
    <s v="TOT"/>
    <s v="MLN_USD"/>
    <s v="A"/>
    <x v="59"/>
    <n v="10080230"/>
    <n v="3.0801444152595225E-2"/>
  </r>
  <r>
    <x v="35"/>
    <s v="Indonesia"/>
    <s v="GDPLTFORECAST"/>
    <s v="TOT"/>
    <s v="MLN_USD"/>
    <s v="A"/>
    <x v="60"/>
    <n v="10384460"/>
    <n v="3.0180858968495761E-2"/>
  </r>
  <r>
    <x v="35"/>
    <s v="Indonesia"/>
    <s v="GDPLTFORECAST"/>
    <s v="TOT"/>
    <s v="MLN_USD"/>
    <s v="A"/>
    <x v="61"/>
    <n v="10691690"/>
    <n v="2.9585553798656905E-2"/>
  </r>
  <r>
    <x v="35"/>
    <s v="Indonesia"/>
    <s v="GDPLTFORECAST"/>
    <s v="TOT"/>
    <s v="MLN_USD"/>
    <s v="A"/>
    <x v="62"/>
    <n v="11001750"/>
    <n v="2.900009259527736E-2"/>
  </r>
  <r>
    <x v="35"/>
    <s v="Indonesia"/>
    <s v="GDPLTFORECAST"/>
    <s v="TOT"/>
    <s v="MLN_USD"/>
    <s v="A"/>
    <x v="63"/>
    <n v="11314990"/>
    <n v="2.8471834026404963E-2"/>
  </r>
  <r>
    <x v="35"/>
    <s v="Indonesia"/>
    <s v="GDPLTFORECAST"/>
    <s v="TOT"/>
    <s v="MLN_USD"/>
    <s v="A"/>
    <x v="64"/>
    <n v="11631550"/>
    <n v="2.7977046378300008E-2"/>
  </r>
  <r>
    <x v="35"/>
    <s v="Indonesia"/>
    <s v="GDPLTFORECAST"/>
    <s v="TOT"/>
    <s v="MLN_USD"/>
    <s v="A"/>
    <x v="65"/>
    <n v="11951390"/>
    <n v="2.7497624994089254E-2"/>
  </r>
  <r>
    <x v="35"/>
    <s v="Indonesia"/>
    <s v="GDPLTFORECAST"/>
    <s v="TOT"/>
    <s v="MLN_USD"/>
    <s v="A"/>
    <x v="66"/>
    <n v="12274610"/>
    <n v="2.7044552976682956E-2"/>
  </r>
  <r>
    <x v="35"/>
    <s v="Indonesia"/>
    <s v="GDPLTFORECAST"/>
    <s v="TOT"/>
    <s v="MLN_USD"/>
    <s v="A"/>
    <x v="67"/>
    <n v="12602610"/>
    <n v="2.6721826599786169E-2"/>
  </r>
  <r>
    <x v="35"/>
    <s v="Indonesia"/>
    <s v="GDPLTFORECAST"/>
    <s v="TOT"/>
    <s v="MLN_USD"/>
    <s v="A"/>
    <x v="68"/>
    <n v="12936330"/>
    <n v="2.6480229095401597E-2"/>
  </r>
  <r>
    <x v="35"/>
    <s v="Indonesia"/>
    <s v="GDPLTFORECAST"/>
    <s v="TOT"/>
    <s v="MLN_USD"/>
    <s v="A"/>
    <x v="69"/>
    <n v="13276620"/>
    <n v="2.6304987581485584E-2"/>
  </r>
  <r>
    <x v="35"/>
    <s v="Indonesia"/>
    <s v="GDPLTFORECAST"/>
    <s v="TOT"/>
    <s v="MLN_USD"/>
    <s v="A"/>
    <x v="70"/>
    <n v="13624130"/>
    <n v="2.6174583591305645E-2"/>
  </r>
  <r>
    <x v="36"/>
    <s v="Israel"/>
    <s v="GDPLTFORECAST"/>
    <s v="TOT"/>
    <s v="MLN_USD"/>
    <s v="A"/>
    <x v="0"/>
    <n v="90050.3225224411"/>
    <n v="0"/>
  </r>
  <r>
    <x v="36"/>
    <s v="Israel"/>
    <s v="GDPLTFORECAST"/>
    <s v="TOT"/>
    <s v="MLN_USD"/>
    <s v="A"/>
    <x v="1"/>
    <n v="97007.714135900096"/>
    <n v="7.7261151526971661E-2"/>
  </r>
  <r>
    <x v="36"/>
    <s v="Israel"/>
    <s v="GDPLTFORECAST"/>
    <s v="TOT"/>
    <s v="MLN_USD"/>
    <s v="A"/>
    <x v="2"/>
    <n v="104534.800829802"/>
    <n v="7.7592661170812205E-2"/>
  </r>
  <r>
    <x v="36"/>
    <s v="Israel"/>
    <s v="GDPLTFORECAST"/>
    <s v="TOT"/>
    <s v="MLN_USD"/>
    <s v="A"/>
    <x v="3"/>
    <n v="108838.243923844"/>
    <n v="4.1167563910593064E-2"/>
  </r>
  <r>
    <x v="36"/>
    <s v="Israel"/>
    <s v="GDPLTFORECAST"/>
    <s v="TOT"/>
    <s v="MLN_USD"/>
    <s v="A"/>
    <x v="4"/>
    <n v="116922.580262563"/>
    <n v="7.4278452566505448E-2"/>
  </r>
  <r>
    <x v="36"/>
    <s v="Israel"/>
    <s v="GDPLTFORECAST"/>
    <s v="TOT"/>
    <s v="MLN_USD"/>
    <s v="A"/>
    <x v="5"/>
    <n v="124642.890356024"/>
    <n v="6.6029248380630623E-2"/>
  </r>
  <r>
    <x v="36"/>
    <s v="Israel"/>
    <s v="GDPLTFORECAST"/>
    <s v="TOT"/>
    <s v="MLN_USD"/>
    <s v="A"/>
    <x v="6"/>
    <n v="132138.26838576901"/>
    <n v="6.0134822037065883E-2"/>
  </r>
  <r>
    <x v="36"/>
    <s v="Israel"/>
    <s v="GDPLTFORECAST"/>
    <s v="TOT"/>
    <s v="MLN_USD"/>
    <s v="A"/>
    <x v="7"/>
    <n v="137485.37279676599"/>
    <n v="4.0465979131696139E-2"/>
  </r>
  <r>
    <x v="36"/>
    <s v="Israel"/>
    <s v="GDPLTFORECAST"/>
    <s v="TOT"/>
    <s v="MLN_USD"/>
    <s v="A"/>
    <x v="8"/>
    <n v="143165.678430022"/>
    <n v="4.1315708847462274E-2"/>
  </r>
  <r>
    <x v="36"/>
    <s v="Israel"/>
    <s v="GDPLTFORECAST"/>
    <s v="TOT"/>
    <s v="MLN_USD"/>
    <s v="A"/>
    <x v="9"/>
    <n v="148245.31485394199"/>
    <n v="3.5480825290140183E-2"/>
  </r>
  <r>
    <x v="36"/>
    <s v="Israel"/>
    <s v="GDPLTFORECAST"/>
    <s v="TOT"/>
    <s v="MLN_USD"/>
    <s v="A"/>
    <x v="10"/>
    <n v="161496.84041279199"/>
    <n v="8.9389169377163791E-2"/>
  </r>
  <r>
    <x v="36"/>
    <s v="Israel"/>
    <s v="GDPLTFORECAST"/>
    <s v="TOT"/>
    <s v="MLN_USD"/>
    <s v="A"/>
    <x v="11"/>
    <n v="161229.954158874"/>
    <n v="-1.6525787949523973E-3"/>
  </r>
  <r>
    <x v="36"/>
    <s v="Israel"/>
    <s v="GDPLTFORECAST"/>
    <s v="TOT"/>
    <s v="MLN_USD"/>
    <s v="A"/>
    <x v="12"/>
    <n v="160977.05242247001"/>
    <n v="-1.5685778596375988E-3"/>
  </r>
  <r>
    <x v="36"/>
    <s v="Israel"/>
    <s v="GDPLTFORECAST"/>
    <s v="TOT"/>
    <s v="MLN_USD"/>
    <s v="A"/>
    <x v="13"/>
    <n v="162749.040201166"/>
    <n v="1.1007704216409619E-2"/>
  </r>
  <r>
    <x v="36"/>
    <s v="Israel"/>
    <s v="GDPLTFORECAST"/>
    <s v="TOT"/>
    <s v="MLN_USD"/>
    <s v="A"/>
    <x v="14"/>
    <n v="170829.29442971401"/>
    <n v="4.9648552265256995E-2"/>
  </r>
  <r>
    <x v="36"/>
    <s v="Israel"/>
    <s v="GDPLTFORECAST"/>
    <s v="TOT"/>
    <s v="MLN_USD"/>
    <s v="A"/>
    <x v="15"/>
    <n v="177813.572548956"/>
    <n v="4.0884545841846753E-2"/>
  </r>
  <r>
    <x v="36"/>
    <s v="Israel"/>
    <s v="GDPLTFORECAST"/>
    <s v="TOT"/>
    <s v="MLN_USD"/>
    <s v="A"/>
    <x v="16"/>
    <n v="187675.23297727699"/>
    <n v="5.5460673147466499E-2"/>
  </r>
  <r>
    <x v="36"/>
    <s v="Israel"/>
    <s v="GDPLTFORECAST"/>
    <s v="TOT"/>
    <s v="MLN_USD"/>
    <s v="A"/>
    <x v="17"/>
    <n v="199334.57280019901"/>
    <n v="6.2125085116232048E-2"/>
  </r>
  <r>
    <x v="36"/>
    <s v="Israel"/>
    <s v="GDPLTFORECAST"/>
    <s v="TOT"/>
    <s v="MLN_USD"/>
    <s v="A"/>
    <x v="18"/>
    <n v="205538.87678394601"/>
    <n v="3.1125077283837843E-2"/>
  </r>
  <r>
    <x v="36"/>
    <s v="Israel"/>
    <s v="GDPLTFORECAST"/>
    <s v="TOT"/>
    <s v="MLN_USD"/>
    <s v="A"/>
    <x v="19"/>
    <n v="208460.23481902099"/>
    <n v="1.4213165318334386E-2"/>
  </r>
  <r>
    <x v="36"/>
    <s v="Israel"/>
    <s v="GDPLTFORECAST"/>
    <s v="TOT"/>
    <s v="MLN_USD"/>
    <s v="A"/>
    <x v="20"/>
    <n v="219761.241853666"/>
    <n v="5.4211811880842342E-2"/>
  </r>
  <r>
    <x v="36"/>
    <s v="Israel"/>
    <s v="GDPLTFORECAST"/>
    <s v="TOT"/>
    <s v="MLN_USD"/>
    <s v="A"/>
    <x v="21"/>
    <n v="231546.257812489"/>
    <n v="5.3626453233597937E-2"/>
  </r>
  <r>
    <x v="36"/>
    <s v="Israel"/>
    <s v="GDPLTFORECAST"/>
    <s v="TOT"/>
    <s v="MLN_USD"/>
    <s v="A"/>
    <x v="22"/>
    <n v="236614.83198458701"/>
    <n v="2.1890114830543483E-2"/>
  </r>
  <r>
    <x v="36"/>
    <s v="Israel"/>
    <s v="GDPLTFORECAST"/>
    <s v="TOT"/>
    <s v="MLN_USD"/>
    <s v="A"/>
    <x v="23"/>
    <n v="246556.707214664"/>
    <n v="4.2017126089224144E-2"/>
  </r>
  <r>
    <x v="36"/>
    <s v="Israel"/>
    <s v="GDPLTFORECAST"/>
    <s v="TOT"/>
    <s v="MLN_USD"/>
    <s v="A"/>
    <x v="24"/>
    <n v="255147.236150952"/>
    <n v="3.4842000582075761E-2"/>
  </r>
  <r>
    <x v="36"/>
    <s v="Israel"/>
    <s v="GDPLTFORECAST"/>
    <s v="TOT"/>
    <s v="MLN_USD"/>
    <s v="A"/>
    <x v="25"/>
    <n v="261760.23749129599"/>
    <n v="2.5918373407076922E-2"/>
  </r>
  <r>
    <x v="36"/>
    <s v="Israel"/>
    <s v="GDPLTFORECAST"/>
    <s v="TOT"/>
    <s v="MLN_USD"/>
    <s v="A"/>
    <x v="26"/>
    <n v="272129.62600241002"/>
    <n v="3.9614070534524259E-2"/>
  </r>
  <r>
    <x v="36"/>
    <s v="Israel"/>
    <s v="GDPLTFORECAST"/>
    <s v="TOT"/>
    <s v="MLN_USD"/>
    <s v="A"/>
    <x v="27"/>
    <n v="280998.91583537997"/>
    <n v="3.2592150892425842E-2"/>
  </r>
  <r>
    <x v="36"/>
    <s v="Israel"/>
    <s v="GDPLTFORECAST"/>
    <s v="TOT"/>
    <s v="MLN_USD"/>
    <s v="A"/>
    <x v="28"/>
    <n v="291525.20348824601"/>
    <n v="3.7460242939274302E-2"/>
  </r>
  <r>
    <x v="36"/>
    <s v="Israel"/>
    <s v="GDPLTFORECAST"/>
    <s v="TOT"/>
    <s v="MLN_USD"/>
    <s v="A"/>
    <x v="29"/>
    <n v="301885.60897930601"/>
    <n v="3.5538627079554352E-2"/>
  </r>
  <r>
    <x v="36"/>
    <s v="Israel"/>
    <s v="GDPLTFORECAST"/>
    <s v="TOT"/>
    <s v="MLN_USD"/>
    <s v="A"/>
    <x v="30"/>
    <n v="313113.5"/>
    <n v="3.7192534810308375E-2"/>
  </r>
  <r>
    <x v="36"/>
    <s v="Israel"/>
    <s v="GDPLTFORECAST"/>
    <s v="TOT"/>
    <s v="MLN_USD"/>
    <s v="A"/>
    <x v="31"/>
    <n v="325006.8"/>
    <n v="3.7983989831163356E-2"/>
  </r>
  <r>
    <x v="36"/>
    <s v="Israel"/>
    <s v="GDPLTFORECAST"/>
    <s v="TOT"/>
    <s v="MLN_USD"/>
    <s v="A"/>
    <x v="32"/>
    <n v="337319.9"/>
    <n v="3.7885668853697929E-2"/>
  </r>
  <r>
    <x v="36"/>
    <s v="Israel"/>
    <s v="GDPLTFORECAST"/>
    <s v="TOT"/>
    <s v="MLN_USD"/>
    <s v="A"/>
    <x v="33"/>
    <n v="349909.2"/>
    <n v="3.732154551213851E-2"/>
  </r>
  <r>
    <x v="36"/>
    <s v="Israel"/>
    <s v="GDPLTFORECAST"/>
    <s v="TOT"/>
    <s v="MLN_USD"/>
    <s v="A"/>
    <x v="34"/>
    <n v="362764.1"/>
    <n v="3.6737816553551461E-2"/>
  </r>
  <r>
    <x v="36"/>
    <s v="Israel"/>
    <s v="GDPLTFORECAST"/>
    <s v="TOT"/>
    <s v="MLN_USD"/>
    <s v="A"/>
    <x v="35"/>
    <n v="375947.9"/>
    <n v="3.6342625965469111E-2"/>
  </r>
  <r>
    <x v="36"/>
    <s v="Israel"/>
    <s v="GDPLTFORECAST"/>
    <s v="TOT"/>
    <s v="MLN_USD"/>
    <s v="A"/>
    <x v="36"/>
    <n v="389481"/>
    <n v="3.5997275154349806E-2"/>
  </r>
  <r>
    <x v="36"/>
    <s v="Israel"/>
    <s v="GDPLTFORECAST"/>
    <s v="TOT"/>
    <s v="MLN_USD"/>
    <s v="A"/>
    <x v="37"/>
    <n v="403387.4"/>
    <n v="3.5704950947543113E-2"/>
  </r>
  <r>
    <x v="36"/>
    <s v="Israel"/>
    <s v="GDPLTFORECAST"/>
    <s v="TOT"/>
    <s v="MLN_USD"/>
    <s v="A"/>
    <x v="38"/>
    <n v="417682.7"/>
    <n v="3.543814209367957E-2"/>
  </r>
  <r>
    <x v="36"/>
    <s v="Israel"/>
    <s v="GDPLTFORECAST"/>
    <s v="TOT"/>
    <s v="MLN_USD"/>
    <s v="A"/>
    <x v="39"/>
    <n v="432371.7"/>
    <n v="3.5167843915967723E-2"/>
  </r>
  <r>
    <x v="36"/>
    <s v="Israel"/>
    <s v="GDPLTFORECAST"/>
    <s v="TOT"/>
    <s v="MLN_USD"/>
    <s v="A"/>
    <x v="40"/>
    <n v="447453.2"/>
    <n v="3.4880867549841987E-2"/>
  </r>
  <r>
    <x v="36"/>
    <s v="Israel"/>
    <s v="GDPLTFORECAST"/>
    <s v="TOT"/>
    <s v="MLN_USD"/>
    <s v="A"/>
    <x v="41"/>
    <n v="462922.7"/>
    <n v="3.4572330692908215E-2"/>
  </r>
  <r>
    <x v="36"/>
    <s v="Israel"/>
    <s v="GDPLTFORECAST"/>
    <s v="TOT"/>
    <s v="MLN_USD"/>
    <s v="A"/>
    <x v="42"/>
    <n v="478771.1"/>
    <n v="3.4235521394824664E-2"/>
  </r>
  <r>
    <x v="36"/>
    <s v="Israel"/>
    <s v="GDPLTFORECAST"/>
    <s v="TOT"/>
    <s v="MLN_USD"/>
    <s v="A"/>
    <x v="43"/>
    <n v="494983.8"/>
    <n v="3.3863155065124051E-2"/>
  </r>
  <r>
    <x v="36"/>
    <s v="Israel"/>
    <s v="GDPLTFORECAST"/>
    <s v="TOT"/>
    <s v="MLN_USD"/>
    <s v="A"/>
    <x v="44"/>
    <n v="511545"/>
    <n v="3.3458064688177691E-2"/>
  </r>
  <r>
    <x v="36"/>
    <s v="Israel"/>
    <s v="GDPLTFORECAST"/>
    <s v="TOT"/>
    <s v="MLN_USD"/>
    <s v="A"/>
    <x v="45"/>
    <n v="528441.69999999995"/>
    <n v="3.3030720659961377E-2"/>
  </r>
  <r>
    <x v="36"/>
    <s v="Israel"/>
    <s v="GDPLTFORECAST"/>
    <s v="TOT"/>
    <s v="MLN_USD"/>
    <s v="A"/>
    <x v="46"/>
    <n v="545666.9"/>
    <n v="3.2596216384891852E-2"/>
  </r>
  <r>
    <x v="36"/>
    <s v="Israel"/>
    <s v="GDPLTFORECAST"/>
    <s v="TOT"/>
    <s v="MLN_USD"/>
    <s v="A"/>
    <x v="47"/>
    <n v="563218.69999999995"/>
    <n v="3.2165777326790268E-2"/>
  </r>
  <r>
    <x v="36"/>
    <s v="Israel"/>
    <s v="GDPLTFORECAST"/>
    <s v="TOT"/>
    <s v="MLN_USD"/>
    <s v="A"/>
    <x v="48"/>
    <n v="581100.4"/>
    <n v="3.1749123386705769E-2"/>
  </r>
  <r>
    <x v="36"/>
    <s v="Israel"/>
    <s v="GDPLTFORECAST"/>
    <s v="TOT"/>
    <s v="MLN_USD"/>
    <s v="A"/>
    <x v="49"/>
    <n v="599320.1"/>
    <n v="3.1353790153990424E-2"/>
  </r>
  <r>
    <x v="36"/>
    <s v="Israel"/>
    <s v="GDPLTFORECAST"/>
    <s v="TOT"/>
    <s v="MLN_USD"/>
    <s v="A"/>
    <x v="50"/>
    <n v="617890.4"/>
    <n v="3.0985611862508922E-2"/>
  </r>
  <r>
    <x v="36"/>
    <s v="Israel"/>
    <s v="GDPLTFORECAST"/>
    <s v="TOT"/>
    <s v="MLN_USD"/>
    <s v="A"/>
    <x v="51"/>
    <n v="636826"/>
    <n v="3.0645564326618357E-2"/>
  </r>
  <r>
    <x v="36"/>
    <s v="Israel"/>
    <s v="GDPLTFORECAST"/>
    <s v="TOT"/>
    <s v="MLN_USD"/>
    <s v="A"/>
    <x v="52"/>
    <n v="656140.80000000005"/>
    <n v="3.0329791811264162E-2"/>
  </r>
  <r>
    <x v="36"/>
    <s v="Israel"/>
    <s v="GDPLTFORECAST"/>
    <s v="TOT"/>
    <s v="MLN_USD"/>
    <s v="A"/>
    <x v="53"/>
    <n v="675847.5"/>
    <n v="3.0034254842862929E-2"/>
  </r>
  <r>
    <x v="36"/>
    <s v="Israel"/>
    <s v="GDPLTFORECAST"/>
    <s v="TOT"/>
    <s v="MLN_USD"/>
    <s v="A"/>
    <x v="54"/>
    <n v="695958.8"/>
    <n v="2.9757156755037206E-2"/>
  </r>
  <r>
    <x v="36"/>
    <s v="Israel"/>
    <s v="GDPLTFORECAST"/>
    <s v="TOT"/>
    <s v="MLN_USD"/>
    <s v="A"/>
    <x v="55"/>
    <n v="716491.2"/>
    <n v="2.9502321114410757E-2"/>
  </r>
  <r>
    <x v="36"/>
    <s v="Israel"/>
    <s v="GDPLTFORECAST"/>
    <s v="TOT"/>
    <s v="MLN_USD"/>
    <s v="A"/>
    <x v="56"/>
    <n v="737467.9"/>
    <n v="2.9276982048069833E-2"/>
  </r>
  <r>
    <x v="36"/>
    <s v="Israel"/>
    <s v="GDPLTFORECAST"/>
    <s v="TOT"/>
    <s v="MLN_USD"/>
    <s v="A"/>
    <x v="57"/>
    <n v="758916.9"/>
    <n v="2.9084655752474209E-2"/>
  </r>
  <r>
    <x v="36"/>
    <s v="Israel"/>
    <s v="GDPLTFORECAST"/>
    <s v="TOT"/>
    <s v="MLN_USD"/>
    <s v="A"/>
    <x v="58"/>
    <n v="780868.9"/>
    <n v="2.8925433074424856E-2"/>
  </r>
  <r>
    <x v="36"/>
    <s v="Israel"/>
    <s v="GDPLTFORECAST"/>
    <s v="TOT"/>
    <s v="MLN_USD"/>
    <s v="A"/>
    <x v="59"/>
    <n v="803358.1"/>
    <n v="2.8800224980147116E-2"/>
  </r>
  <r>
    <x v="36"/>
    <s v="Israel"/>
    <s v="GDPLTFORECAST"/>
    <s v="TOT"/>
    <s v="MLN_USD"/>
    <s v="A"/>
    <x v="60"/>
    <n v="826423.4"/>
    <n v="2.8711106541404297E-2"/>
  </r>
  <r>
    <x v="36"/>
    <s v="Israel"/>
    <s v="GDPLTFORECAST"/>
    <s v="TOT"/>
    <s v="MLN_USD"/>
    <s v="A"/>
    <x v="61"/>
    <n v="850106"/>
    <n v="2.865673939048663E-2"/>
  </r>
  <r>
    <x v="36"/>
    <s v="Israel"/>
    <s v="GDPLTFORECAST"/>
    <s v="TOT"/>
    <s v="MLN_USD"/>
    <s v="A"/>
    <x v="62"/>
    <n v="874438.8"/>
    <n v="2.8623254041260759E-2"/>
  </r>
  <r>
    <x v="36"/>
    <s v="Israel"/>
    <s v="GDPLTFORECAST"/>
    <s v="TOT"/>
    <s v="MLN_USD"/>
    <s v="A"/>
    <x v="63"/>
    <n v="899452.1"/>
    <n v="2.8604974985098952E-2"/>
  </r>
  <r>
    <x v="36"/>
    <s v="Israel"/>
    <s v="GDPLTFORECAST"/>
    <s v="TOT"/>
    <s v="MLN_USD"/>
    <s v="A"/>
    <x v="64"/>
    <n v="925179.7"/>
    <n v="2.8603635479865996E-2"/>
  </r>
  <r>
    <x v="36"/>
    <s v="Israel"/>
    <s v="GDPLTFORECAST"/>
    <s v="TOT"/>
    <s v="MLN_USD"/>
    <s v="A"/>
    <x v="65"/>
    <n v="951660.4"/>
    <n v="2.8622223336720598E-2"/>
  </r>
  <r>
    <x v="36"/>
    <s v="Israel"/>
    <s v="GDPLTFORECAST"/>
    <s v="TOT"/>
    <s v="MLN_USD"/>
    <s v="A"/>
    <x v="66"/>
    <n v="978932.1"/>
    <n v="2.8656966287553765E-2"/>
  </r>
  <r>
    <x v="36"/>
    <s v="Israel"/>
    <s v="GDPLTFORECAST"/>
    <s v="TOT"/>
    <s v="MLN_USD"/>
    <s v="A"/>
    <x v="67"/>
    <n v="1007015"/>
    <n v="2.8687280762373701E-2"/>
  </r>
  <r>
    <x v="36"/>
    <s v="Israel"/>
    <s v="GDPLTFORECAST"/>
    <s v="TOT"/>
    <s v="MLN_USD"/>
    <s v="A"/>
    <x v="68"/>
    <n v="1035919"/>
    <n v="2.8702650903908999E-2"/>
  </r>
  <r>
    <x v="36"/>
    <s v="Israel"/>
    <s v="GDPLTFORECAST"/>
    <s v="TOT"/>
    <s v="MLN_USD"/>
    <s v="A"/>
    <x v="69"/>
    <n v="1065656"/>
    <n v="2.8705912334844763E-2"/>
  </r>
  <r>
    <x v="36"/>
    <s v="Israel"/>
    <s v="GDPLTFORECAST"/>
    <s v="TOT"/>
    <s v="MLN_USD"/>
    <s v="A"/>
    <x v="70"/>
    <n v="1096248"/>
    <n v="2.8707200072068284E-2"/>
  </r>
  <r>
    <x v="37"/>
    <s v="Russian Federation"/>
    <s v="GDPLTFORECAST"/>
    <s v="TOT"/>
    <s v="MLN_USD"/>
    <s v="A"/>
    <x v="5"/>
    <n v="1817875.9632880399"/>
    <n v="0"/>
  </r>
  <r>
    <x v="37"/>
    <s v="Russian Federation"/>
    <s v="GDPLTFORECAST"/>
    <s v="TOT"/>
    <s v="MLN_USD"/>
    <s v="A"/>
    <x v="6"/>
    <n v="1752291.2398999501"/>
    <n v="-3.6077666855479529E-2"/>
  </r>
  <r>
    <x v="37"/>
    <s v="Russian Federation"/>
    <s v="GDPLTFORECAST"/>
    <s v="TOT"/>
    <s v="MLN_USD"/>
    <s v="A"/>
    <x v="7"/>
    <n v="1776492.92778894"/>
    <n v="1.3811452878330854E-2"/>
  </r>
  <r>
    <x v="37"/>
    <s v="Russian Federation"/>
    <s v="GDPLTFORECAST"/>
    <s v="TOT"/>
    <s v="MLN_USD"/>
    <s v="A"/>
    <x v="8"/>
    <n v="1681541.79471278"/>
    <n v="-5.3448641191236379E-2"/>
  </r>
  <r>
    <x v="37"/>
    <s v="Russian Federation"/>
    <s v="GDPLTFORECAST"/>
    <s v="TOT"/>
    <s v="MLN_USD"/>
    <s v="A"/>
    <x v="9"/>
    <n v="1788338.1956078"/>
    <n v="6.3510999982763883E-2"/>
  </r>
  <r>
    <x v="37"/>
    <s v="Russian Federation"/>
    <s v="GDPLTFORECAST"/>
    <s v="TOT"/>
    <s v="MLN_USD"/>
    <s v="A"/>
    <x v="10"/>
    <n v="1967988.52064063"/>
    <n v="0.10045657218195947"/>
  </r>
  <r>
    <x v="37"/>
    <s v="Russian Federation"/>
    <s v="GDPLTFORECAST"/>
    <s v="TOT"/>
    <s v="MLN_USD"/>
    <s v="A"/>
    <x v="11"/>
    <n v="2068181.1617080299"/>
    <n v="5.0911191816700452E-2"/>
  </r>
  <r>
    <x v="37"/>
    <s v="Russian Federation"/>
    <s v="GDPLTFORECAST"/>
    <s v="TOT"/>
    <s v="MLN_USD"/>
    <s v="A"/>
    <x v="12"/>
    <n v="2166291.1735219699"/>
    <n v="4.7437822967556054E-2"/>
  </r>
  <r>
    <x v="37"/>
    <s v="Russian Federation"/>
    <s v="GDPLTFORECAST"/>
    <s v="TOT"/>
    <s v="MLN_USD"/>
    <s v="A"/>
    <x v="13"/>
    <n v="2323414.5080248802"/>
    <n v="7.2531032034561793E-2"/>
  </r>
  <r>
    <x v="37"/>
    <s v="Russian Federation"/>
    <s v="GDPLTFORECAST"/>
    <s v="TOT"/>
    <s v="MLN_USD"/>
    <s v="A"/>
    <x v="14"/>
    <n v="2490141.5638314602"/>
    <n v="7.1759496736685913E-2"/>
  </r>
  <r>
    <x v="37"/>
    <s v="Russian Federation"/>
    <s v="GDPLTFORECAST"/>
    <s v="TOT"/>
    <s v="MLN_USD"/>
    <s v="A"/>
    <x v="15"/>
    <n v="2648917.6390319299"/>
    <n v="6.3761866998504502E-2"/>
  </r>
  <r>
    <x v="37"/>
    <s v="Russian Federation"/>
    <s v="GDPLTFORECAST"/>
    <s v="TOT"/>
    <s v="MLN_USD"/>
    <s v="A"/>
    <x v="16"/>
    <n v="2864895.3416447202"/>
    <n v="8.1534321577367397E-2"/>
  </r>
  <r>
    <x v="37"/>
    <s v="Russian Federation"/>
    <s v="GDPLTFORECAST"/>
    <s v="TOT"/>
    <s v="MLN_USD"/>
    <s v="A"/>
    <x v="17"/>
    <n v="3109416.4642150602"/>
    <n v="8.5350804623097298E-2"/>
  </r>
  <r>
    <x v="37"/>
    <s v="Russian Federation"/>
    <s v="GDPLTFORECAST"/>
    <s v="TOT"/>
    <s v="MLN_USD"/>
    <s v="A"/>
    <x v="18"/>
    <n v="3272597.1905025602"/>
    <n v="5.2479533753511998E-2"/>
  </r>
  <r>
    <x v="37"/>
    <s v="Russian Federation"/>
    <s v="GDPLTFORECAST"/>
    <s v="TOT"/>
    <s v="MLN_USD"/>
    <s v="A"/>
    <x v="19"/>
    <n v="3016651.1283191401"/>
    <n v="-7.820884981696008E-2"/>
  </r>
  <r>
    <x v="37"/>
    <s v="Russian Federation"/>
    <s v="GDPLTFORECAST"/>
    <s v="TOT"/>
    <s v="MLN_USD"/>
    <s v="A"/>
    <x v="20"/>
    <n v="3152512.8187625101"/>
    <n v="4.5037256435771944E-2"/>
  </r>
  <r>
    <x v="37"/>
    <s v="Russian Federation"/>
    <s v="GDPLTFORECAST"/>
    <s v="TOT"/>
    <s v="MLN_USD"/>
    <s v="A"/>
    <x v="21"/>
    <n v="3282938.5055269301"/>
    <n v="4.1371976661975118E-2"/>
  </r>
  <r>
    <x v="37"/>
    <s v="Russian Federation"/>
    <s v="GDPLTFORECAST"/>
    <s v="TOT"/>
    <s v="MLN_USD"/>
    <s v="A"/>
    <x v="22"/>
    <n v="3402959.4975110502"/>
    <n v="3.6559013146929553E-2"/>
  </r>
  <r>
    <x v="37"/>
    <s v="Russian Federation"/>
    <s v="GDPLTFORECAST"/>
    <s v="TOT"/>
    <s v="MLN_USD"/>
    <s v="A"/>
    <x v="23"/>
    <n v="3463714.39083387"/>
    <n v="1.7853545823056871E-2"/>
  </r>
  <r>
    <x v="37"/>
    <s v="Russian Federation"/>
    <s v="GDPLTFORECAST"/>
    <s v="TOT"/>
    <s v="MLN_USD"/>
    <s v="A"/>
    <x v="24"/>
    <n v="3489297.4082314102"/>
    <n v="7.3860066133746294E-3"/>
  </r>
  <r>
    <x v="37"/>
    <s v="Russian Federation"/>
    <s v="GDPLTFORECAST"/>
    <s v="TOT"/>
    <s v="MLN_USD"/>
    <s v="A"/>
    <x v="25"/>
    <n v="3390611.6766597801"/>
    <n v="-2.8282407609860338E-2"/>
  </r>
  <r>
    <x v="37"/>
    <s v="Russian Federation"/>
    <s v="GDPLTFORECAST"/>
    <s v="TOT"/>
    <s v="MLN_USD"/>
    <s v="A"/>
    <x v="26"/>
    <n v="3387110.8441113899"/>
    <n v="-1.0325076659438714E-3"/>
  </r>
  <r>
    <x v="37"/>
    <s v="Russian Federation"/>
    <s v="GDPLTFORECAST"/>
    <s v="TOT"/>
    <s v="MLN_USD"/>
    <s v="A"/>
    <x v="27"/>
    <n v="3439464.8849207"/>
    <n v="1.5456843079207028E-2"/>
  </r>
  <r>
    <x v="37"/>
    <s v="Russian Federation"/>
    <s v="GDPLTFORECAST"/>
    <s v="TOT"/>
    <s v="MLN_USD"/>
    <s v="A"/>
    <x v="28"/>
    <n v="3500000.1914917198"/>
    <n v="1.7600210671264271E-2"/>
  </r>
  <r>
    <x v="37"/>
    <s v="Russian Federation"/>
    <s v="GDPLTFORECAST"/>
    <s v="TOT"/>
    <s v="MLN_USD"/>
    <s v="A"/>
    <x v="29"/>
    <n v="3554137.3710422898"/>
    <n v="1.5467764739605983E-2"/>
  </r>
  <r>
    <x v="37"/>
    <s v="Russian Federation"/>
    <s v="GDPLTFORECAST"/>
    <s v="TOT"/>
    <s v="MLN_USD"/>
    <s v="A"/>
    <x v="30"/>
    <n v="3582791"/>
    <n v="8.0620488085711983E-3"/>
  </r>
  <r>
    <x v="37"/>
    <s v="Russian Federation"/>
    <s v="GDPLTFORECAST"/>
    <s v="TOT"/>
    <s v="MLN_USD"/>
    <s v="A"/>
    <x v="31"/>
    <n v="3595881"/>
    <n v="3.653576220326471E-3"/>
  </r>
  <r>
    <x v="37"/>
    <s v="Russian Federation"/>
    <s v="GDPLTFORECAST"/>
    <s v="TOT"/>
    <s v="MLN_USD"/>
    <s v="A"/>
    <x v="32"/>
    <n v="3600247"/>
    <n v="1.2141669871723604E-3"/>
  </r>
  <r>
    <x v="37"/>
    <s v="Russian Federation"/>
    <s v="GDPLTFORECAST"/>
    <s v="TOT"/>
    <s v="MLN_USD"/>
    <s v="A"/>
    <x v="33"/>
    <n v="3601444"/>
    <n v="3.3247718837059459E-4"/>
  </r>
  <r>
    <x v="37"/>
    <s v="Russian Federation"/>
    <s v="GDPLTFORECAST"/>
    <s v="TOT"/>
    <s v="MLN_USD"/>
    <s v="A"/>
    <x v="34"/>
    <n v="3603991"/>
    <n v="7.0721632767312137E-4"/>
  </r>
  <r>
    <x v="37"/>
    <s v="Russian Federation"/>
    <s v="GDPLTFORECAST"/>
    <s v="TOT"/>
    <s v="MLN_USD"/>
    <s v="A"/>
    <x v="35"/>
    <n v="3609290"/>
    <n v="1.4703144375221022E-3"/>
  </r>
  <r>
    <x v="37"/>
    <s v="Russian Federation"/>
    <s v="GDPLTFORECAST"/>
    <s v="TOT"/>
    <s v="MLN_USD"/>
    <s v="A"/>
    <x v="36"/>
    <n v="3617527"/>
    <n v="2.28216629863498E-3"/>
  </r>
  <r>
    <x v="37"/>
    <s v="Russian Federation"/>
    <s v="GDPLTFORECAST"/>
    <s v="TOT"/>
    <s v="MLN_USD"/>
    <s v="A"/>
    <x v="37"/>
    <n v="3629144"/>
    <n v="3.2113098257455786E-3"/>
  </r>
  <r>
    <x v="37"/>
    <s v="Russian Federation"/>
    <s v="GDPLTFORECAST"/>
    <s v="TOT"/>
    <s v="MLN_USD"/>
    <s v="A"/>
    <x v="38"/>
    <n v="3644320"/>
    <n v="4.1817023518493368E-3"/>
  </r>
  <r>
    <x v="37"/>
    <s v="Russian Federation"/>
    <s v="GDPLTFORECAST"/>
    <s v="TOT"/>
    <s v="MLN_USD"/>
    <s v="A"/>
    <x v="39"/>
    <n v="3663035"/>
    <n v="5.1353887693725842E-3"/>
  </r>
  <r>
    <x v="37"/>
    <s v="Russian Federation"/>
    <s v="GDPLTFORECAST"/>
    <s v="TOT"/>
    <s v="MLN_USD"/>
    <s v="A"/>
    <x v="40"/>
    <n v="3685111"/>
    <n v="6.0266964416120228E-3"/>
  </r>
  <r>
    <x v="37"/>
    <s v="Russian Federation"/>
    <s v="GDPLTFORECAST"/>
    <s v="TOT"/>
    <s v="MLN_USD"/>
    <s v="A"/>
    <x v="41"/>
    <n v="3710269"/>
    <n v="6.8269314004381076E-3"/>
  </r>
  <r>
    <x v="37"/>
    <s v="Russian Federation"/>
    <s v="GDPLTFORECAST"/>
    <s v="TOT"/>
    <s v="MLN_USD"/>
    <s v="A"/>
    <x v="42"/>
    <n v="3738044"/>
    <n v="7.4859801270474868E-3"/>
  </r>
  <r>
    <x v="37"/>
    <s v="Russian Federation"/>
    <s v="GDPLTFORECAST"/>
    <s v="TOT"/>
    <s v="MLN_USD"/>
    <s v="A"/>
    <x v="43"/>
    <n v="3768002"/>
    <n v="8.0143518909889799E-3"/>
  </r>
  <r>
    <x v="37"/>
    <s v="Russian Federation"/>
    <s v="GDPLTFORECAST"/>
    <s v="TOT"/>
    <s v="MLN_USD"/>
    <s v="A"/>
    <x v="44"/>
    <n v="3799572"/>
    <n v="8.3784456589990342E-3"/>
  </r>
  <r>
    <x v="37"/>
    <s v="Russian Federation"/>
    <s v="GDPLTFORECAST"/>
    <s v="TOT"/>
    <s v="MLN_USD"/>
    <s v="A"/>
    <x v="45"/>
    <n v="3832127"/>
    <n v="8.568070298444086E-3"/>
  </r>
  <r>
    <x v="37"/>
    <s v="Russian Federation"/>
    <s v="GDPLTFORECAST"/>
    <s v="TOT"/>
    <s v="MLN_USD"/>
    <s v="A"/>
    <x v="46"/>
    <n v="3865112"/>
    <n v="8.6074913487992344E-3"/>
  </r>
  <r>
    <x v="37"/>
    <s v="Russian Federation"/>
    <s v="GDPLTFORECAST"/>
    <s v="TOT"/>
    <s v="MLN_USD"/>
    <s v="A"/>
    <x v="47"/>
    <n v="3898184"/>
    <n v="8.5565437689774093E-3"/>
  </r>
  <r>
    <x v="37"/>
    <s v="Russian Federation"/>
    <s v="GDPLTFORECAST"/>
    <s v="TOT"/>
    <s v="MLN_USD"/>
    <s v="A"/>
    <x v="48"/>
    <n v="3931061"/>
    <n v="8.4339271825033535E-3"/>
  </r>
  <r>
    <x v="37"/>
    <s v="Russian Federation"/>
    <s v="GDPLTFORECAST"/>
    <s v="TOT"/>
    <s v="MLN_USD"/>
    <s v="A"/>
    <x v="49"/>
    <n v="3963457"/>
    <n v="8.2410321284762666E-3"/>
  </r>
  <r>
    <x v="37"/>
    <s v="Russian Federation"/>
    <s v="GDPLTFORECAST"/>
    <s v="TOT"/>
    <s v="MLN_USD"/>
    <s v="A"/>
    <x v="50"/>
    <n v="3995085"/>
    <n v="7.9799023932893842E-3"/>
  </r>
  <r>
    <x v="37"/>
    <s v="Russian Federation"/>
    <s v="GDPLTFORECAST"/>
    <s v="TOT"/>
    <s v="MLN_USD"/>
    <s v="A"/>
    <x v="51"/>
    <n v="4025743"/>
    <n v="7.6739293406773434E-3"/>
  </r>
  <r>
    <x v="37"/>
    <s v="Russian Federation"/>
    <s v="GDPLTFORECAST"/>
    <s v="TOT"/>
    <s v="MLN_USD"/>
    <s v="A"/>
    <x v="52"/>
    <n v="4055664"/>
    <n v="7.4324168234285448E-3"/>
  </r>
  <r>
    <x v="37"/>
    <s v="Russian Federation"/>
    <s v="GDPLTFORECAST"/>
    <s v="TOT"/>
    <s v="MLN_USD"/>
    <s v="A"/>
    <x v="53"/>
    <n v="4084980"/>
    <n v="7.2284094540375765E-3"/>
  </r>
  <r>
    <x v="37"/>
    <s v="Russian Federation"/>
    <s v="GDPLTFORECAST"/>
    <s v="TOT"/>
    <s v="MLN_USD"/>
    <s v="A"/>
    <x v="54"/>
    <n v="4113820"/>
    <n v="7.0600100857287629E-3"/>
  </r>
  <r>
    <x v="37"/>
    <s v="Russian Federation"/>
    <s v="GDPLTFORECAST"/>
    <s v="TOT"/>
    <s v="MLN_USD"/>
    <s v="A"/>
    <x v="55"/>
    <n v="4142324"/>
    <n v="6.928839861734426E-3"/>
  </r>
  <r>
    <x v="37"/>
    <s v="Russian Federation"/>
    <s v="GDPLTFORECAST"/>
    <s v="TOT"/>
    <s v="MLN_USD"/>
    <s v="A"/>
    <x v="56"/>
    <n v="4170743"/>
    <n v="6.8606415142804522E-3"/>
  </r>
  <r>
    <x v="37"/>
    <s v="Russian Federation"/>
    <s v="GDPLTFORECAST"/>
    <s v="TOT"/>
    <s v="MLN_USD"/>
    <s v="A"/>
    <x v="57"/>
    <n v="4199438"/>
    <n v="6.8800690908070727E-3"/>
  </r>
  <r>
    <x v="37"/>
    <s v="Russian Federation"/>
    <s v="GDPLTFORECAST"/>
    <s v="TOT"/>
    <s v="MLN_USD"/>
    <s v="A"/>
    <x v="58"/>
    <n v="4229062"/>
    <n v="7.0542772628146011E-3"/>
  </r>
  <r>
    <x v="37"/>
    <s v="Russian Federation"/>
    <s v="GDPLTFORECAST"/>
    <s v="TOT"/>
    <s v="MLN_USD"/>
    <s v="A"/>
    <x v="59"/>
    <n v="4260266"/>
    <n v="7.3784683222899439E-3"/>
  </r>
  <r>
    <x v="37"/>
    <s v="Russian Federation"/>
    <s v="GDPLTFORECAST"/>
    <s v="TOT"/>
    <s v="MLN_USD"/>
    <s v="A"/>
    <x v="60"/>
    <n v="4293654"/>
    <n v="7.8370693285347848E-3"/>
  </r>
  <r>
    <x v="37"/>
    <s v="Russian Federation"/>
    <s v="GDPLTFORECAST"/>
    <s v="TOT"/>
    <s v="MLN_USD"/>
    <s v="A"/>
    <x v="61"/>
    <n v="4329848"/>
    <n v="8.4296498972669109E-3"/>
  </r>
  <r>
    <x v="37"/>
    <s v="Russian Federation"/>
    <s v="GDPLTFORECAST"/>
    <s v="TOT"/>
    <s v="MLN_USD"/>
    <s v="A"/>
    <x v="62"/>
    <n v="4369648"/>
    <n v="9.1920085878303137E-3"/>
  </r>
  <r>
    <x v="37"/>
    <s v="Russian Federation"/>
    <s v="GDPLTFORECAST"/>
    <s v="TOT"/>
    <s v="MLN_USD"/>
    <s v="A"/>
    <x v="63"/>
    <n v="4413875"/>
    <n v="1.0121410237163175E-2"/>
  </r>
  <r>
    <x v="37"/>
    <s v="Russian Federation"/>
    <s v="GDPLTFORECAST"/>
    <s v="TOT"/>
    <s v="MLN_USD"/>
    <s v="A"/>
    <x v="64"/>
    <n v="4463226"/>
    <n v="1.1180878479793765E-2"/>
  </r>
  <r>
    <x v="37"/>
    <s v="Russian Federation"/>
    <s v="GDPLTFORECAST"/>
    <s v="TOT"/>
    <s v="MLN_USD"/>
    <s v="A"/>
    <x v="65"/>
    <n v="4518146"/>
    <n v="1.2305000911896569E-2"/>
  </r>
  <r>
    <x v="37"/>
    <s v="Russian Federation"/>
    <s v="GDPLTFORECAST"/>
    <s v="TOT"/>
    <s v="MLN_USD"/>
    <s v="A"/>
    <x v="66"/>
    <n v="4578781"/>
    <n v="1.3420327718493441E-2"/>
  </r>
  <r>
    <x v="37"/>
    <s v="Russian Federation"/>
    <s v="GDPLTFORECAST"/>
    <s v="TOT"/>
    <s v="MLN_USD"/>
    <s v="A"/>
    <x v="67"/>
    <n v="4645030"/>
    <n v="1.4468698109824318E-2"/>
  </r>
  <r>
    <x v="37"/>
    <s v="Russian Federation"/>
    <s v="GDPLTFORECAST"/>
    <s v="TOT"/>
    <s v="MLN_USD"/>
    <s v="A"/>
    <x v="68"/>
    <n v="4716432"/>
    <n v="1.5371698352863117E-2"/>
  </r>
  <r>
    <x v="37"/>
    <s v="Russian Federation"/>
    <s v="GDPLTFORECAST"/>
    <s v="TOT"/>
    <s v="MLN_USD"/>
    <s v="A"/>
    <x v="69"/>
    <n v="4792187"/>
    <n v="1.6061929865627267E-2"/>
  </r>
  <r>
    <x v="37"/>
    <s v="Russian Federation"/>
    <s v="GDPLTFORECAST"/>
    <s v="TOT"/>
    <s v="MLN_USD"/>
    <s v="A"/>
    <x v="70"/>
    <n v="4871356"/>
    <n v="1.652043211168519E-2"/>
  </r>
  <r>
    <x v="38"/>
    <s v="Slovenia"/>
    <s v="GDPLTFORECAST"/>
    <s v="TOT"/>
    <s v="MLN_USD"/>
    <s v="A"/>
    <x v="0"/>
    <n v="36562.3508985109"/>
    <n v="0"/>
  </r>
  <r>
    <x v="38"/>
    <s v="Slovenia"/>
    <s v="GDPLTFORECAST"/>
    <s v="TOT"/>
    <s v="MLN_USD"/>
    <s v="A"/>
    <x v="1"/>
    <n v="33308.262471813898"/>
    <n v="-8.900107205167529E-2"/>
  </r>
  <r>
    <x v="38"/>
    <s v="Slovenia"/>
    <s v="GDPLTFORECAST"/>
    <s v="TOT"/>
    <s v="MLN_USD"/>
    <s v="A"/>
    <x v="2"/>
    <n v="31488.399318543401"/>
    <n v="-5.4636988489282556E-2"/>
  </r>
  <r>
    <x v="38"/>
    <s v="Slovenia"/>
    <s v="GDPLTFORECAST"/>
    <s v="TOT"/>
    <s v="MLN_USD"/>
    <s v="A"/>
    <x v="3"/>
    <n v="32383.746132320801"/>
    <n v="2.8434179988632513E-2"/>
  </r>
  <r>
    <x v="38"/>
    <s v="Slovenia"/>
    <s v="GDPLTFORECAST"/>
    <s v="TOT"/>
    <s v="MLN_USD"/>
    <s v="A"/>
    <x v="4"/>
    <n v="34108.986175673999"/>
    <n v="5.3274875497844709E-2"/>
  </r>
  <r>
    <x v="38"/>
    <s v="Slovenia"/>
    <s v="GDPLTFORECAST"/>
    <s v="TOT"/>
    <s v="MLN_USD"/>
    <s v="A"/>
    <x v="5"/>
    <n v="35509.896947175803"/>
    <n v="4.1071603954646818E-2"/>
  </r>
  <r>
    <x v="38"/>
    <s v="Slovenia"/>
    <s v="GDPLTFORECAST"/>
    <s v="TOT"/>
    <s v="MLN_USD"/>
    <s v="A"/>
    <x v="6"/>
    <n v="36758.524757454798"/>
    <n v="3.5162811430752505E-2"/>
  </r>
  <r>
    <x v="38"/>
    <s v="Slovenia"/>
    <s v="GDPLTFORECAST"/>
    <s v="TOT"/>
    <s v="MLN_USD"/>
    <s v="A"/>
    <x v="7"/>
    <n v="38638.495422562002"/>
    <n v="5.1143800724101185E-2"/>
  </r>
  <r>
    <x v="38"/>
    <s v="Slovenia"/>
    <s v="GDPLTFORECAST"/>
    <s v="TOT"/>
    <s v="MLN_USD"/>
    <s v="A"/>
    <x v="8"/>
    <n v="39908.014030785002"/>
    <n v="3.2856315815074311E-2"/>
  </r>
  <r>
    <x v="38"/>
    <s v="Slovenia"/>
    <s v="GDPLTFORECAST"/>
    <s v="TOT"/>
    <s v="MLN_USD"/>
    <s v="A"/>
    <x v="9"/>
    <n v="42012.903970146399"/>
    <n v="5.2743540125491872E-2"/>
  </r>
  <r>
    <x v="38"/>
    <s v="Slovenia"/>
    <s v="GDPLTFORECAST"/>
    <s v="TOT"/>
    <s v="MLN_USD"/>
    <s v="A"/>
    <x v="10"/>
    <n v="43758.722386688998"/>
    <n v="4.1554338109623279E-2"/>
  </r>
  <r>
    <x v="38"/>
    <s v="Slovenia"/>
    <s v="GDPLTFORECAST"/>
    <s v="TOT"/>
    <s v="MLN_USD"/>
    <s v="A"/>
    <x v="11"/>
    <n v="45049.327020994999"/>
    <n v="2.9493654382802381E-2"/>
  </r>
  <r>
    <x v="38"/>
    <s v="Slovenia"/>
    <s v="GDPLTFORECAST"/>
    <s v="TOT"/>
    <s v="MLN_USD"/>
    <s v="A"/>
    <x v="12"/>
    <n v="46777.556772729702"/>
    <n v="3.8363053701762739E-2"/>
  </r>
  <r>
    <x v="38"/>
    <s v="Slovenia"/>
    <s v="GDPLTFORECAST"/>
    <s v="TOT"/>
    <s v="MLN_USD"/>
    <s v="A"/>
    <x v="13"/>
    <n v="48107.013840232103"/>
    <n v="2.8420831681347014E-2"/>
  </r>
  <r>
    <x v="38"/>
    <s v="Slovenia"/>
    <s v="GDPLTFORECAST"/>
    <s v="TOT"/>
    <s v="MLN_USD"/>
    <s v="A"/>
    <x v="14"/>
    <n v="50200.532674882103"/>
    <n v="4.3517954400636327E-2"/>
  </r>
  <r>
    <x v="38"/>
    <s v="Slovenia"/>
    <s v="GDPLTFORECAST"/>
    <s v="TOT"/>
    <s v="MLN_USD"/>
    <s v="A"/>
    <x v="15"/>
    <n v="52210.063729269299"/>
    <n v="4.0030074330120957E-2"/>
  </r>
  <r>
    <x v="38"/>
    <s v="Slovenia"/>
    <s v="GDPLTFORECAST"/>
    <s v="TOT"/>
    <s v="MLN_USD"/>
    <s v="A"/>
    <x v="16"/>
    <n v="55163.064469807498"/>
    <n v="5.6559991113029895E-2"/>
  </r>
  <r>
    <x v="38"/>
    <s v="Slovenia"/>
    <s v="GDPLTFORECAST"/>
    <s v="TOT"/>
    <s v="MLN_USD"/>
    <s v="A"/>
    <x v="17"/>
    <n v="58992.288959257399"/>
    <n v="6.9416456940055493E-2"/>
  </r>
  <r>
    <x v="38"/>
    <s v="Slovenia"/>
    <s v="GDPLTFORECAST"/>
    <s v="TOT"/>
    <s v="MLN_USD"/>
    <s v="A"/>
    <x v="18"/>
    <n v="60939.111295598203"/>
    <n v="3.3001301876680156E-2"/>
  </r>
  <r>
    <x v="38"/>
    <s v="Slovenia"/>
    <s v="GDPLTFORECAST"/>
    <s v="TOT"/>
    <s v="MLN_USD"/>
    <s v="A"/>
    <x v="19"/>
    <n v="56187.520253765397"/>
    <n v="-7.7972765614913508E-2"/>
  </r>
  <r>
    <x v="38"/>
    <s v="Slovenia"/>
    <s v="GDPLTFORECAST"/>
    <s v="TOT"/>
    <s v="MLN_USD"/>
    <s v="A"/>
    <x v="20"/>
    <n v="56882.984637742302"/>
    <n v="1.2377559658014903E-2"/>
  </r>
  <r>
    <x v="38"/>
    <s v="Slovenia"/>
    <s v="GDPLTFORECAST"/>
    <s v="TOT"/>
    <s v="MLN_USD"/>
    <s v="A"/>
    <x v="21"/>
    <n v="57252.363948031598"/>
    <n v="6.4936696384987336E-3"/>
  </r>
  <r>
    <x v="38"/>
    <s v="Slovenia"/>
    <s v="GDPLTFORECAST"/>
    <s v="TOT"/>
    <s v="MLN_USD"/>
    <s v="A"/>
    <x v="22"/>
    <n v="55723.965052653897"/>
    <n v="-2.6695821621707028E-2"/>
  </r>
  <r>
    <x v="38"/>
    <s v="Slovenia"/>
    <s v="GDPLTFORECAST"/>
    <s v="TOT"/>
    <s v="MLN_USD"/>
    <s v="A"/>
    <x v="23"/>
    <n v="55093.139183189604"/>
    <n v="-1.1320548867407854E-2"/>
  </r>
  <r>
    <x v="38"/>
    <s v="Slovenia"/>
    <s v="GDPLTFORECAST"/>
    <s v="TOT"/>
    <s v="MLN_USD"/>
    <s v="A"/>
    <x v="24"/>
    <n v="56734.471892618298"/>
    <n v="2.9791962007666983E-2"/>
  </r>
  <r>
    <x v="38"/>
    <s v="Slovenia"/>
    <s v="GDPLTFORECAST"/>
    <s v="TOT"/>
    <s v="MLN_USD"/>
    <s v="A"/>
    <x v="25"/>
    <n v="58016.048141052503"/>
    <n v="2.2589022258986624E-2"/>
  </r>
  <r>
    <x v="38"/>
    <s v="Slovenia"/>
    <s v="GDPLTFORECAST"/>
    <s v="TOT"/>
    <s v="MLN_USD"/>
    <s v="A"/>
    <x v="26"/>
    <n v="59842.599581539696"/>
    <n v="3.1483554964763627E-2"/>
  </r>
  <r>
    <x v="38"/>
    <s v="Slovenia"/>
    <s v="GDPLTFORECAST"/>
    <s v="TOT"/>
    <s v="MLN_USD"/>
    <s v="A"/>
    <x v="27"/>
    <n v="62835.213265076098"/>
    <n v="5.0008082945306453E-2"/>
  </r>
  <r>
    <x v="38"/>
    <s v="Slovenia"/>
    <s v="GDPLTFORECAST"/>
    <s v="TOT"/>
    <s v="MLN_USD"/>
    <s v="A"/>
    <x v="28"/>
    <n v="65947.5278020853"/>
    <n v="4.9531375406965283E-2"/>
  </r>
  <r>
    <x v="38"/>
    <s v="Slovenia"/>
    <s v="GDPLTFORECAST"/>
    <s v="TOT"/>
    <s v="MLN_USD"/>
    <s v="A"/>
    <x v="29"/>
    <n v="68548.737024905393"/>
    <n v="3.9443619943215547E-2"/>
  </r>
  <r>
    <x v="38"/>
    <s v="Slovenia"/>
    <s v="GDPLTFORECAST"/>
    <s v="TOT"/>
    <s v="MLN_USD"/>
    <s v="A"/>
    <x v="30"/>
    <n v="69257.929999999993"/>
    <n v="1.0345821175916425E-2"/>
  </r>
  <r>
    <x v="38"/>
    <s v="Slovenia"/>
    <s v="GDPLTFORECAST"/>
    <s v="TOT"/>
    <s v="MLN_USD"/>
    <s v="A"/>
    <x v="31"/>
    <n v="69639"/>
    <n v="5.5021858146786506E-3"/>
  </r>
  <r>
    <x v="38"/>
    <s v="Slovenia"/>
    <s v="GDPLTFORECAST"/>
    <s v="TOT"/>
    <s v="MLN_USD"/>
    <s v="A"/>
    <x v="32"/>
    <n v="70070.240000000005"/>
    <n v="6.1925070721866593E-3"/>
  </r>
  <r>
    <x v="38"/>
    <s v="Slovenia"/>
    <s v="GDPLTFORECAST"/>
    <s v="TOT"/>
    <s v="MLN_USD"/>
    <s v="A"/>
    <x v="33"/>
    <n v="70632.55"/>
    <n v="8.0249475383558089E-3"/>
  </r>
  <r>
    <x v="38"/>
    <s v="Slovenia"/>
    <s v="GDPLTFORECAST"/>
    <s v="TOT"/>
    <s v="MLN_USD"/>
    <s v="A"/>
    <x v="34"/>
    <n v="71324.679999999993"/>
    <n v="9.7990232548590406E-3"/>
  </r>
  <r>
    <x v="38"/>
    <s v="Slovenia"/>
    <s v="GDPLTFORECAST"/>
    <s v="TOT"/>
    <s v="MLN_USD"/>
    <s v="A"/>
    <x v="35"/>
    <n v="72113.83"/>
    <n v="1.1064192646921267E-2"/>
  </r>
  <r>
    <x v="38"/>
    <s v="Slovenia"/>
    <s v="GDPLTFORECAST"/>
    <s v="TOT"/>
    <s v="MLN_USD"/>
    <s v="A"/>
    <x v="36"/>
    <n v="72964.37"/>
    <n v="1.179440892267114E-2"/>
  </r>
  <r>
    <x v="38"/>
    <s v="Slovenia"/>
    <s v="GDPLTFORECAST"/>
    <s v="TOT"/>
    <s v="MLN_USD"/>
    <s v="A"/>
    <x v="37"/>
    <n v="73850.11"/>
    <n v="1.2139349657922072E-2"/>
  </r>
  <r>
    <x v="38"/>
    <s v="Slovenia"/>
    <s v="GDPLTFORECAST"/>
    <s v="TOT"/>
    <s v="MLN_USD"/>
    <s v="A"/>
    <x v="38"/>
    <n v="74763.62"/>
    <n v="1.2369785231193253E-2"/>
  </r>
  <r>
    <x v="38"/>
    <s v="Slovenia"/>
    <s v="GDPLTFORECAST"/>
    <s v="TOT"/>
    <s v="MLN_USD"/>
    <s v="A"/>
    <x v="39"/>
    <n v="75701.38"/>
    <n v="1.2542998854255805E-2"/>
  </r>
  <r>
    <x v="38"/>
    <s v="Slovenia"/>
    <s v="GDPLTFORECAST"/>
    <s v="TOT"/>
    <s v="MLN_USD"/>
    <s v="A"/>
    <x v="40"/>
    <n v="76659.5"/>
    <n v="1.2656572442933056E-2"/>
  </r>
  <r>
    <x v="38"/>
    <s v="Slovenia"/>
    <s v="GDPLTFORECAST"/>
    <s v="TOT"/>
    <s v="MLN_USD"/>
    <s v="A"/>
    <x v="41"/>
    <n v="77633.16"/>
    <n v="1.2701100320247294E-2"/>
  </r>
  <r>
    <x v="38"/>
    <s v="Slovenia"/>
    <s v="GDPLTFORECAST"/>
    <s v="TOT"/>
    <s v="MLN_USD"/>
    <s v="A"/>
    <x v="42"/>
    <n v="78625.789999999994"/>
    <n v="1.2786159934749408E-2"/>
  </r>
  <r>
    <x v="38"/>
    <s v="Slovenia"/>
    <s v="GDPLTFORECAST"/>
    <s v="TOT"/>
    <s v="MLN_USD"/>
    <s v="A"/>
    <x v="43"/>
    <n v="79635.289999999994"/>
    <n v="1.283929865760336E-2"/>
  </r>
  <r>
    <x v="38"/>
    <s v="Slovenia"/>
    <s v="GDPLTFORECAST"/>
    <s v="TOT"/>
    <s v="MLN_USD"/>
    <s v="A"/>
    <x v="44"/>
    <n v="80660.009999999995"/>
    <n v="1.286766206288692E-2"/>
  </r>
  <r>
    <x v="38"/>
    <s v="Slovenia"/>
    <s v="GDPLTFORECAST"/>
    <s v="TOT"/>
    <s v="MLN_USD"/>
    <s v="A"/>
    <x v="45"/>
    <n v="81698.240000000005"/>
    <n v="1.2871682014421015E-2"/>
  </r>
  <r>
    <x v="38"/>
    <s v="Slovenia"/>
    <s v="GDPLTFORECAST"/>
    <s v="TOT"/>
    <s v="MLN_USD"/>
    <s v="A"/>
    <x v="46"/>
    <n v="82748.06"/>
    <n v="1.2849970819444723E-2"/>
  </r>
  <r>
    <x v="38"/>
    <s v="Slovenia"/>
    <s v="GDPLTFORECAST"/>
    <s v="TOT"/>
    <s v="MLN_USD"/>
    <s v="A"/>
    <x v="47"/>
    <n v="83808.91"/>
    <n v="1.2820240136143468E-2"/>
  </r>
  <r>
    <x v="38"/>
    <s v="Slovenia"/>
    <s v="GDPLTFORECAST"/>
    <s v="TOT"/>
    <s v="MLN_USD"/>
    <s v="A"/>
    <x v="48"/>
    <n v="84882.28"/>
    <n v="1.2807349481099184E-2"/>
  </r>
  <r>
    <x v="38"/>
    <s v="Slovenia"/>
    <s v="GDPLTFORECAST"/>
    <s v="TOT"/>
    <s v="MLN_USD"/>
    <s v="A"/>
    <x v="49"/>
    <n v="85969.74"/>
    <n v="1.2811390080473828E-2"/>
  </r>
  <r>
    <x v="38"/>
    <s v="Slovenia"/>
    <s v="GDPLTFORECAST"/>
    <s v="TOT"/>
    <s v="MLN_USD"/>
    <s v="A"/>
    <x v="50"/>
    <n v="87074.03"/>
    <n v="1.2845101078588828E-2"/>
  </r>
  <r>
    <x v="38"/>
    <s v="Slovenia"/>
    <s v="GDPLTFORECAST"/>
    <s v="TOT"/>
    <s v="MLN_USD"/>
    <s v="A"/>
    <x v="51"/>
    <n v="88199.09"/>
    <n v="1.2920729636609174E-2"/>
  </r>
  <r>
    <x v="38"/>
    <s v="Slovenia"/>
    <s v="GDPLTFORECAST"/>
    <s v="TOT"/>
    <s v="MLN_USD"/>
    <s v="A"/>
    <x v="52"/>
    <n v="89349.75"/>
    <n v="1.3046166349335309E-2"/>
  </r>
  <r>
    <x v="38"/>
    <s v="Slovenia"/>
    <s v="GDPLTFORECAST"/>
    <s v="TOT"/>
    <s v="MLN_USD"/>
    <s v="A"/>
    <x v="53"/>
    <n v="90531.46"/>
    <n v="1.3225666551949011E-2"/>
  </r>
  <r>
    <x v="38"/>
    <s v="Slovenia"/>
    <s v="GDPLTFORECAST"/>
    <s v="TOT"/>
    <s v="MLN_USD"/>
    <s v="A"/>
    <x v="54"/>
    <n v="91749.440000000002"/>
    <n v="1.3453665720181585E-2"/>
  </r>
  <r>
    <x v="38"/>
    <s v="Slovenia"/>
    <s v="GDPLTFORECAST"/>
    <s v="TOT"/>
    <s v="MLN_USD"/>
    <s v="A"/>
    <x v="55"/>
    <n v="93008.54"/>
    <n v="1.3723244523345279E-2"/>
  </r>
  <r>
    <x v="38"/>
    <s v="Slovenia"/>
    <s v="GDPLTFORECAST"/>
    <s v="TOT"/>
    <s v="MLN_USD"/>
    <s v="A"/>
    <x v="56"/>
    <n v="94312.7"/>
    <n v="1.4021938200513562E-2"/>
  </r>
  <r>
    <x v="38"/>
    <s v="Slovenia"/>
    <s v="GDPLTFORECAST"/>
    <s v="TOT"/>
    <s v="MLN_USD"/>
    <s v="A"/>
    <x v="57"/>
    <n v="95666"/>
    <n v="1.4349074939006057E-2"/>
  </r>
  <r>
    <x v="38"/>
    <s v="Slovenia"/>
    <s v="GDPLTFORECAST"/>
    <s v="TOT"/>
    <s v="MLN_USD"/>
    <s v="A"/>
    <x v="58"/>
    <n v="97073.15"/>
    <n v="1.4708987519076677E-2"/>
  </r>
  <r>
    <x v="38"/>
    <s v="Slovenia"/>
    <s v="GDPLTFORECAST"/>
    <s v="TOT"/>
    <s v="MLN_USD"/>
    <s v="A"/>
    <x v="59"/>
    <n v="98540.4"/>
    <n v="1.5114890162727823E-2"/>
  </r>
  <r>
    <x v="38"/>
    <s v="Slovenia"/>
    <s v="GDPLTFORECAST"/>
    <s v="TOT"/>
    <s v="MLN_USD"/>
    <s v="A"/>
    <x v="60"/>
    <n v="100075"/>
    <n v="1.5573308003620889E-2"/>
  </r>
  <r>
    <x v="38"/>
    <s v="Slovenia"/>
    <s v="GDPLTFORECAST"/>
    <s v="TOT"/>
    <s v="MLN_USD"/>
    <s v="A"/>
    <x v="61"/>
    <n v="101682.4"/>
    <n v="1.6061953534848739E-2"/>
  </r>
  <r>
    <x v="38"/>
    <s v="Slovenia"/>
    <s v="GDPLTFORECAST"/>
    <s v="TOT"/>
    <s v="MLN_USD"/>
    <s v="A"/>
    <x v="62"/>
    <n v="103367.1"/>
    <n v="1.65682556666642E-2"/>
  </r>
  <r>
    <x v="38"/>
    <s v="Slovenia"/>
    <s v="GDPLTFORECAST"/>
    <s v="TOT"/>
    <s v="MLN_USD"/>
    <s v="A"/>
    <x v="63"/>
    <n v="105131.9"/>
    <n v="1.7073130618929788E-2"/>
  </r>
  <r>
    <x v="38"/>
    <s v="Slovenia"/>
    <s v="GDPLTFORECAST"/>
    <s v="TOT"/>
    <s v="MLN_USD"/>
    <s v="A"/>
    <x v="64"/>
    <n v="106977.9"/>
    <n v="1.7558895064200275E-2"/>
  </r>
  <r>
    <x v="38"/>
    <s v="Slovenia"/>
    <s v="GDPLTFORECAST"/>
    <s v="TOT"/>
    <s v="MLN_USD"/>
    <s v="A"/>
    <x v="65"/>
    <n v="108905.60000000001"/>
    <n v="1.8019609657695668E-2"/>
  </r>
  <r>
    <x v="38"/>
    <s v="Slovenia"/>
    <s v="GDPLTFORECAST"/>
    <s v="TOT"/>
    <s v="MLN_USD"/>
    <s v="A"/>
    <x v="66"/>
    <n v="110914.6"/>
    <n v="1.8447168924279334E-2"/>
  </r>
  <r>
    <x v="38"/>
    <s v="Slovenia"/>
    <s v="GDPLTFORECAST"/>
    <s v="TOT"/>
    <s v="MLN_USD"/>
    <s v="A"/>
    <x v="67"/>
    <n v="112992.7"/>
    <n v="1.8736036554249713E-2"/>
  </r>
  <r>
    <x v="38"/>
    <s v="Slovenia"/>
    <s v="GDPLTFORECAST"/>
    <s v="TOT"/>
    <s v="MLN_USD"/>
    <s v="A"/>
    <x v="68"/>
    <n v="115137.4"/>
    <n v="1.89808722156386E-2"/>
  </r>
  <r>
    <x v="38"/>
    <s v="Slovenia"/>
    <s v="GDPLTFORECAST"/>
    <s v="TOT"/>
    <s v="MLN_USD"/>
    <s v="A"/>
    <x v="69"/>
    <n v="117343.4"/>
    <n v="1.9159716998994325E-2"/>
  </r>
  <r>
    <x v="38"/>
    <s v="Slovenia"/>
    <s v="GDPLTFORECAST"/>
    <s v="TOT"/>
    <s v="MLN_USD"/>
    <s v="A"/>
    <x v="70"/>
    <n v="119604.1"/>
    <n v="1.9265676637970408E-2"/>
  </r>
  <r>
    <x v="39"/>
    <s v="South Africa"/>
    <s v="GDPLTFORECAST"/>
    <s v="TOT"/>
    <s v="MLN_USD"/>
    <s v="A"/>
    <x v="0"/>
    <n v="356773.457155757"/>
    <n v="0"/>
  </r>
  <r>
    <x v="39"/>
    <s v="South Africa"/>
    <s v="GDPLTFORECAST"/>
    <s v="TOT"/>
    <s v="MLN_USD"/>
    <s v="A"/>
    <x v="1"/>
    <n v="353140.58786053001"/>
    <n v="-1.0182566057992837E-2"/>
  </r>
  <r>
    <x v="39"/>
    <s v="South Africa"/>
    <s v="GDPLTFORECAST"/>
    <s v="TOT"/>
    <s v="MLN_USD"/>
    <s v="A"/>
    <x v="2"/>
    <n v="345593.85201315797"/>
    <n v="-2.1370344012545339E-2"/>
  </r>
  <r>
    <x v="39"/>
    <s v="South Africa"/>
    <s v="GDPLTFORECAST"/>
    <s v="TOT"/>
    <s v="MLN_USD"/>
    <s v="A"/>
    <x v="3"/>
    <n v="349856.91983580298"/>
    <n v="1.2335485130339441E-2"/>
  </r>
  <r>
    <x v="39"/>
    <s v="South Africa"/>
    <s v="GDPLTFORECAST"/>
    <s v="TOT"/>
    <s v="MLN_USD"/>
    <s v="A"/>
    <x v="4"/>
    <n v="361171.66511043999"/>
    <n v="3.2341064684235254E-2"/>
  </r>
  <r>
    <x v="39"/>
    <s v="South Africa"/>
    <s v="GDPLTFORECAST"/>
    <s v="TOT"/>
    <s v="MLN_USD"/>
    <s v="A"/>
    <x v="5"/>
    <n v="372424.58410257398"/>
    <n v="3.1156704911203592E-2"/>
  </r>
  <r>
    <x v="39"/>
    <s v="South Africa"/>
    <s v="GDPLTFORECAST"/>
    <s v="TOT"/>
    <s v="MLN_USD"/>
    <s v="A"/>
    <x v="6"/>
    <n v="388463.77986352902"/>
    <n v="4.306696293856227E-2"/>
  </r>
  <r>
    <x v="39"/>
    <s v="South Africa"/>
    <s v="GDPLTFORECAST"/>
    <s v="TOT"/>
    <s v="MLN_USD"/>
    <s v="A"/>
    <x v="7"/>
    <n v="398745.72072320501"/>
    <n v="2.6468209888932615E-2"/>
  </r>
  <r>
    <x v="39"/>
    <s v="South Africa"/>
    <s v="GDPLTFORECAST"/>
    <s v="TOT"/>
    <s v="MLN_USD"/>
    <s v="A"/>
    <x v="8"/>
    <n v="400808.70632183802"/>
    <n v="5.1736871179242083E-3"/>
  </r>
  <r>
    <x v="39"/>
    <s v="South Africa"/>
    <s v="GDPLTFORECAST"/>
    <s v="TOT"/>
    <s v="MLN_USD"/>
    <s v="A"/>
    <x v="9"/>
    <n v="410260.263316155"/>
    <n v="2.3581216788059578E-2"/>
  </r>
  <r>
    <x v="39"/>
    <s v="South Africa"/>
    <s v="GDPLTFORECAST"/>
    <s v="TOT"/>
    <s v="MLN_USD"/>
    <s v="A"/>
    <x v="10"/>
    <n v="427304.768749098"/>
    <n v="4.1545591803533233E-2"/>
  </r>
  <r>
    <x v="39"/>
    <s v="South Africa"/>
    <s v="GDPLTFORECAST"/>
    <s v="TOT"/>
    <s v="MLN_USD"/>
    <s v="A"/>
    <x v="11"/>
    <n v="438993.521225137"/>
    <n v="2.7354603390589149E-2"/>
  </r>
  <r>
    <x v="39"/>
    <s v="South Africa"/>
    <s v="GDPLTFORECAST"/>
    <s v="TOT"/>
    <s v="MLN_USD"/>
    <s v="A"/>
    <x v="12"/>
    <n v="455095.051519659"/>
    <n v="3.6678286844840091E-2"/>
  </r>
  <r>
    <x v="39"/>
    <s v="South Africa"/>
    <s v="GDPLTFORECAST"/>
    <s v="TOT"/>
    <s v="MLN_USD"/>
    <s v="A"/>
    <x v="13"/>
    <n v="468516.142220154"/>
    <n v="2.9490741891565531E-2"/>
  </r>
  <r>
    <x v="39"/>
    <s v="South Africa"/>
    <s v="GDPLTFORECAST"/>
    <s v="TOT"/>
    <s v="MLN_USD"/>
    <s v="A"/>
    <x v="14"/>
    <n v="489854.91006785101"/>
    <n v="4.5545427200393007E-2"/>
  </r>
  <r>
    <x v="39"/>
    <s v="South Africa"/>
    <s v="GDPLTFORECAST"/>
    <s v="TOT"/>
    <s v="MLN_USD"/>
    <s v="A"/>
    <x v="15"/>
    <n v="515705.127486051"/>
    <n v="5.2771171395667782E-2"/>
  </r>
  <r>
    <x v="39"/>
    <s v="South Africa"/>
    <s v="GDPLTFORECAST"/>
    <s v="TOT"/>
    <s v="MLN_USD"/>
    <s v="A"/>
    <x v="16"/>
    <n v="544603.58338562201"/>
    <n v="5.6036782182959044E-2"/>
  </r>
  <r>
    <x v="39"/>
    <s v="South Africa"/>
    <s v="GDPLTFORECAST"/>
    <s v="TOT"/>
    <s v="MLN_USD"/>
    <s v="A"/>
    <x v="17"/>
    <n v="573796.86862210801"/>
    <n v="5.360465139616033E-2"/>
  </r>
  <r>
    <x v="39"/>
    <s v="South Africa"/>
    <s v="GDPLTFORECAST"/>
    <s v="TOT"/>
    <s v="MLN_USD"/>
    <s v="A"/>
    <x v="18"/>
    <n v="592107.02303753397"/>
    <n v="3.1910516450525783E-2"/>
  </r>
  <r>
    <x v="39"/>
    <s v="South Africa"/>
    <s v="GDPLTFORECAST"/>
    <s v="TOT"/>
    <s v="MLN_USD"/>
    <s v="A"/>
    <x v="19"/>
    <n v="582999.81980089296"/>
    <n v="-1.5381008639148819E-2"/>
  </r>
  <r>
    <x v="39"/>
    <s v="South Africa"/>
    <s v="GDPLTFORECAST"/>
    <s v="TOT"/>
    <s v="MLN_USD"/>
    <s v="A"/>
    <x v="20"/>
    <n v="600721.71459917596"/>
    <n v="3.0397770627674348E-2"/>
  </r>
  <r>
    <x v="39"/>
    <s v="South Africa"/>
    <s v="GDPLTFORECAST"/>
    <s v="TOT"/>
    <s v="MLN_USD"/>
    <s v="A"/>
    <x v="21"/>
    <n v="620451.54894862999"/>
    <n v="3.2843551131855664E-2"/>
  </r>
  <r>
    <x v="39"/>
    <s v="South Africa"/>
    <s v="GDPLTFORECAST"/>
    <s v="TOT"/>
    <s v="MLN_USD"/>
    <s v="A"/>
    <x v="22"/>
    <n v="634183.41697775002"/>
    <n v="2.2132055359341152E-2"/>
  </r>
  <r>
    <x v="39"/>
    <s v="South Africa"/>
    <s v="GDPLTFORECAST"/>
    <s v="TOT"/>
    <s v="MLN_USD"/>
    <s v="A"/>
    <x v="23"/>
    <n v="649944.15685985901"/>
    <n v="2.485202145022658E-2"/>
  </r>
  <r>
    <x v="39"/>
    <s v="South Africa"/>
    <s v="GDPLTFORECAST"/>
    <s v="TOT"/>
    <s v="MLN_USD"/>
    <s v="A"/>
    <x v="24"/>
    <n v="661948.50902574905"/>
    <n v="1.8469820890286703E-2"/>
  </r>
  <r>
    <x v="39"/>
    <s v="South Africa"/>
    <s v="GDPLTFORECAST"/>
    <s v="TOT"/>
    <s v="MLN_USD"/>
    <s v="A"/>
    <x v="25"/>
    <n v="670418.44271385099"/>
    <n v="1.2795457007023003E-2"/>
  </r>
  <r>
    <x v="39"/>
    <s v="South Africa"/>
    <s v="GDPLTFORECAST"/>
    <s v="TOT"/>
    <s v="MLN_USD"/>
    <s v="A"/>
    <x v="26"/>
    <n v="674208.62064708699"/>
    <n v="5.6534511757961869E-3"/>
  </r>
  <r>
    <x v="39"/>
    <s v="South Africa"/>
    <s v="GDPLTFORECAST"/>
    <s v="TOT"/>
    <s v="MLN_USD"/>
    <s v="A"/>
    <x v="27"/>
    <n v="683108.640073027"/>
    <n v="1.320069063696927E-2"/>
  </r>
  <r>
    <x v="39"/>
    <s v="South Africa"/>
    <s v="GDPLTFORECAST"/>
    <s v="TOT"/>
    <s v="MLN_USD"/>
    <s v="A"/>
    <x v="28"/>
    <n v="696355.90316284203"/>
    <n v="1.9392615336264685E-2"/>
  </r>
  <r>
    <x v="39"/>
    <s v="South Africa"/>
    <s v="GDPLTFORECAST"/>
    <s v="TOT"/>
    <s v="MLN_USD"/>
    <s v="A"/>
    <x v="29"/>
    <n v="711930.08756800601"/>
    <n v="2.2365265138740265E-2"/>
  </r>
  <r>
    <x v="39"/>
    <s v="South Africa"/>
    <s v="GDPLTFORECAST"/>
    <s v="TOT"/>
    <s v="MLN_USD"/>
    <s v="A"/>
    <x v="30"/>
    <n v="739611.8"/>
    <n v="3.8882627543606718E-2"/>
  </r>
  <r>
    <x v="39"/>
    <s v="South Africa"/>
    <s v="GDPLTFORECAST"/>
    <s v="TOT"/>
    <s v="MLN_USD"/>
    <s v="A"/>
    <x v="31"/>
    <n v="767194"/>
    <n v="3.7292806848133075E-2"/>
  </r>
  <r>
    <x v="39"/>
    <s v="South Africa"/>
    <s v="GDPLTFORECAST"/>
    <s v="TOT"/>
    <s v="MLN_USD"/>
    <s v="A"/>
    <x v="32"/>
    <n v="792142"/>
    <n v="3.2518502490895385E-2"/>
  </r>
  <r>
    <x v="39"/>
    <s v="South Africa"/>
    <s v="GDPLTFORECAST"/>
    <s v="TOT"/>
    <s v="MLN_USD"/>
    <s v="A"/>
    <x v="33"/>
    <n v="815009.3"/>
    <n v="2.8867677764845334E-2"/>
  </r>
  <r>
    <x v="39"/>
    <s v="South Africa"/>
    <s v="GDPLTFORECAST"/>
    <s v="TOT"/>
    <s v="MLN_USD"/>
    <s v="A"/>
    <x v="34"/>
    <n v="836963.3"/>
    <n v="2.693711593229664E-2"/>
  </r>
  <r>
    <x v="39"/>
    <s v="South Africa"/>
    <s v="GDPLTFORECAST"/>
    <s v="TOT"/>
    <s v="MLN_USD"/>
    <s v="A"/>
    <x v="35"/>
    <n v="858864.9"/>
    <n v="2.6167933528268073E-2"/>
  </r>
  <r>
    <x v="39"/>
    <s v="South Africa"/>
    <s v="GDPLTFORECAST"/>
    <s v="TOT"/>
    <s v="MLN_USD"/>
    <s v="A"/>
    <x v="36"/>
    <n v="881062.6"/>
    <n v="2.5845391981905275E-2"/>
  </r>
  <r>
    <x v="39"/>
    <s v="South Africa"/>
    <s v="GDPLTFORECAST"/>
    <s v="TOT"/>
    <s v="MLN_USD"/>
    <s v="A"/>
    <x v="37"/>
    <n v="903868.2"/>
    <n v="2.5884199374709649E-2"/>
  </r>
  <r>
    <x v="39"/>
    <s v="South Africa"/>
    <s v="GDPLTFORECAST"/>
    <s v="TOT"/>
    <s v="MLN_USD"/>
    <s v="A"/>
    <x v="38"/>
    <n v="927461.7"/>
    <n v="2.6102810122095255E-2"/>
  </r>
  <r>
    <x v="39"/>
    <s v="South Africa"/>
    <s v="GDPLTFORECAST"/>
    <s v="TOT"/>
    <s v="MLN_USD"/>
    <s v="A"/>
    <x v="39"/>
    <n v="951947.3"/>
    <n v="2.6400658916697184E-2"/>
  </r>
  <r>
    <x v="39"/>
    <s v="South Africa"/>
    <s v="GDPLTFORECAST"/>
    <s v="TOT"/>
    <s v="MLN_USD"/>
    <s v="A"/>
    <x v="40"/>
    <n v="977380.1"/>
    <n v="2.6716605005340011E-2"/>
  </r>
  <r>
    <x v="39"/>
    <s v="South Africa"/>
    <s v="GDPLTFORECAST"/>
    <s v="TOT"/>
    <s v="MLN_USD"/>
    <s v="A"/>
    <x v="41"/>
    <n v="1003794"/>
    <n v="2.7025207490924075E-2"/>
  </r>
  <r>
    <x v="39"/>
    <s v="South Africa"/>
    <s v="GDPLTFORECAST"/>
    <s v="TOT"/>
    <s v="MLN_USD"/>
    <s v="A"/>
    <x v="42"/>
    <n v="1031170"/>
    <n v="2.7272528028659204E-2"/>
  </r>
  <r>
    <x v="39"/>
    <s v="South Africa"/>
    <s v="GDPLTFORECAST"/>
    <s v="TOT"/>
    <s v="MLN_USD"/>
    <s v="A"/>
    <x v="43"/>
    <n v="1059538"/>
    <n v="2.7510497784070553E-2"/>
  </r>
  <r>
    <x v="39"/>
    <s v="South Africa"/>
    <s v="GDPLTFORECAST"/>
    <s v="TOT"/>
    <s v="MLN_USD"/>
    <s v="A"/>
    <x v="44"/>
    <n v="1088897"/>
    <n v="2.7709246860424086E-2"/>
  </r>
  <r>
    <x v="39"/>
    <s v="South Africa"/>
    <s v="GDPLTFORECAST"/>
    <s v="TOT"/>
    <s v="MLN_USD"/>
    <s v="A"/>
    <x v="45"/>
    <n v="1119225"/>
    <n v="2.7852037428700793E-2"/>
  </r>
  <r>
    <x v="39"/>
    <s v="South Africa"/>
    <s v="GDPLTFORECAST"/>
    <s v="TOT"/>
    <s v="MLN_USD"/>
    <s v="A"/>
    <x v="46"/>
    <n v="1150491"/>
    <n v="2.7935401728874876E-2"/>
  </r>
  <r>
    <x v="39"/>
    <s v="South Africa"/>
    <s v="GDPLTFORECAST"/>
    <s v="TOT"/>
    <s v="MLN_USD"/>
    <s v="A"/>
    <x v="47"/>
    <n v="1182687"/>
    <n v="2.7984573542948254E-2"/>
  </r>
  <r>
    <x v="39"/>
    <s v="South Africa"/>
    <s v="GDPLTFORECAST"/>
    <s v="TOT"/>
    <s v="MLN_USD"/>
    <s v="A"/>
    <x v="48"/>
    <n v="1215795"/>
    <n v="2.7993881728640035E-2"/>
  </r>
  <r>
    <x v="39"/>
    <s v="South Africa"/>
    <s v="GDPLTFORECAST"/>
    <s v="TOT"/>
    <s v="MLN_USD"/>
    <s v="A"/>
    <x v="49"/>
    <n v="1249775"/>
    <n v="2.7948790708959947E-2"/>
  </r>
  <r>
    <x v="39"/>
    <s v="South Africa"/>
    <s v="GDPLTFORECAST"/>
    <s v="TOT"/>
    <s v="MLN_USD"/>
    <s v="A"/>
    <x v="50"/>
    <n v="1284570"/>
    <n v="2.7841011382048864E-2"/>
  </r>
  <r>
    <x v="39"/>
    <s v="South Africa"/>
    <s v="GDPLTFORECAST"/>
    <s v="TOT"/>
    <s v="MLN_USD"/>
    <s v="A"/>
    <x v="51"/>
    <n v="1320127"/>
    <n v="2.7680079715391104E-2"/>
  </r>
  <r>
    <x v="39"/>
    <s v="South Africa"/>
    <s v="GDPLTFORECAST"/>
    <s v="TOT"/>
    <s v="MLN_USD"/>
    <s v="A"/>
    <x v="52"/>
    <n v="1356438"/>
    <n v="2.7505686952846276E-2"/>
  </r>
  <r>
    <x v="39"/>
    <s v="South Africa"/>
    <s v="GDPLTFORECAST"/>
    <s v="TOT"/>
    <s v="MLN_USD"/>
    <s v="A"/>
    <x v="53"/>
    <n v="1393502"/>
    <n v="2.7324507275673593E-2"/>
  </r>
  <r>
    <x v="39"/>
    <s v="South Africa"/>
    <s v="GDPLTFORECAST"/>
    <s v="TOT"/>
    <s v="MLN_USD"/>
    <s v="A"/>
    <x v="54"/>
    <n v="1431300"/>
    <n v="2.7124467707976052E-2"/>
  </r>
  <r>
    <x v="39"/>
    <s v="South Africa"/>
    <s v="GDPLTFORECAST"/>
    <s v="TOT"/>
    <s v="MLN_USD"/>
    <s v="A"/>
    <x v="55"/>
    <n v="1469802"/>
    <n v="2.6900020959966353E-2"/>
  </r>
  <r>
    <x v="39"/>
    <s v="South Africa"/>
    <s v="GDPLTFORECAST"/>
    <s v="TOT"/>
    <s v="MLN_USD"/>
    <s v="A"/>
    <x v="56"/>
    <n v="1508986"/>
    <n v="2.6659373167270184E-2"/>
  </r>
  <r>
    <x v="39"/>
    <s v="South Africa"/>
    <s v="GDPLTFORECAST"/>
    <s v="TOT"/>
    <s v="MLN_USD"/>
    <s v="A"/>
    <x v="57"/>
    <n v="1548880"/>
    <n v="2.6437621024979707E-2"/>
  </r>
  <r>
    <x v="39"/>
    <s v="South Africa"/>
    <s v="GDPLTFORECAST"/>
    <s v="TOT"/>
    <s v="MLN_USD"/>
    <s v="A"/>
    <x v="58"/>
    <n v="1589519"/>
    <n v="2.6237668508858114E-2"/>
  </r>
  <r>
    <x v="39"/>
    <s v="South Africa"/>
    <s v="GDPLTFORECAST"/>
    <s v="TOT"/>
    <s v="MLN_USD"/>
    <s v="A"/>
    <x v="59"/>
    <n v="1630924"/>
    <n v="2.6048760662816806E-2"/>
  </r>
  <r>
    <x v="39"/>
    <s v="South Africa"/>
    <s v="GDPLTFORECAST"/>
    <s v="TOT"/>
    <s v="MLN_USD"/>
    <s v="A"/>
    <x v="60"/>
    <n v="1673097"/>
    <n v="2.5858347783219715E-2"/>
  </r>
  <r>
    <x v="39"/>
    <s v="South Africa"/>
    <s v="GDPLTFORECAST"/>
    <s v="TOT"/>
    <s v="MLN_USD"/>
    <s v="A"/>
    <x v="61"/>
    <n v="1716044"/>
    <n v="2.5669163234409043E-2"/>
  </r>
  <r>
    <x v="39"/>
    <s v="South Africa"/>
    <s v="GDPLTFORECAST"/>
    <s v="TOT"/>
    <s v="MLN_USD"/>
    <s v="A"/>
    <x v="62"/>
    <n v="1759819"/>
    <n v="2.5509252676504834E-2"/>
  </r>
  <r>
    <x v="39"/>
    <s v="South Africa"/>
    <s v="GDPLTFORECAST"/>
    <s v="TOT"/>
    <s v="MLN_USD"/>
    <s v="A"/>
    <x v="63"/>
    <n v="1804483"/>
    <n v="2.5379882817494259E-2"/>
  </r>
  <r>
    <x v="39"/>
    <s v="South Africa"/>
    <s v="GDPLTFORECAST"/>
    <s v="TOT"/>
    <s v="MLN_USD"/>
    <s v="A"/>
    <x v="64"/>
    <n v="1850077"/>
    <n v="2.5267070956057847E-2"/>
  </r>
  <r>
    <x v="39"/>
    <s v="South Africa"/>
    <s v="GDPLTFORECAST"/>
    <s v="TOT"/>
    <s v="MLN_USD"/>
    <s v="A"/>
    <x v="65"/>
    <n v="1896620"/>
    <n v="2.515733128945441E-2"/>
  </r>
  <r>
    <x v="39"/>
    <s v="South Africa"/>
    <s v="GDPLTFORECAST"/>
    <s v="TOT"/>
    <s v="MLN_USD"/>
    <s v="A"/>
    <x v="66"/>
    <n v="1944136"/>
    <n v="2.5052989001486781E-2"/>
  </r>
  <r>
    <x v="39"/>
    <s v="South Africa"/>
    <s v="GDPLTFORECAST"/>
    <s v="TOT"/>
    <s v="MLN_USD"/>
    <s v="A"/>
    <x v="67"/>
    <n v="1992581"/>
    <n v="2.4918524218470406E-2"/>
  </r>
  <r>
    <x v="39"/>
    <s v="South Africa"/>
    <s v="GDPLTFORECAST"/>
    <s v="TOT"/>
    <s v="MLN_USD"/>
    <s v="A"/>
    <x v="68"/>
    <n v="2042032"/>
    <n v="2.4817560741570821E-2"/>
  </r>
  <r>
    <x v="39"/>
    <s v="South Africa"/>
    <s v="GDPLTFORECAST"/>
    <s v="TOT"/>
    <s v="MLN_USD"/>
    <s v="A"/>
    <x v="69"/>
    <n v="2092555"/>
    <n v="2.4741531964239449E-2"/>
  </r>
  <r>
    <x v="39"/>
    <s v="South Africa"/>
    <s v="GDPLTFORECAST"/>
    <s v="TOT"/>
    <s v="MLN_USD"/>
    <s v="A"/>
    <x v="70"/>
    <n v="2144193"/>
    <n v="2.4677009684333173E-2"/>
  </r>
  <r>
    <x v="40"/>
    <s v="World"/>
    <s v="GDPLTFORECAST"/>
    <s v="TOT"/>
    <s v="MLN_USD"/>
    <s v="A"/>
    <x v="5"/>
    <n v="42618016.972549699"/>
    <n v="0"/>
  </r>
  <r>
    <x v="40"/>
    <s v="World"/>
    <s v="GDPLTFORECAST"/>
    <s v="TOT"/>
    <s v="MLN_USD"/>
    <s v="A"/>
    <x v="6"/>
    <n v="44320779.701064199"/>
    <n v="3.9954058153650163E-2"/>
  </r>
  <r>
    <x v="40"/>
    <s v="World"/>
    <s v="GDPLTFORECAST"/>
    <s v="TOT"/>
    <s v="MLN_USD"/>
    <s v="A"/>
    <x v="7"/>
    <n v="46226330.265560098"/>
    <n v="4.2994518087192901E-2"/>
  </r>
  <r>
    <x v="40"/>
    <s v="World"/>
    <s v="GDPLTFORECAST"/>
    <s v="TOT"/>
    <s v="MLN_USD"/>
    <s v="A"/>
    <x v="8"/>
    <n v="47394623.193419501"/>
    <n v="2.5273321960618933E-2"/>
  </r>
  <r>
    <x v="40"/>
    <s v="World"/>
    <s v="GDPLTFORECAST"/>
    <s v="TOT"/>
    <s v="MLN_USD"/>
    <s v="A"/>
    <x v="9"/>
    <n v="49067967.037866399"/>
    <n v="3.5306617748977809E-2"/>
  </r>
  <r>
    <x v="40"/>
    <s v="World"/>
    <s v="GDPLTFORECAST"/>
    <s v="TOT"/>
    <s v="MLN_USD"/>
    <s v="A"/>
    <x v="10"/>
    <n v="51413225.857026502"/>
    <n v="4.7796127713019665E-2"/>
  </r>
  <r>
    <x v="40"/>
    <s v="World"/>
    <s v="GDPLTFORECAST"/>
    <s v="TOT"/>
    <s v="MLN_USD"/>
    <s v="A"/>
    <x v="11"/>
    <n v="52562035.929870501"/>
    <n v="2.2344640969206742E-2"/>
  </r>
  <r>
    <x v="40"/>
    <s v="World"/>
    <s v="GDPLTFORECAST"/>
    <s v="TOT"/>
    <s v="MLN_USD"/>
    <s v="A"/>
    <x v="12"/>
    <n v="53947784.851231001"/>
    <n v="2.6364064801625897E-2"/>
  </r>
  <r>
    <x v="40"/>
    <s v="World"/>
    <s v="GDPLTFORECAST"/>
    <s v="TOT"/>
    <s v="MLN_USD"/>
    <s v="A"/>
    <x v="13"/>
    <n v="55844316.807612203"/>
    <n v="3.515495514062672E-2"/>
  </r>
  <r>
    <x v="40"/>
    <s v="World"/>
    <s v="GDPLTFORECAST"/>
    <s v="TOT"/>
    <s v="MLN_USD"/>
    <s v="A"/>
    <x v="14"/>
    <n v="58466169.465352699"/>
    <n v="4.6949319243585252E-2"/>
  </r>
  <r>
    <x v="40"/>
    <s v="World"/>
    <s v="GDPLTFORECAST"/>
    <s v="TOT"/>
    <s v="MLN_USD"/>
    <s v="A"/>
    <x v="15"/>
    <n v="61123503.423494801"/>
    <n v="4.5450796288558859E-2"/>
  </r>
  <r>
    <x v="40"/>
    <s v="World"/>
    <s v="GDPLTFORECAST"/>
    <s v="TOT"/>
    <s v="MLN_USD"/>
    <s v="A"/>
    <x v="16"/>
    <n v="64222776.107347801"/>
    <n v="5.0705089045365304E-2"/>
  </r>
  <r>
    <x v="40"/>
    <s v="World"/>
    <s v="GDPLTFORECAST"/>
    <s v="TOT"/>
    <s v="MLN_USD"/>
    <s v="A"/>
    <x v="17"/>
    <n v="67555185.953129396"/>
    <n v="5.1888287111903963E-2"/>
  </r>
  <r>
    <x v="40"/>
    <s v="World"/>
    <s v="GDPLTFORECAST"/>
    <s v="TOT"/>
    <s v="MLN_USD"/>
    <s v="A"/>
    <x v="18"/>
    <n v="69348869.9658968"/>
    <n v="2.6551388875043269E-2"/>
  </r>
  <r>
    <x v="40"/>
    <s v="World"/>
    <s v="GDPLTFORECAST"/>
    <s v="TOT"/>
    <s v="MLN_USD"/>
    <s v="A"/>
    <x v="19"/>
    <n v="68811977.431713194"/>
    <n v="-7.7419074665185938E-3"/>
  </r>
  <r>
    <x v="40"/>
    <s v="World"/>
    <s v="GDPLTFORECAST"/>
    <s v="TOT"/>
    <s v="MLN_USD"/>
    <s v="A"/>
    <x v="20"/>
    <n v="72432063.3759197"/>
    <n v="5.2608369637378471E-2"/>
  </r>
  <r>
    <x v="40"/>
    <s v="World"/>
    <s v="GDPLTFORECAST"/>
    <s v="TOT"/>
    <s v="MLN_USD"/>
    <s v="A"/>
    <x v="21"/>
    <n v="75484720.015086994"/>
    <n v="4.21451011732763E-2"/>
  </r>
  <r>
    <x v="40"/>
    <s v="World"/>
    <s v="GDPLTFORECAST"/>
    <s v="TOT"/>
    <s v="MLN_USD"/>
    <s v="A"/>
    <x v="22"/>
    <n v="77873093.871856302"/>
    <n v="3.1640494344973957E-2"/>
  </r>
  <r>
    <x v="40"/>
    <s v="World"/>
    <s v="GDPLTFORECAST"/>
    <s v="TOT"/>
    <s v="MLN_USD"/>
    <s v="A"/>
    <x v="23"/>
    <n v="80438567.503373593"/>
    <n v="3.2944287994244759E-2"/>
  </r>
  <r>
    <x v="40"/>
    <s v="World"/>
    <s v="GDPLTFORECAST"/>
    <s v="TOT"/>
    <s v="MLN_USD"/>
    <s v="A"/>
    <x v="24"/>
    <n v="83280724.931020394"/>
    <n v="3.5333267558843584E-2"/>
  </r>
  <r>
    <x v="40"/>
    <s v="World"/>
    <s v="GDPLTFORECAST"/>
    <s v="TOT"/>
    <s v="MLN_USD"/>
    <s v="A"/>
    <x v="25"/>
    <n v="86183559.893518806"/>
    <n v="3.4856024186902479E-2"/>
  </r>
  <r>
    <x v="40"/>
    <s v="World"/>
    <s v="GDPLTFORECAST"/>
    <s v="TOT"/>
    <s v="MLN_USD"/>
    <s v="A"/>
    <x v="26"/>
    <n v="88882790.996330604"/>
    <n v="3.1319559161245403E-2"/>
  </r>
  <r>
    <x v="40"/>
    <s v="World"/>
    <s v="GDPLTFORECAST"/>
    <s v="TOT"/>
    <s v="MLN_USD"/>
    <s v="A"/>
    <x v="27"/>
    <n v="92222857.316033393"/>
    <n v="3.7578324018208153E-2"/>
  </r>
  <r>
    <x v="40"/>
    <s v="World"/>
    <s v="GDPLTFORECAST"/>
    <s v="TOT"/>
    <s v="MLN_USD"/>
    <s v="A"/>
    <x v="28"/>
    <n v="95823188.959732994"/>
    <n v="3.9039471867173159E-2"/>
  </r>
  <r>
    <x v="40"/>
    <s v="World"/>
    <s v="GDPLTFORECAST"/>
    <s v="TOT"/>
    <s v="MLN_USD"/>
    <s v="A"/>
    <x v="29"/>
    <n v="99585286.499813899"/>
    <n v="3.9260825912001529E-2"/>
  </r>
  <r>
    <x v="40"/>
    <s v="World"/>
    <s v="GDPLTFORECAST"/>
    <s v="TOT"/>
    <s v="MLN_USD"/>
    <s v="A"/>
    <x v="30"/>
    <n v="103037100"/>
    <n v="3.4661882508040476E-2"/>
  </r>
  <r>
    <x v="40"/>
    <s v="World"/>
    <s v="GDPLTFORECAST"/>
    <s v="TOT"/>
    <s v="MLN_USD"/>
    <s v="A"/>
    <x v="31"/>
    <n v="106369400"/>
    <n v="3.2340778224542399E-2"/>
  </r>
  <r>
    <x v="40"/>
    <s v="World"/>
    <s v="GDPLTFORECAST"/>
    <s v="TOT"/>
    <s v="MLN_USD"/>
    <s v="A"/>
    <x v="32"/>
    <n v="109667900"/>
    <n v="3.1009858098287602E-2"/>
  </r>
  <r>
    <x v="40"/>
    <s v="World"/>
    <s v="GDPLTFORECAST"/>
    <s v="TOT"/>
    <s v="MLN_USD"/>
    <s v="A"/>
    <x v="33"/>
    <n v="112969800"/>
    <n v="3.0108172035755221E-2"/>
  </r>
  <r>
    <x v="40"/>
    <s v="World"/>
    <s v="GDPLTFORECAST"/>
    <s v="TOT"/>
    <s v="MLN_USD"/>
    <s v="A"/>
    <x v="34"/>
    <n v="116310100"/>
    <n v="2.9568079256580004E-2"/>
  </r>
  <r>
    <x v="40"/>
    <s v="World"/>
    <s v="GDPLTFORECAST"/>
    <s v="TOT"/>
    <s v="MLN_USD"/>
    <s v="A"/>
    <x v="35"/>
    <n v="119707700"/>
    <n v="2.9211564601870244E-2"/>
  </r>
  <r>
    <x v="40"/>
    <s v="World"/>
    <s v="GDPLTFORECAST"/>
    <s v="TOT"/>
    <s v="MLN_USD"/>
    <s v="A"/>
    <x v="36"/>
    <n v="123158600"/>
    <n v="2.882771952013119E-2"/>
  </r>
  <r>
    <x v="40"/>
    <s v="World"/>
    <s v="GDPLTFORECAST"/>
    <s v="TOT"/>
    <s v="MLN_USD"/>
    <s v="A"/>
    <x v="37"/>
    <n v="126660500"/>
    <n v="2.8434067941662144E-2"/>
  </r>
  <r>
    <x v="40"/>
    <s v="World"/>
    <s v="GDPLTFORECAST"/>
    <s v="TOT"/>
    <s v="MLN_USD"/>
    <s v="A"/>
    <x v="38"/>
    <n v="130211500"/>
    <n v="2.8035575416171632E-2"/>
  </r>
  <r>
    <x v="40"/>
    <s v="World"/>
    <s v="GDPLTFORECAST"/>
    <s v="TOT"/>
    <s v="MLN_USD"/>
    <s v="A"/>
    <x v="39"/>
    <n v="133809400"/>
    <n v="2.7631200009215817E-2"/>
  </r>
  <r>
    <x v="40"/>
    <s v="World"/>
    <s v="GDPLTFORECAST"/>
    <s v="TOT"/>
    <s v="MLN_USD"/>
    <s v="A"/>
    <x v="40"/>
    <n v="137451300"/>
    <n v="2.721707144640062E-2"/>
  </r>
  <r>
    <x v="40"/>
    <s v="World"/>
    <s v="GDPLTFORECAST"/>
    <s v="TOT"/>
    <s v="MLN_USD"/>
    <s v="A"/>
    <x v="41"/>
    <n v="141134700"/>
    <n v="2.679785494935305E-2"/>
  </r>
  <r>
    <x v="40"/>
    <s v="World"/>
    <s v="GDPLTFORECAST"/>
    <s v="TOT"/>
    <s v="MLN_USD"/>
    <s v="A"/>
    <x v="42"/>
    <n v="144854900"/>
    <n v="2.6359215699611749E-2"/>
  </r>
  <r>
    <x v="40"/>
    <s v="World"/>
    <s v="GDPLTFORECAST"/>
    <s v="TOT"/>
    <s v="MLN_USD"/>
    <s v="A"/>
    <x v="43"/>
    <n v="148609900"/>
    <n v="2.5922492093812588E-2"/>
  </r>
  <r>
    <x v="40"/>
    <s v="World"/>
    <s v="GDPLTFORECAST"/>
    <s v="TOT"/>
    <s v="MLN_USD"/>
    <s v="A"/>
    <x v="44"/>
    <n v="152396600"/>
    <n v="2.5480805787501337E-2"/>
  </r>
  <r>
    <x v="40"/>
    <s v="World"/>
    <s v="GDPLTFORECAST"/>
    <s v="TOT"/>
    <s v="MLN_USD"/>
    <s v="A"/>
    <x v="45"/>
    <n v="156212100"/>
    <n v="2.5036647799229206E-2"/>
  </r>
  <r>
    <x v="40"/>
    <s v="World"/>
    <s v="GDPLTFORECAST"/>
    <s v="TOT"/>
    <s v="MLN_USD"/>
    <s v="A"/>
    <x v="46"/>
    <n v="160055300"/>
    <n v="2.460244756968244E-2"/>
  </r>
  <r>
    <x v="40"/>
    <s v="World"/>
    <s v="GDPLTFORECAST"/>
    <s v="TOT"/>
    <s v="MLN_USD"/>
    <s v="A"/>
    <x v="47"/>
    <n v="163927700"/>
    <n v="2.4194137901087931E-2"/>
  </r>
  <r>
    <x v="40"/>
    <s v="World"/>
    <s v="GDPLTFORECAST"/>
    <s v="TOT"/>
    <s v="MLN_USD"/>
    <s v="A"/>
    <x v="48"/>
    <n v="167831600"/>
    <n v="2.3814767119894942E-2"/>
  </r>
  <r>
    <x v="40"/>
    <s v="World"/>
    <s v="GDPLTFORECAST"/>
    <s v="TOT"/>
    <s v="MLN_USD"/>
    <s v="A"/>
    <x v="49"/>
    <n v="171768800"/>
    <n v="2.3459229370392798E-2"/>
  </r>
  <r>
    <x v="40"/>
    <s v="World"/>
    <s v="GDPLTFORECAST"/>
    <s v="TOT"/>
    <s v="MLN_USD"/>
    <s v="A"/>
    <x v="50"/>
    <n v="175741200"/>
    <n v="2.3126435068534068E-2"/>
  </r>
  <r>
    <x v="40"/>
    <s v="World"/>
    <s v="GDPLTFORECAST"/>
    <s v="TOT"/>
    <s v="MLN_USD"/>
    <s v="A"/>
    <x v="51"/>
    <n v="179751800"/>
    <n v="2.2821057327479188E-2"/>
  </r>
  <r>
    <x v="40"/>
    <s v="World"/>
    <s v="GDPLTFORECAST"/>
    <s v="TOT"/>
    <s v="MLN_USD"/>
    <s v="A"/>
    <x v="52"/>
    <n v="183803500"/>
    <n v="2.2540525324364014E-2"/>
  </r>
  <r>
    <x v="40"/>
    <s v="World"/>
    <s v="GDPLTFORECAST"/>
    <s v="TOT"/>
    <s v="MLN_USD"/>
    <s v="A"/>
    <x v="53"/>
    <n v="187900500"/>
    <n v="2.2290108730247171E-2"/>
  </r>
  <r>
    <x v="40"/>
    <s v="World"/>
    <s v="GDPLTFORECAST"/>
    <s v="TOT"/>
    <s v="MLN_USD"/>
    <s v="A"/>
    <x v="54"/>
    <n v="192046000"/>
    <n v="2.2062208456071097E-2"/>
  </r>
  <r>
    <x v="40"/>
    <s v="World"/>
    <s v="GDPLTFORECAST"/>
    <s v="TOT"/>
    <s v="MLN_USD"/>
    <s v="A"/>
    <x v="55"/>
    <n v="196242100"/>
    <n v="2.184945273528216E-2"/>
  </r>
  <r>
    <x v="40"/>
    <s v="World"/>
    <s v="GDPLTFORECAST"/>
    <s v="TOT"/>
    <s v="MLN_USD"/>
    <s v="A"/>
    <x v="56"/>
    <n v="200491500"/>
    <n v="2.1653865302093678E-2"/>
  </r>
  <r>
    <x v="40"/>
    <s v="World"/>
    <s v="GDPLTFORECAST"/>
    <s v="TOT"/>
    <s v="MLN_USD"/>
    <s v="A"/>
    <x v="57"/>
    <n v="204800800"/>
    <n v="2.1493679283161704E-2"/>
  </r>
  <r>
    <x v="40"/>
    <s v="World"/>
    <s v="GDPLTFORECAST"/>
    <s v="TOT"/>
    <s v="MLN_USD"/>
    <s v="A"/>
    <x v="58"/>
    <n v="209175500"/>
    <n v="2.1360756403295378E-2"/>
  </r>
  <r>
    <x v="40"/>
    <s v="World"/>
    <s v="GDPLTFORECAST"/>
    <s v="TOT"/>
    <s v="MLN_USD"/>
    <s v="A"/>
    <x v="59"/>
    <n v="213620100"/>
    <n v="2.1248186331573216E-2"/>
  </r>
  <r>
    <x v="40"/>
    <s v="World"/>
    <s v="GDPLTFORECAST"/>
    <s v="TOT"/>
    <s v="MLN_USD"/>
    <s v="A"/>
    <x v="60"/>
    <n v="218138100"/>
    <n v="2.1149695183177997E-2"/>
  </r>
  <r>
    <x v="40"/>
    <s v="World"/>
    <s v="GDPLTFORECAST"/>
    <s v="TOT"/>
    <s v="MLN_USD"/>
    <s v="A"/>
    <x v="61"/>
    <n v="222732700"/>
    <n v="2.1062803792643248E-2"/>
  </r>
  <r>
    <x v="40"/>
    <s v="World"/>
    <s v="GDPLTFORECAST"/>
    <s v="TOT"/>
    <s v="MLN_USD"/>
    <s v="A"/>
    <x v="62"/>
    <n v="227400500"/>
    <n v="2.0956958722271102E-2"/>
  </r>
  <r>
    <x v="40"/>
    <s v="World"/>
    <s v="GDPLTFORECAST"/>
    <s v="TOT"/>
    <s v="MLN_USD"/>
    <s v="A"/>
    <x v="63"/>
    <n v="232143700"/>
    <n v="2.0858353433699683E-2"/>
  </r>
  <r>
    <x v="40"/>
    <s v="World"/>
    <s v="GDPLTFORECAST"/>
    <s v="TOT"/>
    <s v="MLN_USD"/>
    <s v="A"/>
    <x v="64"/>
    <n v="236962300"/>
    <n v="2.0756970790075213E-2"/>
  </r>
  <r>
    <x v="40"/>
    <s v="World"/>
    <s v="GDPLTFORECAST"/>
    <s v="TOT"/>
    <s v="MLN_USD"/>
    <s v="A"/>
    <x v="65"/>
    <n v="241856500"/>
    <n v="2.0653918365917345E-2"/>
  </r>
  <r>
    <x v="40"/>
    <s v="World"/>
    <s v="GDPLTFORECAST"/>
    <s v="TOT"/>
    <s v="MLN_USD"/>
    <s v="A"/>
    <x v="66"/>
    <n v="246828200"/>
    <n v="2.0556404314128418E-2"/>
  </r>
  <r>
    <x v="40"/>
    <s v="World"/>
    <s v="GDPLTFORECAST"/>
    <s v="TOT"/>
    <s v="MLN_USD"/>
    <s v="A"/>
    <x v="67"/>
    <n v="251890500"/>
    <n v="2.0509406947828435E-2"/>
  </r>
  <r>
    <x v="40"/>
    <s v="World"/>
    <s v="GDPLTFORECAST"/>
    <s v="TOT"/>
    <s v="MLN_USD"/>
    <s v="A"/>
    <x v="68"/>
    <n v="257049600"/>
    <n v="2.0481518755173456E-2"/>
  </r>
  <r>
    <x v="40"/>
    <s v="World"/>
    <s v="GDPLTFORECAST"/>
    <s v="TOT"/>
    <s v="MLN_USD"/>
    <s v="A"/>
    <x v="69"/>
    <n v="262310300"/>
    <n v="2.0465700004979492E-2"/>
  </r>
  <r>
    <x v="40"/>
    <s v="World"/>
    <s v="GDPLTFORECAST"/>
    <s v="TOT"/>
    <s v="MLN_USD"/>
    <s v="A"/>
    <x v="70"/>
    <n v="267676800"/>
    <n v="2.0458594267933838E-2"/>
  </r>
  <r>
    <x v="41"/>
    <s v="OECD members"/>
    <s v="GDPLTFORECAST"/>
    <s v="TOT"/>
    <s v="MLN_USD"/>
    <s v="A"/>
    <x v="5"/>
    <n v="31351213.114414498"/>
    <n v="0"/>
  </r>
  <r>
    <x v="41"/>
    <s v="OECD members"/>
    <s v="GDPLTFORECAST"/>
    <s v="TOT"/>
    <s v="MLN_USD"/>
    <s v="A"/>
    <x v="6"/>
    <n v="32359930.166765001"/>
    <n v="3.2174737502796091E-2"/>
  </r>
  <r>
    <x v="41"/>
    <s v="OECD members"/>
    <s v="GDPLTFORECAST"/>
    <s v="TOT"/>
    <s v="MLN_USD"/>
    <s v="A"/>
    <x v="7"/>
    <n v="33558382.067540802"/>
    <n v="3.7035058314392133E-2"/>
  </r>
  <r>
    <x v="41"/>
    <s v="OECD members"/>
    <s v="GDPLTFORECAST"/>
    <s v="TOT"/>
    <s v="MLN_USD"/>
    <s v="A"/>
    <x v="8"/>
    <n v="34529915.679338001"/>
    <n v="2.8950549816193716E-2"/>
  </r>
  <r>
    <x v="41"/>
    <s v="OECD members"/>
    <s v="GDPLTFORECAST"/>
    <s v="TOT"/>
    <s v="MLN_USD"/>
    <s v="A"/>
    <x v="9"/>
    <n v="35657768.956803702"/>
    <n v="3.2663076502691402E-2"/>
  </r>
  <r>
    <x v="41"/>
    <s v="OECD members"/>
    <s v="GDPLTFORECAST"/>
    <s v="TOT"/>
    <s v="MLN_USD"/>
    <s v="A"/>
    <x v="10"/>
    <n v="37139648.912019499"/>
    <n v="4.1558403640198804E-2"/>
  </r>
  <r>
    <x v="41"/>
    <s v="OECD members"/>
    <s v="GDPLTFORECAST"/>
    <s v="TOT"/>
    <s v="MLN_USD"/>
    <s v="A"/>
    <x v="11"/>
    <n v="37635081.385365598"/>
    <n v="1.3339718814244339E-2"/>
  </r>
  <r>
    <x v="41"/>
    <s v="OECD members"/>
    <s v="GDPLTFORECAST"/>
    <s v="TOT"/>
    <s v="MLN_USD"/>
    <s v="A"/>
    <x v="12"/>
    <n v="38262923.003518596"/>
    <n v="1.6682350483693487E-2"/>
  </r>
  <r>
    <x v="41"/>
    <s v="OECD members"/>
    <s v="GDPLTFORECAST"/>
    <s v="TOT"/>
    <s v="MLN_USD"/>
    <s v="A"/>
    <x v="13"/>
    <n v="39054860.3024951"/>
    <n v="2.0697250414028145E-2"/>
  </r>
  <r>
    <x v="41"/>
    <s v="OECD members"/>
    <s v="GDPLTFORECAST"/>
    <s v="TOT"/>
    <s v="MLN_USD"/>
    <s v="A"/>
    <x v="14"/>
    <n v="40321207.871959202"/>
    <n v="3.2424839306958164E-2"/>
  </r>
  <r>
    <x v="41"/>
    <s v="OECD members"/>
    <s v="GDPLTFORECAST"/>
    <s v="TOT"/>
    <s v="MLN_USD"/>
    <s v="A"/>
    <x v="15"/>
    <n v="41473807.539545298"/>
    <n v="2.8585444941188198E-2"/>
  </r>
  <r>
    <x v="41"/>
    <s v="OECD members"/>
    <s v="GDPLTFORECAST"/>
    <s v="TOT"/>
    <s v="MLN_USD"/>
    <s v="A"/>
    <x v="16"/>
    <n v="42778207.533349402"/>
    <n v="3.145117536074693E-2"/>
  </r>
  <r>
    <x v="41"/>
    <s v="OECD members"/>
    <s v="GDPLTFORECAST"/>
    <s v="TOT"/>
    <s v="MLN_USD"/>
    <s v="A"/>
    <x v="17"/>
    <n v="43896745.740153603"/>
    <n v="2.6147383710086514E-2"/>
  </r>
  <r>
    <x v="41"/>
    <s v="OECD members"/>
    <s v="GDPLTFORECAST"/>
    <s v="TOT"/>
    <s v="MLN_USD"/>
    <s v="A"/>
    <x v="18"/>
    <n v="43993933.8883802"/>
    <n v="2.2140171574882572E-3"/>
  </r>
  <r>
    <x v="41"/>
    <s v="OECD members"/>
    <s v="GDPLTFORECAST"/>
    <s v="TOT"/>
    <s v="MLN_USD"/>
    <s v="A"/>
    <x v="19"/>
    <n v="42465053.176019803"/>
    <n v="-3.4752080053568668E-2"/>
  </r>
  <r>
    <x v="41"/>
    <s v="OECD members"/>
    <s v="GDPLTFORECAST"/>
    <s v="TOT"/>
    <s v="MLN_USD"/>
    <s v="A"/>
    <x v="20"/>
    <n v="43731107.591446497"/>
    <n v="2.9814031085251047E-2"/>
  </r>
  <r>
    <x v="41"/>
    <s v="OECD members"/>
    <s v="GDPLTFORECAST"/>
    <s v="TOT"/>
    <s v="MLN_USD"/>
    <s v="A"/>
    <x v="21"/>
    <n v="44611644.848407201"/>
    <n v="2.0135260812212508E-2"/>
  </r>
  <r>
    <x v="41"/>
    <s v="OECD members"/>
    <s v="GDPLTFORECAST"/>
    <s v="TOT"/>
    <s v="MLN_USD"/>
    <s v="A"/>
    <x v="22"/>
    <n v="45211277.862727404"/>
    <n v="1.344117699219094E-2"/>
  </r>
  <r>
    <x v="41"/>
    <s v="OECD members"/>
    <s v="GDPLTFORECAST"/>
    <s v="TOT"/>
    <s v="MLN_USD"/>
    <s v="A"/>
    <x v="23"/>
    <n v="45904263.880895503"/>
    <n v="1.5327724650300301E-2"/>
  </r>
  <r>
    <x v="41"/>
    <s v="OECD members"/>
    <s v="GDPLTFORECAST"/>
    <s v="TOT"/>
    <s v="MLN_USD"/>
    <s v="A"/>
    <x v="24"/>
    <n v="46913330.135109998"/>
    <n v="2.1981972237538727E-2"/>
  </r>
  <r>
    <x v="41"/>
    <s v="OECD members"/>
    <s v="GDPLTFORECAST"/>
    <s v="TOT"/>
    <s v="MLN_USD"/>
    <s v="A"/>
    <x v="25"/>
    <n v="48101115.218742304"/>
    <n v="2.5318711765110136E-2"/>
  </r>
  <r>
    <x v="41"/>
    <s v="OECD members"/>
    <s v="GDPLTFORECAST"/>
    <s v="TOT"/>
    <s v="MLN_USD"/>
    <s v="A"/>
    <x v="26"/>
    <n v="48964263.596568704"/>
    <n v="1.7944456670103914E-2"/>
  </r>
  <r>
    <x v="41"/>
    <s v="OECD members"/>
    <s v="GDPLTFORECAST"/>
    <s v="TOT"/>
    <s v="MLN_USD"/>
    <s v="A"/>
    <x v="27"/>
    <n v="50222396.352374896"/>
    <n v="2.5694918362753949E-2"/>
  </r>
  <r>
    <x v="41"/>
    <s v="OECD members"/>
    <s v="GDPLTFORECAST"/>
    <s v="TOT"/>
    <s v="MLN_USD"/>
    <s v="A"/>
    <x v="28"/>
    <n v="51507660.663560003"/>
    <n v="2.5591457288643094E-2"/>
  </r>
  <r>
    <x v="41"/>
    <s v="OECD members"/>
    <s v="GDPLTFORECAST"/>
    <s v="TOT"/>
    <s v="MLN_USD"/>
    <s v="A"/>
    <x v="29"/>
    <n v="52784186.496867403"/>
    <n v="2.4783222861652909E-2"/>
  </r>
  <r>
    <x v="41"/>
    <s v="OECD members"/>
    <s v="GDPLTFORECAST"/>
    <s v="TOT"/>
    <s v="MLN_USD"/>
    <s v="A"/>
    <x v="30"/>
    <n v="53747620"/>
    <n v="1.8252313184551561E-2"/>
  </r>
  <r>
    <x v="41"/>
    <s v="OECD members"/>
    <s v="GDPLTFORECAST"/>
    <s v="TOT"/>
    <s v="MLN_USD"/>
    <s v="A"/>
    <x v="31"/>
    <n v="54661280"/>
    <n v="1.6999078284768654E-2"/>
  </r>
  <r>
    <x v="41"/>
    <s v="OECD members"/>
    <s v="GDPLTFORECAST"/>
    <s v="TOT"/>
    <s v="MLN_USD"/>
    <s v="A"/>
    <x v="32"/>
    <n v="55588500"/>
    <n v="1.6963012940787392E-2"/>
  </r>
  <r>
    <x v="41"/>
    <s v="OECD members"/>
    <s v="GDPLTFORECAST"/>
    <s v="TOT"/>
    <s v="MLN_USD"/>
    <s v="A"/>
    <x v="33"/>
    <n v="56546590"/>
    <n v="1.7235399408150887E-2"/>
  </r>
  <r>
    <x v="41"/>
    <s v="OECD members"/>
    <s v="GDPLTFORECAST"/>
    <s v="TOT"/>
    <s v="MLN_USD"/>
    <s v="A"/>
    <x v="34"/>
    <n v="57543220"/>
    <n v="1.7624935473562697E-2"/>
  </r>
  <r>
    <x v="41"/>
    <s v="OECD members"/>
    <s v="GDPLTFORECAST"/>
    <s v="TOT"/>
    <s v="MLN_USD"/>
    <s v="A"/>
    <x v="35"/>
    <n v="58579050"/>
    <n v="1.8000904363711268E-2"/>
  </r>
  <r>
    <x v="41"/>
    <s v="OECD members"/>
    <s v="GDPLTFORECAST"/>
    <s v="TOT"/>
    <s v="MLN_USD"/>
    <s v="A"/>
    <x v="36"/>
    <n v="59648860"/>
    <n v="1.8262672405919833E-2"/>
  </r>
  <r>
    <x v="41"/>
    <s v="OECD members"/>
    <s v="GDPLTFORECAST"/>
    <s v="TOT"/>
    <s v="MLN_USD"/>
    <s v="A"/>
    <x v="37"/>
    <n v="60747840"/>
    <n v="1.8424157645259287E-2"/>
  </r>
  <r>
    <x v="41"/>
    <s v="OECD members"/>
    <s v="GDPLTFORECAST"/>
    <s v="TOT"/>
    <s v="MLN_USD"/>
    <s v="A"/>
    <x v="38"/>
    <n v="61873140"/>
    <n v="1.8524115425338605E-2"/>
  </r>
  <r>
    <x v="41"/>
    <s v="OECD members"/>
    <s v="GDPLTFORECAST"/>
    <s v="TOT"/>
    <s v="MLN_USD"/>
    <s v="A"/>
    <x v="39"/>
    <n v="63022310"/>
    <n v="1.8573002760163826E-2"/>
  </r>
  <r>
    <x v="41"/>
    <s v="OECD members"/>
    <s v="GDPLTFORECAST"/>
    <s v="TOT"/>
    <s v="MLN_USD"/>
    <s v="A"/>
    <x v="40"/>
    <n v="64193530"/>
    <n v="1.8584212479675788E-2"/>
  </r>
  <r>
    <x v="41"/>
    <s v="OECD members"/>
    <s v="GDPLTFORECAST"/>
    <s v="TOT"/>
    <s v="MLN_USD"/>
    <s v="A"/>
    <x v="41"/>
    <n v="65385930"/>
    <n v="1.8575080697385005E-2"/>
  </r>
  <r>
    <x v="41"/>
    <s v="OECD members"/>
    <s v="GDPLTFORECAST"/>
    <s v="TOT"/>
    <s v="MLN_USD"/>
    <s v="A"/>
    <x v="42"/>
    <n v="66599900"/>
    <n v="1.856622670963004E-2"/>
  </r>
  <r>
    <x v="41"/>
    <s v="OECD members"/>
    <s v="GDPLTFORECAST"/>
    <s v="TOT"/>
    <s v="MLN_USD"/>
    <s v="A"/>
    <x v="43"/>
    <n v="67836250"/>
    <n v="1.8563841687450067E-2"/>
  </r>
  <r>
    <x v="41"/>
    <s v="OECD members"/>
    <s v="GDPLTFORECAST"/>
    <s v="TOT"/>
    <s v="MLN_USD"/>
    <s v="A"/>
    <x v="44"/>
    <n v="69096350"/>
    <n v="1.8575614070648117E-2"/>
  </r>
  <r>
    <x v="41"/>
    <s v="OECD members"/>
    <s v="GDPLTFORECAST"/>
    <s v="TOT"/>
    <s v="MLN_USD"/>
    <s v="A"/>
    <x v="45"/>
    <n v="70382000"/>
    <n v="1.8606626833399975E-2"/>
  </r>
  <r>
    <x v="41"/>
    <s v="OECD members"/>
    <s v="GDPLTFORECAST"/>
    <s v="TOT"/>
    <s v="MLN_USD"/>
    <s v="A"/>
    <x v="46"/>
    <n v="71695460"/>
    <n v="1.8661873774544535E-2"/>
  </r>
  <r>
    <x v="41"/>
    <s v="OECD members"/>
    <s v="GDPLTFORECAST"/>
    <s v="TOT"/>
    <s v="MLN_USD"/>
    <s v="A"/>
    <x v="47"/>
    <n v="73036720"/>
    <n v="1.8707739653250011E-2"/>
  </r>
  <r>
    <x v="41"/>
    <s v="OECD members"/>
    <s v="GDPLTFORECAST"/>
    <s v="TOT"/>
    <s v="MLN_USD"/>
    <s v="A"/>
    <x v="48"/>
    <n v="74407390"/>
    <n v="1.8766861381507738E-2"/>
  </r>
  <r>
    <x v="41"/>
    <s v="OECD members"/>
    <s v="GDPLTFORECAST"/>
    <s v="TOT"/>
    <s v="MLN_USD"/>
    <s v="A"/>
    <x v="49"/>
    <n v="75808720"/>
    <n v="1.8833209980890331E-2"/>
  </r>
  <r>
    <x v="41"/>
    <s v="OECD members"/>
    <s v="GDPLTFORECAST"/>
    <s v="TOT"/>
    <s v="MLN_USD"/>
    <s v="A"/>
    <x v="50"/>
    <n v="77241640"/>
    <n v="1.8901783330466548E-2"/>
  </r>
  <r>
    <x v="41"/>
    <s v="OECD members"/>
    <s v="GDPLTFORECAST"/>
    <s v="TOT"/>
    <s v="MLN_USD"/>
    <s v="A"/>
    <x v="51"/>
    <n v="78707240"/>
    <n v="1.8974221676287595E-2"/>
  </r>
  <r>
    <x v="41"/>
    <s v="OECD members"/>
    <s v="GDPLTFORECAST"/>
    <s v="TOT"/>
    <s v="MLN_USD"/>
    <s v="A"/>
    <x v="52"/>
    <n v="80207970"/>
    <n v="1.9067242098693926E-2"/>
  </r>
  <r>
    <x v="41"/>
    <s v="OECD members"/>
    <s v="GDPLTFORECAST"/>
    <s v="TOT"/>
    <s v="MLN_USD"/>
    <s v="A"/>
    <x v="53"/>
    <n v="81744230"/>
    <n v="1.9153458191249584E-2"/>
  </r>
  <r>
    <x v="41"/>
    <s v="OECD members"/>
    <s v="GDPLTFORECAST"/>
    <s v="TOT"/>
    <s v="MLN_USD"/>
    <s v="A"/>
    <x v="54"/>
    <n v="83315770"/>
    <n v="1.9225087813537378E-2"/>
  </r>
  <r>
    <x v="41"/>
    <s v="OECD members"/>
    <s v="GDPLTFORECAST"/>
    <s v="TOT"/>
    <s v="MLN_USD"/>
    <s v="A"/>
    <x v="55"/>
    <n v="84922270"/>
    <n v="1.9282063887785084E-2"/>
  </r>
  <r>
    <x v="41"/>
    <s v="OECD members"/>
    <s v="GDPLTFORECAST"/>
    <s v="TOT"/>
    <s v="MLN_USD"/>
    <s v="A"/>
    <x v="56"/>
    <n v="86563660"/>
    <n v="1.9328145608919822E-2"/>
  </r>
  <r>
    <x v="41"/>
    <s v="OECD members"/>
    <s v="GDPLTFORECAST"/>
    <s v="TOT"/>
    <s v="MLN_USD"/>
    <s v="A"/>
    <x v="57"/>
    <n v="88238300"/>
    <n v="1.9345762413465417E-2"/>
  </r>
  <r>
    <x v="41"/>
    <s v="OECD members"/>
    <s v="GDPLTFORECAST"/>
    <s v="TOT"/>
    <s v="MLN_USD"/>
    <s v="A"/>
    <x v="58"/>
    <n v="89946430"/>
    <n v="1.9358147199118658E-2"/>
  </r>
  <r>
    <x v="41"/>
    <s v="OECD members"/>
    <s v="GDPLTFORECAST"/>
    <s v="TOT"/>
    <s v="MLN_USD"/>
    <s v="A"/>
    <x v="59"/>
    <n v="91688490"/>
    <n v="1.9367750337617728E-2"/>
  </r>
  <r>
    <x v="41"/>
    <s v="OECD members"/>
    <s v="GDPLTFORECAST"/>
    <s v="TOT"/>
    <s v="MLN_USD"/>
    <s v="A"/>
    <x v="60"/>
    <n v="93465100"/>
    <n v="1.9376586963096409E-2"/>
  </r>
  <r>
    <x v="41"/>
    <s v="OECD members"/>
    <s v="GDPLTFORECAST"/>
    <s v="TOT"/>
    <s v="MLN_USD"/>
    <s v="A"/>
    <x v="61"/>
    <n v="95277360"/>
    <n v="1.9389697330875366E-2"/>
  </r>
  <r>
    <x v="41"/>
    <s v="OECD members"/>
    <s v="GDPLTFORECAST"/>
    <s v="TOT"/>
    <s v="MLN_USD"/>
    <s v="A"/>
    <x v="62"/>
    <n v="97125140"/>
    <n v="1.939369436768601E-2"/>
  </r>
  <r>
    <x v="41"/>
    <s v="OECD members"/>
    <s v="GDPLTFORECAST"/>
    <s v="TOT"/>
    <s v="MLN_USD"/>
    <s v="A"/>
    <x v="63"/>
    <n v="99009150"/>
    <n v="1.9397758397053488E-2"/>
  </r>
  <r>
    <x v="41"/>
    <s v="OECD members"/>
    <s v="GDPLTFORECAST"/>
    <s v="TOT"/>
    <s v="MLN_USD"/>
    <s v="A"/>
    <x v="64"/>
    <n v="100930100"/>
    <n v="1.9401742162214353E-2"/>
  </r>
  <r>
    <x v="41"/>
    <s v="OECD members"/>
    <s v="GDPLTFORECAST"/>
    <s v="TOT"/>
    <s v="MLN_USD"/>
    <s v="A"/>
    <x v="65"/>
    <n v="102889400"/>
    <n v="1.941244485044602E-2"/>
  </r>
  <r>
    <x v="41"/>
    <s v="OECD members"/>
    <s v="GDPLTFORECAST"/>
    <s v="TOT"/>
    <s v="MLN_USD"/>
    <s v="A"/>
    <x v="66"/>
    <n v="104889100"/>
    <n v="1.9435432610162007E-2"/>
  </r>
  <r>
    <x v="41"/>
    <s v="OECD members"/>
    <s v="GDPLTFORECAST"/>
    <s v="TOT"/>
    <s v="MLN_USD"/>
    <s v="A"/>
    <x v="67"/>
    <n v="106931900"/>
    <n v="1.9475808258436755E-2"/>
  </r>
  <r>
    <x v="41"/>
    <s v="OECD members"/>
    <s v="GDPLTFORECAST"/>
    <s v="TOT"/>
    <s v="MLN_USD"/>
    <s v="A"/>
    <x v="68"/>
    <n v="109019700"/>
    <n v="1.9524575921684661E-2"/>
  </r>
  <r>
    <x v="41"/>
    <s v="OECD members"/>
    <s v="GDPLTFORECAST"/>
    <s v="TOT"/>
    <s v="MLN_USD"/>
    <s v="A"/>
    <x v="69"/>
    <n v="111154100"/>
    <n v="1.957811294655909E-2"/>
  </r>
  <r>
    <x v="41"/>
    <s v="OECD members"/>
    <s v="GDPLTFORECAST"/>
    <s v="TOT"/>
    <s v="MLN_USD"/>
    <s v="A"/>
    <x v="70"/>
    <n v="113337100"/>
    <n v="1.9639401515553656E-2"/>
  </r>
  <r>
    <x v="42"/>
    <s v="Argentina"/>
    <s v="GDPLTFORECAST"/>
    <s v="TOT"/>
    <s v="MLN_USD"/>
    <s v="A"/>
    <x v="3"/>
    <n v="462760.52222589997"/>
    <n v="0"/>
  </r>
  <r>
    <x v="42"/>
    <s v="Argentina"/>
    <s v="GDPLTFORECAST"/>
    <s v="TOT"/>
    <s v="MLN_USD"/>
    <s v="A"/>
    <x v="4"/>
    <n v="489736.98460892099"/>
    <n v="5.829464936477935E-2"/>
  </r>
  <r>
    <x v="42"/>
    <s v="Argentina"/>
    <s v="GDPLTFORECAST"/>
    <s v="TOT"/>
    <s v="MLN_USD"/>
    <s v="A"/>
    <x v="5"/>
    <n v="475802.94042291201"/>
    <n v="-2.845209699066531E-2"/>
  </r>
  <r>
    <x v="42"/>
    <s v="Argentina"/>
    <s v="GDPLTFORECAST"/>
    <s v="TOT"/>
    <s v="MLN_USD"/>
    <s v="A"/>
    <x v="6"/>
    <n v="502099.094505049"/>
    <n v="5.5266901164511495E-2"/>
  </r>
  <r>
    <x v="42"/>
    <s v="Argentina"/>
    <s v="GDPLTFORECAST"/>
    <s v="TOT"/>
    <s v="MLN_USD"/>
    <s v="A"/>
    <x v="7"/>
    <n v="542824.58410416194"/>
    <n v="8.1110462147434559E-2"/>
  </r>
  <r>
    <x v="42"/>
    <s v="Argentina"/>
    <s v="GDPLTFORECAST"/>
    <s v="TOT"/>
    <s v="MLN_USD"/>
    <s v="A"/>
    <x v="8"/>
    <n v="563724.30643696396"/>
    <n v="3.8501797716647967E-2"/>
  </r>
  <r>
    <x v="42"/>
    <s v="Argentina"/>
    <s v="GDPLTFORECAST"/>
    <s v="TOT"/>
    <s v="MLN_USD"/>
    <s v="A"/>
    <x v="9"/>
    <n v="544639.65790707897"/>
    <n v="-3.3854578048106654E-2"/>
  </r>
  <r>
    <x v="42"/>
    <s v="Argentina"/>
    <s v="GDPLTFORECAST"/>
    <s v="TOT"/>
    <s v="MLN_USD"/>
    <s v="A"/>
    <x v="10"/>
    <n v="540342.45886851696"/>
    <n v="-7.889985564171198E-3"/>
  </r>
  <r>
    <x v="42"/>
    <s v="Argentina"/>
    <s v="GDPLTFORECAST"/>
    <s v="TOT"/>
    <s v="MLN_USD"/>
    <s v="A"/>
    <x v="11"/>
    <n v="516519.62462106702"/>
    <n v="-4.4088399600015205E-2"/>
  </r>
  <r>
    <x v="42"/>
    <s v="Argentina"/>
    <s v="GDPLTFORECAST"/>
    <s v="TOT"/>
    <s v="MLN_USD"/>
    <s v="A"/>
    <x v="12"/>
    <n v="460247.47380340699"/>
    <n v="-0.10894484572380547"/>
  </r>
  <r>
    <x v="42"/>
    <s v="Argentina"/>
    <s v="GDPLTFORECAST"/>
    <s v="TOT"/>
    <s v="MLN_USD"/>
    <s v="A"/>
    <x v="13"/>
    <n v="501464.30888471799"/>
    <n v="8.9553636743950005E-2"/>
  </r>
  <r>
    <x v="42"/>
    <s v="Argentina"/>
    <s v="GDPLTFORECAST"/>
    <s v="TOT"/>
    <s v="MLN_USD"/>
    <s v="A"/>
    <x v="14"/>
    <n v="546150.64211349003"/>
    <n v="8.9111692371799611E-2"/>
  </r>
  <r>
    <x v="42"/>
    <s v="Argentina"/>
    <s v="GDPLTFORECAST"/>
    <s v="TOT"/>
    <s v="MLN_USD"/>
    <s v="A"/>
    <x v="15"/>
    <n v="594494.03963564301"/>
    <n v="8.8516599257439266E-2"/>
  </r>
  <r>
    <x v="42"/>
    <s v="Argentina"/>
    <s v="GDPLTFORECAST"/>
    <s v="TOT"/>
    <s v="MLN_USD"/>
    <s v="A"/>
    <x v="16"/>
    <n v="642333.87569429702"/>
    <n v="8.0471515051646847E-2"/>
  </r>
  <r>
    <x v="42"/>
    <s v="Argentina"/>
    <s v="GDPLTFORECAST"/>
    <s v="TOT"/>
    <s v="MLN_USD"/>
    <s v="A"/>
    <x v="17"/>
    <n v="700193.06866646605"/>
    <n v="9.0076508746528727E-2"/>
  </r>
  <r>
    <x v="42"/>
    <s v="Argentina"/>
    <s v="GDPLTFORECAST"/>
    <s v="TOT"/>
    <s v="MLN_USD"/>
    <s v="A"/>
    <x v="18"/>
    <n v="728601.53366356599"/>
    <n v="4.0572331073206014E-2"/>
  </r>
  <r>
    <x v="42"/>
    <s v="Argentina"/>
    <s v="GDPLTFORECAST"/>
    <s v="TOT"/>
    <s v="MLN_USD"/>
    <s v="A"/>
    <x v="19"/>
    <n v="685479.06913406204"/>
    <n v="-5.9185250836180536E-2"/>
  </r>
  <r>
    <x v="42"/>
    <s v="Argentina"/>
    <s v="GDPLTFORECAST"/>
    <s v="TOT"/>
    <s v="MLN_USD"/>
    <s v="A"/>
    <x v="20"/>
    <n v="754886.55421690596"/>
    <n v="0.10125398164312083"/>
  </r>
  <r>
    <x v="42"/>
    <s v="Argentina"/>
    <s v="GDPLTFORECAST"/>
    <s v="TOT"/>
    <s v="MLN_USD"/>
    <s v="A"/>
    <x v="21"/>
    <n v="800209.57826419605"/>
    <n v="6.0039516923581449E-2"/>
  </r>
  <r>
    <x v="42"/>
    <s v="Argentina"/>
    <s v="GDPLTFORECAST"/>
    <s v="TOT"/>
    <s v="MLN_USD"/>
    <s v="A"/>
    <x v="22"/>
    <n v="791996.06336256396"/>
    <n v="-1.0264204684288791E-2"/>
  </r>
  <r>
    <x v="42"/>
    <s v="Argentina"/>
    <s v="GDPLTFORECAST"/>
    <s v="TOT"/>
    <s v="MLN_USD"/>
    <s v="A"/>
    <x v="23"/>
    <n v="811046.133075224"/>
    <n v="2.4053237880728107E-2"/>
  </r>
  <r>
    <x v="42"/>
    <s v="Argentina"/>
    <s v="GDPLTFORECAST"/>
    <s v="TOT"/>
    <s v="MLN_USD"/>
    <s v="A"/>
    <x v="24"/>
    <n v="790667.66362041596"/>
    <n v="-2.5126153277544749E-2"/>
  </r>
  <r>
    <x v="42"/>
    <s v="Argentina"/>
    <s v="GDPLTFORECAST"/>
    <s v="TOT"/>
    <s v="MLN_USD"/>
    <s v="A"/>
    <x v="25"/>
    <n v="812262.06133861002"/>
    <n v="2.7311598427226302E-2"/>
  </r>
  <r>
    <x v="42"/>
    <s v="Argentina"/>
    <s v="GDPLTFORECAST"/>
    <s v="TOT"/>
    <s v="MLN_USD"/>
    <s v="A"/>
    <x v="26"/>
    <n v="797458.24273848103"/>
    <n v="-1.8225421701626998E-2"/>
  </r>
  <r>
    <x v="42"/>
    <s v="Argentina"/>
    <s v="GDPLTFORECAST"/>
    <s v="TOT"/>
    <s v="MLN_USD"/>
    <s v="A"/>
    <x v="27"/>
    <n v="820296.83234075794"/>
    <n v="2.8639229464666238E-2"/>
  </r>
  <r>
    <x v="42"/>
    <s v="Argentina"/>
    <s v="GDPLTFORECAST"/>
    <s v="TOT"/>
    <s v="MLN_USD"/>
    <s v="A"/>
    <x v="28"/>
    <n v="836759.99122582097"/>
    <n v="2.0069757965643475E-2"/>
  </r>
  <r>
    <x v="42"/>
    <s v="Argentina"/>
    <s v="GDPLTFORECAST"/>
    <s v="TOT"/>
    <s v="MLN_USD"/>
    <s v="A"/>
    <x v="29"/>
    <n v="858402.90110450995"/>
    <n v="2.5865134692903968E-2"/>
  </r>
  <r>
    <x v="42"/>
    <s v="Argentina"/>
    <s v="GDPLTFORECAST"/>
    <s v="TOT"/>
    <s v="MLN_USD"/>
    <s v="A"/>
    <x v="30"/>
    <n v="902409.5"/>
    <n v="5.1265668882137572E-2"/>
  </r>
  <r>
    <x v="42"/>
    <s v="Argentina"/>
    <s v="GDPLTFORECAST"/>
    <s v="TOT"/>
    <s v="MLN_USD"/>
    <s v="A"/>
    <x v="31"/>
    <n v="946524"/>
    <n v="4.8885234475035899E-2"/>
  </r>
  <r>
    <x v="42"/>
    <s v="Argentina"/>
    <s v="GDPLTFORECAST"/>
    <s v="TOT"/>
    <s v="MLN_USD"/>
    <s v="A"/>
    <x v="32"/>
    <n v="987153"/>
    <n v="4.2924426638944135E-2"/>
  </r>
  <r>
    <x v="42"/>
    <s v="Argentina"/>
    <s v="GDPLTFORECAST"/>
    <s v="TOT"/>
    <s v="MLN_USD"/>
    <s v="A"/>
    <x v="33"/>
    <n v="1024183"/>
    <n v="3.7511915579449218E-2"/>
  </r>
  <r>
    <x v="42"/>
    <s v="Argentina"/>
    <s v="GDPLTFORECAST"/>
    <s v="TOT"/>
    <s v="MLN_USD"/>
    <s v="A"/>
    <x v="34"/>
    <n v="1058515"/>
    <n v="3.3521353117557995E-2"/>
  </r>
  <r>
    <x v="42"/>
    <s v="Argentina"/>
    <s v="GDPLTFORECAST"/>
    <s v="TOT"/>
    <s v="MLN_USD"/>
    <s v="A"/>
    <x v="35"/>
    <n v="1091179"/>
    <n v="3.0858325106398965E-2"/>
  </r>
  <r>
    <x v="42"/>
    <s v="Argentina"/>
    <s v="GDPLTFORECAST"/>
    <s v="TOT"/>
    <s v="MLN_USD"/>
    <s v="A"/>
    <x v="36"/>
    <n v="1122919"/>
    <n v="2.9087803192693329E-2"/>
  </r>
  <r>
    <x v="42"/>
    <s v="Argentina"/>
    <s v="GDPLTFORECAST"/>
    <s v="TOT"/>
    <s v="MLN_USD"/>
    <s v="A"/>
    <x v="37"/>
    <n v="1154323"/>
    <n v="2.7966398288745697E-2"/>
  </r>
  <r>
    <x v="42"/>
    <s v="Argentina"/>
    <s v="GDPLTFORECAST"/>
    <s v="TOT"/>
    <s v="MLN_USD"/>
    <s v="A"/>
    <x v="38"/>
    <n v="1185764"/>
    <n v="2.723761027026228E-2"/>
  </r>
  <r>
    <x v="42"/>
    <s v="Argentina"/>
    <s v="GDPLTFORECAST"/>
    <s v="TOT"/>
    <s v="MLN_USD"/>
    <s v="A"/>
    <x v="39"/>
    <n v="1217496"/>
    <n v="2.6760805691520506E-2"/>
  </r>
  <r>
    <x v="42"/>
    <s v="Argentina"/>
    <s v="GDPLTFORECAST"/>
    <s v="TOT"/>
    <s v="MLN_USD"/>
    <s v="A"/>
    <x v="40"/>
    <n v="1249683"/>
    <n v="2.6437047842456929E-2"/>
  </r>
  <r>
    <x v="42"/>
    <s v="Argentina"/>
    <s v="GDPLTFORECAST"/>
    <s v="TOT"/>
    <s v="MLN_USD"/>
    <s v="A"/>
    <x v="41"/>
    <n v="1282416"/>
    <n v="2.6193042555592072E-2"/>
  </r>
  <r>
    <x v="42"/>
    <s v="Argentina"/>
    <s v="GDPLTFORECAST"/>
    <s v="TOT"/>
    <s v="MLN_USD"/>
    <s v="A"/>
    <x v="42"/>
    <n v="1315642"/>
    <n v="2.5908909433444371E-2"/>
  </r>
  <r>
    <x v="42"/>
    <s v="Argentina"/>
    <s v="GDPLTFORECAST"/>
    <s v="TOT"/>
    <s v="MLN_USD"/>
    <s v="A"/>
    <x v="43"/>
    <n v="1349303"/>
    <n v="2.5585227592308524E-2"/>
  </r>
  <r>
    <x v="42"/>
    <s v="Argentina"/>
    <s v="GDPLTFORECAST"/>
    <s v="TOT"/>
    <s v="MLN_USD"/>
    <s v="A"/>
    <x v="44"/>
    <n v="1383300"/>
    <n v="2.5195971549755614E-2"/>
  </r>
  <r>
    <x v="42"/>
    <s v="Argentina"/>
    <s v="GDPLTFORECAST"/>
    <s v="TOT"/>
    <s v="MLN_USD"/>
    <s v="A"/>
    <x v="45"/>
    <n v="1417535"/>
    <n v="2.4748789127448934E-2"/>
  </r>
  <r>
    <x v="42"/>
    <s v="Argentina"/>
    <s v="GDPLTFORECAST"/>
    <s v="TOT"/>
    <s v="MLN_USD"/>
    <s v="A"/>
    <x v="46"/>
    <n v="1451941"/>
    <n v="2.4271711104135063E-2"/>
  </r>
  <r>
    <x v="42"/>
    <s v="Argentina"/>
    <s v="GDPLTFORECAST"/>
    <s v="TOT"/>
    <s v="MLN_USD"/>
    <s v="A"/>
    <x v="47"/>
    <n v="1486562"/>
    <n v="2.3844632805327448E-2"/>
  </r>
  <r>
    <x v="42"/>
    <s v="Argentina"/>
    <s v="GDPLTFORECAST"/>
    <s v="TOT"/>
    <s v="MLN_USD"/>
    <s v="A"/>
    <x v="48"/>
    <n v="1521394"/>
    <n v="2.3431246056336619E-2"/>
  </r>
  <r>
    <x v="42"/>
    <s v="Argentina"/>
    <s v="GDPLTFORECAST"/>
    <s v="TOT"/>
    <s v="MLN_USD"/>
    <s v="A"/>
    <x v="49"/>
    <n v="1556448"/>
    <n v="2.3040711347619425E-2"/>
  </r>
  <r>
    <x v="42"/>
    <s v="Argentina"/>
    <s v="GDPLTFORECAST"/>
    <s v="TOT"/>
    <s v="MLN_USD"/>
    <s v="A"/>
    <x v="50"/>
    <n v="1591765"/>
    <n v="2.2690767696704306E-2"/>
  </r>
  <r>
    <x v="42"/>
    <s v="Argentina"/>
    <s v="GDPLTFORECAST"/>
    <s v="TOT"/>
    <s v="MLN_USD"/>
    <s v="A"/>
    <x v="51"/>
    <n v="1627421"/>
    <n v="2.2400291500315639E-2"/>
  </r>
  <r>
    <x v="42"/>
    <s v="Argentina"/>
    <s v="GDPLTFORECAST"/>
    <s v="TOT"/>
    <s v="MLN_USD"/>
    <s v="A"/>
    <x v="52"/>
    <n v="1663452"/>
    <n v="2.2139937975483859E-2"/>
  </r>
  <r>
    <x v="42"/>
    <s v="Argentina"/>
    <s v="GDPLTFORECAST"/>
    <s v="TOT"/>
    <s v="MLN_USD"/>
    <s v="A"/>
    <x v="53"/>
    <n v="1700009"/>
    <n v="2.1976588443790357E-2"/>
  </r>
  <r>
    <x v="42"/>
    <s v="Argentina"/>
    <s v="GDPLTFORECAST"/>
    <s v="TOT"/>
    <s v="MLN_USD"/>
    <s v="A"/>
    <x v="54"/>
    <n v="1737252"/>
    <n v="2.1907531077776543E-2"/>
  </r>
  <r>
    <x v="42"/>
    <s v="Argentina"/>
    <s v="GDPLTFORECAST"/>
    <s v="TOT"/>
    <s v="MLN_USD"/>
    <s v="A"/>
    <x v="55"/>
    <n v="1775313"/>
    <n v="2.1908738628592772E-2"/>
  </r>
  <r>
    <x v="42"/>
    <s v="Argentina"/>
    <s v="GDPLTFORECAST"/>
    <s v="TOT"/>
    <s v="MLN_USD"/>
    <s v="A"/>
    <x v="56"/>
    <n v="1814275"/>
    <n v="2.1946552523414153E-2"/>
  </r>
  <r>
    <x v="42"/>
    <s v="Argentina"/>
    <s v="GDPLTFORECAST"/>
    <s v="TOT"/>
    <s v="MLN_USD"/>
    <s v="A"/>
    <x v="57"/>
    <n v="1854153"/>
    <n v="2.1980129803916171E-2"/>
  </r>
  <r>
    <x v="42"/>
    <s v="Argentina"/>
    <s v="GDPLTFORECAST"/>
    <s v="TOT"/>
    <s v="MLN_USD"/>
    <s v="A"/>
    <x v="58"/>
    <n v="1894902"/>
    <n v="2.1977150752931385E-2"/>
  </r>
  <r>
    <x v="42"/>
    <s v="Argentina"/>
    <s v="GDPLTFORECAST"/>
    <s v="TOT"/>
    <s v="MLN_USD"/>
    <s v="A"/>
    <x v="59"/>
    <n v="1936439"/>
    <n v="2.1920394827806389E-2"/>
  </r>
  <r>
    <x v="42"/>
    <s v="Argentina"/>
    <s v="GDPLTFORECAST"/>
    <s v="TOT"/>
    <s v="MLN_USD"/>
    <s v="A"/>
    <x v="60"/>
    <n v="1978687"/>
    <n v="2.1817366826427209E-2"/>
  </r>
  <r>
    <x v="42"/>
    <s v="Argentina"/>
    <s v="GDPLTFORECAST"/>
    <s v="TOT"/>
    <s v="MLN_USD"/>
    <s v="A"/>
    <x v="61"/>
    <n v="2021602"/>
    <n v="2.1688624830506376E-2"/>
  </r>
  <r>
    <x v="42"/>
    <s v="Argentina"/>
    <s v="GDPLTFORECAST"/>
    <s v="TOT"/>
    <s v="MLN_USD"/>
    <s v="A"/>
    <x v="62"/>
    <n v="2065161"/>
    <n v="2.1546773301569733E-2"/>
  </r>
  <r>
    <x v="42"/>
    <s v="Argentina"/>
    <s v="GDPLTFORECAST"/>
    <s v="TOT"/>
    <s v="MLN_USD"/>
    <s v="A"/>
    <x v="63"/>
    <n v="2109365"/>
    <n v="2.1404626564224261E-2"/>
  </r>
  <r>
    <x v="42"/>
    <s v="Argentina"/>
    <s v="GDPLTFORECAST"/>
    <s v="TOT"/>
    <s v="MLN_USD"/>
    <s v="A"/>
    <x v="64"/>
    <n v="2154236"/>
    <n v="2.1272278624135721E-2"/>
  </r>
  <r>
    <x v="42"/>
    <s v="Argentina"/>
    <s v="GDPLTFORECAST"/>
    <s v="TOT"/>
    <s v="MLN_USD"/>
    <s v="A"/>
    <x v="65"/>
    <n v="2199823"/>
    <n v="2.116156261430957E-2"/>
  </r>
  <r>
    <x v="42"/>
    <s v="Argentina"/>
    <s v="GDPLTFORECAST"/>
    <s v="TOT"/>
    <s v="MLN_USD"/>
    <s v="A"/>
    <x v="66"/>
    <n v="2246188"/>
    <n v="2.1076695715973592E-2"/>
  </r>
  <r>
    <x v="42"/>
    <s v="Argentina"/>
    <s v="GDPLTFORECAST"/>
    <s v="TOT"/>
    <s v="MLN_USD"/>
    <s v="A"/>
    <x v="67"/>
    <n v="2293391"/>
    <n v="2.1014714707762616E-2"/>
  </r>
  <r>
    <x v="42"/>
    <s v="Argentina"/>
    <s v="GDPLTFORECAST"/>
    <s v="TOT"/>
    <s v="MLN_USD"/>
    <s v="A"/>
    <x v="68"/>
    <n v="2341499"/>
    <n v="2.0976798112489314E-2"/>
  </r>
  <r>
    <x v="42"/>
    <s v="Argentina"/>
    <s v="GDPLTFORECAST"/>
    <s v="TOT"/>
    <s v="MLN_USD"/>
    <s v="A"/>
    <x v="69"/>
    <n v="2390600"/>
    <n v="2.0969900051206469E-2"/>
  </r>
  <r>
    <x v="42"/>
    <s v="Argentina"/>
    <s v="GDPLTFORECAST"/>
    <s v="TOT"/>
    <s v="MLN_USD"/>
    <s v="A"/>
    <x v="70"/>
    <n v="2440798"/>
    <n v="2.0998075796871074E-2"/>
  </r>
  <r>
    <x v="43"/>
    <s v="Colombia"/>
    <s v="GDPLTFORECAST"/>
    <s v="TOT"/>
    <s v="MLN_USD"/>
    <s v="A"/>
    <x v="0"/>
    <n v="254311.03088876401"/>
    <n v="0"/>
  </r>
  <r>
    <x v="43"/>
    <s v="Colombia"/>
    <s v="GDPLTFORECAST"/>
    <s v="TOT"/>
    <s v="MLN_USD"/>
    <s v="A"/>
    <x v="1"/>
    <n v="261404.32798145199"/>
    <n v="2.7892211627228214E-2"/>
  </r>
  <r>
    <x v="43"/>
    <s v="Colombia"/>
    <s v="GDPLTFORECAST"/>
    <s v="TOT"/>
    <s v="MLN_USD"/>
    <s v="A"/>
    <x v="2"/>
    <n v="272706.44354507001"/>
    <n v="4.3236145517911773E-2"/>
  </r>
  <r>
    <x v="43"/>
    <s v="Colombia"/>
    <s v="GDPLTFORECAST"/>
    <s v="TOT"/>
    <s v="MLN_USD"/>
    <s v="A"/>
    <x v="3"/>
    <n v="288323.76868600602"/>
    <n v="5.7267899276296053E-2"/>
  </r>
  <r>
    <x v="43"/>
    <s v="Colombia"/>
    <s v="GDPLTFORECAST"/>
    <s v="TOT"/>
    <s v="MLN_USD"/>
    <s v="A"/>
    <x v="4"/>
    <n v="304492.42341660202"/>
    <n v="5.6078119415136296E-2"/>
  </r>
  <r>
    <x v="43"/>
    <s v="Colombia"/>
    <s v="GDPLTFORECAST"/>
    <s v="TOT"/>
    <s v="MLN_USD"/>
    <s v="A"/>
    <x v="5"/>
    <n v="320707.98569407401"/>
    <n v="5.3254403165513553E-2"/>
  </r>
  <r>
    <x v="43"/>
    <s v="Colombia"/>
    <s v="GDPLTFORECAST"/>
    <s v="TOT"/>
    <s v="MLN_USD"/>
    <s v="A"/>
    <x v="6"/>
    <n v="325800.99467757298"/>
    <n v="1.5880518137010968E-2"/>
  </r>
  <r>
    <x v="43"/>
    <s v="Colombia"/>
    <s v="GDPLTFORECAST"/>
    <s v="TOT"/>
    <s v="MLN_USD"/>
    <s v="A"/>
    <x v="7"/>
    <n v="336208.76324735302"/>
    <n v="3.1945171254250004E-2"/>
  </r>
  <r>
    <x v="43"/>
    <s v="Colombia"/>
    <s v="GDPLTFORECAST"/>
    <s v="TOT"/>
    <s v="MLN_USD"/>
    <s v="A"/>
    <x v="8"/>
    <n v="338240.32685783599"/>
    <n v="6.0425659071483562E-3"/>
  </r>
  <r>
    <x v="43"/>
    <s v="Colombia"/>
    <s v="GDPLTFORECAST"/>
    <s v="TOT"/>
    <s v="MLN_USD"/>
    <s v="A"/>
    <x v="9"/>
    <n v="320682.30095136602"/>
    <n v="-5.1909912900035993E-2"/>
  </r>
  <r>
    <x v="43"/>
    <s v="Colombia"/>
    <s v="GDPLTFORECAST"/>
    <s v="TOT"/>
    <s v="MLN_USD"/>
    <s v="A"/>
    <x v="10"/>
    <n v="328921.26343134599"/>
    <n v="2.5691977560150514E-2"/>
  </r>
  <r>
    <x v="43"/>
    <s v="Colombia"/>
    <s v="GDPLTFORECAST"/>
    <s v="TOT"/>
    <s v="MLN_USD"/>
    <s v="A"/>
    <x v="11"/>
    <n v="334440.22774413798"/>
    <n v="1.6778983077036402E-2"/>
  </r>
  <r>
    <x v="43"/>
    <s v="Colombia"/>
    <s v="GDPLTFORECAST"/>
    <s v="TOT"/>
    <s v="MLN_USD"/>
    <s v="A"/>
    <x v="12"/>
    <n v="342814.54571561998"/>
    <n v="2.5039804654985343E-2"/>
  </r>
  <r>
    <x v="43"/>
    <s v="Colombia"/>
    <s v="GDPLTFORECAST"/>
    <s v="TOT"/>
    <s v="MLN_USD"/>
    <s v="A"/>
    <x v="13"/>
    <n v="356246.951741878"/>
    <n v="3.9182719036084279E-2"/>
  </r>
  <r>
    <x v="43"/>
    <s v="Colombia"/>
    <s v="GDPLTFORECAST"/>
    <s v="TOT"/>
    <s v="MLN_USD"/>
    <s v="A"/>
    <x v="14"/>
    <n v="375245.68029290403"/>
    <n v="5.333022067453852E-2"/>
  </r>
  <r>
    <x v="43"/>
    <s v="Colombia"/>
    <s v="GDPLTFORECAST"/>
    <s v="TOT"/>
    <s v="MLN_USD"/>
    <s v="A"/>
    <x v="15"/>
    <n v="392906.82812517497"/>
    <n v="4.7065559338312024E-2"/>
  </r>
  <r>
    <x v="43"/>
    <s v="Colombia"/>
    <s v="GDPLTFORECAST"/>
    <s v="TOT"/>
    <s v="MLN_USD"/>
    <s v="A"/>
    <x v="16"/>
    <n v="419543.57432906999"/>
    <n v="6.7794052679096994E-2"/>
  </r>
  <r>
    <x v="43"/>
    <s v="Colombia"/>
    <s v="GDPLTFORECAST"/>
    <s v="TOT"/>
    <s v="MLN_USD"/>
    <s v="A"/>
    <x v="17"/>
    <n v="448276.66540616401"/>
    <n v="6.8486547846773105E-2"/>
  </r>
  <r>
    <x v="43"/>
    <s v="Colombia"/>
    <s v="GDPLTFORECAST"/>
    <s v="TOT"/>
    <s v="MLN_USD"/>
    <s v="A"/>
    <x v="18"/>
    <n v="462877.25362607202"/>
    <n v="3.257048458384304E-2"/>
  </r>
  <r>
    <x v="43"/>
    <s v="Colombia"/>
    <s v="GDPLTFORECAST"/>
    <s v="TOT"/>
    <s v="MLN_USD"/>
    <s v="A"/>
    <x v="19"/>
    <n v="468456.87841902702"/>
    <n v="1.2054221176879043E-2"/>
  </r>
  <r>
    <x v="43"/>
    <s v="Colombia"/>
    <s v="GDPLTFORECAST"/>
    <s v="TOT"/>
    <s v="MLN_USD"/>
    <s v="A"/>
    <x v="20"/>
    <n v="488823.29058543599"/>
    <n v="4.3475532337453604E-2"/>
  </r>
  <r>
    <x v="43"/>
    <s v="Colombia"/>
    <s v="GDPLTFORECAST"/>
    <s v="TOT"/>
    <s v="MLN_USD"/>
    <s v="A"/>
    <x v="21"/>
    <n v="524813.05659080297"/>
    <n v="7.3625309387906013E-2"/>
  </r>
  <r>
    <x v="43"/>
    <s v="Colombia"/>
    <s v="GDPLTFORECAST"/>
    <s v="TOT"/>
    <s v="MLN_USD"/>
    <s v="A"/>
    <x v="22"/>
    <n v="545296.79471840395"/>
    <n v="3.9030542152788339E-2"/>
  </r>
  <r>
    <x v="43"/>
    <s v="Colombia"/>
    <s v="GDPLTFORECAST"/>
    <s v="TOT"/>
    <s v="MLN_USD"/>
    <s v="A"/>
    <x v="23"/>
    <n v="570199.78919726599"/>
    <n v="4.5668697707497374E-2"/>
  </r>
  <r>
    <x v="43"/>
    <s v="Colombia"/>
    <s v="GDPLTFORECAST"/>
    <s v="TOT"/>
    <s v="MLN_USD"/>
    <s v="A"/>
    <x v="24"/>
    <n v="597160.61571508006"/>
    <n v="4.7283122562654434E-2"/>
  </r>
  <r>
    <x v="43"/>
    <s v="Colombia"/>
    <s v="GDPLTFORECAST"/>
    <s v="TOT"/>
    <s v="MLN_USD"/>
    <s v="A"/>
    <x v="25"/>
    <n v="614812.36052105797"/>
    <n v="2.9559459116104803E-2"/>
  </r>
  <r>
    <x v="43"/>
    <s v="Colombia"/>
    <s v="GDPLTFORECAST"/>
    <s v="TOT"/>
    <s v="MLN_USD"/>
    <s v="A"/>
    <x v="26"/>
    <n v="626878.75554800197"/>
    <n v="1.9626142546512293E-2"/>
  </r>
  <r>
    <x v="43"/>
    <s v="Colombia"/>
    <s v="GDPLTFORECAST"/>
    <s v="TOT"/>
    <s v="MLN_USD"/>
    <s v="A"/>
    <x v="27"/>
    <n v="638094.82354448398"/>
    <n v="1.7891925507472761E-2"/>
  </r>
  <r>
    <x v="43"/>
    <s v="Colombia"/>
    <s v="GDPLTFORECAST"/>
    <s v="TOT"/>
    <s v="MLN_USD"/>
    <s v="A"/>
    <x v="28"/>
    <n v="655555.60093040904"/>
    <n v="2.7363922636034044E-2"/>
  </r>
  <r>
    <x v="43"/>
    <s v="Colombia"/>
    <s v="GDPLTFORECAST"/>
    <s v="TOT"/>
    <s v="MLN_USD"/>
    <s v="A"/>
    <x v="29"/>
    <n v="676395.027207384"/>
    <n v="3.1788953137457998E-2"/>
  </r>
  <r>
    <x v="43"/>
    <s v="Colombia"/>
    <s v="GDPLTFORECAST"/>
    <s v="TOT"/>
    <s v="MLN_USD"/>
    <s v="A"/>
    <x v="30"/>
    <n v="695907.3"/>
    <n v="2.8847451574527172E-2"/>
  </r>
  <r>
    <x v="43"/>
    <s v="Colombia"/>
    <s v="GDPLTFORECAST"/>
    <s v="TOT"/>
    <s v="MLN_USD"/>
    <s v="A"/>
    <x v="31"/>
    <n v="715276.80000000005"/>
    <n v="2.7833448506719316E-2"/>
  </r>
  <r>
    <x v="43"/>
    <s v="Colombia"/>
    <s v="GDPLTFORECAST"/>
    <s v="TOT"/>
    <s v="MLN_USD"/>
    <s v="A"/>
    <x v="32"/>
    <n v="734767"/>
    <n v="2.7248472199853158E-2"/>
  </r>
  <r>
    <x v="43"/>
    <s v="Colombia"/>
    <s v="GDPLTFORECAST"/>
    <s v="TOT"/>
    <s v="MLN_USD"/>
    <s v="A"/>
    <x v="33"/>
    <n v="754254.5"/>
    <n v="2.6522013100751751E-2"/>
  </r>
  <r>
    <x v="43"/>
    <s v="Colombia"/>
    <s v="GDPLTFORECAST"/>
    <s v="TOT"/>
    <s v="MLN_USD"/>
    <s v="A"/>
    <x v="34"/>
    <n v="773662.4"/>
    <n v="2.5731235279338849E-2"/>
  </r>
  <r>
    <x v="43"/>
    <s v="Colombia"/>
    <s v="GDPLTFORECAST"/>
    <s v="TOT"/>
    <s v="MLN_USD"/>
    <s v="A"/>
    <x v="35"/>
    <n v="793144.9"/>
    <n v="2.5182172482467902E-2"/>
  </r>
  <r>
    <x v="43"/>
    <s v="Colombia"/>
    <s v="GDPLTFORECAST"/>
    <s v="TOT"/>
    <s v="MLN_USD"/>
    <s v="A"/>
    <x v="36"/>
    <n v="812736"/>
    <n v="2.4700530760520589E-2"/>
  </r>
  <r>
    <x v="43"/>
    <s v="Colombia"/>
    <s v="GDPLTFORECAST"/>
    <s v="TOT"/>
    <s v="MLN_USD"/>
    <s v="A"/>
    <x v="37"/>
    <n v="832414.6"/>
    <n v="2.4212782502559316E-2"/>
  </r>
  <r>
    <x v="43"/>
    <s v="Colombia"/>
    <s v="GDPLTFORECAST"/>
    <s v="TOT"/>
    <s v="MLN_USD"/>
    <s v="A"/>
    <x v="38"/>
    <n v="852190.3"/>
    <n v="2.3757031652255955E-2"/>
  </r>
  <r>
    <x v="43"/>
    <s v="Colombia"/>
    <s v="GDPLTFORECAST"/>
    <s v="TOT"/>
    <s v="MLN_USD"/>
    <s v="A"/>
    <x v="39"/>
    <n v="872068.9"/>
    <n v="2.3326480012738848E-2"/>
  </r>
  <r>
    <x v="43"/>
    <s v="Colombia"/>
    <s v="GDPLTFORECAST"/>
    <s v="TOT"/>
    <s v="MLN_USD"/>
    <s v="A"/>
    <x v="40"/>
    <n v="892049.9"/>
    <n v="2.2912180448127373E-2"/>
  </r>
  <r>
    <x v="43"/>
    <s v="Colombia"/>
    <s v="GDPLTFORECAST"/>
    <s v="TOT"/>
    <s v="MLN_USD"/>
    <s v="A"/>
    <x v="41"/>
    <n v="912127.7"/>
    <n v="2.2507485287538209E-2"/>
  </r>
  <r>
    <x v="43"/>
    <s v="Colombia"/>
    <s v="GDPLTFORECAST"/>
    <s v="TOT"/>
    <s v="MLN_USD"/>
    <s v="A"/>
    <x v="42"/>
    <n v="932338.6"/>
    <n v="2.2157971959408718E-2"/>
  </r>
  <r>
    <x v="43"/>
    <s v="Colombia"/>
    <s v="GDPLTFORECAST"/>
    <s v="TOT"/>
    <s v="MLN_USD"/>
    <s v="A"/>
    <x v="43"/>
    <n v="952673.6"/>
    <n v="2.1810745581058111E-2"/>
  </r>
  <r>
    <x v="43"/>
    <s v="Colombia"/>
    <s v="GDPLTFORECAST"/>
    <s v="TOT"/>
    <s v="MLN_USD"/>
    <s v="A"/>
    <x v="44"/>
    <n v="973119.4"/>
    <n v="2.1461495311720702E-2"/>
  </r>
  <r>
    <x v="43"/>
    <s v="Colombia"/>
    <s v="GDPLTFORECAST"/>
    <s v="TOT"/>
    <s v="MLN_USD"/>
    <s v="A"/>
    <x v="45"/>
    <n v="993661.6"/>
    <n v="2.1109639783154943E-2"/>
  </r>
  <r>
    <x v="43"/>
    <s v="Colombia"/>
    <s v="GDPLTFORECAST"/>
    <s v="TOT"/>
    <s v="MLN_USD"/>
    <s v="A"/>
    <x v="46"/>
    <n v="1014287"/>
    <n v="2.0756965952996476E-2"/>
  </r>
  <r>
    <x v="43"/>
    <s v="Colombia"/>
    <s v="GDPLTFORECAST"/>
    <s v="TOT"/>
    <s v="MLN_USD"/>
    <s v="A"/>
    <x v="47"/>
    <n v="1034938"/>
    <n v="2.0360115036473836E-2"/>
  </r>
  <r>
    <x v="43"/>
    <s v="Colombia"/>
    <s v="GDPLTFORECAST"/>
    <s v="TOT"/>
    <s v="MLN_USD"/>
    <s v="A"/>
    <x v="48"/>
    <n v="1055599"/>
    <n v="1.9963514722621145E-2"/>
  </r>
  <r>
    <x v="43"/>
    <s v="Colombia"/>
    <s v="GDPLTFORECAST"/>
    <s v="TOT"/>
    <s v="MLN_USD"/>
    <s v="A"/>
    <x v="49"/>
    <n v="1076260"/>
    <n v="1.9572773373222274E-2"/>
  </r>
  <r>
    <x v="43"/>
    <s v="Colombia"/>
    <s v="GDPLTFORECAST"/>
    <s v="TOT"/>
    <s v="MLN_USD"/>
    <s v="A"/>
    <x v="50"/>
    <n v="1096913"/>
    <n v="1.9189601025774383E-2"/>
  </r>
  <r>
    <x v="43"/>
    <s v="Colombia"/>
    <s v="GDPLTFORECAST"/>
    <s v="TOT"/>
    <s v="MLN_USD"/>
    <s v="A"/>
    <x v="51"/>
    <n v="1117560"/>
    <n v="1.8822823687931534E-2"/>
  </r>
  <r>
    <x v="43"/>
    <s v="Colombia"/>
    <s v="GDPLTFORECAST"/>
    <s v="TOT"/>
    <s v="MLN_USD"/>
    <s v="A"/>
    <x v="52"/>
    <n v="1138214"/>
    <n v="1.8481334335516575E-2"/>
  </r>
  <r>
    <x v="43"/>
    <s v="Colombia"/>
    <s v="GDPLTFORECAST"/>
    <s v="TOT"/>
    <s v="MLN_USD"/>
    <s v="A"/>
    <x v="53"/>
    <n v="1158897"/>
    <n v="1.8171451062805488E-2"/>
  </r>
  <r>
    <x v="43"/>
    <s v="Colombia"/>
    <s v="GDPLTFORECAST"/>
    <s v="TOT"/>
    <s v="MLN_USD"/>
    <s v="A"/>
    <x v="54"/>
    <n v="1179631"/>
    <n v="1.7891149946889229E-2"/>
  </r>
  <r>
    <x v="43"/>
    <s v="Colombia"/>
    <s v="GDPLTFORECAST"/>
    <s v="TOT"/>
    <s v="MLN_USD"/>
    <s v="A"/>
    <x v="55"/>
    <n v="1200434"/>
    <n v="1.7635175745635667E-2"/>
  </r>
  <r>
    <x v="43"/>
    <s v="Colombia"/>
    <s v="GDPLTFORECAST"/>
    <s v="TOT"/>
    <s v="MLN_USD"/>
    <s v="A"/>
    <x v="56"/>
    <n v="1221315"/>
    <n v="1.7394542307198835E-2"/>
  </r>
  <r>
    <x v="43"/>
    <s v="Colombia"/>
    <s v="GDPLTFORECAST"/>
    <s v="TOT"/>
    <s v="MLN_USD"/>
    <s v="A"/>
    <x v="57"/>
    <n v="1242270"/>
    <n v="1.7157735719286249E-2"/>
  </r>
  <r>
    <x v="43"/>
    <s v="Colombia"/>
    <s v="GDPLTFORECAST"/>
    <s v="TOT"/>
    <s v="MLN_USD"/>
    <s v="A"/>
    <x v="58"/>
    <n v="1263277"/>
    <n v="1.6910172506781951E-2"/>
  </r>
  <r>
    <x v="43"/>
    <s v="Colombia"/>
    <s v="GDPLTFORECAST"/>
    <s v="TOT"/>
    <s v="MLN_USD"/>
    <s v="A"/>
    <x v="59"/>
    <n v="1284305"/>
    <n v="1.664559712557101E-2"/>
  </r>
  <r>
    <x v="43"/>
    <s v="Colombia"/>
    <s v="GDPLTFORECAST"/>
    <s v="TOT"/>
    <s v="MLN_USD"/>
    <s v="A"/>
    <x v="60"/>
    <n v="1305320"/>
    <n v="1.6362935595516603E-2"/>
  </r>
  <r>
    <x v="43"/>
    <s v="Colombia"/>
    <s v="GDPLTFORECAST"/>
    <s v="TOT"/>
    <s v="MLN_USD"/>
    <s v="A"/>
    <x v="61"/>
    <n v="1326301"/>
    <n v="1.6073453252842151E-2"/>
  </r>
  <r>
    <x v="43"/>
    <s v="Colombia"/>
    <s v="GDPLTFORECAST"/>
    <s v="TOT"/>
    <s v="MLN_USD"/>
    <s v="A"/>
    <x v="62"/>
    <n v="1347240"/>
    <n v="1.578751731318917E-2"/>
  </r>
  <r>
    <x v="43"/>
    <s v="Colombia"/>
    <s v="GDPLTFORECAST"/>
    <s v="TOT"/>
    <s v="MLN_USD"/>
    <s v="A"/>
    <x v="63"/>
    <n v="1368135"/>
    <n v="1.5509486060390154E-2"/>
  </r>
  <r>
    <x v="43"/>
    <s v="Colombia"/>
    <s v="GDPLTFORECAST"/>
    <s v="TOT"/>
    <s v="MLN_USD"/>
    <s v="A"/>
    <x v="64"/>
    <n v="1388986"/>
    <n v="1.5240455072050629E-2"/>
  </r>
  <r>
    <x v="43"/>
    <s v="Colombia"/>
    <s v="GDPLTFORECAST"/>
    <s v="TOT"/>
    <s v="MLN_USD"/>
    <s v="A"/>
    <x v="65"/>
    <n v="1409804"/>
    <n v="1.49879120451899E-2"/>
  </r>
  <r>
    <x v="43"/>
    <s v="Colombia"/>
    <s v="GDPLTFORECAST"/>
    <s v="TOT"/>
    <s v="MLN_USD"/>
    <s v="A"/>
    <x v="66"/>
    <n v="1430616"/>
    <n v="1.4762335757311007E-2"/>
  </r>
  <r>
    <x v="43"/>
    <s v="Colombia"/>
    <s v="GDPLTFORECAST"/>
    <s v="TOT"/>
    <s v="MLN_USD"/>
    <s v="A"/>
    <x v="67"/>
    <n v="1451394"/>
    <n v="1.4523813518092954E-2"/>
  </r>
  <r>
    <x v="43"/>
    <s v="Colombia"/>
    <s v="GDPLTFORECAST"/>
    <s v="TOT"/>
    <s v="MLN_USD"/>
    <s v="A"/>
    <x v="68"/>
    <n v="1472191"/>
    <n v="1.4328983032863674E-2"/>
  </r>
  <r>
    <x v="43"/>
    <s v="Colombia"/>
    <s v="GDPLTFORECAST"/>
    <s v="TOT"/>
    <s v="MLN_USD"/>
    <s v="A"/>
    <x v="69"/>
    <n v="1493069"/>
    <n v="1.4181583775474849E-2"/>
  </r>
  <r>
    <x v="43"/>
    <s v="Colombia"/>
    <s v="GDPLTFORECAST"/>
    <s v="TOT"/>
    <s v="MLN_USD"/>
    <s v="A"/>
    <x v="70"/>
    <n v="1514093"/>
    <n v="1.4081063902605884E-2"/>
  </r>
  <r>
    <x v="44"/>
    <s v="Costa Rica"/>
    <s v="GDPLTFORECAST"/>
    <s v="TOT"/>
    <s v="MLN_USD"/>
    <s v="A"/>
    <x v="1"/>
    <n v="24214.522841333601"/>
    <n v="0"/>
  </r>
  <r>
    <x v="44"/>
    <s v="Costa Rica"/>
    <s v="GDPLTFORECAST"/>
    <s v="TOT"/>
    <s v="MLN_USD"/>
    <s v="A"/>
    <x v="2"/>
    <n v="26440.843585966501"/>
    <n v="9.1941549260373012E-2"/>
  </r>
  <r>
    <x v="44"/>
    <s v="Costa Rica"/>
    <s v="GDPLTFORECAST"/>
    <s v="TOT"/>
    <s v="MLN_USD"/>
    <s v="A"/>
    <x v="3"/>
    <n v="28313.148937692498"/>
    <n v="7.0811105010269992E-2"/>
  </r>
  <r>
    <x v="44"/>
    <s v="Costa Rica"/>
    <s v="GDPLTFORECAST"/>
    <s v="TOT"/>
    <s v="MLN_USD"/>
    <s v="A"/>
    <x v="4"/>
    <n v="29583.420278078302"/>
    <n v="4.4865067576242978E-2"/>
  </r>
  <r>
    <x v="44"/>
    <s v="Costa Rica"/>
    <s v="GDPLTFORECAST"/>
    <s v="TOT"/>
    <s v="MLN_USD"/>
    <s v="A"/>
    <x v="5"/>
    <n v="30798.314836626501"/>
    <n v="4.1066737622912797E-2"/>
  </r>
  <r>
    <x v="44"/>
    <s v="Costa Rica"/>
    <s v="GDPLTFORECAST"/>
    <s v="TOT"/>
    <s v="MLN_USD"/>
    <s v="A"/>
    <x v="6"/>
    <n v="31179.691274954701"/>
    <n v="1.2383029407656121E-2"/>
  </r>
  <r>
    <x v="44"/>
    <s v="Costa Rica"/>
    <s v="GDPLTFORECAST"/>
    <s v="TOT"/>
    <s v="MLN_USD"/>
    <s v="A"/>
    <x v="7"/>
    <n v="32919.077100331102"/>
    <n v="5.5785857853364096E-2"/>
  </r>
  <r>
    <x v="44"/>
    <s v="Costa Rica"/>
    <s v="GDPLTFORECAST"/>
    <s v="TOT"/>
    <s v="MLN_USD"/>
    <s v="A"/>
    <x v="8"/>
    <n v="35213.137912313898"/>
    <n v="6.9687883563410269E-2"/>
  </r>
  <r>
    <x v="44"/>
    <s v="Costa Rica"/>
    <s v="GDPLTFORECAST"/>
    <s v="TOT"/>
    <s v="MLN_USD"/>
    <s v="A"/>
    <x v="9"/>
    <n v="36603.6465720735"/>
    <n v="3.9488348446031107E-2"/>
  </r>
  <r>
    <x v="44"/>
    <s v="Costa Rica"/>
    <s v="GDPLTFORECAST"/>
    <s v="TOT"/>
    <s v="MLN_USD"/>
    <s v="A"/>
    <x v="10"/>
    <n v="38006.991563416297"/>
    <n v="3.8338939498270275E-2"/>
  </r>
  <r>
    <x v="44"/>
    <s v="Costa Rica"/>
    <s v="GDPLTFORECAST"/>
    <s v="TOT"/>
    <s v="MLN_USD"/>
    <s v="A"/>
    <x v="11"/>
    <n v="39333.470929216703"/>
    <n v="3.4900930361381421E-2"/>
  </r>
  <r>
    <x v="44"/>
    <s v="Costa Rica"/>
    <s v="GDPLTFORECAST"/>
    <s v="TOT"/>
    <s v="MLN_USD"/>
    <s v="A"/>
    <x v="12"/>
    <n v="40629.224132464202"/>
    <n v="3.2942762808278347E-2"/>
  </r>
  <r>
    <x v="44"/>
    <s v="Costa Rica"/>
    <s v="GDPLTFORECAST"/>
    <s v="TOT"/>
    <s v="MLN_USD"/>
    <s v="A"/>
    <x v="13"/>
    <n v="42358.838132687102"/>
    <n v="4.257068740923553E-2"/>
  </r>
  <r>
    <x v="44"/>
    <s v="Costa Rica"/>
    <s v="GDPLTFORECAST"/>
    <s v="TOT"/>
    <s v="MLN_USD"/>
    <s v="A"/>
    <x v="14"/>
    <n v="44196.858533209699"/>
    <n v="4.339166232003544E-2"/>
  </r>
  <r>
    <x v="44"/>
    <s v="Costa Rica"/>
    <s v="GDPLTFORECAST"/>
    <s v="TOT"/>
    <s v="MLN_USD"/>
    <s v="A"/>
    <x v="15"/>
    <n v="45909.620077544801"/>
    <n v="3.8753015512360989E-2"/>
  </r>
  <r>
    <x v="44"/>
    <s v="Costa Rica"/>
    <s v="GDPLTFORECAST"/>
    <s v="TOT"/>
    <s v="MLN_USD"/>
    <s v="A"/>
    <x v="16"/>
    <n v="49235.075096784902"/>
    <n v="7.2434818968729386E-2"/>
  </r>
  <r>
    <x v="44"/>
    <s v="Costa Rica"/>
    <s v="GDPLTFORECAST"/>
    <s v="TOT"/>
    <s v="MLN_USD"/>
    <s v="A"/>
    <x v="17"/>
    <n v="53257.367473561899"/>
    <n v="8.169566856291155E-2"/>
  </r>
  <r>
    <x v="44"/>
    <s v="Costa Rica"/>
    <s v="GDPLTFORECAST"/>
    <s v="TOT"/>
    <s v="MLN_USD"/>
    <s v="A"/>
    <x v="18"/>
    <n v="55727.753120600399"/>
    <n v="4.6385800955423662E-2"/>
  </r>
  <r>
    <x v="44"/>
    <s v="Costa Rica"/>
    <s v="GDPLTFORECAST"/>
    <s v="TOT"/>
    <s v="MLN_USD"/>
    <s v="A"/>
    <x v="19"/>
    <n v="55183.564105944599"/>
    <n v="-9.7651346803471206E-3"/>
  </r>
  <r>
    <x v="44"/>
    <s v="Costa Rica"/>
    <s v="GDPLTFORECAST"/>
    <s v="TOT"/>
    <s v="MLN_USD"/>
    <s v="A"/>
    <x v="20"/>
    <n v="57917.1248065365"/>
    <n v="4.953577654650676E-2"/>
  </r>
  <r>
    <x v="44"/>
    <s v="Costa Rica"/>
    <s v="GDPLTFORECAST"/>
    <s v="TOT"/>
    <s v="MLN_USD"/>
    <s v="A"/>
    <x v="21"/>
    <n v="60412.426524732"/>
    <n v="4.3084005404803616E-2"/>
  </r>
  <r>
    <x v="44"/>
    <s v="Costa Rica"/>
    <s v="GDPLTFORECAST"/>
    <s v="TOT"/>
    <s v="MLN_USD"/>
    <s v="A"/>
    <x v="22"/>
    <n v="63306.795883798899"/>
    <n v="4.7910165599489352E-2"/>
  </r>
  <r>
    <x v="44"/>
    <s v="Costa Rica"/>
    <s v="GDPLTFORECAST"/>
    <s v="TOT"/>
    <s v="MLN_USD"/>
    <s v="A"/>
    <x v="23"/>
    <n v="64745.567675699298"/>
    <n v="2.2726972228088949E-2"/>
  </r>
  <r>
    <x v="44"/>
    <s v="Costa Rica"/>
    <s v="GDPLTFORECAST"/>
    <s v="TOT"/>
    <s v="MLN_USD"/>
    <s v="A"/>
    <x v="24"/>
    <n v="67021.142852694204"/>
    <n v="3.5146424051649694E-2"/>
  </r>
  <r>
    <x v="44"/>
    <s v="Costa Rica"/>
    <s v="GDPLTFORECAST"/>
    <s v="TOT"/>
    <s v="MLN_USD"/>
    <s v="A"/>
    <x v="25"/>
    <n v="69454.265747348807"/>
    <n v="3.6303810873568043E-2"/>
  </r>
  <r>
    <x v="44"/>
    <s v="Costa Rica"/>
    <s v="GDPLTFORECAST"/>
    <s v="TOT"/>
    <s v="MLN_USD"/>
    <s v="A"/>
    <x v="26"/>
    <n v="72338.660048058402"/>
    <n v="4.1529404561010619E-2"/>
  </r>
  <r>
    <x v="44"/>
    <s v="Costa Rica"/>
    <s v="GDPLTFORECAST"/>
    <s v="TOT"/>
    <s v="MLN_USD"/>
    <s v="A"/>
    <x v="27"/>
    <n v="74647.784414092894"/>
    <n v="3.1921027628939003E-2"/>
  </r>
  <r>
    <x v="44"/>
    <s v="Costa Rica"/>
    <s v="GDPLTFORECAST"/>
    <s v="TOT"/>
    <s v="MLN_USD"/>
    <s v="A"/>
    <x v="28"/>
    <n v="77373.181215994497"/>
    <n v="3.6510082962181833E-2"/>
  </r>
  <r>
    <x v="44"/>
    <s v="Costa Rica"/>
    <s v="GDPLTFORECAST"/>
    <s v="TOT"/>
    <s v="MLN_USD"/>
    <s v="A"/>
    <x v="29"/>
    <n v="80261.767370453905"/>
    <n v="3.7333170344846511E-2"/>
  </r>
  <r>
    <x v="44"/>
    <s v="Costa Rica"/>
    <s v="GDPLTFORECAST"/>
    <s v="TOT"/>
    <s v="MLN_USD"/>
    <s v="A"/>
    <x v="30"/>
    <n v="82940.850000000006"/>
    <n v="3.337931268296912E-2"/>
  </r>
  <r>
    <x v="44"/>
    <s v="Costa Rica"/>
    <s v="GDPLTFORECAST"/>
    <s v="TOT"/>
    <s v="MLN_USD"/>
    <s v="A"/>
    <x v="31"/>
    <n v="85721.2"/>
    <n v="3.3522082303231615E-2"/>
  </r>
  <r>
    <x v="44"/>
    <s v="Costa Rica"/>
    <s v="GDPLTFORECAST"/>
    <s v="TOT"/>
    <s v="MLN_USD"/>
    <s v="A"/>
    <x v="32"/>
    <n v="88658.03"/>
    <n v="3.4260253006257457E-2"/>
  </r>
  <r>
    <x v="44"/>
    <s v="Costa Rica"/>
    <s v="GDPLTFORECAST"/>
    <s v="TOT"/>
    <s v="MLN_USD"/>
    <s v="A"/>
    <x v="33"/>
    <n v="91710.48"/>
    <n v="3.4429481458137401E-2"/>
  </r>
  <r>
    <x v="44"/>
    <s v="Costa Rica"/>
    <s v="GDPLTFORECAST"/>
    <s v="TOT"/>
    <s v="MLN_USD"/>
    <s v="A"/>
    <x v="34"/>
    <n v="94835.76"/>
    <n v="3.4077675746545077E-2"/>
  </r>
  <r>
    <x v="44"/>
    <s v="Costa Rica"/>
    <s v="GDPLTFORECAST"/>
    <s v="TOT"/>
    <s v="MLN_USD"/>
    <s v="A"/>
    <x v="35"/>
    <n v="98029.26"/>
    <n v="3.3674006513998433E-2"/>
  </r>
  <r>
    <x v="44"/>
    <s v="Costa Rica"/>
    <s v="GDPLTFORECAST"/>
    <s v="TOT"/>
    <s v="MLN_USD"/>
    <s v="A"/>
    <x v="36"/>
    <n v="101283"/>
    <n v="3.3191518532323938E-2"/>
  </r>
  <r>
    <x v="44"/>
    <s v="Costa Rica"/>
    <s v="GDPLTFORECAST"/>
    <s v="TOT"/>
    <s v="MLN_USD"/>
    <s v="A"/>
    <x v="37"/>
    <n v="104584.9"/>
    <n v="3.2600732600732485E-2"/>
  </r>
  <r>
    <x v="44"/>
    <s v="Costa Rica"/>
    <s v="GDPLTFORECAST"/>
    <s v="TOT"/>
    <s v="MLN_USD"/>
    <s v="A"/>
    <x v="38"/>
    <n v="107930.5"/>
    <n v="3.1989321594226405E-2"/>
  </r>
  <r>
    <x v="44"/>
    <s v="Costa Rica"/>
    <s v="GDPLTFORECAST"/>
    <s v="TOT"/>
    <s v="MLN_USD"/>
    <s v="A"/>
    <x v="39"/>
    <n v="111317"/>
    <n v="3.1376672951575424E-2"/>
  </r>
  <r>
    <x v="44"/>
    <s v="Costa Rica"/>
    <s v="GDPLTFORECAST"/>
    <s v="TOT"/>
    <s v="MLN_USD"/>
    <s v="A"/>
    <x v="40"/>
    <n v="114741.8"/>
    <n v="3.0766190249467806E-2"/>
  </r>
  <r>
    <x v="44"/>
    <s v="Costa Rica"/>
    <s v="GDPLTFORECAST"/>
    <s v="TOT"/>
    <s v="MLN_USD"/>
    <s v="A"/>
    <x v="41"/>
    <n v="118202.9"/>
    <n v="3.0164247031160274E-2"/>
  </r>
  <r>
    <x v="44"/>
    <s v="Costa Rica"/>
    <s v="GDPLTFORECAST"/>
    <s v="TOT"/>
    <s v="MLN_USD"/>
    <s v="A"/>
    <x v="42"/>
    <n v="121705.7"/>
    <n v="2.9633790710718699E-2"/>
  </r>
  <r>
    <x v="44"/>
    <s v="Costa Rica"/>
    <s v="GDPLTFORECAST"/>
    <s v="TOT"/>
    <s v="MLN_USD"/>
    <s v="A"/>
    <x v="43"/>
    <n v="125248.3"/>
    <n v="2.9107921814672588E-2"/>
  </r>
  <r>
    <x v="44"/>
    <s v="Costa Rica"/>
    <s v="GDPLTFORECAST"/>
    <s v="TOT"/>
    <s v="MLN_USD"/>
    <s v="A"/>
    <x v="44"/>
    <n v="128828.4"/>
    <n v="2.8584020701278856E-2"/>
  </r>
  <r>
    <x v="44"/>
    <s v="Costa Rica"/>
    <s v="GDPLTFORECAST"/>
    <s v="TOT"/>
    <s v="MLN_USD"/>
    <s v="A"/>
    <x v="45"/>
    <n v="132443.6"/>
    <n v="2.8062135367667551E-2"/>
  </r>
  <r>
    <x v="44"/>
    <s v="Costa Rica"/>
    <s v="GDPLTFORECAST"/>
    <s v="TOT"/>
    <s v="MLN_USD"/>
    <s v="A"/>
    <x v="46"/>
    <n v="136091.5"/>
    <n v="2.7543044737533551E-2"/>
  </r>
  <r>
    <x v="44"/>
    <s v="Costa Rica"/>
    <s v="GDPLTFORECAST"/>
    <s v="TOT"/>
    <s v="MLN_USD"/>
    <s v="A"/>
    <x v="47"/>
    <n v="139758.29999999999"/>
    <n v="2.6943637185276037E-2"/>
  </r>
  <r>
    <x v="44"/>
    <s v="Costa Rica"/>
    <s v="GDPLTFORECAST"/>
    <s v="TOT"/>
    <s v="MLN_USD"/>
    <s v="A"/>
    <x v="48"/>
    <n v="143437.79999999999"/>
    <n v="2.632759557035258E-2"/>
  </r>
  <r>
    <x v="44"/>
    <s v="Costa Rica"/>
    <s v="GDPLTFORECAST"/>
    <s v="TOT"/>
    <s v="MLN_USD"/>
    <s v="A"/>
    <x v="49"/>
    <n v="147123.29999999999"/>
    <n v="2.5694063907840237E-2"/>
  </r>
  <r>
    <x v="44"/>
    <s v="Costa Rica"/>
    <s v="GDPLTFORECAST"/>
    <s v="TOT"/>
    <s v="MLN_USD"/>
    <s v="A"/>
    <x v="50"/>
    <n v="150809.20000000001"/>
    <n v="2.5053135703182461E-2"/>
  </r>
  <r>
    <x v="44"/>
    <s v="Costa Rica"/>
    <s v="GDPLTFORECAST"/>
    <s v="TOT"/>
    <s v="MLN_USD"/>
    <s v="A"/>
    <x v="51"/>
    <n v="154490.5"/>
    <n v="2.441031449009734E-2"/>
  </r>
  <r>
    <x v="44"/>
    <s v="Costa Rica"/>
    <s v="GDPLTFORECAST"/>
    <s v="TOT"/>
    <s v="MLN_USD"/>
    <s v="A"/>
    <x v="52"/>
    <n v="158161.1"/>
    <n v="2.3759389735938496E-2"/>
  </r>
  <r>
    <x v="44"/>
    <s v="Costa Rica"/>
    <s v="GDPLTFORECAST"/>
    <s v="TOT"/>
    <s v="MLN_USD"/>
    <s v="A"/>
    <x v="53"/>
    <n v="161815.29999999999"/>
    <n v="2.3104290498738189E-2"/>
  </r>
  <r>
    <x v="44"/>
    <s v="Costa Rica"/>
    <s v="GDPLTFORECAST"/>
    <s v="TOT"/>
    <s v="MLN_USD"/>
    <s v="A"/>
    <x v="54"/>
    <n v="165448.5"/>
    <n v="2.2452759411502043E-2"/>
  </r>
  <r>
    <x v="44"/>
    <s v="Costa Rica"/>
    <s v="GDPLTFORECAST"/>
    <s v="TOT"/>
    <s v="MLN_USD"/>
    <s v="A"/>
    <x v="55"/>
    <n v="169057.6"/>
    <n v="2.181403880965993E-2"/>
  </r>
  <r>
    <x v="44"/>
    <s v="Costa Rica"/>
    <s v="GDPLTFORECAST"/>
    <s v="TOT"/>
    <s v="MLN_USD"/>
    <s v="A"/>
    <x v="56"/>
    <n v="172640.7"/>
    <n v="2.1194551442821785E-2"/>
  </r>
  <r>
    <x v="44"/>
    <s v="Costa Rica"/>
    <s v="GDPLTFORECAST"/>
    <s v="TOT"/>
    <s v="MLN_USD"/>
    <s v="A"/>
    <x v="57"/>
    <n v="176193.5"/>
    <n v="2.05791565951714E-2"/>
  </r>
  <r>
    <x v="44"/>
    <s v="Costa Rica"/>
    <s v="GDPLTFORECAST"/>
    <s v="TOT"/>
    <s v="MLN_USD"/>
    <s v="A"/>
    <x v="58"/>
    <n v="179711.5"/>
    <n v="1.9966684355552378E-2"/>
  </r>
  <r>
    <x v="44"/>
    <s v="Costa Rica"/>
    <s v="GDPLTFORECAST"/>
    <s v="TOT"/>
    <s v="MLN_USD"/>
    <s v="A"/>
    <x v="59"/>
    <n v="183191.6"/>
    <n v="1.9364926562852158E-2"/>
  </r>
  <r>
    <x v="44"/>
    <s v="Costa Rica"/>
    <s v="GDPLTFORECAST"/>
    <s v="TOT"/>
    <s v="MLN_USD"/>
    <s v="A"/>
    <x v="60"/>
    <n v="186634"/>
    <n v="1.8791254620845077E-2"/>
  </r>
  <r>
    <x v="44"/>
    <s v="Costa Rica"/>
    <s v="GDPLTFORECAST"/>
    <s v="TOT"/>
    <s v="MLN_USD"/>
    <s v="A"/>
    <x v="61"/>
    <n v="190041.2"/>
    <n v="1.8256051951948793E-2"/>
  </r>
  <r>
    <x v="44"/>
    <s v="Costa Rica"/>
    <s v="GDPLTFORECAST"/>
    <s v="TOT"/>
    <s v="MLN_USD"/>
    <s v="A"/>
    <x v="62"/>
    <n v="193426.8"/>
    <n v="1.7815084308034024E-2"/>
  </r>
  <r>
    <x v="44"/>
    <s v="Costa Rica"/>
    <s v="GDPLTFORECAST"/>
    <s v="TOT"/>
    <s v="MLN_USD"/>
    <s v="A"/>
    <x v="63"/>
    <n v="196792.6"/>
    <n v="1.7400897910734292E-2"/>
  </r>
  <r>
    <x v="44"/>
    <s v="Costa Rica"/>
    <s v="GDPLTFORECAST"/>
    <s v="TOT"/>
    <s v="MLN_USD"/>
    <s v="A"/>
    <x v="64"/>
    <n v="200142.9"/>
    <n v="1.7024522263540343E-2"/>
  </r>
  <r>
    <x v="44"/>
    <s v="Costa Rica"/>
    <s v="GDPLTFORECAST"/>
    <s v="TOT"/>
    <s v="MLN_USD"/>
    <s v="A"/>
    <x v="65"/>
    <n v="203484.6"/>
    <n v="1.6696570300520408E-2"/>
  </r>
  <r>
    <x v="44"/>
    <s v="Costa Rica"/>
    <s v="GDPLTFORECAST"/>
    <s v="TOT"/>
    <s v="MLN_USD"/>
    <s v="A"/>
    <x v="66"/>
    <n v="206826.3"/>
    <n v="1.6422372995302803E-2"/>
  </r>
  <r>
    <x v="44"/>
    <s v="Costa Rica"/>
    <s v="GDPLTFORECAST"/>
    <s v="TOT"/>
    <s v="MLN_USD"/>
    <s v="A"/>
    <x v="67"/>
    <n v="210159.5"/>
    <n v="1.6115938833697774E-2"/>
  </r>
  <r>
    <x v="44"/>
    <s v="Costa Rica"/>
    <s v="GDPLTFORECAST"/>
    <s v="TOT"/>
    <s v="MLN_USD"/>
    <s v="A"/>
    <x v="68"/>
    <n v="213487.1"/>
    <n v="1.583368822251674E-2"/>
  </r>
  <r>
    <x v="44"/>
    <s v="Costa Rica"/>
    <s v="GDPLTFORECAST"/>
    <s v="TOT"/>
    <s v="MLN_USD"/>
    <s v="A"/>
    <x v="69"/>
    <n v="216812"/>
    <n v="1.5574243127570719E-2"/>
  </r>
  <r>
    <x v="44"/>
    <s v="Costa Rica"/>
    <s v="GDPLTFORECAST"/>
    <s v="TOT"/>
    <s v="MLN_USD"/>
    <s v="A"/>
    <x v="70"/>
    <n v="220139.3"/>
    <n v="1.5346475287345562E-2"/>
  </r>
  <r>
    <x v="45"/>
    <s v="Latvia"/>
    <s v="GDPLTFORECAST"/>
    <s v="TOT"/>
    <s v="MLN_USD"/>
    <s v="A"/>
    <x v="5"/>
    <n v="19821.741344098598"/>
    <n v="0"/>
  </r>
  <r>
    <x v="45"/>
    <s v="Latvia"/>
    <s v="GDPLTFORECAST"/>
    <s v="TOT"/>
    <s v="MLN_USD"/>
    <s v="A"/>
    <x v="6"/>
    <n v="20289.333818866398"/>
    <n v="2.3589878742263704E-2"/>
  </r>
  <r>
    <x v="45"/>
    <s v="Latvia"/>
    <s v="GDPLTFORECAST"/>
    <s v="TOT"/>
    <s v="MLN_USD"/>
    <s v="A"/>
    <x v="7"/>
    <n v="22110.127390822101"/>
    <n v="8.9741417249619371E-2"/>
  </r>
  <r>
    <x v="45"/>
    <s v="Latvia"/>
    <s v="GDPLTFORECAST"/>
    <s v="TOT"/>
    <s v="MLN_USD"/>
    <s v="A"/>
    <x v="8"/>
    <n v="23552.101021686802"/>
    <n v="6.5217789358521072E-2"/>
  </r>
  <r>
    <x v="45"/>
    <s v="Latvia"/>
    <s v="GDPLTFORECAST"/>
    <s v="TOT"/>
    <s v="MLN_USD"/>
    <s v="A"/>
    <x v="9"/>
    <n v="24168.9198029205"/>
    <n v="2.6189543797631165E-2"/>
  </r>
  <r>
    <x v="45"/>
    <s v="Latvia"/>
    <s v="GDPLTFORECAST"/>
    <s v="TOT"/>
    <s v="MLN_USD"/>
    <s v="A"/>
    <x v="10"/>
    <n v="25475.701148952299"/>
    <n v="5.4068669873855502E-2"/>
  </r>
  <r>
    <x v="45"/>
    <s v="Latvia"/>
    <s v="GDPLTFORECAST"/>
    <s v="TOT"/>
    <s v="MLN_USD"/>
    <s v="A"/>
    <x v="11"/>
    <n v="27121.758923956"/>
    <n v="6.4612854632713157E-2"/>
  </r>
  <r>
    <x v="45"/>
    <s v="Latvia"/>
    <s v="GDPLTFORECAST"/>
    <s v="TOT"/>
    <s v="MLN_USD"/>
    <s v="A"/>
    <x v="12"/>
    <n v="29048.221753247301"/>
    <n v="7.1030158283344358E-2"/>
  </r>
  <r>
    <x v="45"/>
    <s v="Latvia"/>
    <s v="GDPLTFORECAST"/>
    <s v="TOT"/>
    <s v="MLN_USD"/>
    <s v="A"/>
    <x v="13"/>
    <n v="31497.188326603999"/>
    <n v="8.4306936037588098E-2"/>
  </r>
  <r>
    <x v="45"/>
    <s v="Latvia"/>
    <s v="GDPLTFORECAST"/>
    <s v="TOT"/>
    <s v="MLN_USD"/>
    <s v="A"/>
    <x v="14"/>
    <n v="34122.6539405152"/>
    <n v="8.3355555000241388E-2"/>
  </r>
  <r>
    <x v="45"/>
    <s v="Latvia"/>
    <s v="GDPLTFORECAST"/>
    <s v="TOT"/>
    <s v="MLN_USD"/>
    <s v="A"/>
    <x v="15"/>
    <n v="37772.769593692501"/>
    <n v="0.10697045017484319"/>
  </r>
  <r>
    <x v="45"/>
    <s v="Latvia"/>
    <s v="GDPLTFORECAST"/>
    <s v="TOT"/>
    <s v="MLN_USD"/>
    <s v="A"/>
    <x v="16"/>
    <n v="42263.718168112697"/>
    <n v="0.11889381220195516"/>
  </r>
  <r>
    <x v="45"/>
    <s v="Latvia"/>
    <s v="GDPLTFORECAST"/>
    <s v="TOT"/>
    <s v="MLN_USD"/>
    <s v="A"/>
    <x v="17"/>
    <n v="46481.335213279701"/>
    <n v="9.9792853728357667E-2"/>
  </r>
  <r>
    <x v="45"/>
    <s v="Latvia"/>
    <s v="GDPLTFORECAST"/>
    <s v="TOT"/>
    <s v="MLN_USD"/>
    <s v="A"/>
    <x v="18"/>
    <n v="44832.340754001103"/>
    <n v="-3.5476486458751344E-2"/>
  </r>
  <r>
    <x v="45"/>
    <s v="Latvia"/>
    <s v="GDPLTFORECAST"/>
    <s v="TOT"/>
    <s v="MLN_USD"/>
    <s v="A"/>
    <x v="19"/>
    <n v="38375.726978541097"/>
    <n v="-0.14401687859413803"/>
  </r>
  <r>
    <x v="45"/>
    <s v="Latvia"/>
    <s v="GDPLTFORECAST"/>
    <s v="TOT"/>
    <s v="MLN_USD"/>
    <s v="A"/>
    <x v="20"/>
    <n v="36863.468156013201"/>
    <n v="-3.9406649504607927E-2"/>
  </r>
  <r>
    <x v="45"/>
    <s v="Latvia"/>
    <s v="GDPLTFORECAST"/>
    <s v="TOT"/>
    <s v="MLN_USD"/>
    <s v="A"/>
    <x v="21"/>
    <n v="39215.731709607098"/>
    <n v="6.3810153283426096E-2"/>
  </r>
  <r>
    <x v="45"/>
    <s v="Latvia"/>
    <s v="GDPLTFORECAST"/>
    <s v="TOT"/>
    <s v="MLN_USD"/>
    <s v="A"/>
    <x v="22"/>
    <n v="40797.9366384901"/>
    <n v="4.0346178941636168E-2"/>
  </r>
  <r>
    <x v="45"/>
    <s v="Latvia"/>
    <s v="GDPLTFORECAST"/>
    <s v="TOT"/>
    <s v="MLN_USD"/>
    <s v="A"/>
    <x v="23"/>
    <n v="41789.265894807599"/>
    <n v="2.4298514532772764E-2"/>
  </r>
  <r>
    <x v="45"/>
    <s v="Latvia"/>
    <s v="GDPLTFORECAST"/>
    <s v="TOT"/>
    <s v="MLN_USD"/>
    <s v="A"/>
    <x v="24"/>
    <n v="42565.812351747802"/>
    <n v="1.858243834421347E-2"/>
  </r>
  <r>
    <x v="45"/>
    <s v="Latvia"/>
    <s v="GDPLTFORECAST"/>
    <s v="TOT"/>
    <s v="MLN_USD"/>
    <s v="A"/>
    <x v="25"/>
    <n v="43830.744405564998"/>
    <n v="2.9717089465232771E-2"/>
  </r>
  <r>
    <x v="45"/>
    <s v="Latvia"/>
    <s v="GDPLTFORECAST"/>
    <s v="TOT"/>
    <s v="MLN_USD"/>
    <s v="A"/>
    <x v="26"/>
    <n v="44798.888447054102"/>
    <n v="2.2088240905308032E-2"/>
  </r>
  <r>
    <x v="45"/>
    <s v="Latvia"/>
    <s v="GDPLTFORECAST"/>
    <s v="TOT"/>
    <s v="MLN_USD"/>
    <s v="A"/>
    <x v="27"/>
    <n v="46836.9411686678"/>
    <n v="4.5493377006940339E-2"/>
  </r>
  <r>
    <x v="45"/>
    <s v="Latvia"/>
    <s v="GDPLTFORECAST"/>
    <s v="TOT"/>
    <s v="MLN_USD"/>
    <s v="A"/>
    <x v="28"/>
    <n v="48766.619430039304"/>
    <n v="4.1199920687015057E-2"/>
  </r>
  <r>
    <x v="45"/>
    <s v="Latvia"/>
    <s v="GDPLTFORECAST"/>
    <s v="TOT"/>
    <s v="MLN_USD"/>
    <s v="A"/>
    <x v="29"/>
    <n v="50499.646732031302"/>
    <n v="3.5537162966118752E-2"/>
  </r>
  <r>
    <x v="45"/>
    <s v="Latvia"/>
    <s v="GDPLTFORECAST"/>
    <s v="TOT"/>
    <s v="MLN_USD"/>
    <s v="A"/>
    <x v="30"/>
    <n v="51911.12"/>
    <n v="2.7950161225057002E-2"/>
  </r>
  <r>
    <x v="45"/>
    <s v="Latvia"/>
    <s v="GDPLTFORECAST"/>
    <s v="TOT"/>
    <s v="MLN_USD"/>
    <s v="A"/>
    <x v="31"/>
    <n v="53184.02"/>
    <n v="2.4520757787541259E-2"/>
  </r>
  <r>
    <x v="45"/>
    <s v="Latvia"/>
    <s v="GDPLTFORECAST"/>
    <s v="TOT"/>
    <s v="MLN_USD"/>
    <s v="A"/>
    <x v="32"/>
    <n v="54354.95"/>
    <n v="2.2016575655619874E-2"/>
  </r>
  <r>
    <x v="45"/>
    <s v="Latvia"/>
    <s v="GDPLTFORECAST"/>
    <s v="TOT"/>
    <s v="MLN_USD"/>
    <s v="A"/>
    <x v="33"/>
    <n v="55457.1"/>
    <n v="2.0276902103672167E-2"/>
  </r>
  <r>
    <x v="45"/>
    <s v="Latvia"/>
    <s v="GDPLTFORECAST"/>
    <s v="TOT"/>
    <s v="MLN_USD"/>
    <s v="A"/>
    <x v="34"/>
    <n v="56521.18"/>
    <n v="1.9187443988236019E-2"/>
  </r>
  <r>
    <x v="45"/>
    <s v="Latvia"/>
    <s v="GDPLTFORECAST"/>
    <s v="TOT"/>
    <s v="MLN_USD"/>
    <s v="A"/>
    <x v="35"/>
    <n v="57554.879999999997"/>
    <n v="1.8288719379177865E-2"/>
  </r>
  <r>
    <x v="45"/>
    <s v="Latvia"/>
    <s v="GDPLTFORECAST"/>
    <s v="TOT"/>
    <s v="MLN_USD"/>
    <s v="A"/>
    <x v="36"/>
    <n v="58553.24"/>
    <n v="1.7346226766522754E-2"/>
  </r>
  <r>
    <x v="45"/>
    <s v="Latvia"/>
    <s v="GDPLTFORECAST"/>
    <s v="TOT"/>
    <s v="MLN_USD"/>
    <s v="A"/>
    <x v="37"/>
    <n v="59514.12"/>
    <n v="1.6410364311180814E-2"/>
  </r>
  <r>
    <x v="45"/>
    <s v="Latvia"/>
    <s v="GDPLTFORECAST"/>
    <s v="TOT"/>
    <s v="MLN_USD"/>
    <s v="A"/>
    <x v="38"/>
    <n v="60431.02"/>
    <n v="1.5406427919962384E-2"/>
  </r>
  <r>
    <x v="45"/>
    <s v="Latvia"/>
    <s v="GDPLTFORECAST"/>
    <s v="TOT"/>
    <s v="MLN_USD"/>
    <s v="A"/>
    <x v="39"/>
    <n v="61298.2"/>
    <n v="1.43499149939883E-2"/>
  </r>
  <r>
    <x v="45"/>
    <s v="Latvia"/>
    <s v="GDPLTFORECAST"/>
    <s v="TOT"/>
    <s v="MLN_USD"/>
    <s v="A"/>
    <x v="40"/>
    <n v="62112.29"/>
    <n v="1.3280814118522333E-2"/>
  </r>
  <r>
    <x v="45"/>
    <s v="Latvia"/>
    <s v="GDPLTFORECAST"/>
    <s v="TOT"/>
    <s v="MLN_USD"/>
    <s v="A"/>
    <x v="41"/>
    <n v="62877.61"/>
    <n v="1.2321555041683308E-2"/>
  </r>
  <r>
    <x v="45"/>
    <s v="Latvia"/>
    <s v="GDPLTFORECAST"/>
    <s v="TOT"/>
    <s v="MLN_USD"/>
    <s v="A"/>
    <x v="42"/>
    <n v="63600.23"/>
    <n v="1.1492485162842625E-2"/>
  </r>
  <r>
    <x v="45"/>
    <s v="Latvia"/>
    <s v="GDPLTFORECAST"/>
    <s v="TOT"/>
    <s v="MLN_USD"/>
    <s v="A"/>
    <x v="43"/>
    <n v="64295.67"/>
    <n v="1.0934551651778479E-2"/>
  </r>
  <r>
    <x v="45"/>
    <s v="Latvia"/>
    <s v="GDPLTFORECAST"/>
    <s v="TOT"/>
    <s v="MLN_USD"/>
    <s v="A"/>
    <x v="44"/>
    <n v="64977.08"/>
    <n v="1.0598069823364531E-2"/>
  </r>
  <r>
    <x v="45"/>
    <s v="Latvia"/>
    <s v="GDPLTFORECAST"/>
    <s v="TOT"/>
    <s v="MLN_USD"/>
    <s v="A"/>
    <x v="45"/>
    <n v="65653.34"/>
    <n v="1.0407669904526351E-2"/>
  </r>
  <r>
    <x v="45"/>
    <s v="Latvia"/>
    <s v="GDPLTFORECAST"/>
    <s v="TOT"/>
    <s v="MLN_USD"/>
    <s v="A"/>
    <x v="46"/>
    <n v="66330.2"/>
    <n v="1.0309604964499952E-2"/>
  </r>
  <r>
    <x v="45"/>
    <s v="Latvia"/>
    <s v="GDPLTFORECAST"/>
    <s v="TOT"/>
    <s v="MLN_USD"/>
    <s v="A"/>
    <x v="47"/>
    <n v="67018.17"/>
    <n v="1.0371896963977223E-2"/>
  </r>
  <r>
    <x v="45"/>
    <s v="Latvia"/>
    <s v="GDPLTFORECAST"/>
    <s v="TOT"/>
    <s v="MLN_USD"/>
    <s v="A"/>
    <x v="48"/>
    <n v="67720.800000000003"/>
    <n v="1.0484171680605447E-2"/>
  </r>
  <r>
    <x v="45"/>
    <s v="Latvia"/>
    <s v="GDPLTFORECAST"/>
    <s v="TOT"/>
    <s v="MLN_USD"/>
    <s v="A"/>
    <x v="49"/>
    <n v="68437.5"/>
    <n v="1.0583159088492611E-2"/>
  </r>
  <r>
    <x v="45"/>
    <s v="Latvia"/>
    <s v="GDPLTFORECAST"/>
    <s v="TOT"/>
    <s v="MLN_USD"/>
    <s v="A"/>
    <x v="50"/>
    <n v="69163.509999999995"/>
    <n v="1.0608365296803646E-2"/>
  </r>
  <r>
    <x v="45"/>
    <s v="Latvia"/>
    <s v="GDPLTFORECAST"/>
    <s v="TOT"/>
    <s v="MLN_USD"/>
    <s v="A"/>
    <x v="51"/>
    <n v="69891.53"/>
    <n v="1.0526070756096795E-2"/>
  </r>
  <r>
    <x v="45"/>
    <s v="Latvia"/>
    <s v="GDPLTFORECAST"/>
    <s v="TOT"/>
    <s v="MLN_USD"/>
    <s v="A"/>
    <x v="52"/>
    <n v="70607.23"/>
    <n v="1.0240153563672028E-2"/>
  </r>
  <r>
    <x v="45"/>
    <s v="Latvia"/>
    <s v="GDPLTFORECAST"/>
    <s v="TOT"/>
    <s v="MLN_USD"/>
    <s v="A"/>
    <x v="53"/>
    <n v="71302.95"/>
    <n v="9.8533818703836484E-3"/>
  </r>
  <r>
    <x v="45"/>
    <s v="Latvia"/>
    <s v="GDPLTFORECAST"/>
    <s v="TOT"/>
    <s v="MLN_USD"/>
    <s v="A"/>
    <x v="54"/>
    <n v="71971.399999999994"/>
    <n v="9.3747874386682639E-3"/>
  </r>
  <r>
    <x v="45"/>
    <s v="Latvia"/>
    <s v="GDPLTFORECAST"/>
    <s v="TOT"/>
    <s v="MLN_USD"/>
    <s v="A"/>
    <x v="55"/>
    <n v="72607.02"/>
    <n v="8.8315636488940363E-3"/>
  </r>
  <r>
    <x v="45"/>
    <s v="Latvia"/>
    <s v="GDPLTFORECAST"/>
    <s v="TOT"/>
    <s v="MLN_USD"/>
    <s v="A"/>
    <x v="56"/>
    <n v="73206.2"/>
    <n v="8.2523700876304673E-3"/>
  </r>
  <r>
    <x v="45"/>
    <s v="Latvia"/>
    <s v="GDPLTFORECAST"/>
    <s v="TOT"/>
    <s v="MLN_USD"/>
    <s v="A"/>
    <x v="57"/>
    <n v="73768.31"/>
    <n v="7.6784480003060374E-3"/>
  </r>
  <r>
    <x v="45"/>
    <s v="Latvia"/>
    <s v="GDPLTFORECAST"/>
    <s v="TOT"/>
    <s v="MLN_USD"/>
    <s v="A"/>
    <x v="58"/>
    <n v="74296.66"/>
    <n v="7.1622896064720276E-3"/>
  </r>
  <r>
    <x v="45"/>
    <s v="Latvia"/>
    <s v="GDPLTFORECAST"/>
    <s v="TOT"/>
    <s v="MLN_USD"/>
    <s v="A"/>
    <x v="59"/>
    <n v="74797.38"/>
    <n v="6.7394685036985535E-3"/>
  </r>
  <r>
    <x v="45"/>
    <s v="Latvia"/>
    <s v="GDPLTFORECAST"/>
    <s v="TOT"/>
    <s v="MLN_USD"/>
    <s v="A"/>
    <x v="60"/>
    <n v="75278.94"/>
    <n v="6.4381934233523896E-3"/>
  </r>
  <r>
    <x v="45"/>
    <s v="Latvia"/>
    <s v="GDPLTFORECAST"/>
    <s v="TOT"/>
    <s v="MLN_USD"/>
    <s v="A"/>
    <x v="61"/>
    <n v="75751.17"/>
    <n v="6.2730692010275479E-3"/>
  </r>
  <r>
    <x v="45"/>
    <s v="Latvia"/>
    <s v="GDPLTFORECAST"/>
    <s v="TOT"/>
    <s v="MLN_USD"/>
    <s v="A"/>
    <x v="62"/>
    <n v="76225.7"/>
    <n v="6.2643256863226249E-3"/>
  </r>
  <r>
    <x v="45"/>
    <s v="Latvia"/>
    <s v="GDPLTFORECAST"/>
    <s v="TOT"/>
    <s v="MLN_USD"/>
    <s v="A"/>
    <x v="63"/>
    <n v="76715.649999999994"/>
    <n v="6.4276221799208777E-3"/>
  </r>
  <r>
    <x v="45"/>
    <s v="Latvia"/>
    <s v="GDPLTFORECAST"/>
    <s v="TOT"/>
    <s v="MLN_USD"/>
    <s v="A"/>
    <x v="64"/>
    <n v="77234.100000000006"/>
    <n v="6.7580734830507971E-3"/>
  </r>
  <r>
    <x v="45"/>
    <s v="Latvia"/>
    <s v="GDPLTFORECAST"/>
    <s v="TOT"/>
    <s v="MLN_USD"/>
    <s v="A"/>
    <x v="65"/>
    <n v="77790.58"/>
    <n v="7.2051075884873583E-3"/>
  </r>
  <r>
    <x v="45"/>
    <s v="Latvia"/>
    <s v="GDPLTFORECAST"/>
    <s v="TOT"/>
    <s v="MLN_USD"/>
    <s v="A"/>
    <x v="66"/>
    <n v="78389.83"/>
    <n v="7.7033748816373038E-3"/>
  </r>
  <r>
    <x v="45"/>
    <s v="Latvia"/>
    <s v="GDPLTFORECAST"/>
    <s v="TOT"/>
    <s v="MLN_USD"/>
    <s v="A"/>
    <x v="67"/>
    <n v="79032.28"/>
    <n v="8.1955784315388414E-3"/>
  </r>
  <r>
    <x v="45"/>
    <s v="Latvia"/>
    <s v="GDPLTFORECAST"/>
    <s v="TOT"/>
    <s v="MLN_USD"/>
    <s v="A"/>
    <x v="68"/>
    <n v="79714.09"/>
    <n v="8.6269812790418232E-3"/>
  </r>
  <r>
    <x v="45"/>
    <s v="Latvia"/>
    <s v="GDPLTFORECAST"/>
    <s v="TOT"/>
    <s v="MLN_USD"/>
    <s v="A"/>
    <x v="69"/>
    <n v="80427.92"/>
    <n v="8.9548786168167638E-3"/>
  </r>
  <r>
    <x v="45"/>
    <s v="Latvia"/>
    <s v="GDPLTFORECAST"/>
    <s v="TOT"/>
    <s v="MLN_USD"/>
    <s v="A"/>
    <x v="70"/>
    <n v="81162.91"/>
    <n v="9.1384931998739205E-3"/>
  </r>
  <r>
    <x v="46"/>
    <s v="Lithuania"/>
    <s v="GDPLTFORECAST"/>
    <s v="TOT"/>
    <s v="MLN_USD"/>
    <s v="A"/>
    <x v="5"/>
    <n v="32406.965865181999"/>
    <n v="0"/>
  </r>
  <r>
    <x v="46"/>
    <s v="Lithuania"/>
    <s v="GDPLTFORECAST"/>
    <s v="TOT"/>
    <s v="MLN_USD"/>
    <s v="A"/>
    <x v="6"/>
    <n v="34075.911277249201"/>
    <n v="5.1499588669000174E-2"/>
  </r>
  <r>
    <x v="46"/>
    <s v="Lithuania"/>
    <s v="GDPLTFORECAST"/>
    <s v="TOT"/>
    <s v="MLN_USD"/>
    <s v="A"/>
    <x v="7"/>
    <n v="36901.904546265701"/>
    <n v="8.293228744562664E-2"/>
  </r>
  <r>
    <x v="46"/>
    <s v="Lithuania"/>
    <s v="GDPLTFORECAST"/>
    <s v="TOT"/>
    <s v="MLN_USD"/>
    <s v="A"/>
    <x v="8"/>
    <n v="39657.434542083203"/>
    <n v="7.4671755555672181E-2"/>
  </r>
  <r>
    <x v="46"/>
    <s v="Lithuania"/>
    <s v="GDPLTFORECAST"/>
    <s v="TOT"/>
    <s v="MLN_USD"/>
    <s v="A"/>
    <x v="9"/>
    <n v="39207.464402651101"/>
    <n v="-1.1346425824761974E-2"/>
  </r>
  <r>
    <x v="46"/>
    <s v="Lithuania"/>
    <s v="GDPLTFORECAST"/>
    <s v="TOT"/>
    <s v="MLN_USD"/>
    <s v="A"/>
    <x v="10"/>
    <n v="40709.7638746679"/>
    <n v="3.8316669922557445E-2"/>
  </r>
  <r>
    <x v="46"/>
    <s v="Lithuania"/>
    <s v="GDPLTFORECAST"/>
    <s v="TOT"/>
    <s v="MLN_USD"/>
    <s v="A"/>
    <x v="11"/>
    <n v="43365.844259711703"/>
    <n v="6.5244308299625908E-2"/>
  </r>
  <r>
    <x v="46"/>
    <s v="Lithuania"/>
    <s v="GDPLTFORECAST"/>
    <s v="TOT"/>
    <s v="MLN_USD"/>
    <s v="A"/>
    <x v="12"/>
    <n v="46297.700386847297"/>
    <n v="6.7607495649736116E-2"/>
  </r>
  <r>
    <x v="46"/>
    <s v="Lithuania"/>
    <s v="GDPLTFORECAST"/>
    <s v="TOT"/>
    <s v="MLN_USD"/>
    <s v="A"/>
    <x v="13"/>
    <n v="51176.813629564698"/>
    <n v="0.10538564986919963"/>
  </r>
  <r>
    <x v="46"/>
    <s v="Lithuania"/>
    <s v="GDPLTFORECAST"/>
    <s v="TOT"/>
    <s v="MLN_USD"/>
    <s v="A"/>
    <x v="14"/>
    <n v="54528.937346142098"/>
    <n v="6.5500828966047475E-2"/>
  </r>
  <r>
    <x v="46"/>
    <s v="Lithuania"/>
    <s v="GDPLTFORECAST"/>
    <s v="TOT"/>
    <s v="MLN_USD"/>
    <s v="A"/>
    <x v="15"/>
    <n v="58742.610764662197"/>
    <n v="7.727407911458628E-2"/>
  </r>
  <r>
    <x v="46"/>
    <s v="Lithuania"/>
    <s v="GDPLTFORECAST"/>
    <s v="TOT"/>
    <s v="MLN_USD"/>
    <s v="A"/>
    <x v="16"/>
    <n v="63093.349511429202"/>
    <n v="7.4064443001983227E-2"/>
  </r>
  <r>
    <x v="46"/>
    <s v="Lithuania"/>
    <s v="GDPLTFORECAST"/>
    <s v="TOT"/>
    <s v="MLN_USD"/>
    <s v="A"/>
    <x v="17"/>
    <n v="70088.480378283901"/>
    <n v="0.11086954363688606"/>
  </r>
  <r>
    <x v="46"/>
    <s v="Lithuania"/>
    <s v="GDPLTFORECAST"/>
    <s v="TOT"/>
    <s v="MLN_USD"/>
    <s v="A"/>
    <x v="18"/>
    <n v="71930.460170583101"/>
    <n v="2.6280777987446768E-2"/>
  </r>
  <r>
    <x v="46"/>
    <s v="Lithuania"/>
    <s v="GDPLTFORECAST"/>
    <s v="TOT"/>
    <s v="MLN_USD"/>
    <s v="A"/>
    <x v="19"/>
    <n v="61274.564510569799"/>
    <n v="-0.14814163060743446"/>
  </r>
  <r>
    <x v="46"/>
    <s v="Lithuania"/>
    <s v="GDPLTFORECAST"/>
    <s v="TOT"/>
    <s v="MLN_USD"/>
    <s v="A"/>
    <x v="20"/>
    <n v="62279.356686745901"/>
    <n v="1.639819367468176E-2"/>
  </r>
  <r>
    <x v="46"/>
    <s v="Lithuania"/>
    <s v="GDPLTFORECAST"/>
    <s v="TOT"/>
    <s v="MLN_USD"/>
    <s v="A"/>
    <x v="21"/>
    <n v="66042.979658085198"/>
    <n v="6.0431307764941211E-2"/>
  </r>
  <r>
    <x v="46"/>
    <s v="Lithuania"/>
    <s v="GDPLTFORECAST"/>
    <s v="TOT"/>
    <s v="MLN_USD"/>
    <s v="A"/>
    <x v="22"/>
    <n v="68570.414227152796"/>
    <n v="3.8269541776469129E-2"/>
  </r>
  <r>
    <x v="46"/>
    <s v="Lithuania"/>
    <s v="GDPLTFORECAST"/>
    <s v="TOT"/>
    <s v="MLN_USD"/>
    <s v="A"/>
    <x v="23"/>
    <n v="70969.405532824996"/>
    <n v="3.4985807402666103E-2"/>
  </r>
  <r>
    <x v="46"/>
    <s v="Lithuania"/>
    <s v="GDPLTFORECAST"/>
    <s v="TOT"/>
    <s v="MLN_USD"/>
    <s v="A"/>
    <x v="24"/>
    <n v="73480.009156789194"/>
    <n v="3.5375858161908802E-2"/>
  </r>
  <r>
    <x v="46"/>
    <s v="Lithuania"/>
    <s v="GDPLTFORECAST"/>
    <s v="TOT"/>
    <s v="MLN_USD"/>
    <s v="A"/>
    <x v="25"/>
    <n v="74975.0694144554"/>
    <n v="2.0346489811617907E-2"/>
  </r>
  <r>
    <x v="46"/>
    <s v="Lithuania"/>
    <s v="GDPLTFORECAST"/>
    <s v="TOT"/>
    <s v="MLN_USD"/>
    <s v="A"/>
    <x v="26"/>
    <n v="76733.1454726722"/>
    <n v="2.344880867663246E-2"/>
  </r>
  <r>
    <x v="46"/>
    <s v="Lithuania"/>
    <s v="GDPLTFORECAST"/>
    <s v="TOT"/>
    <s v="MLN_USD"/>
    <s v="A"/>
    <x v="27"/>
    <n v="79671.208668157895"/>
    <n v="3.8289362144447114E-2"/>
  </r>
  <r>
    <x v="46"/>
    <s v="Lithuania"/>
    <s v="GDPLTFORECAST"/>
    <s v="TOT"/>
    <s v="MLN_USD"/>
    <s v="A"/>
    <x v="28"/>
    <n v="82306.860540719295"/>
    <n v="3.3081610240648818E-2"/>
  </r>
  <r>
    <x v="46"/>
    <s v="Lithuania"/>
    <s v="GDPLTFORECAST"/>
    <s v="TOT"/>
    <s v="MLN_USD"/>
    <s v="A"/>
    <x v="29"/>
    <n v="84658.866741485806"/>
    <n v="2.8576065048707688E-2"/>
  </r>
  <r>
    <x v="46"/>
    <s v="Lithuania"/>
    <s v="GDPLTFORECAST"/>
    <s v="TOT"/>
    <s v="MLN_USD"/>
    <s v="A"/>
    <x v="30"/>
    <n v="86373.02"/>
    <n v="2.0247769955963779E-2"/>
  </r>
  <r>
    <x v="46"/>
    <s v="Lithuania"/>
    <s v="GDPLTFORECAST"/>
    <s v="TOT"/>
    <s v="MLN_USD"/>
    <s v="A"/>
    <x v="31"/>
    <n v="87920.58"/>
    <n v="1.7917169041906877E-2"/>
  </r>
  <r>
    <x v="46"/>
    <s v="Lithuania"/>
    <s v="GDPLTFORECAST"/>
    <s v="TOT"/>
    <s v="MLN_USD"/>
    <s v="A"/>
    <x v="32"/>
    <n v="89336.89"/>
    <n v="1.6108970163754677E-2"/>
  </r>
  <r>
    <x v="46"/>
    <s v="Lithuania"/>
    <s v="GDPLTFORECAST"/>
    <s v="TOT"/>
    <s v="MLN_USD"/>
    <s v="A"/>
    <x v="33"/>
    <n v="90624.43"/>
    <n v="1.4412187395374865E-2"/>
  </r>
  <r>
    <x v="46"/>
    <s v="Lithuania"/>
    <s v="GDPLTFORECAST"/>
    <s v="TOT"/>
    <s v="MLN_USD"/>
    <s v="A"/>
    <x v="34"/>
    <n v="91804.7"/>
    <n v="1.3023750880419405E-2"/>
  </r>
  <r>
    <x v="46"/>
    <s v="Lithuania"/>
    <s v="GDPLTFORECAST"/>
    <s v="TOT"/>
    <s v="MLN_USD"/>
    <s v="A"/>
    <x v="35"/>
    <n v="92896.85"/>
    <n v="1.1896449746036986E-2"/>
  </r>
  <r>
    <x v="46"/>
    <s v="Lithuania"/>
    <s v="GDPLTFORECAST"/>
    <s v="TOT"/>
    <s v="MLN_USD"/>
    <s v="A"/>
    <x v="36"/>
    <n v="93887.58"/>
    <n v="1.0664839550533767E-2"/>
  </r>
  <r>
    <x v="46"/>
    <s v="Lithuania"/>
    <s v="GDPLTFORECAST"/>
    <s v="TOT"/>
    <s v="MLN_USD"/>
    <s v="A"/>
    <x v="37"/>
    <n v="94762.92"/>
    <n v="9.3232779032115243E-3"/>
  </r>
  <r>
    <x v="46"/>
    <s v="Lithuania"/>
    <s v="GDPLTFORECAST"/>
    <s v="TOT"/>
    <s v="MLN_USD"/>
    <s v="A"/>
    <x v="38"/>
    <n v="95527.14"/>
    <n v="8.0645467657602943E-3"/>
  </r>
  <r>
    <x v="46"/>
    <s v="Lithuania"/>
    <s v="GDPLTFORECAST"/>
    <s v="TOT"/>
    <s v="MLN_USD"/>
    <s v="A"/>
    <x v="39"/>
    <n v="96190.96"/>
    <n v="6.9490199329740321E-3"/>
  </r>
  <r>
    <x v="46"/>
    <s v="Lithuania"/>
    <s v="GDPLTFORECAST"/>
    <s v="TOT"/>
    <s v="MLN_USD"/>
    <s v="A"/>
    <x v="40"/>
    <n v="96767.17"/>
    <n v="5.990271850909723E-3"/>
  </r>
  <r>
    <x v="46"/>
    <s v="Lithuania"/>
    <s v="GDPLTFORECAST"/>
    <s v="TOT"/>
    <s v="MLN_USD"/>
    <s v="A"/>
    <x v="41"/>
    <n v="97271.31"/>
    <n v="5.2098247783829432E-3"/>
  </r>
  <r>
    <x v="46"/>
    <s v="Lithuania"/>
    <s v="GDPLTFORECAST"/>
    <s v="TOT"/>
    <s v="MLN_USD"/>
    <s v="A"/>
    <x v="42"/>
    <n v="97734.88"/>
    <n v="4.76574233450755E-3"/>
  </r>
  <r>
    <x v="46"/>
    <s v="Lithuania"/>
    <s v="GDPLTFORECAST"/>
    <s v="TOT"/>
    <s v="MLN_USD"/>
    <s v="A"/>
    <x v="43"/>
    <n v="98183.6"/>
    <n v="4.591196101125794E-3"/>
  </r>
  <r>
    <x v="46"/>
    <s v="Lithuania"/>
    <s v="GDPLTFORECAST"/>
    <s v="TOT"/>
    <s v="MLN_USD"/>
    <s v="A"/>
    <x v="44"/>
    <n v="98641.46"/>
    <n v="4.6633042585524365E-3"/>
  </r>
  <r>
    <x v="46"/>
    <s v="Lithuania"/>
    <s v="GDPLTFORECAST"/>
    <s v="TOT"/>
    <s v="MLN_USD"/>
    <s v="A"/>
    <x v="45"/>
    <n v="99125.97"/>
    <n v="4.9118291639234091E-3"/>
  </r>
  <r>
    <x v="46"/>
    <s v="Lithuania"/>
    <s v="GDPLTFORECAST"/>
    <s v="TOT"/>
    <s v="MLN_USD"/>
    <s v="A"/>
    <x v="46"/>
    <n v="99646.87"/>
    <n v="5.2549296617223629E-3"/>
  </r>
  <r>
    <x v="46"/>
    <s v="Lithuania"/>
    <s v="GDPLTFORECAST"/>
    <s v="TOT"/>
    <s v="MLN_USD"/>
    <s v="A"/>
    <x v="47"/>
    <n v="100198.8"/>
    <n v="5.5388593741079184E-3"/>
  </r>
  <r>
    <x v="46"/>
    <s v="Lithuania"/>
    <s v="GDPLTFORECAST"/>
    <s v="TOT"/>
    <s v="MLN_USD"/>
    <s v="A"/>
    <x v="48"/>
    <n v="100787.7"/>
    <n v="5.8773158959986027E-3"/>
  </r>
  <r>
    <x v="46"/>
    <s v="Lithuania"/>
    <s v="GDPLTFORECAST"/>
    <s v="TOT"/>
    <s v="MLN_USD"/>
    <s v="A"/>
    <x v="49"/>
    <n v="101417.7"/>
    <n v="6.2507627418821876E-3"/>
  </r>
  <r>
    <x v="46"/>
    <s v="Lithuania"/>
    <s v="GDPLTFORECAST"/>
    <s v="TOT"/>
    <s v="MLN_USD"/>
    <s v="A"/>
    <x v="50"/>
    <n v="102089.5"/>
    <n v="6.6240902722110029E-3"/>
  </r>
  <r>
    <x v="46"/>
    <s v="Lithuania"/>
    <s v="GDPLTFORECAST"/>
    <s v="TOT"/>
    <s v="MLN_USD"/>
    <s v="A"/>
    <x v="51"/>
    <n v="102799.9"/>
    <n v="6.9586000519150648E-3"/>
  </r>
  <r>
    <x v="46"/>
    <s v="Lithuania"/>
    <s v="GDPLTFORECAST"/>
    <s v="TOT"/>
    <s v="MLN_USD"/>
    <s v="A"/>
    <x v="52"/>
    <n v="103542.39999999999"/>
    <n v="7.2227696719548984E-3"/>
  </r>
  <r>
    <x v="46"/>
    <s v="Lithuania"/>
    <s v="GDPLTFORECAST"/>
    <s v="TOT"/>
    <s v="MLN_USD"/>
    <s v="A"/>
    <x v="53"/>
    <n v="104311.6"/>
    <n v="7.4288407454339289E-3"/>
  </r>
  <r>
    <x v="46"/>
    <s v="Lithuania"/>
    <s v="GDPLTFORECAST"/>
    <s v="TOT"/>
    <s v="MLN_USD"/>
    <s v="A"/>
    <x v="54"/>
    <n v="105100.6"/>
    <n v="7.5638759255922672E-3"/>
  </r>
  <r>
    <x v="46"/>
    <s v="Lithuania"/>
    <s v="GDPLTFORECAST"/>
    <s v="TOT"/>
    <s v="MLN_USD"/>
    <s v="A"/>
    <x v="55"/>
    <n v="105902.39999999999"/>
    <n v="7.6288812813627427E-3"/>
  </r>
  <r>
    <x v="46"/>
    <s v="Lithuania"/>
    <s v="GDPLTFORECAST"/>
    <s v="TOT"/>
    <s v="MLN_USD"/>
    <s v="A"/>
    <x v="56"/>
    <n v="106709"/>
    <n v="7.6164468416202169E-3"/>
  </r>
  <r>
    <x v="46"/>
    <s v="Lithuania"/>
    <s v="GDPLTFORECAST"/>
    <s v="TOT"/>
    <s v="MLN_USD"/>
    <s v="A"/>
    <x v="57"/>
    <n v="107512.1"/>
    <n v="7.5260755887507358E-3"/>
  </r>
  <r>
    <x v="46"/>
    <s v="Lithuania"/>
    <s v="GDPLTFORECAST"/>
    <s v="TOT"/>
    <s v="MLN_USD"/>
    <s v="A"/>
    <x v="58"/>
    <n v="108305.2"/>
    <n v="7.3768440947576952E-3"/>
  </r>
  <r>
    <x v="46"/>
    <s v="Lithuania"/>
    <s v="GDPLTFORECAST"/>
    <s v="TOT"/>
    <s v="MLN_USD"/>
    <s v="A"/>
    <x v="59"/>
    <n v="109081.60000000001"/>
    <n v="7.1686308690626088E-3"/>
  </r>
  <r>
    <x v="46"/>
    <s v="Lithuania"/>
    <s v="GDPLTFORECAST"/>
    <s v="TOT"/>
    <s v="MLN_USD"/>
    <s v="A"/>
    <x v="60"/>
    <n v="109835"/>
    <n v="6.9067560431823605E-3"/>
  </r>
  <r>
    <x v="46"/>
    <s v="Lithuania"/>
    <s v="GDPLTFORECAST"/>
    <s v="TOT"/>
    <s v="MLN_USD"/>
    <s v="A"/>
    <x v="61"/>
    <n v="110560.2"/>
    <n v="6.6026312195566206E-3"/>
  </r>
  <r>
    <x v="46"/>
    <s v="Lithuania"/>
    <s v="GDPLTFORECAST"/>
    <s v="TOT"/>
    <s v="MLN_USD"/>
    <s v="A"/>
    <x v="62"/>
    <n v="111257.4"/>
    <n v="6.306066740110694E-3"/>
  </r>
  <r>
    <x v="46"/>
    <s v="Lithuania"/>
    <s v="GDPLTFORECAST"/>
    <s v="TOT"/>
    <s v="MLN_USD"/>
    <s v="A"/>
    <x v="63"/>
    <n v="111935.8"/>
    <n v="6.0975719367881709E-3"/>
  </r>
  <r>
    <x v="46"/>
    <s v="Lithuania"/>
    <s v="GDPLTFORECAST"/>
    <s v="TOT"/>
    <s v="MLN_USD"/>
    <s v="A"/>
    <x v="64"/>
    <n v="112609.4"/>
    <n v="6.0177351660504197E-3"/>
  </r>
  <r>
    <x v="46"/>
    <s v="Lithuania"/>
    <s v="GDPLTFORECAST"/>
    <s v="TOT"/>
    <s v="MLN_USD"/>
    <s v="A"/>
    <x v="65"/>
    <n v="113290.1"/>
    <n v="6.0447884457248691E-3"/>
  </r>
  <r>
    <x v="46"/>
    <s v="Lithuania"/>
    <s v="GDPLTFORECAST"/>
    <s v="TOT"/>
    <s v="MLN_USD"/>
    <s v="A"/>
    <x v="66"/>
    <n v="113986.1"/>
    <n v="6.1435200427928383E-3"/>
  </r>
  <r>
    <x v="46"/>
    <s v="Lithuania"/>
    <s v="GDPLTFORECAST"/>
    <s v="TOT"/>
    <s v="MLN_USD"/>
    <s v="A"/>
    <x v="67"/>
    <n v="114706.9"/>
    <n v="6.3235780503059225E-3"/>
  </r>
  <r>
    <x v="46"/>
    <s v="Lithuania"/>
    <s v="GDPLTFORECAST"/>
    <s v="TOT"/>
    <s v="MLN_USD"/>
    <s v="A"/>
    <x v="68"/>
    <n v="115462.6"/>
    <n v="6.5880953979229329E-3"/>
  </r>
  <r>
    <x v="46"/>
    <s v="Lithuania"/>
    <s v="GDPLTFORECAST"/>
    <s v="TOT"/>
    <s v="MLN_USD"/>
    <s v="A"/>
    <x v="69"/>
    <n v="116259.6"/>
    <n v="6.9026680500872128E-3"/>
  </r>
  <r>
    <x v="46"/>
    <s v="Lithuania"/>
    <s v="GDPLTFORECAST"/>
    <s v="TOT"/>
    <s v="MLN_USD"/>
    <s v="A"/>
    <x v="70"/>
    <n v="117093.1"/>
    <n v="7.1693004276636163E-3"/>
  </r>
  <r>
    <x v="47"/>
    <s v="Saudi Arabia"/>
    <s v="GDPLTFORECAST"/>
    <s v="TOT"/>
    <s v="MLN_USD"/>
    <s v="A"/>
    <x v="0"/>
    <n v="553389.03840465297"/>
    <n v="0"/>
  </r>
  <r>
    <x v="47"/>
    <s v="Saudi Arabia"/>
    <s v="GDPLTFORECAST"/>
    <s v="TOT"/>
    <s v="MLN_USD"/>
    <s v="A"/>
    <x v="1"/>
    <n v="603768.42164008203"/>
    <n v="9.1037913184305541E-2"/>
  </r>
  <r>
    <x v="47"/>
    <s v="Saudi Arabia"/>
    <s v="GDPLTFORECAST"/>
    <s v="TOT"/>
    <s v="MLN_USD"/>
    <s v="A"/>
    <x v="2"/>
    <n v="631714.16455977003"/>
    <n v="4.6285532528806295E-2"/>
  </r>
  <r>
    <x v="47"/>
    <s v="Saudi Arabia"/>
    <s v="GDPLTFORECAST"/>
    <s v="TOT"/>
    <s v="MLN_USD"/>
    <s v="A"/>
    <x v="3"/>
    <n v="631878.77318170504"/>
    <n v="2.6057453064987079E-4"/>
  </r>
  <r>
    <x v="47"/>
    <s v="Saudi Arabia"/>
    <s v="GDPLTFORECAST"/>
    <s v="TOT"/>
    <s v="MLN_USD"/>
    <s v="A"/>
    <x v="4"/>
    <n v="636084.29484904802"/>
    <n v="6.6555830735806065E-3"/>
  </r>
  <r>
    <x v="47"/>
    <s v="Saudi Arabia"/>
    <s v="GDPLTFORECAST"/>
    <s v="TOT"/>
    <s v="MLN_USD"/>
    <s v="A"/>
    <x v="5"/>
    <n v="637362.29789990105"/>
    <n v="2.009172465351261E-3"/>
  </r>
  <r>
    <x v="47"/>
    <s v="Saudi Arabia"/>
    <s v="GDPLTFORECAST"/>
    <s v="TOT"/>
    <s v="MLN_USD"/>
    <s v="A"/>
    <x v="6"/>
    <n v="658929.456719624"/>
    <n v="3.3838146515390743E-2"/>
  </r>
  <r>
    <x v="47"/>
    <s v="Saudi Arabia"/>
    <s v="GDPLTFORECAST"/>
    <s v="TOT"/>
    <s v="MLN_USD"/>
    <s v="A"/>
    <x v="7"/>
    <n v="676013.31682248798"/>
    <n v="2.5926690526044016E-2"/>
  </r>
  <r>
    <x v="47"/>
    <s v="Saudi Arabia"/>
    <s v="GDPLTFORECAST"/>
    <s v="TOT"/>
    <s v="MLN_USD"/>
    <s v="A"/>
    <x v="8"/>
    <n v="695175.36077727797"/>
    <n v="2.8345660474350831E-2"/>
  </r>
  <r>
    <x v="47"/>
    <s v="Saudi Arabia"/>
    <s v="GDPLTFORECAST"/>
    <s v="TOT"/>
    <s v="MLN_USD"/>
    <s v="A"/>
    <x v="9"/>
    <n v="689971.89933945599"/>
    <n v="-7.4851062500316257E-3"/>
  </r>
  <r>
    <x v="47"/>
    <s v="Saudi Arabia"/>
    <s v="GDPLTFORECAST"/>
    <s v="TOT"/>
    <s v="MLN_USD"/>
    <s v="A"/>
    <x v="10"/>
    <n v="723536.05459809303"/>
    <n v="4.8645684397827793E-2"/>
  </r>
  <r>
    <x v="47"/>
    <s v="Saudi Arabia"/>
    <s v="GDPLTFORECAST"/>
    <s v="TOT"/>
    <s v="MLN_USD"/>
    <s v="A"/>
    <x v="11"/>
    <n v="727498.09267882397"/>
    <n v="5.475937315842172E-3"/>
  </r>
  <r>
    <x v="47"/>
    <s v="Saudi Arabia"/>
    <s v="GDPLTFORECAST"/>
    <s v="TOT"/>
    <s v="MLN_USD"/>
    <s v="A"/>
    <x v="12"/>
    <n v="728427.44552349602"/>
    <n v="1.2774643040642797E-3"/>
  </r>
  <r>
    <x v="47"/>
    <s v="Saudi Arabia"/>
    <s v="GDPLTFORECAST"/>
    <s v="TOT"/>
    <s v="MLN_USD"/>
    <s v="A"/>
    <x v="13"/>
    <n v="784219.48032045399"/>
    <n v="7.6592439150699576E-2"/>
  </r>
  <r>
    <x v="47"/>
    <s v="Saudi Arabia"/>
    <s v="GDPLTFORECAST"/>
    <s v="TOT"/>
    <s v="MLN_USD"/>
    <s v="A"/>
    <x v="14"/>
    <n v="856792.44963129901"/>
    <n v="9.2541655916516641E-2"/>
  </r>
  <r>
    <x v="47"/>
    <s v="Saudi Arabia"/>
    <s v="GDPLTFORECAST"/>
    <s v="TOT"/>
    <s v="MLN_USD"/>
    <s v="A"/>
    <x v="15"/>
    <n v="918961.92541279201"/>
    <n v="7.2560718536030855E-2"/>
  </r>
  <r>
    <x v="47"/>
    <s v="Saudi Arabia"/>
    <s v="GDPLTFORECAST"/>
    <s v="TOT"/>
    <s v="MLN_USD"/>
    <s v="A"/>
    <x v="16"/>
    <n v="970210.07637509797"/>
    <n v="5.576743665335826E-2"/>
  </r>
  <r>
    <x v="47"/>
    <s v="Saudi Arabia"/>
    <s v="GDPLTFORECAST"/>
    <s v="TOT"/>
    <s v="MLN_USD"/>
    <s v="A"/>
    <x v="17"/>
    <n v="1028347.78403462"/>
    <n v="5.9922803396081248E-2"/>
  </r>
  <r>
    <x v="47"/>
    <s v="Saudi Arabia"/>
    <s v="GDPLTFORECAST"/>
    <s v="TOT"/>
    <s v="MLN_USD"/>
    <s v="A"/>
    <x v="18"/>
    <n v="1115008.5079060399"/>
    <n v="8.4271804944641593E-2"/>
  </r>
  <r>
    <x v="47"/>
    <s v="Saudi Arabia"/>
    <s v="GDPLTFORECAST"/>
    <s v="TOT"/>
    <s v="MLN_USD"/>
    <s v="A"/>
    <x v="19"/>
    <n v="1135403.97340991"/>
    <n v="1.8291757739294923E-2"/>
  </r>
  <r>
    <x v="47"/>
    <s v="Saudi Arabia"/>
    <s v="GDPLTFORECAST"/>
    <s v="TOT"/>
    <s v="MLN_USD"/>
    <s v="A"/>
    <x v="20"/>
    <n v="1219815.0461148799"/>
    <n v="7.434452818714532E-2"/>
  </r>
  <r>
    <x v="47"/>
    <s v="Saudi Arabia"/>
    <s v="GDPLTFORECAST"/>
    <s v="TOT"/>
    <s v="MLN_USD"/>
    <s v="A"/>
    <x v="21"/>
    <n v="1341758.9299824401"/>
    <n v="9.996915864905298E-2"/>
  </r>
  <r>
    <x v="47"/>
    <s v="Saudi Arabia"/>
    <s v="GDPLTFORECAST"/>
    <s v="TOT"/>
    <s v="MLN_USD"/>
    <s v="A"/>
    <x v="22"/>
    <n v="1414367.65431761"/>
    <n v="5.4114582517531762E-2"/>
  </r>
  <r>
    <x v="47"/>
    <s v="Saudi Arabia"/>
    <s v="GDPLTFORECAST"/>
    <s v="TOT"/>
    <s v="MLN_USD"/>
    <s v="A"/>
    <x v="23"/>
    <n v="1452544.3782267999"/>
    <n v="2.6992079317317952E-2"/>
  </r>
  <r>
    <x v="47"/>
    <s v="Saudi Arabia"/>
    <s v="GDPLTFORECAST"/>
    <s v="TOT"/>
    <s v="MLN_USD"/>
    <s v="A"/>
    <x v="24"/>
    <n v="1505598.0980414799"/>
    <n v="3.6524680835876122E-2"/>
  </r>
  <r>
    <x v="47"/>
    <s v="Saudi Arabia"/>
    <s v="GDPLTFORECAST"/>
    <s v="TOT"/>
    <s v="MLN_USD"/>
    <s v="A"/>
    <x v="25"/>
    <n v="1567423.88931778"/>
    <n v="4.1063940872882787E-2"/>
  </r>
  <r>
    <x v="47"/>
    <s v="Saudi Arabia"/>
    <s v="GDPLTFORECAST"/>
    <s v="TOT"/>
    <s v="MLN_USD"/>
    <s v="A"/>
    <x v="26"/>
    <n v="1593610.2765305601"/>
    <n v="1.6706640361451752E-2"/>
  </r>
  <r>
    <x v="47"/>
    <s v="Saudi Arabia"/>
    <s v="GDPLTFORECAST"/>
    <s v="TOT"/>
    <s v="MLN_USD"/>
    <s v="A"/>
    <x v="27"/>
    <n v="1581889.42911109"/>
    <n v="-7.3549020058953918E-3"/>
  </r>
  <r>
    <x v="47"/>
    <s v="Saudi Arabia"/>
    <s v="GDPLTFORECAST"/>
    <s v="TOT"/>
    <s v="MLN_USD"/>
    <s v="A"/>
    <x v="28"/>
    <n v="1607575.7400211501"/>
    <n v="1.6237741043945153E-2"/>
  </r>
  <r>
    <x v="47"/>
    <s v="Saudi Arabia"/>
    <s v="GDPLTFORECAST"/>
    <s v="TOT"/>
    <s v="MLN_USD"/>
    <s v="A"/>
    <x v="29"/>
    <n v="1640774.2021061101"/>
    <n v="2.0651258449896126E-2"/>
  </r>
  <r>
    <x v="47"/>
    <s v="Saudi Arabia"/>
    <s v="GDPLTFORECAST"/>
    <s v="TOT"/>
    <s v="MLN_USD"/>
    <s v="A"/>
    <x v="30"/>
    <n v="1686648"/>
    <n v="2.7958629429330362E-2"/>
  </r>
  <r>
    <x v="47"/>
    <s v="Saudi Arabia"/>
    <s v="GDPLTFORECAST"/>
    <s v="TOT"/>
    <s v="MLN_USD"/>
    <s v="A"/>
    <x v="31"/>
    <n v="1730028"/>
    <n v="2.5719652233305412E-2"/>
  </r>
  <r>
    <x v="47"/>
    <s v="Saudi Arabia"/>
    <s v="GDPLTFORECAST"/>
    <s v="TOT"/>
    <s v="MLN_USD"/>
    <s v="A"/>
    <x v="32"/>
    <n v="1767250"/>
    <n v="2.1515258712575758E-2"/>
  </r>
  <r>
    <x v="47"/>
    <s v="Saudi Arabia"/>
    <s v="GDPLTFORECAST"/>
    <s v="TOT"/>
    <s v="MLN_USD"/>
    <s v="A"/>
    <x v="33"/>
    <n v="1799192"/>
    <n v="1.8074409393124879E-2"/>
  </r>
  <r>
    <x v="47"/>
    <s v="Saudi Arabia"/>
    <s v="GDPLTFORECAST"/>
    <s v="TOT"/>
    <s v="MLN_USD"/>
    <s v="A"/>
    <x v="34"/>
    <n v="1829051"/>
    <n v="1.6595782995922681E-2"/>
  </r>
  <r>
    <x v="47"/>
    <s v="Saudi Arabia"/>
    <s v="GDPLTFORECAST"/>
    <s v="TOT"/>
    <s v="MLN_USD"/>
    <s v="A"/>
    <x v="35"/>
    <n v="1859603"/>
    <n v="1.6703744182092306E-2"/>
  </r>
  <r>
    <x v="47"/>
    <s v="Saudi Arabia"/>
    <s v="GDPLTFORECAST"/>
    <s v="TOT"/>
    <s v="MLN_USD"/>
    <s v="A"/>
    <x v="36"/>
    <n v="1891361"/>
    <n v="1.7077838656960553E-2"/>
  </r>
  <r>
    <x v="47"/>
    <s v="Saudi Arabia"/>
    <s v="GDPLTFORECAST"/>
    <s v="TOT"/>
    <s v="MLN_USD"/>
    <s v="A"/>
    <x v="37"/>
    <n v="1924746"/>
    <n v="1.765131035270362E-2"/>
  </r>
  <r>
    <x v="47"/>
    <s v="Saudi Arabia"/>
    <s v="GDPLTFORECAST"/>
    <s v="TOT"/>
    <s v="MLN_USD"/>
    <s v="A"/>
    <x v="38"/>
    <n v="1960026"/>
    <n v="1.8329691294331818E-2"/>
  </r>
  <r>
    <x v="47"/>
    <s v="Saudi Arabia"/>
    <s v="GDPLTFORECAST"/>
    <s v="TOT"/>
    <s v="MLN_USD"/>
    <s v="A"/>
    <x v="39"/>
    <n v="1997268"/>
    <n v="1.9000768357154474E-2"/>
  </r>
  <r>
    <x v="47"/>
    <s v="Saudi Arabia"/>
    <s v="GDPLTFORECAST"/>
    <s v="TOT"/>
    <s v="MLN_USD"/>
    <s v="A"/>
    <x v="40"/>
    <n v="2036354"/>
    <n v="1.9569732254259398E-2"/>
  </r>
  <r>
    <x v="47"/>
    <s v="Saudi Arabia"/>
    <s v="GDPLTFORECAST"/>
    <s v="TOT"/>
    <s v="MLN_USD"/>
    <s v="A"/>
    <x v="41"/>
    <n v="2077103"/>
    <n v="2.001076433665272E-2"/>
  </r>
  <r>
    <x v="47"/>
    <s v="Saudi Arabia"/>
    <s v="GDPLTFORECAST"/>
    <s v="TOT"/>
    <s v="MLN_USD"/>
    <s v="A"/>
    <x v="42"/>
    <n v="2119355"/>
    <n v="2.0341793353531257E-2"/>
  </r>
  <r>
    <x v="47"/>
    <s v="Saudi Arabia"/>
    <s v="GDPLTFORECAST"/>
    <s v="TOT"/>
    <s v="MLN_USD"/>
    <s v="A"/>
    <x v="43"/>
    <n v="2163117"/>
    <n v="2.0648735110446292E-2"/>
  </r>
  <r>
    <x v="47"/>
    <s v="Saudi Arabia"/>
    <s v="GDPLTFORECAST"/>
    <s v="TOT"/>
    <s v="MLN_USD"/>
    <s v="A"/>
    <x v="44"/>
    <n v="2208326"/>
    <n v="2.0899932828413847E-2"/>
  </r>
  <r>
    <x v="47"/>
    <s v="Saudi Arabia"/>
    <s v="GDPLTFORECAST"/>
    <s v="TOT"/>
    <s v="MLN_USD"/>
    <s v="A"/>
    <x v="45"/>
    <n v="2254859"/>
    <n v="2.1071617143483268E-2"/>
  </r>
  <r>
    <x v="47"/>
    <s v="Saudi Arabia"/>
    <s v="GDPLTFORECAST"/>
    <s v="TOT"/>
    <s v="MLN_USD"/>
    <s v="A"/>
    <x v="46"/>
    <n v="2302633"/>
    <n v="2.118713409574613E-2"/>
  </r>
  <r>
    <x v="47"/>
    <s v="Saudi Arabia"/>
    <s v="GDPLTFORECAST"/>
    <s v="TOT"/>
    <s v="MLN_USD"/>
    <s v="A"/>
    <x v="47"/>
    <n v="2351784"/>
    <n v="2.134556396959475E-2"/>
  </r>
  <r>
    <x v="47"/>
    <s v="Saudi Arabia"/>
    <s v="GDPLTFORECAST"/>
    <s v="TOT"/>
    <s v="MLN_USD"/>
    <s v="A"/>
    <x v="48"/>
    <n v="2402527"/>
    <n v="2.1576386266765946E-2"/>
  </r>
  <r>
    <x v="47"/>
    <s v="Saudi Arabia"/>
    <s v="GDPLTFORECAST"/>
    <s v="TOT"/>
    <s v="MLN_USD"/>
    <s v="A"/>
    <x v="49"/>
    <n v="2455060"/>
    <n v="2.186572721139024E-2"/>
  </r>
  <r>
    <x v="47"/>
    <s v="Saudi Arabia"/>
    <s v="GDPLTFORECAST"/>
    <s v="TOT"/>
    <s v="MLN_USD"/>
    <s v="A"/>
    <x v="50"/>
    <n v="2509517"/>
    <n v="2.2181535278160247E-2"/>
  </r>
  <r>
    <x v="47"/>
    <s v="Saudi Arabia"/>
    <s v="GDPLTFORECAST"/>
    <s v="TOT"/>
    <s v="MLN_USD"/>
    <s v="A"/>
    <x v="51"/>
    <n v="2565983"/>
    <n v="2.2500744167104569E-2"/>
  </r>
  <r>
    <x v="47"/>
    <s v="Saudi Arabia"/>
    <s v="GDPLTFORECAST"/>
    <s v="TOT"/>
    <s v="MLN_USD"/>
    <s v="A"/>
    <x v="52"/>
    <n v="2624379"/>
    <n v="2.2757750148773459E-2"/>
  </r>
  <r>
    <x v="47"/>
    <s v="Saudi Arabia"/>
    <s v="GDPLTFORECAST"/>
    <s v="TOT"/>
    <s v="MLN_USD"/>
    <s v="A"/>
    <x v="53"/>
    <n v="2684782"/>
    <n v="2.3016111621072977E-2"/>
  </r>
  <r>
    <x v="47"/>
    <s v="Saudi Arabia"/>
    <s v="GDPLTFORECAST"/>
    <s v="TOT"/>
    <s v="MLN_USD"/>
    <s v="A"/>
    <x v="54"/>
    <n v="2747194"/>
    <n v="2.3246580169265174E-2"/>
  </r>
  <r>
    <x v="47"/>
    <s v="Saudi Arabia"/>
    <s v="GDPLTFORECAST"/>
    <s v="TOT"/>
    <s v="MLN_USD"/>
    <s v="A"/>
    <x v="55"/>
    <n v="2811527"/>
    <n v="2.3417712764369769E-2"/>
  </r>
  <r>
    <x v="47"/>
    <s v="Saudi Arabia"/>
    <s v="GDPLTFORECAST"/>
    <s v="TOT"/>
    <s v="MLN_USD"/>
    <s v="A"/>
    <x v="56"/>
    <n v="2877633"/>
    <n v="2.3512489832037797E-2"/>
  </r>
  <r>
    <x v="47"/>
    <s v="Saudi Arabia"/>
    <s v="GDPLTFORECAST"/>
    <s v="TOT"/>
    <s v="MLN_USD"/>
    <s v="A"/>
    <x v="57"/>
    <n v="2945394"/>
    <n v="2.3547478083549844E-2"/>
  </r>
  <r>
    <x v="47"/>
    <s v="Saudi Arabia"/>
    <s v="GDPLTFORECAST"/>
    <s v="TOT"/>
    <s v="MLN_USD"/>
    <s v="A"/>
    <x v="58"/>
    <n v="3014584"/>
    <n v="2.3490914967573051E-2"/>
  </r>
  <r>
    <x v="47"/>
    <s v="Saudi Arabia"/>
    <s v="GDPLTFORECAST"/>
    <s v="TOT"/>
    <s v="MLN_USD"/>
    <s v="A"/>
    <x v="59"/>
    <n v="3084855"/>
    <n v="2.3310347298333811E-2"/>
  </r>
  <r>
    <x v="47"/>
    <s v="Saudi Arabia"/>
    <s v="GDPLTFORECAST"/>
    <s v="TOT"/>
    <s v="MLN_USD"/>
    <s v="A"/>
    <x v="60"/>
    <n v="3155821"/>
    <n v="2.3004646895883329E-2"/>
  </r>
  <r>
    <x v="47"/>
    <s v="Saudi Arabia"/>
    <s v="GDPLTFORECAST"/>
    <s v="TOT"/>
    <s v="MLN_USD"/>
    <s v="A"/>
    <x v="61"/>
    <n v="3227174"/>
    <n v="2.2609964253359038E-2"/>
  </r>
  <r>
    <x v="47"/>
    <s v="Saudi Arabia"/>
    <s v="GDPLTFORECAST"/>
    <s v="TOT"/>
    <s v="MLN_USD"/>
    <s v="A"/>
    <x v="62"/>
    <n v="3298831"/>
    <n v="2.2204256727403004E-2"/>
  </r>
  <r>
    <x v="47"/>
    <s v="Saudi Arabia"/>
    <s v="GDPLTFORECAST"/>
    <s v="TOT"/>
    <s v="MLN_USD"/>
    <s v="A"/>
    <x v="63"/>
    <n v="3370791"/>
    <n v="2.1813787975194954E-2"/>
  </r>
  <r>
    <x v="47"/>
    <s v="Saudi Arabia"/>
    <s v="GDPLTFORECAST"/>
    <s v="TOT"/>
    <s v="MLN_USD"/>
    <s v="A"/>
    <x v="64"/>
    <n v="3443062"/>
    <n v="2.1440368150976941E-2"/>
  </r>
  <r>
    <x v="47"/>
    <s v="Saudi Arabia"/>
    <s v="GDPLTFORECAST"/>
    <s v="TOT"/>
    <s v="MLN_USD"/>
    <s v="A"/>
    <x v="65"/>
    <n v="3515665"/>
    <n v="2.1086753593168028E-2"/>
  </r>
  <r>
    <x v="47"/>
    <s v="Saudi Arabia"/>
    <s v="GDPLTFORECAST"/>
    <s v="TOT"/>
    <s v="MLN_USD"/>
    <s v="A"/>
    <x v="66"/>
    <n v="3588702"/>
    <n v="2.077473251859896E-2"/>
  </r>
  <r>
    <x v="47"/>
    <s v="Saudi Arabia"/>
    <s v="GDPLTFORECAST"/>
    <s v="TOT"/>
    <s v="MLN_USD"/>
    <s v="A"/>
    <x v="67"/>
    <n v="3662195"/>
    <n v="2.047899212584392E-2"/>
  </r>
  <r>
    <x v="47"/>
    <s v="Saudi Arabia"/>
    <s v="GDPLTFORECAST"/>
    <s v="TOT"/>
    <s v="MLN_USD"/>
    <s v="A"/>
    <x v="68"/>
    <n v="3736503"/>
    <n v="2.029056344623914E-2"/>
  </r>
  <r>
    <x v="47"/>
    <s v="Saudi Arabia"/>
    <s v="GDPLTFORECAST"/>
    <s v="TOT"/>
    <s v="MLN_USD"/>
    <s v="A"/>
    <x v="69"/>
    <n v="3811932"/>
    <n v="2.0187057256477514E-2"/>
  </r>
  <r>
    <x v="47"/>
    <s v="Saudi Arabia"/>
    <s v="GDPLTFORECAST"/>
    <s v="TOT"/>
    <s v="MLN_USD"/>
    <s v="A"/>
    <x v="70"/>
    <n v="3888646"/>
    <n v="2.0124703168891811E-2"/>
  </r>
  <r>
    <x v="48"/>
    <e v="#N/A"/>
    <s v="GDPLTFORECAST"/>
    <s v="TOT"/>
    <s v="MLN_USD"/>
    <s v="A"/>
    <x v="5"/>
    <n v="9222481.7671597991"/>
    <n v="0"/>
  </r>
  <r>
    <x v="48"/>
    <e v="#N/A"/>
    <s v="GDPLTFORECAST"/>
    <s v="TOT"/>
    <s v="MLN_USD"/>
    <s v="A"/>
    <x v="6"/>
    <n v="9377082.9516310301"/>
    <n v="1.6763512075648412E-2"/>
  </r>
  <r>
    <x v="48"/>
    <e v="#N/A"/>
    <s v="GDPLTFORECAST"/>
    <s v="TOT"/>
    <s v="MLN_USD"/>
    <s v="A"/>
    <x v="7"/>
    <n v="9638363.1469241995"/>
    <n v="2.786369669980604E-2"/>
  </r>
  <r>
    <x v="48"/>
    <e v="#N/A"/>
    <s v="GDPLTFORECAST"/>
    <s v="TOT"/>
    <s v="MLN_USD"/>
    <s v="A"/>
    <x v="8"/>
    <n v="9913481.1149381809"/>
    <n v="2.8544055024714243E-2"/>
  </r>
  <r>
    <x v="48"/>
    <e v="#N/A"/>
    <s v="GDPLTFORECAST"/>
    <s v="TOT"/>
    <s v="MLN_USD"/>
    <s v="A"/>
    <x v="9"/>
    <n v="10199378.868638599"/>
    <n v="2.8839289689028824E-2"/>
  </r>
  <r>
    <x v="48"/>
    <e v="#N/A"/>
    <s v="GDPLTFORECAST"/>
    <s v="TOT"/>
    <s v="MLN_USD"/>
    <s v="A"/>
    <x v="10"/>
    <n v="10609794.7596776"/>
    <n v="4.0239302444285308E-2"/>
  </r>
  <r>
    <x v="48"/>
    <e v="#N/A"/>
    <s v="GDPLTFORECAST"/>
    <s v="TOT"/>
    <s v="MLN_USD"/>
    <s v="A"/>
    <x v="11"/>
    <n v="10841022.542278901"/>
    <n v="2.1793803540863799E-2"/>
  </r>
  <r>
    <x v="48"/>
    <e v="#N/A"/>
    <s v="GDPLTFORECAST"/>
    <s v="TOT"/>
    <s v="MLN_USD"/>
    <s v="A"/>
    <x v="12"/>
    <n v="10953572.241577599"/>
    <n v="1.0381834265150269E-2"/>
  </r>
  <r>
    <x v="48"/>
    <e v="#N/A"/>
    <s v="GDPLTFORECAST"/>
    <s v="TOT"/>
    <s v="MLN_USD"/>
    <s v="A"/>
    <x v="13"/>
    <n v="11038352.8668341"/>
    <n v="7.7399978186742935E-3"/>
  </r>
  <r>
    <x v="48"/>
    <e v="#N/A"/>
    <s v="GDPLTFORECAST"/>
    <s v="TOT"/>
    <s v="MLN_USD"/>
    <s v="A"/>
    <x v="14"/>
    <n v="11269849.8468554"/>
    <n v="2.0972058314683517E-2"/>
  </r>
  <r>
    <x v="48"/>
    <e v="#N/A"/>
    <s v="GDPLTFORECAST"/>
    <s v="TOT"/>
    <s v="MLN_USD"/>
    <s v="A"/>
    <x v="15"/>
    <n v="11474930.833548499"/>
    <n v="1.8197313139032056E-2"/>
  </r>
  <r>
    <x v="48"/>
    <e v="#N/A"/>
    <s v="GDPLTFORECAST"/>
    <s v="TOT"/>
    <s v="MLN_USD"/>
    <s v="A"/>
    <x v="16"/>
    <n v="11862517.108699599"/>
    <n v="3.3776785304704404E-2"/>
  </r>
  <r>
    <x v="48"/>
    <e v="#N/A"/>
    <s v="GDPLTFORECAST"/>
    <s v="TOT"/>
    <s v="MLN_USD"/>
    <s v="A"/>
    <x v="17"/>
    <n v="12225171.159466"/>
    <n v="3.0571424887593457E-2"/>
  </r>
  <r>
    <x v="48"/>
    <e v="#N/A"/>
    <s v="GDPLTFORECAST"/>
    <s v="TOT"/>
    <s v="MLN_USD"/>
    <s v="A"/>
    <x v="18"/>
    <n v="12265251.841354501"/>
    <n v="3.2785374834989334E-3"/>
  </r>
  <r>
    <x v="48"/>
    <e v="#N/A"/>
    <s v="GDPLTFORECAST"/>
    <s v="TOT"/>
    <s v="MLN_USD"/>
    <s v="A"/>
    <x v="19"/>
    <n v="11713556.4454525"/>
    <n v="-4.4980356134381227E-2"/>
  </r>
  <r>
    <x v="48"/>
    <e v="#N/A"/>
    <s v="GDPLTFORECAST"/>
    <s v="TOT"/>
    <s v="MLN_USD"/>
    <s v="A"/>
    <x v="20"/>
    <n v="11945021.594866"/>
    <n v="1.9760450251926853E-2"/>
  </r>
  <r>
    <x v="48"/>
    <e v="#N/A"/>
    <s v="GDPLTFORECAST"/>
    <s v="TOT"/>
    <s v="MLN_USD"/>
    <s v="A"/>
    <x v="21"/>
    <n v="12131214.101402801"/>
    <n v="1.5587456670386191E-2"/>
  </r>
  <r>
    <x v="48"/>
    <e v="#N/A"/>
    <s v="GDPLTFORECAST"/>
    <s v="TOT"/>
    <s v="MLN_USD"/>
    <s v="A"/>
    <x v="22"/>
    <n v="12020122.9470392"/>
    <n v="-9.1574638313204337E-3"/>
  </r>
  <r>
    <x v="48"/>
    <e v="#N/A"/>
    <s v="GDPLTFORECAST"/>
    <s v="TOT"/>
    <s v="MLN_USD"/>
    <s v="A"/>
    <x v="23"/>
    <n v="11989739.560725801"/>
    <n v="-2.5277101113914124E-3"/>
  </r>
  <r>
    <x v="48"/>
    <e v="#N/A"/>
    <s v="GDPLTFORECAST"/>
    <s v="TOT"/>
    <s v="MLN_USD"/>
    <s v="A"/>
    <x v="24"/>
    <n v="12151232.1207087"/>
    <n v="1.3469230016629696E-2"/>
  </r>
  <r>
    <x v="48"/>
    <e v="#N/A"/>
    <s v="GDPLTFORECAST"/>
    <s v="TOT"/>
    <s v="MLN_USD"/>
    <s v="A"/>
    <x v="25"/>
    <n v="12391117.2107927"/>
    <n v="1.974162683265468E-2"/>
  </r>
  <r>
    <x v="48"/>
    <e v="#N/A"/>
    <s v="GDPLTFORECAST"/>
    <s v="TOT"/>
    <s v="MLN_USD"/>
    <s v="A"/>
    <x v="26"/>
    <n v="12612189.0064712"/>
    <n v="1.7841151198694671E-2"/>
  </r>
  <r>
    <x v="48"/>
    <e v="#N/A"/>
    <s v="GDPLTFORECAST"/>
    <s v="TOT"/>
    <s v="MLN_USD"/>
    <s v="A"/>
    <x v="27"/>
    <n v="12935804.2699086"/>
    <n v="2.5658929094018124E-2"/>
  </r>
  <r>
    <x v="48"/>
    <e v="#N/A"/>
    <s v="GDPLTFORECAST"/>
    <s v="TOT"/>
    <s v="MLN_USD"/>
    <s v="A"/>
    <x v="28"/>
    <n v="13226112.599174"/>
    <n v="2.2442232675143226E-2"/>
  </r>
  <r>
    <x v="48"/>
    <e v="#N/A"/>
    <s v="GDPLTFORECAST"/>
    <s v="TOT"/>
    <s v="MLN_USD"/>
    <s v="A"/>
    <x v="29"/>
    <n v="13501272.0034281"/>
    <n v="2.0804253872092726E-2"/>
  </r>
  <r>
    <x v="48"/>
    <e v="#N/A"/>
    <s v="GDPLTFORECAST"/>
    <s v="TOT"/>
    <s v="MLN_USD"/>
    <s v="A"/>
    <x v="30"/>
    <n v="13679000"/>
    <n v="1.3163796457605903E-2"/>
  </r>
  <r>
    <x v="48"/>
    <e v="#N/A"/>
    <s v="GDPLTFORECAST"/>
    <s v="TOT"/>
    <s v="MLN_USD"/>
    <s v="A"/>
    <x v="31"/>
    <n v="13838960"/>
    <n v="1.169383726880624E-2"/>
  </r>
  <r>
    <x v="48"/>
    <e v="#N/A"/>
    <s v="GDPLTFORECAST"/>
    <s v="TOT"/>
    <s v="MLN_USD"/>
    <s v="A"/>
    <x v="32"/>
    <n v="13999500"/>
    <n v="1.1600582702746554E-2"/>
  </r>
  <r>
    <x v="48"/>
    <e v="#N/A"/>
    <s v="GDPLTFORECAST"/>
    <s v="TOT"/>
    <s v="MLN_USD"/>
    <s v="A"/>
    <x v="33"/>
    <n v="14167290"/>
    <n v="1.198542805100189E-2"/>
  </r>
  <r>
    <x v="48"/>
    <e v="#N/A"/>
    <s v="GDPLTFORECAST"/>
    <s v="TOT"/>
    <s v="MLN_USD"/>
    <s v="A"/>
    <x v="34"/>
    <n v="14345570"/>
    <n v="1.2583916895891889E-2"/>
  </r>
  <r>
    <x v="48"/>
    <e v="#N/A"/>
    <s v="GDPLTFORECAST"/>
    <s v="TOT"/>
    <s v="MLN_USD"/>
    <s v="A"/>
    <x v="35"/>
    <n v="14534690"/>
    <n v="1.3183163861735681E-2"/>
  </r>
  <r>
    <x v="48"/>
    <e v="#N/A"/>
    <s v="GDPLTFORECAST"/>
    <s v="TOT"/>
    <s v="MLN_USD"/>
    <s v="A"/>
    <x v="36"/>
    <n v="14732540"/>
    <n v="1.3612261424220229E-2"/>
  </r>
  <r>
    <x v="48"/>
    <e v="#N/A"/>
    <s v="GDPLTFORECAST"/>
    <s v="TOT"/>
    <s v="MLN_USD"/>
    <s v="A"/>
    <x v="37"/>
    <n v="14937250"/>
    <n v="1.3895092088669125E-2"/>
  </r>
  <r>
    <x v="48"/>
    <e v="#N/A"/>
    <s v="GDPLTFORECAST"/>
    <s v="TOT"/>
    <s v="MLN_USD"/>
    <s v="A"/>
    <x v="38"/>
    <n v="15147960"/>
    <n v="1.4106344876064769E-2"/>
  </r>
  <r>
    <x v="48"/>
    <e v="#N/A"/>
    <s v="GDPLTFORECAST"/>
    <s v="TOT"/>
    <s v="MLN_USD"/>
    <s v="A"/>
    <x v="39"/>
    <n v="15364170"/>
    <n v="1.4273209065775116E-2"/>
  </r>
  <r>
    <x v="48"/>
    <e v="#N/A"/>
    <s v="GDPLTFORECAST"/>
    <s v="TOT"/>
    <s v="MLN_USD"/>
    <s v="A"/>
    <x v="40"/>
    <n v="15585610"/>
    <n v="1.4412753829201375E-2"/>
  </r>
  <r>
    <x v="48"/>
    <e v="#N/A"/>
    <s v="GDPLTFORECAST"/>
    <s v="TOT"/>
    <s v="MLN_USD"/>
    <s v="A"/>
    <x v="41"/>
    <n v="15812260"/>
    <n v="1.4542260456921419E-2"/>
  </r>
  <r>
    <x v="48"/>
    <e v="#N/A"/>
    <s v="GDPLTFORECAST"/>
    <s v="TOT"/>
    <s v="MLN_USD"/>
    <s v="A"/>
    <x v="42"/>
    <n v="16044360"/>
    <n v="1.467848365761748E-2"/>
  </r>
  <r>
    <x v="48"/>
    <e v="#N/A"/>
    <s v="GDPLTFORECAST"/>
    <s v="TOT"/>
    <s v="MLN_USD"/>
    <s v="A"/>
    <x v="43"/>
    <n v="16282220"/>
    <n v="1.4825147279168505E-2"/>
  </r>
  <r>
    <x v="48"/>
    <e v="#N/A"/>
    <s v="GDPLTFORECAST"/>
    <s v="TOT"/>
    <s v="MLN_USD"/>
    <s v="A"/>
    <x v="44"/>
    <n v="16526260"/>
    <n v="1.4988128154514557E-2"/>
  </r>
  <r>
    <x v="48"/>
    <e v="#N/A"/>
    <s v="GDPLTFORECAST"/>
    <s v="TOT"/>
    <s v="MLN_USD"/>
    <s v="A"/>
    <x v="45"/>
    <n v="16776930"/>
    <n v="1.5167981140318476E-2"/>
  </r>
  <r>
    <x v="48"/>
    <e v="#N/A"/>
    <s v="GDPLTFORECAST"/>
    <s v="TOT"/>
    <s v="MLN_USD"/>
    <s v="A"/>
    <x v="46"/>
    <n v="17034730"/>
    <n v="1.5366339371982729E-2"/>
  </r>
  <r>
    <x v="48"/>
    <e v="#N/A"/>
    <s v="GDPLTFORECAST"/>
    <s v="TOT"/>
    <s v="MLN_USD"/>
    <s v="A"/>
    <x v="47"/>
    <n v="17299220"/>
    <n v="1.5526515536201657E-2"/>
  </r>
  <r>
    <x v="48"/>
    <e v="#N/A"/>
    <s v="GDPLTFORECAST"/>
    <s v="TOT"/>
    <s v="MLN_USD"/>
    <s v="A"/>
    <x v="48"/>
    <n v="17570710"/>
    <n v="1.5693771164249082E-2"/>
  </r>
  <r>
    <x v="48"/>
    <e v="#N/A"/>
    <s v="GDPLTFORECAST"/>
    <s v="TOT"/>
    <s v="MLN_USD"/>
    <s v="A"/>
    <x v="49"/>
    <n v="17849490"/>
    <n v="1.5866177291640415E-2"/>
  </r>
  <r>
    <x v="48"/>
    <e v="#N/A"/>
    <s v="GDPLTFORECAST"/>
    <s v="TOT"/>
    <s v="MLN_USD"/>
    <s v="A"/>
    <x v="50"/>
    <n v="18135910"/>
    <n v="1.6046396843831356E-2"/>
  </r>
  <r>
    <x v="48"/>
    <e v="#N/A"/>
    <s v="GDPLTFORECAST"/>
    <s v="TOT"/>
    <s v="MLN_USD"/>
    <s v="A"/>
    <x v="51"/>
    <n v="18430390"/>
    <n v="1.6237398619644683E-2"/>
  </r>
  <r>
    <x v="48"/>
    <e v="#N/A"/>
    <s v="GDPLTFORECAST"/>
    <s v="TOT"/>
    <s v="MLN_USD"/>
    <s v="A"/>
    <x v="52"/>
    <n v="18734310"/>
    <n v="1.6490155661383232E-2"/>
  </r>
  <r>
    <x v="48"/>
    <e v="#N/A"/>
    <s v="GDPLTFORECAST"/>
    <s v="TOT"/>
    <s v="MLN_USD"/>
    <s v="A"/>
    <x v="53"/>
    <n v="19048190"/>
    <n v="1.6754286653738459E-2"/>
  </r>
  <r>
    <x v="48"/>
    <e v="#N/A"/>
    <s v="GDPLTFORECAST"/>
    <s v="TOT"/>
    <s v="MLN_USD"/>
    <s v="A"/>
    <x v="54"/>
    <n v="19372550"/>
    <n v="1.7028389574022418E-2"/>
  </r>
  <r>
    <x v="48"/>
    <e v="#N/A"/>
    <s v="GDPLTFORECAST"/>
    <s v="TOT"/>
    <s v="MLN_USD"/>
    <s v="A"/>
    <x v="55"/>
    <n v="19707730"/>
    <n v="1.7301800743835916E-2"/>
  </r>
  <r>
    <x v="48"/>
    <e v="#N/A"/>
    <s v="GDPLTFORECAST"/>
    <s v="TOT"/>
    <s v="MLN_USD"/>
    <s v="A"/>
    <x v="56"/>
    <n v="20054140"/>
    <n v="1.7577366850469289E-2"/>
  </r>
  <r>
    <x v="48"/>
    <e v="#N/A"/>
    <s v="GDPLTFORECAST"/>
    <s v="TOT"/>
    <s v="MLN_USD"/>
    <s v="A"/>
    <x v="57"/>
    <n v="20411010"/>
    <n v="1.7795328046976921E-2"/>
  </r>
  <r>
    <x v="48"/>
    <e v="#N/A"/>
    <s v="GDPLTFORECAST"/>
    <s v="TOT"/>
    <s v="MLN_USD"/>
    <s v="A"/>
    <x v="58"/>
    <n v="20778700"/>
    <n v="1.801429718568559E-2"/>
  </r>
  <r>
    <x v="48"/>
    <e v="#N/A"/>
    <s v="GDPLTFORECAST"/>
    <s v="TOT"/>
    <s v="MLN_USD"/>
    <s v="A"/>
    <x v="59"/>
    <n v="21157520"/>
    <n v="1.8231169418683635E-2"/>
  </r>
  <r>
    <x v="48"/>
    <e v="#N/A"/>
    <s v="GDPLTFORECAST"/>
    <s v="TOT"/>
    <s v="MLN_USD"/>
    <s v="A"/>
    <x v="60"/>
    <n v="21547670"/>
    <n v="1.8440251976602262E-2"/>
  </r>
  <r>
    <x v="48"/>
    <e v="#N/A"/>
    <s v="GDPLTFORECAST"/>
    <s v="TOT"/>
    <s v="MLN_USD"/>
    <s v="A"/>
    <x v="61"/>
    <n v="21949380"/>
    <n v="1.8642850943976663E-2"/>
  </r>
  <r>
    <x v="48"/>
    <e v="#N/A"/>
    <s v="GDPLTFORECAST"/>
    <s v="TOT"/>
    <s v="MLN_USD"/>
    <s v="A"/>
    <x v="62"/>
    <n v="22362960"/>
    <n v="1.8842445663613372E-2"/>
  </r>
  <r>
    <x v="48"/>
    <e v="#N/A"/>
    <s v="GDPLTFORECAST"/>
    <s v="TOT"/>
    <s v="MLN_USD"/>
    <s v="A"/>
    <x v="63"/>
    <n v="22788750"/>
    <n v="1.903996608677927E-2"/>
  </r>
  <r>
    <x v="48"/>
    <e v="#N/A"/>
    <s v="GDPLTFORECAST"/>
    <s v="TOT"/>
    <s v="MLN_USD"/>
    <s v="A"/>
    <x v="64"/>
    <n v="23227150"/>
    <n v="1.9237562393724872E-2"/>
  </r>
  <r>
    <x v="48"/>
    <e v="#N/A"/>
    <s v="GDPLTFORECAST"/>
    <s v="TOT"/>
    <s v="MLN_USD"/>
    <s v="A"/>
    <x v="65"/>
    <n v="23678600"/>
    <n v="1.9436306219230426E-2"/>
  </r>
  <r>
    <x v="48"/>
    <e v="#N/A"/>
    <s v="GDPLTFORECAST"/>
    <s v="TOT"/>
    <s v="MLN_USD"/>
    <s v="A"/>
    <x v="66"/>
    <n v="24143540"/>
    <n v="1.9635451420269678E-2"/>
  </r>
  <r>
    <x v="48"/>
    <e v="#N/A"/>
    <s v="GDPLTFORECAST"/>
    <s v="TOT"/>
    <s v="MLN_USD"/>
    <s v="A"/>
    <x v="67"/>
    <n v="24622230"/>
    <n v="1.9826835667014819E-2"/>
  </r>
  <r>
    <x v="48"/>
    <e v="#N/A"/>
    <s v="GDPLTFORECAST"/>
    <s v="TOT"/>
    <s v="MLN_USD"/>
    <s v="A"/>
    <x v="68"/>
    <n v="25114990"/>
    <n v="2.0012809562740763E-2"/>
  </r>
  <r>
    <x v="48"/>
    <e v="#N/A"/>
    <s v="GDPLTFORECAST"/>
    <s v="TOT"/>
    <s v="MLN_USD"/>
    <s v="A"/>
    <x v="69"/>
    <n v="25622010"/>
    <n v="2.0187943534916819E-2"/>
  </r>
  <r>
    <x v="48"/>
    <e v="#N/A"/>
    <s v="GDPLTFORECAST"/>
    <s v="TOT"/>
    <s v="MLN_USD"/>
    <s v="A"/>
    <x v="70"/>
    <n v="26143340"/>
    <n v="2.0346959508641183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BB79FC-4A08-3141-837C-B7F78C551782}"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M4:AN51" firstHeaderRow="1" firstDataRow="1" firstDataCol="1" rowPageCount="1" colPageCount="1"/>
  <pivotFields count="34">
    <pivotField axis="axisRow" showAll="0">
      <items count="194">
        <item x="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89">
        <item x="125"/>
        <item x="174"/>
        <item x="129"/>
        <item x="37"/>
        <item x="92"/>
        <item x="100"/>
        <item x="47"/>
        <item x="60"/>
        <item x="58"/>
        <item x="136"/>
        <item x="170"/>
        <item x="93"/>
        <item x="156"/>
        <item x="3"/>
        <item x="39"/>
        <item x="40"/>
        <item x="162"/>
        <item x="183"/>
        <item x="182"/>
        <item x="26"/>
        <item x="7"/>
        <item x="46"/>
        <item x="112"/>
        <item x="70"/>
        <item x="108"/>
        <item x="18"/>
        <item x="161"/>
        <item x="66"/>
        <item x="82"/>
        <item x="24"/>
        <item x="114"/>
        <item x="67"/>
        <item x="102"/>
        <item x="169"/>
        <item x="118"/>
        <item x="21"/>
        <item x="145"/>
        <item x="53"/>
        <item x="43"/>
        <item x="41"/>
        <item x="104"/>
        <item x="11"/>
        <item x="165"/>
        <item x="6"/>
        <item x="2"/>
        <item x="103"/>
        <item x="85"/>
        <item x="110"/>
        <item x="75"/>
        <item x="151"/>
        <item x="117"/>
        <item x="157"/>
        <item x="106"/>
        <item x="152"/>
        <item x="61"/>
        <item x="90"/>
        <item x="167"/>
        <item x="63"/>
        <item x="25"/>
        <item x="159"/>
        <item x="74"/>
        <item x="72"/>
        <item x="16"/>
        <item x="64"/>
        <item x="36"/>
        <item x="55"/>
        <item x="184"/>
        <item x="133"/>
        <item x="121"/>
        <item x="98"/>
        <item x="171"/>
        <item x="68"/>
        <item x="19"/>
        <item x="119"/>
        <item x="13"/>
        <item x="73"/>
        <item x="127"/>
        <item x="160"/>
        <item x="97"/>
        <item x="148"/>
        <item x="177"/>
        <item x="86"/>
        <item x="101"/>
        <item x="172"/>
        <item x="49"/>
        <item x="96"/>
        <item x="124"/>
        <item x="71"/>
        <item x="42"/>
        <item x="158"/>
        <item x="65"/>
        <item x="107"/>
        <item x="111"/>
        <item x="30"/>
        <item x="153"/>
        <item x="139"/>
        <item x="122"/>
        <item x="163"/>
        <item x="150"/>
        <item x="48"/>
        <item x="17"/>
        <item x="33"/>
        <item x="31"/>
        <item x="128"/>
        <item x="14"/>
        <item x="115"/>
        <item x="27"/>
        <item x="57"/>
        <item x="79"/>
        <item x="154"/>
        <item x="76"/>
        <item x="137"/>
        <item x="149"/>
        <item x="20"/>
        <item x="140"/>
        <item x="9"/>
        <item x="155"/>
        <item x="91"/>
        <item x="130"/>
        <item x="89"/>
        <item x="10"/>
        <item x="131"/>
        <item x="143"/>
        <item x="69"/>
        <item x="28"/>
        <item x="83"/>
        <item x="51"/>
        <item x="105"/>
        <item x="186"/>
        <item x="141"/>
        <item x="0"/>
        <item x="142"/>
        <item x="99"/>
        <item x="164"/>
        <item x="12"/>
        <item x="116"/>
        <item x="95"/>
        <item x="44"/>
        <item x="187"/>
        <item x="34"/>
        <item x="1"/>
        <item x="168"/>
        <item x="22"/>
        <item x="147"/>
        <item x="175"/>
        <item x="126"/>
        <item x="134"/>
        <item x="56"/>
        <item x="81"/>
        <item x="50"/>
        <item x="15"/>
        <item x="113"/>
        <item x="179"/>
        <item x="135"/>
        <item x="176"/>
        <item x="4"/>
        <item x="38"/>
        <item x="88"/>
        <item x="180"/>
        <item x="54"/>
        <item x="52"/>
        <item x="138"/>
        <item x="123"/>
        <item x="59"/>
        <item x="181"/>
        <item x="84"/>
        <item x="120"/>
        <item x="5"/>
        <item x="166"/>
        <item x="132"/>
        <item x="62"/>
        <item x="173"/>
        <item x="185"/>
        <item x="8"/>
        <item x="146"/>
        <item x="94"/>
        <item x="35"/>
        <item x="109"/>
        <item x="29"/>
        <item x="45"/>
        <item x="80"/>
        <item x="87"/>
        <item x="23"/>
        <item x="77"/>
        <item x="144"/>
        <item x="78"/>
        <item x="178"/>
        <item x="32"/>
        <item t="default"/>
      </items>
    </pivotField>
  </pivotFields>
  <rowFields count="1">
    <field x="0"/>
  </rowFields>
  <rowItems count="47">
    <i>
      <x v="6"/>
    </i>
    <i>
      <x v="9"/>
    </i>
    <i>
      <x v="10"/>
    </i>
    <i>
      <x v="13"/>
    </i>
    <i>
      <x v="24"/>
    </i>
    <i>
      <x v="30"/>
    </i>
    <i>
      <x v="31"/>
    </i>
    <i>
      <x v="32"/>
    </i>
    <i>
      <x v="33"/>
    </i>
    <i>
      <x v="39"/>
    </i>
    <i>
      <x v="42"/>
    </i>
    <i>
      <x v="45"/>
    </i>
    <i>
      <x v="46"/>
    </i>
    <i>
      <x v="49"/>
    </i>
    <i>
      <x v="55"/>
    </i>
    <i>
      <x v="56"/>
    </i>
    <i>
      <x v="58"/>
    </i>
    <i>
      <x v="60"/>
    </i>
    <i>
      <x v="63"/>
    </i>
    <i>
      <x v="70"/>
    </i>
    <i>
      <x v="77"/>
    </i>
    <i>
      <x v="78"/>
    </i>
    <i>
      <x v="79"/>
    </i>
    <i>
      <x v="80"/>
    </i>
    <i>
      <x v="83"/>
    </i>
    <i>
      <x v="84"/>
    </i>
    <i>
      <x v="85"/>
    </i>
    <i>
      <x v="88"/>
    </i>
    <i>
      <x v="95"/>
    </i>
    <i>
      <x v="105"/>
    </i>
    <i>
      <x v="106"/>
    </i>
    <i>
      <x v="107"/>
    </i>
    <i>
      <x v="111"/>
    </i>
    <i>
      <x v="129"/>
    </i>
    <i>
      <x v="130"/>
    </i>
    <i>
      <x v="133"/>
    </i>
    <i>
      <x v="141"/>
    </i>
    <i>
      <x v="143"/>
    </i>
    <i>
      <x v="147"/>
    </i>
    <i>
      <x v="149"/>
    </i>
    <i>
      <x v="161"/>
    </i>
    <i>
      <x v="162"/>
    </i>
    <i>
      <x v="163"/>
    </i>
    <i>
      <x v="176"/>
    </i>
    <i>
      <x v="182"/>
    </i>
    <i>
      <x v="190"/>
    </i>
    <i t="grand">
      <x/>
    </i>
  </rowItems>
  <colItems count="1">
    <i/>
  </colItems>
  <pageFields count="1">
    <pageField fld="2" hier="-1"/>
  </pageFields>
  <dataFields count="1">
    <dataField name="Sum of 2018"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7A5717-41E9-DB46-8418-AE1E8E2C5A90}"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69:B316" firstHeaderRow="1" firstDataRow="1" firstDataCol="1" rowPageCount="1" colPageCount="1"/>
  <pivotFields count="68">
    <pivotField axis="axisRow" showAll="0">
      <items count="265">
        <item x="1"/>
        <item x="3"/>
        <item x="58"/>
        <item x="9"/>
        <item x="4"/>
        <item x="2"/>
        <item x="10"/>
        <item h="1" x="5"/>
        <item x="7"/>
        <item x="8"/>
        <item x="0"/>
        <item x="11"/>
        <item x="12"/>
        <item x="13"/>
        <item x="21"/>
        <item x="20"/>
        <item x="18"/>
        <item x="28"/>
        <item x="23"/>
        <item x="15"/>
        <item x="24"/>
        <item x="16"/>
        <item x="25"/>
        <item x="30"/>
        <item x="26"/>
        <item x="22"/>
        <item x="31"/>
        <item x="27"/>
        <item x="253"/>
        <item x="29"/>
        <item x="19"/>
        <item x="17"/>
        <item x="14"/>
        <item x="45"/>
        <item x="121"/>
        <item x="40"/>
        <item x="33"/>
        <item x="47"/>
        <item x="50"/>
        <item x="32"/>
        <item x="34"/>
        <item x="227"/>
        <item x="36"/>
        <item x="37"/>
        <item x="38"/>
        <item x="43"/>
        <item x="44"/>
        <item x="41"/>
        <item x="42"/>
        <item x="46"/>
        <item x="39"/>
        <item x="97"/>
        <item x="48"/>
        <item x="49"/>
        <item x="51"/>
        <item x="52"/>
        <item x="56"/>
        <item x="54"/>
        <item x="55"/>
        <item x="57"/>
        <item x="60"/>
        <item x="61"/>
        <item x="59"/>
        <item x="228"/>
        <item x="64"/>
        <item x="65"/>
        <item x="209"/>
        <item x="86"/>
        <item x="67"/>
        <item x="69"/>
        <item x="222"/>
        <item x="70"/>
        <item x="66"/>
        <item x="63"/>
        <item x="62"/>
        <item x="229"/>
        <item x="71"/>
        <item x="76"/>
        <item x="74"/>
        <item x="73"/>
        <item x="72"/>
        <item x="75"/>
        <item x="197"/>
        <item x="78"/>
        <item x="84"/>
        <item x="80"/>
        <item x="53"/>
        <item x="81"/>
        <item x="82"/>
        <item x="87"/>
        <item x="89"/>
        <item x="88"/>
        <item x="91"/>
        <item x="90"/>
        <item x="83"/>
        <item x="85"/>
        <item x="92"/>
        <item x="98"/>
        <item x="96"/>
        <item x="93"/>
        <item x="95"/>
        <item x="94"/>
        <item x="99"/>
        <item x="100"/>
        <item x="112"/>
        <item x="101"/>
        <item x="103"/>
        <item x="105"/>
        <item x="102"/>
        <item x="107"/>
        <item x="104"/>
        <item x="110"/>
        <item x="111"/>
        <item x="109"/>
        <item x="106"/>
        <item x="113"/>
        <item x="114"/>
        <item x="115"/>
        <item x="117"/>
        <item x="116"/>
        <item x="118"/>
        <item x="119"/>
        <item x="122"/>
        <item x="191"/>
        <item x="124"/>
        <item x="259"/>
        <item x="125"/>
        <item x="120"/>
        <item x="127"/>
        <item x="140"/>
        <item x="132"/>
        <item x="126"/>
        <item x="234"/>
        <item x="143"/>
        <item x="133"/>
        <item x="128"/>
        <item x="139"/>
        <item x="129"/>
        <item x="130"/>
        <item x="135"/>
        <item x="141"/>
        <item x="138"/>
        <item x="134"/>
        <item x="137"/>
        <item x="142"/>
        <item x="144"/>
        <item x="149"/>
        <item x="166"/>
        <item x="167"/>
        <item x="150"/>
        <item x="156"/>
        <item x="157"/>
        <item x="153"/>
        <item x="164"/>
        <item x="165"/>
        <item x="152"/>
        <item x="77"/>
        <item x="151"/>
        <item x="159"/>
        <item x="236"/>
        <item x="154"/>
        <item x="148"/>
        <item x="147"/>
        <item x="161"/>
        <item x="160"/>
        <item x="146"/>
        <item x="163"/>
        <item x="158"/>
        <item x="169"/>
        <item x="177"/>
        <item x="176"/>
        <item x="174"/>
        <item x="170"/>
        <item x="178"/>
        <item x="173"/>
        <item x="171"/>
        <item x="172"/>
        <item x="168"/>
        <item x="155"/>
        <item x="162"/>
        <item x="175"/>
        <item x="108"/>
        <item h="1" x="179"/>
        <item x="180"/>
        <item x="181"/>
        <item x="195"/>
        <item x="182"/>
        <item x="186"/>
        <item x="183"/>
        <item x="187"/>
        <item x="193"/>
        <item x="184"/>
        <item x="185"/>
        <item x="188"/>
        <item x="192"/>
        <item x="196"/>
        <item x="189"/>
        <item x="190"/>
        <item x="198"/>
        <item x="199"/>
        <item x="200"/>
        <item x="201"/>
        <item x="258"/>
        <item x="210"/>
        <item x="217"/>
        <item x="203"/>
        <item x="205"/>
        <item x="212"/>
        <item x="224"/>
        <item x="208"/>
        <item x="206"/>
        <item x="223"/>
        <item x="219"/>
        <item x="220"/>
        <item x="216"/>
        <item x="207"/>
        <item x="211"/>
        <item x="261"/>
        <item x="202"/>
        <item x="238"/>
        <item x="214"/>
        <item x="68"/>
        <item x="136"/>
        <item x="123"/>
        <item x="131"/>
        <item x="145"/>
        <item x="251"/>
        <item x="215"/>
        <item x="213"/>
        <item x="239"/>
        <item x="204"/>
        <item x="218"/>
        <item x="221"/>
        <item x="35"/>
        <item x="225"/>
        <item x="232"/>
        <item x="244"/>
        <item x="231"/>
        <item x="235"/>
        <item x="230"/>
        <item x="237"/>
        <item x="240"/>
        <item x="241"/>
        <item x="242"/>
        <item x="233"/>
        <item x="226"/>
        <item x="243"/>
        <item x="245"/>
        <item x="246"/>
        <item x="6"/>
        <item x="79"/>
        <item x="249"/>
        <item x="247"/>
        <item x="248"/>
        <item x="250"/>
        <item x="256"/>
        <item x="252"/>
        <item x="255"/>
        <item x="254"/>
        <item x="194"/>
        <item h="1" x="257"/>
        <item x="260"/>
        <item x="262"/>
        <item x="263"/>
        <item t="default"/>
      </items>
    </pivotField>
    <pivotField showAll="0"/>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47">
    <i>
      <x v="8"/>
    </i>
    <i>
      <x v="11"/>
    </i>
    <i>
      <x v="12"/>
    </i>
    <i>
      <x v="19"/>
    </i>
    <i>
      <x v="27"/>
    </i>
    <i>
      <x v="36"/>
    </i>
    <i>
      <x v="43"/>
    </i>
    <i>
      <x v="44"/>
    </i>
    <i>
      <x v="45"/>
    </i>
    <i>
      <x v="49"/>
    </i>
    <i>
      <x v="55"/>
    </i>
    <i>
      <x v="56"/>
    </i>
    <i>
      <x v="69"/>
    </i>
    <i>
      <x v="79"/>
    </i>
    <i>
      <x v="81"/>
    </i>
    <i>
      <x v="86"/>
    </i>
    <i>
      <x v="89"/>
    </i>
    <i>
      <x v="102"/>
    </i>
    <i>
      <x v="104"/>
    </i>
    <i>
      <x v="109"/>
    </i>
    <i>
      <x v="110"/>
    </i>
    <i>
      <x v="113"/>
    </i>
    <i>
      <x v="115"/>
    </i>
    <i>
      <x v="116"/>
    </i>
    <i>
      <x v="118"/>
    </i>
    <i>
      <x v="124"/>
    </i>
    <i>
      <x v="133"/>
    </i>
    <i>
      <x v="140"/>
    </i>
    <i>
      <x v="144"/>
    </i>
    <i>
      <x v="155"/>
    </i>
    <i>
      <x v="171"/>
    </i>
    <i>
      <x v="173"/>
    </i>
    <i>
      <x v="180"/>
    </i>
    <i>
      <x v="193"/>
    </i>
    <i>
      <x v="194"/>
    </i>
    <i>
      <x v="200"/>
    </i>
    <i>
      <x v="205"/>
    </i>
    <i>
      <x v="212"/>
    </i>
    <i>
      <x v="213"/>
    </i>
    <i>
      <x v="217"/>
    </i>
    <i>
      <x v="221"/>
    </i>
    <i>
      <x v="232"/>
    </i>
    <i>
      <x v="233"/>
    </i>
    <i>
      <x v="243"/>
    </i>
    <i>
      <x v="250"/>
    </i>
    <i>
      <x v="251"/>
    </i>
    <i t="grand">
      <x/>
    </i>
  </rowItems>
  <colItems count="1">
    <i/>
  </colItems>
  <pageFields count="1">
    <pageField fld="3" hier="-1"/>
  </pageFields>
  <dataFields count="1">
    <dataField name="Sum of 2018" fld="6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AF8DBF-4CB8-9D44-BFE1-0E6BB127CF21}"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1:BT51" firstHeaderRow="1" firstDataRow="2" firstDataCol="1"/>
  <pivotFields count="9">
    <pivotField axis="axisRow" showAll="0" sortType="ascending">
      <items count="50">
        <item x="42"/>
        <item x="0"/>
        <item x="1"/>
        <item x="2"/>
        <item x="30"/>
        <item x="3"/>
        <item x="26"/>
        <item x="31"/>
        <item x="32"/>
        <item x="43"/>
        <item x="44"/>
        <item x="4"/>
        <item x="8"/>
        <item x="5"/>
        <item x="48"/>
        <item x="24"/>
        <item x="33"/>
        <item x="6"/>
        <item x="7"/>
        <item x="28"/>
        <item x="9"/>
        <item x="10"/>
        <item x="35"/>
        <item x="34"/>
        <item x="12"/>
        <item x="11"/>
        <item x="36"/>
        <item x="13"/>
        <item x="14"/>
        <item x="15"/>
        <item x="46"/>
        <item x="16"/>
        <item x="45"/>
        <item x="17"/>
        <item x="18"/>
        <item x="20"/>
        <item x="19"/>
        <item x="41"/>
        <item x="21"/>
        <item x="22"/>
        <item x="37"/>
        <item x="47"/>
        <item x="23"/>
        <item x="38"/>
        <item x="25"/>
        <item x="27"/>
        <item x="29"/>
        <item x="40"/>
        <item x="39"/>
        <item t="default"/>
      </items>
    </pivotField>
    <pivotField showAll="0"/>
    <pivotField showAll="0"/>
    <pivotField showAll="0"/>
    <pivotField showAll="0"/>
    <pivotField axis="axisCol"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showAll="0"/>
    <pivotField showAll="0"/>
    <pivotField dataField="1" showAll="0">
      <items count="3390">
        <item x="3202"/>
        <item x="3137"/>
        <item x="281"/>
        <item x="2321"/>
        <item x="2450"/>
        <item x="2926"/>
        <item x="651"/>
        <item x="2648"/>
        <item x="439"/>
        <item x="2596"/>
        <item x="2666"/>
        <item x="652"/>
        <item x="1470"/>
        <item x="718"/>
        <item x="788"/>
        <item x="282"/>
        <item x="1194"/>
        <item x="1898"/>
        <item x="2933"/>
        <item x="421"/>
        <item x="579"/>
        <item x="928"/>
        <item x="1057"/>
        <item x="2649"/>
        <item x="650"/>
        <item x="1891"/>
        <item x="1626"/>
        <item x="998"/>
        <item x="2585"/>
        <item x="2993"/>
        <item x="1766"/>
        <item x="1208"/>
        <item x="2320"/>
        <item x="369"/>
        <item x="1906"/>
        <item x="858"/>
        <item x="299"/>
        <item x="3337"/>
        <item x="1138"/>
        <item x="2925"/>
        <item x="649"/>
        <item x="1976"/>
        <item x="1561"/>
        <item x="3138"/>
        <item x="857"/>
        <item x="1278"/>
        <item x="2583"/>
        <item x="789"/>
        <item x="1696"/>
        <item x="2122"/>
        <item x="3136"/>
        <item x="2866"/>
        <item x="2123"/>
        <item x="89"/>
        <item x="2923"/>
        <item x="1896"/>
        <item x="771"/>
        <item x="422"/>
        <item x="653"/>
        <item x="701"/>
        <item x="1558"/>
        <item x="229"/>
        <item x="1699"/>
        <item x="509"/>
        <item x="931"/>
        <item x="2919"/>
        <item x="2602"/>
        <item x="2046"/>
        <item x="2669"/>
        <item x="2938"/>
        <item x="159"/>
        <item x="1836"/>
        <item x="1330"/>
        <item x="2719"/>
        <item x="211"/>
        <item x="1750"/>
        <item x="1542"/>
        <item x="1560"/>
        <item x="2940"/>
        <item x="932"/>
        <item x="1700"/>
        <item x="1418"/>
        <item x="721"/>
        <item x="633"/>
        <item x="2186"/>
        <item x="2736"/>
        <item x="442"/>
        <item x="1"/>
        <item x="1137"/>
        <item x="1749"/>
        <item x="1748"/>
        <item x="3192"/>
        <item x="2670"/>
        <item x="1562"/>
        <item x="987"/>
        <item x="997"/>
        <item x="1958"/>
        <item x="1281"/>
        <item x="927"/>
        <item x="1680"/>
        <item x="2936"/>
        <item x="2718"/>
        <item x="1698"/>
        <item x="563"/>
        <item x="3072"/>
        <item x="143"/>
        <item x="283"/>
        <item x="1552"/>
        <item x="3340"/>
        <item x="912"/>
        <item x="1818"/>
        <item x="2924"/>
        <item x="2801"/>
        <item x="443"/>
        <item x="3262"/>
        <item x="3280"/>
        <item x="423"/>
        <item x="302"/>
        <item x="1765"/>
        <item x="573"/>
        <item x="444"/>
        <item x="287"/>
        <item x="702"/>
        <item x="493"/>
        <item x="2176"/>
        <item x="368"/>
        <item x="2099"/>
        <item x="303"/>
        <item x="1975"/>
        <item x="1347"/>
        <item x="2311"/>
        <item x="1141"/>
        <item x="655"/>
        <item x="288"/>
        <item x="2045"/>
        <item x="656"/>
        <item x="3341"/>
        <item x="988"/>
        <item x="648"/>
        <item x="770"/>
        <item x="1616"/>
        <item x="1200"/>
        <item x="1819"/>
        <item x="2523"/>
        <item x="2524"/>
        <item x="2116"/>
        <item x="1820"/>
        <item x="1282"/>
        <item x="1000"/>
        <item x="2603"/>
        <item x="2028"/>
        <item x="1201"/>
        <item x="0"/>
        <item x="93"/>
        <item x="353"/>
        <item x="1697"/>
        <item x="705"/>
        <item x="3256"/>
        <item x="572"/>
        <item x="2610"/>
        <item x="1769"/>
        <item x="861"/>
        <item x="1830"/>
        <item x="2611"/>
        <item x="508"/>
        <item x="1271"/>
        <item x="774"/>
        <item x="991"/>
        <item x="2609"/>
        <item x="3265"/>
        <item x="445"/>
        <item x="2612"/>
        <item x="982"/>
        <item x="933"/>
        <item x="1829"/>
        <item x="1557"/>
        <item x="163"/>
        <item x="3258"/>
        <item x="2865"/>
        <item x="372"/>
        <item x="2613"/>
        <item x="512"/>
        <item x="162"/>
        <item x="922"/>
        <item x="921"/>
        <item x="2614"/>
        <item x="3336"/>
        <item x="2105"/>
        <item x="1348"/>
        <item x="1272"/>
        <item x="2608"/>
        <item x="1959"/>
        <item x="1003"/>
        <item x="363"/>
        <item x="941"/>
        <item x="940"/>
        <item x="990"/>
        <item x="2615"/>
        <item x="716"/>
        <item x="942"/>
        <item x="3226"/>
        <item x="3227"/>
        <item x="362"/>
        <item x="2106"/>
        <item x="3225"/>
        <item x="1417"/>
        <item x="3228"/>
        <item x="2121"/>
        <item x="2616"/>
        <item x="2725"/>
        <item x="3224"/>
        <item x="3229"/>
        <item x="73"/>
        <item x="1529"/>
        <item x="943"/>
        <item x="1530"/>
        <item x="939"/>
        <item x="1528"/>
        <item x="1531"/>
        <item x="1822"/>
        <item x="1010"/>
        <item x="1527"/>
        <item x="3264"/>
        <item x="2678"/>
        <item x="781"/>
        <item x="1532"/>
        <item x="3230"/>
        <item x="2743"/>
        <item x="1823"/>
        <item x="1526"/>
        <item x="92"/>
        <item x="1533"/>
        <item x="3231"/>
        <item x="1534"/>
        <item x="1525"/>
        <item x="3223"/>
        <item x="583"/>
        <item x="1011"/>
        <item x="3247"/>
        <item x="2617"/>
        <item x="513"/>
        <item x="2992"/>
        <item x="3248"/>
        <item x="3246"/>
        <item x="1009"/>
        <item x="944"/>
        <item x="3249"/>
        <item x="1535"/>
        <item x="2679"/>
        <item x="1539"/>
        <item x="3232"/>
        <item x="3180"/>
        <item x="3179"/>
        <item x="3245"/>
        <item x="1524"/>
        <item x="3250"/>
        <item x="1536"/>
        <item x="1538"/>
        <item x="3181"/>
        <item x="3178"/>
        <item x="1537"/>
        <item x="2668"/>
        <item x="3251"/>
        <item x="3244"/>
        <item x="3233"/>
        <item x="3257"/>
        <item x="3177"/>
        <item x="3182"/>
        <item x="1523"/>
        <item x="945"/>
        <item x="719"/>
        <item x="2618"/>
        <item x="582"/>
        <item x="2633"/>
        <item x="2634"/>
        <item x="3252"/>
        <item x="3243"/>
        <item x="1419"/>
        <item x="2632"/>
        <item x="3222"/>
        <item x="3234"/>
        <item x="574"/>
        <item x="911"/>
        <item x="632"/>
        <item x="2635"/>
        <item x="2631"/>
        <item x="1068"/>
        <item x="1012"/>
        <item x="3176"/>
        <item x="3242"/>
        <item x="3253"/>
        <item x="930"/>
        <item x="3183"/>
        <item x="438"/>
        <item x="3235"/>
        <item x="2630"/>
        <item x="1522"/>
        <item x="946"/>
        <item x="3241"/>
        <item x="2636"/>
        <item x="2601"/>
        <item x="3236"/>
        <item x="2629"/>
        <item x="683"/>
        <item x="2619"/>
        <item x="684"/>
        <item x="682"/>
        <item x="3240"/>
        <item x="3237"/>
        <item x="685"/>
        <item x="3239"/>
        <item x="681"/>
        <item x="3238"/>
        <item x="1554"/>
        <item x="2628"/>
        <item x="3175"/>
        <item x="1551"/>
        <item x="3184"/>
        <item x="654"/>
        <item x="3331"/>
        <item x="153"/>
        <item x="947"/>
        <item x="686"/>
        <item x="680"/>
        <item x="158"/>
        <item x="2637"/>
        <item x="1337"/>
        <item x="2451"/>
        <item x="1521"/>
        <item x="645"/>
        <item x="687"/>
        <item x="2627"/>
        <item x="2620"/>
        <item x="2680"/>
        <item x="151"/>
        <item x="2607"/>
        <item x="679"/>
        <item x="3221"/>
        <item x="688"/>
        <item x="948"/>
        <item x="578"/>
        <item x="981"/>
        <item x="3185"/>
        <item x="361"/>
        <item x="1331"/>
        <item x="2626"/>
        <item x="3174"/>
        <item x="934"/>
        <item x="689"/>
        <item x="451"/>
        <item x="2621"/>
        <item x="678"/>
        <item x="2638"/>
        <item x="2625"/>
        <item x="949"/>
        <item x="1013"/>
        <item x="503"/>
        <item x="717"/>
        <item x="2624"/>
        <item x="690"/>
        <item x="566"/>
        <item x="2622"/>
        <item x="2623"/>
        <item x="1520"/>
        <item x="3186"/>
        <item x="983"/>
        <item x="677"/>
        <item x="575"/>
        <item x="212"/>
        <item x="950"/>
        <item x="3173"/>
        <item x="691"/>
        <item x="1563"/>
        <item x="3187"/>
        <item x="367"/>
        <item x="692"/>
        <item x="676"/>
        <item x="94"/>
        <item x="3188"/>
        <item x="2639"/>
        <item x="1207"/>
        <item x="1412"/>
        <item x="951"/>
        <item x="1888"/>
        <item x="452"/>
        <item x="1519"/>
        <item x="1679"/>
        <item x="3220"/>
        <item x="1905"/>
        <item x="373"/>
        <item x="693"/>
        <item x="3172"/>
        <item x="675"/>
        <item x="1005"/>
        <item x="952"/>
        <item x="694"/>
        <item x="1543"/>
        <item x="88"/>
        <item x="1420"/>
        <item x="935"/>
        <item x="2038"/>
        <item x="2124"/>
        <item x="1014"/>
        <item x="515"/>
        <item x="2681"/>
        <item x="3171"/>
        <item x="83"/>
        <item x="591"/>
        <item x="695"/>
        <item x="1839"/>
        <item x="514"/>
        <item x="674"/>
        <item x="953"/>
        <item x="2098"/>
        <item x="915"/>
        <item x="228"/>
        <item x="235"/>
        <item x="1518"/>
        <item x="2640"/>
        <item x="1708"/>
        <item x="592"/>
        <item x="696"/>
        <item x="1709"/>
        <item x="491"/>
        <item x="3170"/>
        <item x="954"/>
        <item x="3164"/>
        <item x="673"/>
        <item x="2677"/>
        <item x="3165"/>
        <item x="3330"/>
        <item x="3163"/>
        <item x="697"/>
        <item x="1422"/>
        <item x="3166"/>
        <item x="593"/>
        <item x="3169"/>
        <item x="3167"/>
        <item x="3162"/>
        <item x="3168"/>
        <item x="450"/>
        <item x="698"/>
        <item x="3219"/>
        <item x="955"/>
        <item x="1844"/>
        <item x="95"/>
        <item x="1119"/>
        <item x="672"/>
        <item x="502"/>
        <item x="453"/>
        <item x="986"/>
        <item x="1517"/>
        <item x="1015"/>
        <item x="699"/>
        <item x="1541"/>
        <item x="1118"/>
        <item x="956"/>
        <item x="1425"/>
        <item x="3161"/>
        <item x="594"/>
        <item x="1710"/>
        <item x="101"/>
        <item x="590"/>
        <item x="700"/>
        <item x="2525"/>
        <item x="1037"/>
        <item x="1038"/>
        <item x="2682"/>
        <item x="516"/>
        <item x="1036"/>
        <item x="671"/>
        <item x="1117"/>
        <item x="957"/>
        <item x="1695"/>
        <item x="2364"/>
        <item x="2641"/>
        <item x="1039"/>
        <item x="2363"/>
        <item x="2365"/>
        <item x="1035"/>
        <item x="1727"/>
        <item x="938"/>
        <item x="2366"/>
        <item x="2362"/>
        <item x="1726"/>
        <item x="1728"/>
        <item x="924"/>
        <item x="2110"/>
        <item x="1034"/>
        <item x="958"/>
        <item x="81"/>
        <item x="595"/>
        <item x="100"/>
        <item x="1040"/>
        <item x="1116"/>
        <item x="2367"/>
        <item x="3160"/>
        <item x="1725"/>
        <item x="1016"/>
        <item x="1729"/>
        <item x="2361"/>
        <item x="1033"/>
        <item x="3350"/>
        <item x="670"/>
        <item x="1516"/>
        <item x="102"/>
        <item x="1842"/>
        <item x="2368"/>
        <item x="3349"/>
        <item x="596"/>
        <item x="2372"/>
        <item x="959"/>
        <item x="2369"/>
        <item x="1032"/>
        <item x="2371"/>
        <item x="1007"/>
        <item x="2370"/>
        <item x="1041"/>
        <item x="2683"/>
        <item x="1711"/>
        <item x="1115"/>
        <item x="1724"/>
        <item x="597"/>
        <item x="1031"/>
        <item x="1730"/>
        <item x="3218"/>
        <item x="2360"/>
        <item x="2193"/>
        <item x="598"/>
        <item x="1030"/>
        <item x="3351"/>
        <item x="960"/>
        <item x="599"/>
        <item x="1042"/>
        <item x="3003"/>
        <item x="1029"/>
        <item x="1017"/>
        <item x="454"/>
        <item x="1114"/>
        <item x="1617"/>
        <item x="749"/>
        <item x="1008"/>
        <item x="669"/>
        <item x="600"/>
        <item x="2684"/>
        <item x="1028"/>
        <item x="1723"/>
        <item x="750"/>
        <item x="748"/>
        <item x="1770"/>
        <item x="601"/>
        <item x="1043"/>
        <item x="1589"/>
        <item x="1590"/>
        <item x="2642"/>
        <item x="2359"/>
        <item x="1027"/>
        <item x="1113"/>
        <item x="2167"/>
        <item x="3159"/>
        <item x="1731"/>
        <item x="1588"/>
        <item x="2720"/>
        <item x="1106"/>
        <item x="1591"/>
        <item x="1107"/>
        <item x="2685"/>
        <item x="2667"/>
        <item x="3059"/>
        <item x="751"/>
        <item x="1105"/>
        <item x="602"/>
        <item x="747"/>
        <item x="1108"/>
        <item x="961"/>
        <item x="1587"/>
        <item x="1515"/>
        <item x="1018"/>
        <item x="1592"/>
        <item x="103"/>
        <item x="1044"/>
        <item x="1026"/>
        <item x="1707"/>
        <item x="1112"/>
        <item x="1109"/>
        <item x="2166"/>
        <item x="1722"/>
        <item x="1712"/>
        <item x="2686"/>
        <item x="1593"/>
        <item x="1111"/>
        <item x="3352"/>
        <item x="1586"/>
        <item x="1110"/>
        <item x="1104"/>
        <item x="603"/>
        <item x="1025"/>
        <item x="1262"/>
        <item x="752"/>
        <item x="1045"/>
        <item x="2687"/>
        <item x="289"/>
        <item x="1019"/>
        <item x="2165"/>
        <item x="1024"/>
        <item x="2688"/>
        <item x="1594"/>
        <item x="1020"/>
        <item x="1585"/>
        <item x="668"/>
        <item x="1023"/>
        <item x="1480"/>
        <item x="2358"/>
        <item x="2689"/>
        <item x="2742"/>
        <item x="1828"/>
        <item x="746"/>
        <item x="2695"/>
        <item x="2696"/>
        <item x="2694"/>
        <item x="2164"/>
        <item x="2690"/>
        <item x="1022"/>
        <item x="2697"/>
        <item x="962"/>
        <item x="1721"/>
        <item x="1021"/>
        <item x="2693"/>
        <item x="2691"/>
        <item x="2692"/>
        <item x="1046"/>
        <item x="753"/>
        <item x="604"/>
        <item x="1595"/>
        <item x="1732"/>
        <item x="1103"/>
        <item x="2698"/>
        <item x="164"/>
        <item x="1584"/>
        <item x="2163"/>
        <item x="657"/>
        <item x="3217"/>
        <item x="455"/>
        <item x="2699"/>
        <item x="1047"/>
        <item x="1713"/>
        <item x="1596"/>
        <item x="754"/>
        <item x="2162"/>
        <item x="171"/>
        <item x="1986"/>
        <item x="772"/>
        <item x="1048"/>
        <item x="1720"/>
        <item x="1583"/>
        <item x="3348"/>
        <item x="522"/>
        <item x="3353"/>
        <item x="755"/>
        <item x="762"/>
        <item x="605"/>
        <item x="791"/>
        <item x="2744"/>
        <item x="761"/>
        <item x="2700"/>
        <item x="1049"/>
        <item x="1821"/>
        <item x="1597"/>
        <item x="763"/>
        <item x="2161"/>
        <item x="963"/>
        <item x="3158"/>
        <item x="2357"/>
        <item x="1102"/>
        <item x="926"/>
        <item x="1279"/>
        <item x="760"/>
        <item x="1514"/>
        <item x="2858"/>
        <item x="104"/>
        <item x="756"/>
        <item x="172"/>
        <item x="371"/>
        <item x="764"/>
        <item x="1582"/>
        <item x="759"/>
        <item x="2643"/>
        <item x="1719"/>
        <item x="745"/>
        <item x="757"/>
        <item x="1714"/>
        <item x="2869"/>
        <item x="2160"/>
        <item x="758"/>
        <item x="1670"/>
        <item x="2701"/>
        <item x="1598"/>
        <item x="170"/>
        <item x="3342"/>
        <item x="1671"/>
        <item x="380"/>
        <item x="606"/>
        <item x="1669"/>
        <item x="521"/>
        <item x="1987"/>
        <item x="1004"/>
        <item x="765"/>
        <item x="1733"/>
        <item x="667"/>
        <item x="1672"/>
        <item x="3354"/>
        <item x="1718"/>
        <item x="1581"/>
        <item x="523"/>
        <item x="2159"/>
        <item x="1715"/>
        <item x="456"/>
        <item x="496"/>
        <item x="1668"/>
        <item x="1599"/>
        <item x="964"/>
        <item x="2702"/>
        <item x="1717"/>
        <item x="1101"/>
        <item x="1716"/>
        <item x="1673"/>
        <item x="923"/>
        <item x="2356"/>
        <item x="1701"/>
        <item x="2584"/>
        <item x="766"/>
        <item x="2108"/>
        <item x="607"/>
        <item x="1667"/>
        <item x="1580"/>
        <item x="1843"/>
        <item x="2158"/>
        <item x="1677"/>
        <item x="3355"/>
        <item x="1674"/>
        <item x="1985"/>
        <item x="1492"/>
        <item x="173"/>
        <item x="1125"/>
        <item x="351"/>
        <item x="1600"/>
        <item x="1675"/>
        <item x="1676"/>
        <item x="1579"/>
        <item x="2703"/>
        <item x="1666"/>
        <item x="457"/>
        <item x="1578"/>
        <item x="2307"/>
        <item x="767"/>
        <item x="3054"/>
        <item x="1577"/>
        <item x="3356"/>
        <item x="2306"/>
        <item x="2058"/>
        <item x="166"/>
        <item x="1576"/>
        <item x="2305"/>
        <item x="608"/>
        <item x="2304"/>
        <item x="236"/>
        <item x="2303"/>
        <item x="1575"/>
        <item x="965"/>
        <item x="1574"/>
        <item x="381"/>
        <item x="1601"/>
        <item x="3053"/>
        <item x="2157"/>
        <item x="1573"/>
        <item x="1283"/>
        <item x="995"/>
        <item x="2531"/>
        <item x="1513"/>
        <item x="2302"/>
        <item x="937"/>
        <item x="1665"/>
        <item x="165"/>
        <item x="1100"/>
        <item x="3357"/>
        <item x="458"/>
        <item x="2301"/>
        <item x="1734"/>
        <item x="2297"/>
        <item x="768"/>
        <item x="2355"/>
        <item x="2296"/>
        <item x="744"/>
        <item x="2374"/>
        <item x="105"/>
        <item x="2300"/>
        <item x="1124"/>
        <item x="3052"/>
        <item x="2299"/>
        <item x="2298"/>
        <item x="2704"/>
        <item x="3157"/>
        <item x="2295"/>
        <item x="1411"/>
        <item x="609"/>
        <item x="3216"/>
        <item x="3358"/>
        <item x="769"/>
        <item x="459"/>
        <item x="1602"/>
        <item x="1481"/>
        <item x="524"/>
        <item x="1664"/>
        <item x="2644"/>
        <item x="627"/>
        <item x="626"/>
        <item x="628"/>
        <item x="917"/>
        <item x="2156"/>
        <item x="3051"/>
        <item x="1978"/>
        <item x="342"/>
        <item x="629"/>
        <item x="2294"/>
        <item x="3359"/>
        <item x="625"/>
        <item x="630"/>
        <item x="966"/>
        <item x="1572"/>
        <item x="460"/>
        <item x="2059"/>
        <item x="610"/>
        <item x="341"/>
        <item x="343"/>
        <item x="492"/>
        <item x="624"/>
        <item x="1663"/>
        <item x="1202"/>
        <item x="3360"/>
        <item x="666"/>
        <item x="2705"/>
        <item x="340"/>
        <item x="1603"/>
        <item x="611"/>
        <item x="2354"/>
        <item x="461"/>
        <item x="3050"/>
        <item x="623"/>
        <item x="2293"/>
        <item x="1979"/>
        <item x="3361"/>
        <item x="1099"/>
        <item x="174"/>
        <item x="486"/>
        <item x="2053"/>
        <item x="344"/>
        <item x="2155"/>
        <item x="1988"/>
        <item x="704"/>
        <item x="1630"/>
        <item x="82"/>
        <item x="487"/>
        <item x="485"/>
        <item x="96"/>
        <item x="1001"/>
        <item x="1662"/>
        <item x="462"/>
        <item x="612"/>
        <item x="967"/>
        <item x="622"/>
        <item x="520"/>
        <item x="339"/>
        <item x="3049"/>
        <item x="3362"/>
        <item x="488"/>
        <item x="484"/>
        <item x="1735"/>
        <item x="585"/>
        <item x="1604"/>
        <item x="1512"/>
        <item x="918"/>
        <item x="489"/>
        <item x="2706"/>
        <item x="621"/>
        <item x="106"/>
        <item x="613"/>
        <item x="562"/>
        <item x="483"/>
        <item x="3363"/>
        <item x="463"/>
        <item x="2353"/>
        <item x="525"/>
        <item x="490"/>
        <item x="2154"/>
        <item x="2292"/>
        <item x="3048"/>
        <item x="345"/>
        <item x="1661"/>
        <item x="620"/>
        <item x="241"/>
        <item x="992"/>
        <item x="338"/>
        <item x="614"/>
        <item x="482"/>
        <item x="142"/>
        <item x="910"/>
        <item x="2870"/>
        <item x="3123"/>
        <item x="743"/>
        <item x="1605"/>
        <item x="968"/>
        <item x="619"/>
        <item x="3364"/>
        <item x="464"/>
        <item x="2645"/>
        <item x="3156"/>
        <item x="242"/>
        <item x="1098"/>
        <item x="615"/>
        <item x="1753"/>
        <item x="618"/>
        <item x="481"/>
        <item x="2604"/>
        <item x="2606"/>
        <item x="617"/>
        <item x="616"/>
        <item x="3047"/>
        <item x="3365"/>
        <item x="1555"/>
        <item x="465"/>
        <item x="2060"/>
        <item x="1290"/>
        <item x="1660"/>
        <item x="2352"/>
        <item x="2707"/>
        <item x="3122"/>
        <item x="1851"/>
        <item x="3339"/>
        <item x="337"/>
        <item x="480"/>
        <item x="920"/>
        <item x="2153"/>
        <item x="1606"/>
        <item x="292"/>
        <item x="1850"/>
        <item x="466"/>
        <item x="346"/>
        <item x="3366"/>
        <item x="526"/>
        <item x="936"/>
        <item x="479"/>
        <item x="1736"/>
        <item x="243"/>
        <item x="2291"/>
        <item x="1291"/>
        <item x="969"/>
        <item x="3046"/>
        <item x="1571"/>
        <item x="1852"/>
        <item x="467"/>
        <item x="473"/>
        <item x="3121"/>
        <item x="472"/>
        <item x="336"/>
        <item x="474"/>
        <item x="3367"/>
        <item x="478"/>
        <item x="1607"/>
        <item x="2990"/>
        <item x="1511"/>
        <item x="471"/>
        <item x="1212"/>
        <item x="175"/>
        <item x="146"/>
        <item x="1261"/>
        <item x="475"/>
        <item x="468"/>
        <item x="1659"/>
        <item x="477"/>
        <item x="476"/>
        <item x="470"/>
        <item x="2152"/>
        <item x="469"/>
        <item x="107"/>
        <item x="1428"/>
        <item x="2351"/>
        <item x="527"/>
        <item x="1097"/>
        <item x="1853"/>
        <item x="2048"/>
        <item x="1989"/>
        <item x="3368"/>
        <item x="2646"/>
        <item x="2708"/>
        <item x="375"/>
        <item x="3045"/>
        <item x="1491"/>
        <item x="1608"/>
        <item x="347"/>
        <item x="1854"/>
        <item x="2057"/>
        <item x="3215"/>
        <item x="216"/>
        <item x="3120"/>
        <item x="382"/>
        <item x="335"/>
        <item x="244"/>
        <item x="2237"/>
        <item x="2236"/>
        <item x="1855"/>
        <item x="528"/>
        <item x="240"/>
        <item x="1565"/>
        <item x="374"/>
        <item x="1849"/>
        <item x="862"/>
        <item x="970"/>
        <item x="3369"/>
        <item x="3281"/>
        <item x="2235"/>
        <item x="665"/>
        <item x="1609"/>
        <item x="2151"/>
        <item x="1856"/>
        <item x="1658"/>
        <item x="529"/>
        <item x="2234"/>
        <item x="3044"/>
        <item x="1132"/>
        <item x="2350"/>
        <item x="2061"/>
        <item x="3203"/>
        <item x="3155"/>
        <item x="348"/>
        <item x="530"/>
        <item x="1857"/>
        <item x="2290"/>
        <item x="334"/>
        <item x="3119"/>
        <item x="2194"/>
        <item x="742"/>
        <item x="1292"/>
        <item x="929"/>
        <item x="3370"/>
        <item x="2233"/>
        <item x="2322"/>
        <item x="245"/>
        <item x="531"/>
        <item x="2647"/>
        <item x="1737"/>
        <item x="996"/>
        <item x="505"/>
        <item x="1858"/>
        <item x="2709"/>
        <item x="1629"/>
        <item x="787"/>
        <item x="3287"/>
        <item x="349"/>
        <item x="333"/>
        <item x="1096"/>
        <item x="720"/>
        <item x="378"/>
        <item x="1006"/>
        <item x="2150"/>
        <item x="994"/>
        <item x="971"/>
        <item x="1280"/>
        <item x="3043"/>
        <item x="532"/>
        <item x="1510"/>
        <item x="2232"/>
        <item x="350"/>
        <item x="2859"/>
        <item x="3118"/>
        <item x="3288"/>
        <item x="3279"/>
        <item x="332"/>
        <item x="1657"/>
        <item x="108"/>
        <item x="3371"/>
        <item x="3324"/>
        <item x="2050"/>
        <item x="2995"/>
        <item x="246"/>
        <item x="432"/>
        <item x="2349"/>
        <item x="1990"/>
        <item x="331"/>
        <item x="2231"/>
        <item x="1859"/>
        <item x="533"/>
        <item x="330"/>
        <item x="168"/>
        <item x="3042"/>
        <item x="176"/>
        <item x="1977"/>
        <item x="2149"/>
        <item x="2879"/>
        <item x="140"/>
        <item x="2062"/>
        <item x="1277"/>
        <item x="139"/>
        <item x="138"/>
        <item x="2878"/>
        <item x="137"/>
        <item x="135"/>
        <item x="134"/>
        <item x="3117"/>
        <item x="3372"/>
        <item x="2230"/>
        <item x="1848"/>
        <item x="136"/>
        <item x="1826"/>
        <item x="133"/>
        <item x="329"/>
        <item x="2710"/>
        <item x="972"/>
        <item x="3289"/>
        <item x="247"/>
        <item x="1758"/>
        <item x="2289"/>
        <item x="534"/>
        <item x="3041"/>
        <item x="132"/>
        <item x="1860"/>
        <item x="2880"/>
        <item x="1293"/>
        <item x="2229"/>
        <item x="1095"/>
        <item x="2148"/>
        <item x="167"/>
        <item x="1738"/>
        <item x="3373"/>
        <item x="2348"/>
        <item x="131"/>
        <item x="1656"/>
        <item x="3154"/>
        <item x="2063"/>
        <item x="169"/>
        <item x="1430"/>
        <item x="3040"/>
        <item x="3116"/>
        <item x="1509"/>
        <item x="1991"/>
        <item x="328"/>
        <item x="248"/>
        <item x="2228"/>
        <item x="232"/>
        <item x="1429"/>
        <item x="2327"/>
        <item x="109"/>
        <item x="2191"/>
        <item x="973"/>
        <item x="1861"/>
        <item x="535"/>
        <item x="1289"/>
        <item x="1427"/>
        <item x="2711"/>
        <item x="741"/>
        <item x="2147"/>
        <item x="3374"/>
        <item x="2605"/>
        <item x="130"/>
        <item x="859"/>
        <item x="2064"/>
        <item x="2881"/>
        <item x="2227"/>
        <item x="3039"/>
        <item x="3290"/>
        <item x="568"/>
        <item x="221"/>
        <item x="383"/>
        <item x="249"/>
        <item x="2065"/>
        <item x="1431"/>
        <item x="2044"/>
        <item x="3375"/>
        <item x="152"/>
        <item x="1094"/>
        <item x="301"/>
        <item x="3115"/>
        <item x="2226"/>
        <item x="2347"/>
        <item x="3344"/>
        <item x="1847"/>
        <item x="2600"/>
        <item x="2066"/>
        <item x="2146"/>
        <item x="2039"/>
        <item x="1984"/>
        <item x="1862"/>
        <item x="177"/>
        <item x="1294"/>
        <item x="3038"/>
        <item x="3011"/>
        <item x="2067"/>
        <item x="2068"/>
        <item x="3214"/>
        <item x="327"/>
        <item x="129"/>
        <item x="2873"/>
        <item x="2069"/>
        <item x="1992"/>
        <item x="974"/>
        <item x="536"/>
        <item x="161"/>
        <item x="2288"/>
        <item x="1655"/>
        <item x="2882"/>
        <item x="3376"/>
        <item x="2225"/>
        <item x="2070"/>
        <item x="2712"/>
        <item x="223"/>
        <item x="1570"/>
        <item x="1273"/>
        <item x="250"/>
        <item x="1739"/>
        <item x="3286"/>
        <item x="565"/>
        <item x="1553"/>
        <item x="2071"/>
        <item x="1508"/>
        <item x="2145"/>
        <item x="3037"/>
        <item x="1121"/>
        <item x="3333"/>
        <item x="2224"/>
        <item x="1564"/>
        <item x="1863"/>
        <item x="3377"/>
        <item x="110"/>
        <item x="571"/>
        <item x="2072"/>
        <item x="1432"/>
        <item x="2877"/>
        <item x="3114"/>
        <item x="1295"/>
        <item x="128"/>
        <item x="90"/>
        <item x="2883"/>
        <item x="3153"/>
        <item x="3272"/>
        <item x="3291"/>
        <item x="141"/>
        <item x="1838"/>
        <item x="251"/>
        <item x="2223"/>
        <item x="2144"/>
        <item x="975"/>
        <item x="2073"/>
        <item x="537"/>
        <item x="1093"/>
        <item x="2346"/>
        <item x="2884"/>
        <item x="3378"/>
        <item x="1864"/>
        <item x="2713"/>
        <item x="2741"/>
        <item x="1296"/>
        <item x="1993"/>
        <item x="569"/>
        <item x="3036"/>
        <item x="2222"/>
        <item x="2885"/>
        <item x="252"/>
        <item x="326"/>
        <item x="586"/>
        <item x="2890"/>
        <item x="2074"/>
        <item x="2889"/>
        <item x="2886"/>
        <item x="2888"/>
        <item x="2891"/>
        <item x="3142"/>
        <item x="2887"/>
        <item x="127"/>
        <item x="1297"/>
        <item x="2221"/>
        <item x="2892"/>
        <item x="664"/>
        <item x="2143"/>
        <item x="1865"/>
        <item x="3379"/>
        <item x="384"/>
        <item x="2893"/>
        <item x="740"/>
        <item x="1433"/>
        <item x="1298"/>
        <item x="2894"/>
        <item x="370"/>
        <item x="178"/>
        <item x="2220"/>
        <item x="19"/>
        <item x="253"/>
        <item x="2714"/>
        <item x="2075"/>
        <item x="2895"/>
        <item x="1740"/>
        <item x="1654"/>
        <item x="1866"/>
        <item x="3113"/>
        <item x="538"/>
        <item x="3035"/>
        <item x="1299"/>
        <item x="1507"/>
        <item x="2896"/>
        <item x="3380"/>
        <item x="2219"/>
        <item x="2142"/>
        <item x="976"/>
        <item x="2287"/>
        <item x="254"/>
        <item x="1867"/>
        <item x="126"/>
        <item x="2897"/>
        <item x="2076"/>
        <item x="510"/>
        <item x="111"/>
        <item x="1840"/>
        <item x="518"/>
        <item x="2898"/>
        <item x="2218"/>
        <item x="1868"/>
        <item x="2715"/>
        <item x="1559"/>
        <item x="1300"/>
        <item x="3292"/>
        <item x="255"/>
        <item x="1610"/>
        <item x="1350"/>
        <item x="1994"/>
        <item x="3381"/>
        <item x="2345"/>
        <item x="1092"/>
        <item x="1259"/>
        <item x="2899"/>
        <item x="1434"/>
        <item x="2141"/>
        <item x="125"/>
        <item x="567"/>
        <item x="256"/>
        <item x="2077"/>
        <item x="2900"/>
        <item x="1869"/>
        <item x="2716"/>
        <item x="1258"/>
        <item x="3152"/>
        <item x="1426"/>
        <item x="3034"/>
        <item x="2217"/>
        <item x="519"/>
        <item x="539"/>
        <item x="385"/>
        <item x="257"/>
        <item x="2901"/>
        <item x="1301"/>
        <item x="3382"/>
        <item x="2717"/>
        <item x="584"/>
        <item x="124"/>
        <item x="2902"/>
        <item x="977"/>
        <item x="2078"/>
        <item x="390"/>
        <item x="391"/>
        <item x="840"/>
        <item x="258"/>
        <item x="1870"/>
        <item x="2140"/>
        <item x="2903"/>
        <item x="2119"/>
        <item x="389"/>
        <item x="392"/>
        <item x="1257"/>
        <item x="2904"/>
        <item x="1983"/>
        <item x="2905"/>
        <item x="1435"/>
        <item x="3112"/>
        <item x="2906"/>
        <item x="259"/>
        <item x="2907"/>
        <item x="2908"/>
        <item x="2745"/>
        <item x="2909"/>
        <item x="2910"/>
        <item x="388"/>
        <item x="325"/>
        <item x="271"/>
        <item x="2911"/>
        <item x="2216"/>
        <item x="270"/>
        <item x="272"/>
        <item x="2912"/>
        <item x="1846"/>
        <item x="1871"/>
        <item x="269"/>
        <item x="1550"/>
        <item x="2913"/>
        <item x="273"/>
        <item x="3383"/>
        <item x="260"/>
        <item x="393"/>
        <item x="123"/>
        <item x="2079"/>
        <item x="268"/>
        <item x="387"/>
        <item x="274"/>
        <item x="1741"/>
        <item x="2914"/>
        <item x="386"/>
        <item x="1506"/>
        <item x="379"/>
        <item x="267"/>
        <item x="1192"/>
        <item x="179"/>
        <item x="261"/>
        <item x="275"/>
        <item x="2125"/>
        <item x="1302"/>
        <item x="2915"/>
        <item x="1878"/>
        <item x="266"/>
        <item x="1877"/>
        <item x="799"/>
        <item x="916"/>
        <item x="658"/>
        <item x="1872"/>
        <item x="262"/>
        <item x="1876"/>
        <item x="1436"/>
        <item x="265"/>
        <item x="112"/>
        <item x="2139"/>
        <item x="1995"/>
        <item x="3293"/>
        <item x="352"/>
        <item x="276"/>
        <item x="3033"/>
        <item x="263"/>
        <item x="264"/>
        <item x="1256"/>
        <item x="2916"/>
        <item x="1875"/>
        <item x="394"/>
        <item x="2080"/>
        <item x="2215"/>
        <item x="1874"/>
        <item x="3010"/>
        <item x="790"/>
        <item x="540"/>
        <item x="3384"/>
        <item x="2917"/>
        <item x="376"/>
        <item x="122"/>
        <item x="1873"/>
        <item x="1653"/>
        <item x="1879"/>
        <item x="277"/>
        <item x="1437"/>
        <item x="978"/>
        <item x="1424"/>
        <item x="501"/>
        <item x="739"/>
        <item x="2344"/>
        <item x="2081"/>
        <item x="278"/>
        <item x="3343"/>
        <item x="1349"/>
        <item x="1438"/>
        <item x="1423"/>
        <item x="395"/>
        <item x="3338"/>
        <item x="1091"/>
        <item x="148"/>
        <item x="1880"/>
        <item x="311"/>
        <item x="1439"/>
        <item x="279"/>
        <item x="3385"/>
        <item x="2082"/>
        <item x="2214"/>
        <item x="1303"/>
        <item x="2138"/>
        <item x="1440"/>
        <item x="1255"/>
        <item x="121"/>
        <item x="2286"/>
        <item x="2093"/>
        <item x="1881"/>
        <item x="1441"/>
        <item x="2094"/>
        <item x="280"/>
        <item x="2092"/>
        <item x="2083"/>
        <item x="396"/>
        <item x="2095"/>
        <item x="2091"/>
        <item x="433"/>
        <item x="2090"/>
        <item x="2096"/>
        <item x="1442"/>
        <item x="3032"/>
        <item x="2084"/>
        <item x="3111"/>
        <item x="2089"/>
        <item x="800"/>
        <item x="2088"/>
        <item x="634"/>
        <item x="2085"/>
        <item x="1002"/>
        <item x="2087"/>
        <item x="3294"/>
        <item x="99"/>
        <item x="3386"/>
        <item x="2097"/>
        <item x="2086"/>
        <item x="1882"/>
        <item x="979"/>
        <item x="1996"/>
        <item x="1443"/>
        <item x="397"/>
        <item x="2942"/>
        <item x="2213"/>
        <item x="541"/>
        <item x="1505"/>
        <item x="113"/>
        <item x="3323"/>
        <item x="1408"/>
        <item x="2868"/>
        <item x="2137"/>
        <item x="1742"/>
        <item x="120"/>
        <item x="1444"/>
        <item x="1883"/>
        <item x="1304"/>
        <item x="3322"/>
        <item x="3387"/>
        <item x="1254"/>
        <item x="398"/>
        <item x="2325"/>
        <item x="1884"/>
        <item x="3213"/>
        <item x="180"/>
        <item x="1885"/>
        <item x="3151"/>
        <item x="420"/>
        <item x="3321"/>
        <item x="1445"/>
        <item x="419"/>
        <item x="1886"/>
        <item x="2212"/>
        <item x="324"/>
        <item x="310"/>
        <item x="3295"/>
        <item x="1887"/>
        <item x="3208"/>
        <item x="3388"/>
        <item x="418"/>
        <item x="3031"/>
        <item x="399"/>
        <item x="1997"/>
        <item x="2343"/>
        <item x="417"/>
        <item x="119"/>
        <item x="2852"/>
        <item x="1504"/>
        <item x="2851"/>
        <item x="1446"/>
        <item x="3320"/>
        <item x="1652"/>
        <item x="2850"/>
        <item x="114"/>
        <item x="2849"/>
        <item x="2136"/>
        <item x="1980"/>
        <item x="1090"/>
        <item x="416"/>
        <item x="542"/>
        <item x="400"/>
        <item x="1253"/>
        <item x="2848"/>
        <item x="1569"/>
        <item x="1305"/>
        <item x="3110"/>
        <item x="2211"/>
        <item x="227"/>
        <item x="1503"/>
        <item x="3296"/>
        <item x="3282"/>
        <item x="118"/>
        <item x="2847"/>
        <item x="415"/>
        <item x="1447"/>
        <item x="2860"/>
        <item x="1998"/>
        <item x="115"/>
        <item x="1502"/>
        <item x="3030"/>
        <item x="2846"/>
        <item x="3319"/>
        <item x="401"/>
        <item x="738"/>
        <item x="3347"/>
        <item x="117"/>
        <item x="1743"/>
        <item x="1759"/>
        <item x="1501"/>
        <item x="414"/>
        <item x="1410"/>
        <item x="2845"/>
        <item x="1306"/>
        <item x="116"/>
        <item x="2210"/>
        <item x="1448"/>
        <item x="3297"/>
        <item x="2285"/>
        <item x="1252"/>
        <item x="72"/>
        <item x="1999"/>
        <item x="2844"/>
        <item x="2135"/>
        <item x="722"/>
        <item x="238"/>
        <item x="2983"/>
        <item x="3332"/>
        <item x="2982"/>
        <item x="155"/>
        <item x="181"/>
        <item x="635"/>
        <item x="2984"/>
        <item x="2342"/>
        <item x="543"/>
        <item x="2981"/>
        <item x="1835"/>
        <item x="402"/>
        <item x="925"/>
        <item x="413"/>
        <item x="2843"/>
        <item x="3298"/>
        <item x="2980"/>
        <item x="3318"/>
        <item x="511"/>
        <item x="3029"/>
        <item x="1449"/>
        <item x="2000"/>
        <item x="2842"/>
        <item x="300"/>
        <item x="2979"/>
        <item x="1500"/>
        <item x="1777"/>
        <item x="1307"/>
        <item x="3299"/>
        <item x="3109"/>
        <item x="2209"/>
        <item x="312"/>
        <item x="1270"/>
        <item x="801"/>
        <item x="2841"/>
        <item x="2978"/>
        <item x="412"/>
        <item x="2001"/>
        <item x="323"/>
        <item x="403"/>
        <item x="1251"/>
        <item x="3300"/>
        <item x="589"/>
        <item x="446"/>
        <item x="1450"/>
        <item x="2840"/>
        <item x="1089"/>
        <item x="1651"/>
        <item x="588"/>
        <item x="2977"/>
        <item x="1744"/>
        <item x="3317"/>
        <item x="2002"/>
        <item x="1285"/>
        <item x="3028"/>
        <item x="544"/>
        <item x="182"/>
        <item x="2839"/>
        <item x="1308"/>
        <item x="3285"/>
        <item x="2341"/>
        <item x="1567"/>
        <item x="411"/>
        <item x="2208"/>
        <item x="404"/>
        <item x="2976"/>
        <item x="2134"/>
        <item x="3301"/>
        <item x="2003"/>
        <item x="1451"/>
        <item x="2008"/>
        <item x="1274"/>
        <item x="2004"/>
        <item x="2007"/>
        <item x="1465"/>
        <item x="1466"/>
        <item x="2005"/>
        <item x="2006"/>
        <item x="2838"/>
        <item x="1464"/>
        <item x="410"/>
        <item x="2009"/>
        <item x="1467"/>
        <item x="1814"/>
        <item x="2975"/>
        <item x="1250"/>
        <item x="1463"/>
        <item x="1813"/>
        <item x="405"/>
        <item x="1815"/>
        <item x="2010"/>
        <item x="1462"/>
        <item x="495"/>
        <item x="1468"/>
        <item x="1816"/>
        <item x="406"/>
        <item x="1817"/>
        <item x="1461"/>
        <item x="1776"/>
        <item x="2011"/>
        <item x="3329"/>
        <item x="1812"/>
        <item x="409"/>
        <item x="1452"/>
        <item x="1309"/>
        <item x="3027"/>
        <item x="2207"/>
        <item x="3316"/>
        <item x="3108"/>
        <item x="1460"/>
        <item x="2974"/>
        <item x="183"/>
        <item x="1469"/>
        <item x="2012"/>
        <item x="2837"/>
        <item x="737"/>
        <item x="3302"/>
        <item x="2013"/>
        <item x="407"/>
        <item x="408"/>
        <item x="1957"/>
        <item x="2534"/>
        <item x="2014"/>
        <item x="545"/>
        <item x="2968"/>
        <item x="2969"/>
        <item x="1745"/>
        <item x="2973"/>
        <item x="2340"/>
        <item x="2015"/>
        <item x="1811"/>
        <item x="1352"/>
        <item x="2970"/>
        <item x="1459"/>
        <item x="730"/>
        <item x="2967"/>
        <item x="2972"/>
        <item x="838"/>
        <item x="2971"/>
        <item x="2871"/>
        <item x="2016"/>
        <item x="1453"/>
        <item x="839"/>
        <item x="2103"/>
        <item x="793"/>
        <item x="837"/>
        <item x="3150"/>
        <item x="1340"/>
        <item x="2328"/>
        <item x="1249"/>
        <item x="184"/>
        <item x="1568"/>
        <item x="993"/>
        <item x="1956"/>
        <item x="2017"/>
        <item x="836"/>
        <item x="2836"/>
        <item x="2284"/>
        <item x="1310"/>
        <item x="1458"/>
        <item x="1778"/>
        <item x="869"/>
        <item x="3144"/>
        <item x="2206"/>
        <item x="835"/>
        <item x="1810"/>
        <item x="725"/>
        <item x="2739"/>
        <item x="1454"/>
        <item x="185"/>
        <item x="2966"/>
        <item x="3026"/>
        <item x="2018"/>
        <item x="186"/>
        <item x="1457"/>
        <item x="3303"/>
        <item x="358"/>
        <item x="2019"/>
        <item x="3315"/>
        <item x="2339"/>
        <item x="23"/>
        <item x="322"/>
        <item x="1456"/>
        <item x="1088"/>
        <item x="2049"/>
        <item x="663"/>
        <item x="1455"/>
        <item x="802"/>
        <item x="2020"/>
        <item x="187"/>
        <item x="834"/>
        <item x="2835"/>
        <item x="1650"/>
        <item x="1955"/>
        <item x="546"/>
        <item x="1809"/>
        <item x="2793"/>
        <item x="1746"/>
        <item x="188"/>
        <item x="2021"/>
        <item x="2746"/>
        <item x="1248"/>
        <item x="239"/>
        <item x="2338"/>
        <item x="2965"/>
        <item x="2205"/>
        <item x="377"/>
        <item x="2133"/>
        <item x="1311"/>
        <item x="3346"/>
        <item x="189"/>
        <item x="833"/>
        <item x="3107"/>
        <item x="2022"/>
        <item x="3304"/>
        <item x="3025"/>
        <item x="894"/>
        <item x="2834"/>
        <item x="893"/>
        <item x="313"/>
        <item x="190"/>
        <item x="2337"/>
        <item x="1808"/>
        <item x="2672"/>
        <item x="892"/>
        <item x="895"/>
        <item x="896"/>
        <item x="1284"/>
        <item x="1327"/>
        <item x="1328"/>
        <item x="3314"/>
        <item x="832"/>
        <item x="1326"/>
        <item x="547"/>
        <item x="1329"/>
        <item x="2023"/>
        <item x="1779"/>
        <item x="1954"/>
        <item x="897"/>
        <item x="2964"/>
        <item x="2336"/>
        <item x="1325"/>
        <item x="891"/>
        <item x="2204"/>
        <item x="1312"/>
        <item x="1747"/>
        <item x="191"/>
        <item x="3076"/>
        <item x="2054"/>
        <item x="1807"/>
        <item x="3305"/>
        <item x="1247"/>
        <item x="1216"/>
        <item x="27"/>
        <item x="831"/>
        <item x="192"/>
        <item x="913"/>
        <item x="2833"/>
        <item x="1206"/>
        <item x="729"/>
        <item x="890"/>
        <item x="898"/>
        <item x="2192"/>
        <item x="736"/>
        <item x="1806"/>
        <item x="77"/>
        <item x="193"/>
        <item x="1324"/>
        <item x="3024"/>
        <item x="1071"/>
        <item x="2024"/>
        <item x="870"/>
        <item x="1313"/>
        <item x="830"/>
        <item x="803"/>
        <item x="194"/>
        <item x="1780"/>
        <item x="548"/>
        <item x="2203"/>
        <item x="3313"/>
        <item x="3306"/>
        <item x="829"/>
        <item x="1805"/>
        <item x="2335"/>
        <item x="1824"/>
        <item x="2963"/>
        <item x="1793"/>
        <item x="195"/>
        <item x="1791"/>
        <item x="1792"/>
        <item x="321"/>
        <item x="1790"/>
        <item x="889"/>
        <item x="828"/>
        <item x="3106"/>
        <item x="1323"/>
        <item x="196"/>
        <item x="899"/>
        <item x="1314"/>
        <item x="1953"/>
        <item x="1789"/>
        <item x="1804"/>
        <item x="2832"/>
        <item x="1087"/>
        <item x="731"/>
        <item x="1794"/>
        <item x="197"/>
        <item x="1246"/>
        <item x="1146"/>
        <item x="494"/>
        <item x="198"/>
        <item x="517"/>
        <item x="1803"/>
        <item x="2025"/>
        <item x="827"/>
        <item x="199"/>
        <item x="1781"/>
        <item x="1649"/>
        <item x="200"/>
        <item x="1788"/>
        <item x="201"/>
        <item x="1795"/>
        <item x="659"/>
        <item x="3307"/>
        <item x="202"/>
        <item x="1787"/>
        <item x="1315"/>
        <item x="2283"/>
        <item x="826"/>
        <item x="203"/>
        <item x="1322"/>
        <item x="3312"/>
        <item x="3023"/>
        <item x="1796"/>
        <item x="1786"/>
        <item x="549"/>
        <item x="1782"/>
        <item x="1802"/>
        <item x="365"/>
        <item x="1783"/>
        <item x="2202"/>
        <item x="1845"/>
        <item x="888"/>
        <item x="204"/>
        <item x="1785"/>
        <item x="825"/>
        <item x="1316"/>
        <item x="1784"/>
        <item x="497"/>
        <item x="3308"/>
        <item x="2962"/>
        <item x="1797"/>
        <item x="2026"/>
        <item x="3209"/>
        <item x="900"/>
        <item x="2831"/>
        <item x="1982"/>
        <item x="205"/>
        <item x="1801"/>
        <item x="1321"/>
        <item x="3311"/>
        <item x="804"/>
        <item x="314"/>
        <item x="3309"/>
        <item x="210"/>
        <item x="1800"/>
        <item x="209"/>
        <item x="1317"/>
        <item x="208"/>
        <item x="3310"/>
        <item x="207"/>
        <item x="1798"/>
        <item x="507"/>
        <item x="1799"/>
        <item x="206"/>
        <item x="1974"/>
        <item x="782"/>
        <item x="2726"/>
        <item x="1245"/>
        <item x="3124"/>
        <item x="824"/>
        <item x="1318"/>
        <item x="1706"/>
        <item x="1952"/>
        <item x="1971"/>
        <item x="1399"/>
        <item x="1320"/>
        <item x="2027"/>
        <item x="1319"/>
        <item x="550"/>
        <item x="735"/>
        <item x="1398"/>
        <item x="2132"/>
        <item x="2201"/>
        <item x="1219"/>
        <item x="3022"/>
        <item x="805"/>
        <item x="887"/>
        <item x="3105"/>
        <item x="320"/>
        <item x="1397"/>
        <item x="1499"/>
        <item x="2830"/>
        <item x="1681"/>
        <item x="901"/>
        <item x="2961"/>
        <item x="145"/>
        <item x="823"/>
        <item x="1396"/>
        <item x="1415"/>
        <item x="85"/>
        <item x="551"/>
        <item x="806"/>
        <item x="76"/>
        <item x="74"/>
        <item x="1244"/>
        <item x="1648"/>
        <item x="2937"/>
        <item x="1086"/>
        <item x="732"/>
        <item x="1395"/>
        <item x="822"/>
        <item x="1377"/>
        <item x="1376"/>
        <item x="1374"/>
        <item x="1373"/>
        <item x="1378"/>
        <item x="807"/>
        <item x="2334"/>
        <item x="1394"/>
        <item x="1372"/>
        <item x="1375"/>
        <item x="315"/>
        <item x="1379"/>
        <item x="1371"/>
        <item x="2829"/>
        <item x="734"/>
        <item x="902"/>
        <item x="3021"/>
        <item x="1393"/>
        <item x="886"/>
        <item x="808"/>
        <item x="1951"/>
        <item x="1370"/>
        <item x="2960"/>
        <item x="1380"/>
        <item x="319"/>
        <item x="1392"/>
        <item x="3141"/>
        <item x="821"/>
        <item x="1369"/>
        <item x="733"/>
        <item x="2200"/>
        <item x="809"/>
        <item x="1391"/>
        <item x="552"/>
        <item x="1390"/>
        <item x="1368"/>
        <item x="3104"/>
        <item x="810"/>
        <item x="1243"/>
        <item x="1381"/>
        <item x="1389"/>
        <item x="820"/>
        <item x="1841"/>
        <item x="1367"/>
        <item x="1260"/>
        <item x="3149"/>
        <item x="1220"/>
        <item x="811"/>
        <item x="1973"/>
        <item x="1969"/>
        <item x="316"/>
        <item x="819"/>
        <item x="1388"/>
        <item x="318"/>
        <item x="812"/>
        <item x="903"/>
        <item x="2828"/>
        <item x="1382"/>
        <item x="1366"/>
        <item x="2282"/>
        <item x="813"/>
        <item x="818"/>
        <item x="20"/>
        <item x="2787"/>
        <item x="317"/>
        <item x="1962"/>
        <item x="1387"/>
        <item x="3020"/>
        <item x="814"/>
        <item x="553"/>
        <item x="817"/>
        <item x="871"/>
        <item x="1383"/>
        <item x="815"/>
        <item x="816"/>
        <item x="2786"/>
        <item x="2959"/>
        <item x="233"/>
        <item x="885"/>
        <item x="1217"/>
        <item x="2876"/>
        <item x="1386"/>
        <item x="1384"/>
        <item x="2785"/>
        <item x="1365"/>
        <item x="2740"/>
        <item x="1385"/>
        <item x="1242"/>
        <item x="1647"/>
        <item x="306"/>
        <item x="1950"/>
        <item x="2784"/>
        <item x="1556"/>
        <item x="904"/>
        <item x="554"/>
        <item x="1085"/>
        <item x="2827"/>
        <item x="2996"/>
        <item x="298"/>
        <item x="2783"/>
        <item x="3103"/>
        <item x="156"/>
        <item x="84"/>
        <item x="1364"/>
        <item x="25"/>
        <item x="1130"/>
        <item x="1204"/>
        <item x="587"/>
        <item x="1471"/>
        <item x="2782"/>
        <item x="3019"/>
        <item x="2958"/>
        <item x="1150"/>
        <item x="1760"/>
        <item x="884"/>
        <item x="555"/>
        <item x="2781"/>
        <item x="1241"/>
        <item x="1960"/>
        <item x="2790"/>
        <item x="564"/>
        <item x="2199"/>
        <item x="506"/>
        <item x="2872"/>
        <item x="2047"/>
        <item x="18"/>
        <item x="449"/>
        <item x="905"/>
        <item x="2780"/>
        <item x="1963"/>
        <item x="1678"/>
        <item x="24"/>
        <item x="1968"/>
        <item x="556"/>
        <item x="2826"/>
        <item x="1363"/>
        <item x="2779"/>
        <item x="1140"/>
        <item x="557"/>
        <item x="1344"/>
        <item x="2957"/>
        <item x="2875"/>
        <item x="1949"/>
        <item x="1351"/>
        <item x="1240"/>
        <item x="3345"/>
        <item x="558"/>
        <item x="1646"/>
        <item x="2778"/>
        <item x="883"/>
        <item x="2051"/>
        <item x="2994"/>
        <item x="3102"/>
        <item x="2874"/>
        <item x="441"/>
        <item x="3284"/>
        <item x="906"/>
        <item x="3018"/>
        <item x="2131"/>
        <item x="559"/>
        <item x="431"/>
        <item x="2753"/>
        <item x="2777"/>
        <item x="2943"/>
        <item x="2754"/>
        <item x="504"/>
        <item x="2956"/>
        <item x="2537"/>
        <item x="2825"/>
        <item x="560"/>
        <item x="3260"/>
        <item x="1149"/>
        <item x="1239"/>
        <item x="34"/>
        <item x="1084"/>
        <item x="907"/>
        <item x="35"/>
        <item x="2281"/>
        <item x="26"/>
        <item x="2776"/>
        <item x="37"/>
        <item x="38"/>
        <item x="2333"/>
        <item x="33"/>
        <item x="36"/>
        <item x="39"/>
        <item x="2755"/>
        <item x="882"/>
        <item x="11"/>
        <item x="2864"/>
        <item x="872"/>
        <item x="2752"/>
        <item x="1221"/>
        <item x="2512"/>
        <item x="3127"/>
        <item x="40"/>
        <item x="2955"/>
        <item x="284"/>
        <item x="908"/>
        <item x="226"/>
        <item x="2775"/>
        <item x="1238"/>
        <item x="1407"/>
        <item x="1414"/>
        <item x="3201"/>
        <item x="2511"/>
        <item x="41"/>
        <item x="3101"/>
        <item x="798"/>
        <item x="447"/>
        <item x="1948"/>
        <item x="1645"/>
        <item x="1831"/>
        <item x="2824"/>
        <item x="2794"/>
        <item x="909"/>
        <item x="2756"/>
        <item x="2954"/>
        <item x="2774"/>
        <item x="2724"/>
        <item x="881"/>
        <item x="2510"/>
        <item x="1237"/>
        <item x="3017"/>
        <item x="2800"/>
        <item x="213"/>
        <item x="42"/>
        <item x="1774"/>
        <item x="32"/>
        <item x="1362"/>
        <item x="2773"/>
        <item x="2043"/>
        <item x="1215"/>
        <item x="75"/>
        <item x="364"/>
        <item x="21"/>
        <item x="2198"/>
        <item x="1566"/>
        <item x="2757"/>
        <item x="2509"/>
        <item x="1236"/>
        <item x="880"/>
        <item x="1683"/>
        <item x="2953"/>
        <item x="215"/>
        <item x="2823"/>
        <item x="43"/>
        <item x="2772"/>
        <item x="842"/>
        <item x="2751"/>
        <item x="3100"/>
        <item x="1235"/>
        <item x="873"/>
        <item x="1644"/>
        <item x="3276"/>
        <item x="879"/>
        <item x="2758"/>
        <item x="1151"/>
        <item x="2508"/>
        <item x="1947"/>
        <item x="1771"/>
        <item x="1083"/>
        <item x="44"/>
        <item x="2771"/>
        <item x="1222"/>
        <item x="1234"/>
        <item x="304"/>
        <item x="878"/>
        <item x="2032"/>
        <item x="1421"/>
        <item x="2822"/>
        <item x="2952"/>
        <item x="877"/>
        <item x="3016"/>
        <item x="2759"/>
        <item x="874"/>
        <item x="1233"/>
        <item x="876"/>
        <item x="2939"/>
        <item x="2770"/>
        <item x="1768"/>
        <item x="13"/>
        <item x="2728"/>
        <item x="3012"/>
        <item x="45"/>
        <item x="875"/>
        <item x="984"/>
        <item x="1223"/>
        <item x="2280"/>
        <item x="1198"/>
        <item x="160"/>
        <item x="1232"/>
        <item x="2030"/>
        <item x="98"/>
        <item x="2507"/>
        <item x="1631"/>
        <item x="2769"/>
        <item x="2760"/>
        <item x="1345"/>
        <item x="3099"/>
        <item x="1643"/>
        <item x="2326"/>
        <item x="1682"/>
        <item x="1231"/>
        <item x="1224"/>
        <item x="46"/>
        <item x="2821"/>
        <item x="1189"/>
        <item x="2768"/>
        <item x="1225"/>
        <item x="1188"/>
        <item x="2761"/>
        <item x="1230"/>
        <item x="47"/>
        <item x="1946"/>
        <item x="662"/>
        <item x="31"/>
        <item x="2056"/>
        <item x="1187"/>
        <item x="1226"/>
        <item x="1229"/>
        <item x="1228"/>
        <item x="1227"/>
        <item x="989"/>
        <item x="435"/>
        <item x="48"/>
        <item x="3015"/>
        <item x="2767"/>
        <item x="16"/>
        <item x="2762"/>
        <item x="1186"/>
        <item x="3325"/>
        <item x="49"/>
        <item x="63"/>
        <item x="64"/>
        <item x="2985"/>
        <item x="50"/>
        <item x="1074"/>
        <item x="51"/>
        <item x="62"/>
        <item x="65"/>
        <item x="70"/>
        <item x="2763"/>
        <item x="2766"/>
        <item x="3148"/>
        <item x="3283"/>
        <item x="2951"/>
        <item x="2506"/>
        <item x="69"/>
        <item x="2764"/>
        <item x="2765"/>
        <item x="1642"/>
        <item x="61"/>
        <item x="68"/>
        <item x="1185"/>
        <item x="67"/>
        <item x="66"/>
        <item x="52"/>
        <item x="2820"/>
        <item x="3098"/>
        <item x="1705"/>
        <item x="2040"/>
        <item x="60"/>
        <item x="1762"/>
        <item x="53"/>
        <item x="1628"/>
        <item x="1488"/>
        <item x="1184"/>
        <item x="59"/>
        <item x="54"/>
        <item x="1067"/>
        <item x="1945"/>
        <item x="58"/>
        <item x="1641"/>
        <item x="3261"/>
        <item x="1218"/>
        <item x="55"/>
        <item x="2126"/>
        <item x="57"/>
        <item x="1183"/>
        <item x="2660"/>
        <item x="797"/>
        <item x="2819"/>
        <item x="2650"/>
        <item x="1775"/>
        <item x="56"/>
        <item x="1402"/>
        <item x="2505"/>
        <item x="2332"/>
        <item x="1213"/>
        <item x="3326"/>
        <item x="234"/>
        <item x="2055"/>
        <item x="3212"/>
        <item x="3097"/>
        <item x="2862"/>
        <item x="1182"/>
        <item x="2576"/>
        <item x="2575"/>
        <item x="2052"/>
        <item x="2577"/>
        <item x="2574"/>
        <item x="2941"/>
        <item x="2573"/>
        <item x="2578"/>
        <item x="1361"/>
        <item x="1152"/>
        <item x="2579"/>
        <item x="2580"/>
        <item x="2581"/>
        <item x="2582"/>
        <item x="2572"/>
        <item x="868"/>
        <item x="1837"/>
        <item x="1181"/>
        <item x="1082"/>
        <item x="1689"/>
        <item x="2571"/>
        <item x="2818"/>
        <item x="3327"/>
        <item x="2279"/>
        <item x="3014"/>
        <item x="1944"/>
        <item x="2750"/>
        <item x="2570"/>
        <item x="1144"/>
        <item x="2855"/>
        <item x="636"/>
        <item x="1072"/>
        <item x="291"/>
        <item x="2504"/>
        <item x="356"/>
        <item x="1180"/>
        <item x="1640"/>
        <item x="2569"/>
        <item x="2950"/>
        <item x="3096"/>
        <item x="1179"/>
        <item x="1934"/>
        <item x="1178"/>
        <item x="2817"/>
        <item x="1935"/>
        <item x="28"/>
        <item x="1177"/>
        <item x="1933"/>
        <item x="1943"/>
        <item x="2568"/>
        <item x="1075"/>
        <item x="1176"/>
        <item x="30"/>
        <item x="1825"/>
        <item x="2442"/>
        <item x="1936"/>
        <item x="1062"/>
        <item x="860"/>
        <item x="2130"/>
        <item x="1175"/>
        <item x="1937"/>
        <item x="448"/>
        <item x="1288"/>
        <item x="703"/>
        <item x="1932"/>
        <item x="359"/>
        <item x="639"/>
        <item x="2730"/>
        <item x="2658"/>
        <item x="2567"/>
        <item x="1942"/>
        <item x="2441"/>
        <item x="1938"/>
        <item x="3009"/>
        <item x="2816"/>
        <item x="1174"/>
        <item x="2503"/>
        <item x="914"/>
        <item x="3095"/>
        <item x="1939"/>
        <item x="1941"/>
        <item x="1495"/>
        <item x="1940"/>
        <item x="3143"/>
        <item x="1336"/>
        <item x="2566"/>
        <item x="1173"/>
        <item x="2671"/>
        <item x="2867"/>
        <item x="1153"/>
        <item x="2440"/>
        <item x="1416"/>
        <item x="1931"/>
        <item x="2197"/>
        <item x="15"/>
        <item x="440"/>
        <item x="1773"/>
        <item x="237"/>
        <item x="1172"/>
        <item x="2565"/>
        <item x="1263"/>
        <item x="222"/>
        <item x="2120"/>
        <item x="2815"/>
        <item x="2"/>
        <item x="3094"/>
        <item x="2502"/>
        <item x="2439"/>
        <item x="1171"/>
        <item x="2278"/>
        <item x="1357"/>
        <item x="355"/>
        <item x="1356"/>
        <item x="2564"/>
        <item x="91"/>
        <item x="1077"/>
        <item x="29"/>
        <item x="2737"/>
        <item x="1930"/>
        <item x="1639"/>
        <item x="1078"/>
        <item x="1358"/>
        <item x="1704"/>
        <item x="1170"/>
        <item x="2109"/>
        <item x="1981"/>
        <item x="3335"/>
        <item x="1076"/>
        <item x="2563"/>
        <item x="2438"/>
        <item x="1154"/>
        <item x="3093"/>
        <item x="1145"/>
        <item x="2501"/>
        <item x="5"/>
        <item x="230"/>
        <item x="1400"/>
        <item x="1169"/>
        <item x="2949"/>
        <item x="224"/>
        <item x="1895"/>
        <item x="1360"/>
        <item x="1972"/>
        <item x="2562"/>
        <item x="985"/>
        <item x="631"/>
        <item x="97"/>
        <item x="2814"/>
        <item x="2179"/>
        <item x="1929"/>
        <item x="1168"/>
        <item x="2530"/>
        <item x="2722"/>
        <item x="1754"/>
        <item x="1081"/>
        <item x="2437"/>
        <item x="1160"/>
        <item x="2808"/>
        <item x="1167"/>
        <item x="1155"/>
        <item x="1161"/>
        <item x="1159"/>
        <item x="2561"/>
        <item x="3092"/>
        <item x="1965"/>
        <item x="1158"/>
        <item x="852"/>
        <item x="1156"/>
        <item x="231"/>
        <item x="1157"/>
        <item x="2500"/>
        <item x="1162"/>
        <item x="2863"/>
        <item x="1166"/>
        <item x="2673"/>
        <item x="1163"/>
        <item x="1164"/>
        <item x="1165"/>
        <item x="2804"/>
        <item x="1691"/>
        <item x="2277"/>
        <item x="1832"/>
        <item x="647"/>
        <item x="1353"/>
        <item x="2560"/>
        <item x="1359"/>
        <item x="3013"/>
        <item x="2436"/>
        <item x="1928"/>
        <item x="708"/>
        <item x="1690"/>
        <item x="2331"/>
        <item x="2735"/>
        <item x="570"/>
        <item x="3080"/>
        <item x="2991"/>
        <item x="2112"/>
        <item x="3091"/>
        <item x="1134"/>
        <item x="225"/>
        <item x="1409"/>
        <item x="2499"/>
        <item x="309"/>
        <item x="2559"/>
        <item x="1966"/>
        <item x="2853"/>
        <item x="1913"/>
        <item x="144"/>
        <item x="2813"/>
        <item x="2721"/>
        <item x="2861"/>
        <item x="2435"/>
        <item x="2749"/>
        <item x="1264"/>
        <item x="3002"/>
        <item x="2539"/>
        <item x="2558"/>
        <item x="3090"/>
        <item x="357"/>
        <item x="1927"/>
        <item x="1638"/>
        <item x="2856"/>
        <item x="1703"/>
        <item x="2498"/>
        <item x="1214"/>
        <item x="1493"/>
        <item x="2738"/>
        <item x="2655"/>
        <item x="1286"/>
        <item x="1265"/>
        <item x="3065"/>
        <item x="2805"/>
        <item x="499"/>
        <item x="1287"/>
        <item x="2665"/>
        <item x="2557"/>
        <item x="2434"/>
        <item x="3211"/>
        <item x="2178"/>
        <item x="2276"/>
        <item x="1618"/>
        <item x="3089"/>
        <item x="980"/>
        <item x="1633"/>
        <item x="1970"/>
        <item x="3083"/>
        <item x="706"/>
        <item x="1073"/>
        <item x="841"/>
        <item x="2497"/>
        <item x="2042"/>
        <item x="2556"/>
        <item x="1926"/>
        <item x="2948"/>
        <item x="3084"/>
        <item x="724"/>
        <item x="577"/>
        <item x="3088"/>
        <item x="2433"/>
        <item x="79"/>
        <item x="3334"/>
        <item x="3259"/>
        <item x="2555"/>
        <item x="1080"/>
        <item x="2104"/>
        <item x="1634"/>
        <item x="2496"/>
        <item x="3087"/>
        <item x="10"/>
        <item x="2554"/>
        <item x="1211"/>
        <item x="3085"/>
        <item x="1702"/>
        <item x="2432"/>
        <item x="71"/>
        <item x="3086"/>
        <item x="157"/>
        <item x="1925"/>
        <item x="2495"/>
        <item x="2553"/>
        <item x="2812"/>
        <item x="2275"/>
        <item x="2536"/>
        <item x="2807"/>
        <item x="2552"/>
        <item x="2185"/>
        <item x="3064"/>
        <item x="2129"/>
        <item x="1484"/>
        <item x="1545"/>
        <item x="3206"/>
        <item x="2431"/>
        <item x="2494"/>
        <item x="661"/>
        <item x="3077"/>
        <item x="2795"/>
        <item x="2653"/>
        <item x="2551"/>
        <item x="78"/>
        <item x="2791"/>
        <item x="1764"/>
        <item x="1079"/>
        <item x="2806"/>
        <item x="3207"/>
        <item x="2550"/>
        <item x="2521"/>
        <item x="3147"/>
        <item x="2541"/>
        <item x="2493"/>
        <item x="2029"/>
        <item x="498"/>
        <item x="1482"/>
        <item x="149"/>
        <item x="2430"/>
        <item x="1147"/>
        <item x="1191"/>
        <item x="2549"/>
        <item x="1924"/>
        <item x="1401"/>
        <item x="2195"/>
        <item x="293"/>
        <item x="2548"/>
        <item x="2492"/>
        <item x="1637"/>
        <item x="1489"/>
        <item x="773"/>
        <item x="2196"/>
        <item x="728"/>
        <item x="2429"/>
        <item x="3078"/>
        <item x="154"/>
        <item x="2547"/>
        <item x="2274"/>
        <item x="150"/>
        <item x="796"/>
        <item x="2453"/>
        <item x="3081"/>
        <item x="2491"/>
        <item x="3277"/>
        <item x="2599"/>
        <item x="426"/>
        <item x="1133"/>
        <item x="1967"/>
        <item x="2729"/>
        <item x="1210"/>
        <item x="1275"/>
        <item x="2546"/>
        <item x="87"/>
        <item x="1203"/>
        <item x="1142"/>
        <item x="1070"/>
        <item x="1684"/>
        <item x="2428"/>
        <item x="1276"/>
        <item x="2490"/>
        <item x="2330"/>
        <item x="2854"/>
        <item x="147"/>
        <item x="581"/>
        <item x="2542"/>
        <item x="1692"/>
        <item x="1923"/>
        <item x="2748"/>
        <item x="2545"/>
        <item x="3082"/>
        <item x="1472"/>
        <item x="1335"/>
        <item x="2489"/>
        <item x="2540"/>
        <item x="360"/>
        <item x="2947"/>
        <item x="86"/>
        <item x="2809"/>
        <item x="2427"/>
        <item x="1694"/>
        <item x="1498"/>
        <item x="2041"/>
        <item x="1549"/>
        <item x="2544"/>
        <item x="2488"/>
        <item x="2033"/>
        <item x="2543"/>
        <item x="308"/>
        <item x="1761"/>
        <item x="80"/>
        <item x="2273"/>
        <item x="1123"/>
        <item x="3205"/>
        <item x="3210"/>
        <item x="3193"/>
        <item x="3063"/>
        <item x="1131"/>
        <item x="2659"/>
        <item x="2487"/>
        <item x="710"/>
        <item x="2426"/>
        <item x="1148"/>
        <item x="1494"/>
        <item x="712"/>
        <item x="1632"/>
        <item x="2922"/>
        <item x="715"/>
        <item x="638"/>
        <item x="3068"/>
        <item x="576"/>
        <item x="1961"/>
        <item x="2486"/>
        <item x="218"/>
        <item x="1548"/>
        <item x="2747"/>
        <item x="778"/>
        <item x="3006"/>
        <item x="2810"/>
        <item x="366"/>
        <item x="2425"/>
        <item x="2997"/>
        <item x="1751"/>
        <item x="1064"/>
        <item x="434"/>
        <item x="2811"/>
        <item x="2485"/>
        <item x="780"/>
        <item x="22"/>
        <item x="424"/>
        <item x="1922"/>
        <item x="2676"/>
        <item x="580"/>
        <item x="1346"/>
        <item x="3062"/>
        <item x="2113"/>
        <item x="1413"/>
        <item x="2538"/>
        <item x="2484"/>
        <item x="2118"/>
        <item x="642"/>
        <item x="726"/>
        <item x="2272"/>
        <item x="2424"/>
        <item x="2788"/>
        <item x="919"/>
        <item x="1688"/>
        <item x="2662"/>
        <item x="660"/>
        <item x="1615"/>
        <item x="2483"/>
        <item x="3328"/>
        <item x="2383"/>
        <item x="500"/>
        <item x="3140"/>
        <item x="867"/>
        <item x="2031"/>
        <item x="1964"/>
        <item x="6"/>
        <item x="1827"/>
        <item x="1635"/>
        <item x="2519"/>
        <item x="640"/>
        <item x="436"/>
        <item x="2932"/>
        <item x="14"/>
        <item x="1833"/>
        <item x="2423"/>
        <item x="2482"/>
        <item x="1339"/>
        <item x="2527"/>
        <item x="3"/>
        <item x="1834"/>
        <item x="2037"/>
        <item x="2190"/>
        <item x="2180"/>
        <item x="12"/>
        <item x="3278"/>
        <item x="3058"/>
        <item x="2652"/>
        <item x="9"/>
        <item x="2515"/>
        <item x="3146"/>
        <item x="1755"/>
        <item x="2520"/>
        <item x="2481"/>
        <item x="2598"/>
        <item x="1355"/>
        <item x="3079"/>
        <item x="7"/>
        <item x="1404"/>
        <item x="2727"/>
        <item x="2657"/>
        <item x="2857"/>
        <item x="1354"/>
        <item x="286"/>
        <item x="2422"/>
        <item x="2271"/>
        <item x="1693"/>
        <item x="2480"/>
        <item x="641"/>
        <item x="999"/>
        <item x="1190"/>
        <item x="2102"/>
        <item x="1122"/>
        <item x="2535"/>
        <item x="2128"/>
        <item x="425"/>
        <item x="709"/>
        <item x="2803"/>
        <item x="723"/>
        <item x="707"/>
        <item x="1921"/>
        <item x="1752"/>
        <item x="2479"/>
        <item x="1487"/>
        <item x="3066"/>
        <item x="2421"/>
        <item x="1772"/>
        <item x="1756"/>
        <item x="2310"/>
        <item x="217"/>
        <item x="1544"/>
        <item x="2946"/>
        <item x="2789"/>
        <item x="2478"/>
        <item x="1685"/>
        <item x="2723"/>
        <item x="792"/>
        <item x="3074"/>
        <item x="794"/>
        <item x="1269"/>
        <item x="2986"/>
        <item x="2324"/>
        <item x="3067"/>
        <item x="1334"/>
        <item x="3004"/>
        <item x="2661"/>
        <item x="2420"/>
        <item x="2477"/>
        <item x="1540"/>
        <item x="2270"/>
        <item x="17"/>
        <item x="2107"/>
        <item x="714"/>
        <item x="1343"/>
        <item x="2476"/>
        <item x="1546"/>
        <item x="727"/>
        <item x="1267"/>
        <item x="429"/>
        <item x="2035"/>
        <item x="1478"/>
        <item x="2419"/>
        <item x="2175"/>
        <item x="1338"/>
        <item x="1479"/>
        <item x="1686"/>
        <item x="3057"/>
        <item x="2034"/>
        <item x="1266"/>
        <item x="214"/>
        <item x="1205"/>
        <item x="2454"/>
        <item x="2475"/>
        <item x="2597"/>
        <item x="1619"/>
        <item x="1060"/>
        <item x="1636"/>
        <item x="711"/>
        <item x="2797"/>
        <item x="2384"/>
        <item x="3145"/>
        <item x="2731"/>
        <item x="2418"/>
        <item x="3007"/>
        <item x="637"/>
        <item x="307"/>
        <item x="779"/>
        <item x="1497"/>
        <item x="2474"/>
        <item x="1342"/>
        <item x="290"/>
        <item x="3255"/>
        <item x="3071"/>
        <item x="2269"/>
        <item x="1496"/>
        <item x="2127"/>
        <item x="2417"/>
        <item x="2036"/>
        <item x="1199"/>
        <item x="2796"/>
        <item x="2449"/>
        <item x="2461"/>
        <item x="2999"/>
        <item x="3008"/>
        <item x="4"/>
        <item x="1920"/>
        <item x="1909"/>
        <item x="2589"/>
        <item x="294"/>
        <item x="2329"/>
        <item x="2473"/>
        <item x="644"/>
        <item x="2792"/>
        <item x="2455"/>
        <item x="775"/>
        <item x="3075"/>
        <item x="1547"/>
        <item x="2416"/>
        <item x="1139"/>
        <item x="3263"/>
        <item x="2467"/>
        <item x="1757"/>
        <item x="2945"/>
        <item x="1063"/>
        <item x="2100"/>
        <item x="2415"/>
        <item x="776"/>
        <item x="1477"/>
        <item x="2184"/>
        <item x="2452"/>
        <item x="1193"/>
        <item x="1332"/>
        <item x="1763"/>
        <item x="2675"/>
        <item x="3073"/>
        <item x="2526"/>
        <item x="1268"/>
        <item x="2268"/>
        <item x="1911"/>
        <item x="2472"/>
        <item x="1916"/>
        <item x="8"/>
        <item x="2674"/>
        <item x="713"/>
        <item x="2466"/>
        <item x="1904"/>
        <item x="785"/>
        <item x="1490"/>
        <item x="1405"/>
        <item x="2456"/>
        <item x="2468"/>
        <item x="2414"/>
        <item x="1627"/>
        <item x="1403"/>
        <item x="2469"/>
        <item x="2798"/>
        <item x="1341"/>
        <item x="2115"/>
        <item x="2588"/>
        <item x="1915"/>
        <item x="2654"/>
        <item x="2944"/>
        <item x="1209"/>
        <item x="865"/>
        <item x="1483"/>
        <item x="3189"/>
        <item x="856"/>
        <item x="219"/>
        <item x="2413"/>
        <item x="1135"/>
        <item x="1065"/>
        <item x="220"/>
        <item x="437"/>
        <item x="2799"/>
        <item x="1197"/>
        <item x="561"/>
        <item x="2595"/>
        <item x="1621"/>
        <item x="2802"/>
        <item x="2656"/>
        <item x="2732"/>
        <item x="1406"/>
        <item x="2373"/>
        <item x="1687"/>
        <item x="1473"/>
        <item x="2412"/>
        <item x="2470"/>
        <item x="2308"/>
        <item x="2989"/>
        <item x="2651"/>
        <item x="354"/>
        <item x="2998"/>
        <item x="2177"/>
        <item x="2471"/>
        <item x="2734"/>
        <item x="2533"/>
        <item x="2375"/>
        <item x="305"/>
        <item x="2189"/>
        <item x="3128"/>
        <item x="3275"/>
        <item x="1620"/>
        <item x="2532"/>
        <item x="2391"/>
        <item x="428"/>
        <item x="2411"/>
        <item x="1066"/>
        <item x="1919"/>
        <item x="2267"/>
        <item x="2458"/>
        <item x="2920"/>
        <item x="2382"/>
        <item x="855"/>
        <item x="2528"/>
        <item x="2465"/>
        <item x="3269"/>
        <item x="3060"/>
        <item x="2410"/>
        <item x="646"/>
        <item x="297"/>
        <item x="2394"/>
        <item x="2733"/>
        <item x="2988"/>
        <item x="1625"/>
        <item x="430"/>
        <item x="2663"/>
        <item x="2376"/>
        <item x="2457"/>
        <item x="1767"/>
        <item x="2171"/>
        <item x="1126"/>
        <item x="2987"/>
        <item x="2409"/>
        <item x="1143"/>
        <item x="843"/>
        <item x="2111"/>
        <item x="2182"/>
        <item x="643"/>
        <item x="2918"/>
        <item x="850"/>
        <item x="1612"/>
        <item x="1900"/>
        <item x="2187"/>
        <item x="2101"/>
        <item x="2408"/>
        <item x="2380"/>
        <item x="1912"/>
        <item x="1056"/>
        <item x="285"/>
        <item x="1889"/>
        <item x="2390"/>
        <item x="3270"/>
        <item x="2935"/>
        <item x="2518"/>
        <item x="2460"/>
        <item x="854"/>
        <item x="1127"/>
        <item x="2464"/>
        <item x="2188"/>
        <item x="3204"/>
        <item x="2114"/>
        <item x="1614"/>
        <item x="2395"/>
        <item x="2407"/>
        <item x="2314"/>
        <item x="2463"/>
        <item x="1051"/>
        <item x="1485"/>
        <item x="1611"/>
        <item x="2529"/>
        <item x="427"/>
        <item x="1918"/>
        <item x="1475"/>
        <item x="2183"/>
        <item x="851"/>
        <item x="2406"/>
        <item x="2399"/>
        <item x="2459"/>
        <item x="2586"/>
        <item x="1899"/>
        <item x="2592"/>
        <item x="2462"/>
        <item x="3139"/>
        <item x="784"/>
        <item x="2377"/>
        <item x="2316"/>
        <item x="2266"/>
        <item x="2313"/>
        <item x="3129"/>
        <item x="1069"/>
        <item x="1195"/>
        <item x="3126"/>
        <item x="2444"/>
        <item x="3194"/>
        <item x="3197"/>
        <item x="1897"/>
        <item x="2405"/>
        <item x="2517"/>
        <item x="295"/>
        <item x="2265"/>
        <item x="1917"/>
        <item x="1333"/>
        <item x="2263"/>
        <item x="1622"/>
        <item x="853"/>
        <item x="1613"/>
        <item x="3195"/>
        <item x="3000"/>
        <item x="1052"/>
        <item x="3001"/>
        <item x="2264"/>
        <item x="2262"/>
        <item x="2404"/>
        <item x="2381"/>
        <item x="2664"/>
        <item x="1474"/>
        <item x="3061"/>
        <item x="2170"/>
        <item x="1476"/>
        <item x="2385"/>
        <item x="1893"/>
        <item x="777"/>
        <item x="1486"/>
        <item x="296"/>
        <item x="3056"/>
        <item x="1196"/>
        <item x="3130"/>
        <item x="2396"/>
        <item x="2591"/>
        <item x="2400"/>
        <item x="2181"/>
        <item x="1892"/>
        <item x="2319"/>
        <item x="3069"/>
        <item x="2590"/>
        <item x="3268"/>
        <item x="1903"/>
        <item x="2403"/>
        <item x="2261"/>
        <item x="2174"/>
        <item x="1914"/>
        <item x="3005"/>
        <item x="3199"/>
        <item x="2173"/>
        <item x="2516"/>
        <item x="1061"/>
        <item x="3273"/>
        <item x="3191"/>
        <item x="2315"/>
        <item x="795"/>
        <item x="1894"/>
        <item x="2446"/>
        <item x="2117"/>
        <item x="2323"/>
        <item x="2401"/>
        <item x="1055"/>
        <item x="2393"/>
        <item x="3266"/>
        <item x="2246"/>
        <item x="2402"/>
        <item x="2513"/>
        <item x="3198"/>
        <item x="2397"/>
        <item x="2260"/>
        <item x="2514"/>
        <item x="845"/>
        <item x="866"/>
        <item x="2448"/>
        <item x="2245"/>
        <item x="2259"/>
        <item x="2398"/>
        <item x="2445"/>
        <item x="2168"/>
        <item x="1890"/>
        <item x="2930"/>
        <item x="783"/>
        <item x="2921"/>
        <item x="2593"/>
        <item x="3070"/>
        <item x="2386"/>
        <item x="1129"/>
        <item x="2447"/>
        <item x="3190"/>
        <item x="863"/>
        <item x="2248"/>
        <item x="3132"/>
        <item x="1136"/>
        <item x="3271"/>
        <item x="3131"/>
        <item x="1623"/>
        <item x="1128"/>
        <item x="847"/>
        <item x="2247"/>
        <item x="2594"/>
        <item x="1120"/>
        <item x="2929"/>
        <item x="1907"/>
        <item x="2928"/>
        <item x="1910"/>
        <item x="1059"/>
        <item x="1902"/>
        <item x="2443"/>
        <item x="2522"/>
        <item x="2927"/>
        <item x="3125"/>
        <item x="2931"/>
        <item x="2379"/>
        <item x="3254"/>
        <item x="2249"/>
        <item x="2317"/>
        <item x="2238"/>
        <item x="3055"/>
        <item x="1053"/>
        <item x="2387"/>
        <item x="2244"/>
        <item x="3267"/>
        <item x="2388"/>
        <item x="1901"/>
        <item x="2256"/>
        <item x="786"/>
        <item x="2258"/>
        <item x="1054"/>
        <item x="849"/>
        <item x="844"/>
        <item x="2255"/>
        <item x="2312"/>
        <item x="2243"/>
        <item x="2389"/>
        <item x="3135"/>
        <item x="3274"/>
        <item x="2250"/>
        <item x="2587"/>
        <item x="2251"/>
        <item x="2934"/>
        <item x="846"/>
        <item x="1050"/>
        <item x="2318"/>
        <item x="3196"/>
        <item x="848"/>
        <item x="2172"/>
        <item x="2257"/>
        <item x="1908"/>
        <item x="3133"/>
        <item x="1624"/>
        <item x="2242"/>
        <item x="2392"/>
        <item x="3200"/>
        <item x="1058"/>
        <item x="2252"/>
        <item x="2309"/>
        <item x="3134"/>
        <item x="2169"/>
        <item x="2253"/>
        <item x="2241"/>
        <item x="2240"/>
        <item x="2254"/>
        <item x="2239"/>
        <item x="2378"/>
        <item x="864"/>
        <item t="default"/>
      </items>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1">
    <field x="5"/>
  </colFields>
  <col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colItems>
  <dataFields count="1">
    <dataField name="Sum of Compound Growth" fld="8" subtotal="average" baseField="0" baseItem="0"/>
  </dataFields>
  <formats count="4">
    <format dxfId="6">
      <pivotArea outline="0" collapsedLevelsAreSubtotals="1" fieldPosition="0">
        <references count="1">
          <reference field="5" count="68" selected="0">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reference>
        </references>
      </pivotArea>
    </format>
    <format dxfId="5">
      <pivotArea grandCol="1" outline="0" collapsedLevelsAreSubtotals="1" fieldPosition="0"/>
    </format>
    <format dxfId="4">
      <pivotArea collapsedLevelsAreSubtotals="1" fieldPosition="0">
        <references count="2">
          <reference field="0" count="0"/>
          <reference field="5" count="2" selected="0">
            <x v="1"/>
            <x v="2"/>
          </reference>
        </references>
      </pivotArea>
    </format>
    <format dxfId="3">
      <pivotArea field="5" grandRow="1" outline="0" collapsedLevelsAreSubtotals="1" axis="axisCol" fieldPosition="0">
        <references count="1">
          <reference field="5" count="2" selected="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5CDBAD-99B2-F641-B994-2FD472009202}" name="PivotTable2" cacheId="1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55:BT103" firstHeaderRow="1" firstDataRow="2" firstDataCol="1"/>
  <pivotFields count="9">
    <pivotField axis="axisRow" showAll="0">
      <items count="50">
        <item x="42"/>
        <item x="0"/>
        <item x="1"/>
        <item x="2"/>
        <item x="30"/>
        <item x="3"/>
        <item x="26"/>
        <item x="31"/>
        <item x="32"/>
        <item x="43"/>
        <item x="44"/>
        <item x="4"/>
        <item x="8"/>
        <item x="5"/>
        <item h="1" x="48"/>
        <item x="24"/>
        <item x="33"/>
        <item x="6"/>
        <item x="7"/>
        <item x="28"/>
        <item x="9"/>
        <item x="10"/>
        <item x="35"/>
        <item x="34"/>
        <item x="12"/>
        <item x="11"/>
        <item x="36"/>
        <item x="13"/>
        <item x="14"/>
        <item x="15"/>
        <item x="46"/>
        <item x="16"/>
        <item x="45"/>
        <item x="17"/>
        <item x="18"/>
        <item x="20"/>
        <item x="19"/>
        <item h="1" x="41"/>
        <item x="21"/>
        <item x="22"/>
        <item x="37"/>
        <item x="47"/>
        <item x="23"/>
        <item x="38"/>
        <item x="25"/>
        <item x="27"/>
        <item x="29"/>
        <item h="1" x="40"/>
        <item x="39"/>
        <item t="default"/>
      </items>
    </pivotField>
    <pivotField showAll="0"/>
    <pivotField showAll="0"/>
    <pivotField showAll="0"/>
    <pivotField showAll="0"/>
    <pivotField showAll="0"/>
    <pivotField axis="axisCol"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numFmtId="43" showAll="0"/>
    <pivotField numFmtId="164" showAll="0"/>
  </pivotFields>
  <rowFields count="1">
    <field x="0"/>
  </rowFields>
  <rowItems count="47">
    <i>
      <x/>
    </i>
    <i>
      <x v="1"/>
    </i>
    <i>
      <x v="2"/>
    </i>
    <i>
      <x v="3"/>
    </i>
    <i>
      <x v="4"/>
    </i>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5"/>
    </i>
    <i>
      <x v="46"/>
    </i>
    <i>
      <x v="48"/>
    </i>
    <i t="grand">
      <x/>
    </i>
  </rowItems>
  <colFields count="1">
    <field x="6"/>
  </colFields>
  <col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colItems>
  <dataFields count="1">
    <dataField name="Sum of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B10A19-BE26-534A-AC15-5526C9F65CD6}" name="Table4" displayName="Table4" ref="A1:N47" totalsRowShown="0">
  <sortState xmlns:xlrd2="http://schemas.microsoft.com/office/spreadsheetml/2017/richdata2" ref="A2:N47">
    <sortCondition ref="D1:D47"/>
  </sortState>
  <tableColumns count="14">
    <tableColumn id="1" xr3:uid="{21F856C4-58BE-1C4C-AD15-5DCC125691AD}" name="G7"/>
    <tableColumn id="2" xr3:uid="{6C08BE3E-328B-8044-A9E0-A362DF5170D0}" name="G20"/>
    <tableColumn id="3" xr3:uid="{07DBBD8C-0655-624C-B1FC-7722E4C3C5B0}" name="OECD"/>
    <tableColumn id="4" xr3:uid="{EDAAF23A-F421-A84D-815F-A6FB39FB6EA3}" name="Country"/>
    <tableColumn id="5" xr3:uid="{A8B0CE06-8A64-5445-BDEC-FA72004C81F0}" name="name">
      <calculatedColumnFormula>_xlfn.XLOOKUP(D2,'Country Code &amp; Info'!A:A,'Country Code &amp; Info'!B:B)</calculatedColumnFormula>
    </tableColumn>
    <tableColumn id="6" xr3:uid="{4CA5DE5D-26BA-A743-B036-794EE9A95D38}" name="GDP2020 in MillionUSD" dataDxfId="70" dataCellStyle="Comma">
      <calculatedColumnFormula>VLOOKUP(D2,'GDP Pred - 2060'!M:CF, 32)</calculatedColumnFormula>
    </tableColumn>
    <tableColumn id="7" xr3:uid="{23032FA7-4C85-334A-9F26-D8599B9B95D8}" name="compGrowth" dataDxfId="69" dataCellStyle="Comma">
      <calculatedColumnFormula>_xlfn.XLOOKUP(D2,'GDP Pred 2060 Pivot'!$A$3:$A$51,'GDP Pred 2060 Pivot'!$CB$3:$CB$51)</calculatedColumnFormula>
    </tableColumn>
    <tableColumn id="8" xr3:uid="{A749FD73-225B-B346-BDB5-BF391BECF61E}" name="avgAnnuTemp" dataDxfId="68">
      <calculatedColumnFormula>_xlfn.XLOOKUP(D2,'Berkeley Earth Temp'!L:L,'Berkeley Earth Temp'!P:P)</calculatedColumnFormula>
    </tableColumn>
    <tableColumn id="9" xr3:uid="{AF274698-CAD0-5845-997A-EBE7C1FB6376}" name="tempStepRatio" dataDxfId="67">
      <calculatedColumnFormula>_xlfn.XLOOKUP(D2,'Berkeley Earth Temp'!L:L,'Berkeley Earth Temp'!R:R)</calculatedColumnFormula>
    </tableColumn>
    <tableColumn id="10" xr3:uid="{C5DEA9CC-4401-484C-AB3E-84B3A1FDC974}" name="GDPby2060 in MUSD" dataDxfId="66" dataCellStyle="Comma">
      <calculatedColumnFormula>_xlfn.XLOOKUP(D2,'GDP Pred 2060 Pivot'!$A$57:$A$105,'GDP Pred 2060 Pivot'!$BT$57:$BT$105)</calculatedColumnFormula>
    </tableColumn>
    <tableColumn id="11" xr3:uid="{280D6F5C-7375-7B4F-A017-4B6642F6F01D}" name="benefit from warming" dataDxfId="65" dataCellStyle="Comma">
      <calculatedColumnFormula>IF(H2&lt;8,"Y","N")</calculatedColumnFormula>
    </tableColumn>
    <tableColumn id="12" xr3:uid="{2AE7732D-696B-804F-9A9E-DCDC58BA57FA}" name="GDP2018 in MillionUSD" dataDxfId="64">
      <calculatedColumnFormula>_xlfn.XLOOKUP(D2,'GDP Pred - 2060'!M:M,'GDP Pred - 2060'!AP:AP)</calculatedColumnFormula>
    </tableColumn>
    <tableColumn id="13" xr3:uid="{24668A58-FB4C-D14B-84D2-49BE0F701097}" name="GHG2018 in MtCO2e" dataDxfId="63">
      <calculatedColumnFormula>_xlfn.XLOOKUP(D2,'Hist-ghg-emissions'!D:D,'Hist-ghg-emissions'!AK:AK)</calculatedColumnFormula>
    </tableColumn>
    <tableColumn id="14" xr3:uid="{0D92DDE0-436C-A542-A1FF-2741B74B93B3}" name="unit GHG/GDP, tCO2e/Million USD" dataDxfId="62">
      <calculatedColumnFormula>M2/L2*10^6</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39CD99-87C7-3E42-A113-860F4F6A4A26}" name="Table2" displayName="Table2" ref="A1:E268" totalsRowShown="0">
  <autoFilter ref="A1:E268" xr:uid="{68F7CFDE-E5A2-7E4C-8FD5-9B7F96AA5C06}"/>
  <sortState xmlns:xlrd2="http://schemas.microsoft.com/office/spreadsheetml/2017/richdata2" ref="A2:E267">
    <sortCondition ref="A1:A267"/>
  </sortState>
  <tableColumns count="5">
    <tableColumn id="1" xr3:uid="{7C9196C5-772B-0545-9F56-A000B6A148EA}" name="Country Code"/>
    <tableColumn id="5" xr3:uid="{0637E872-A584-E24C-B87A-D5D71C051FA8}" name="TableName"/>
    <tableColumn id="2" xr3:uid="{4697C02D-0503-BE46-8D8F-918485884202}" name="Region"/>
    <tableColumn id="3" xr3:uid="{7C680490-CBA2-594F-BB89-2CA73F069B76}" name="IncomeGroup"/>
    <tableColumn id="4" xr3:uid="{183968DC-74B4-624E-AA40-0CB59D56B07C}" name="SpecialNotes" dataDxfId="6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AE125-A60C-E746-8601-C8ED85CA18D4}" name="Table1" displayName="Table1" ref="A2:BP266" totalsRowShown="0">
  <autoFilter ref="A2:BP266" xr:uid="{372C94E9-43AE-C943-82C1-18E98AA92B95}"/>
  <sortState xmlns:xlrd2="http://schemas.microsoft.com/office/spreadsheetml/2017/richdata2" ref="A11:BP265">
    <sortCondition ref="D2:D266"/>
  </sortState>
  <tableColumns count="68">
    <tableColumn id="1" xr3:uid="{F9584BBB-4E89-1E40-BCA9-06576E7B0F39}" name="Country Name"/>
    <tableColumn id="2" xr3:uid="{7EB861AD-C8FE-8940-9778-A9175738C19A}" name="Country Code"/>
    <tableColumn id="3" xr3:uid="{2076E53F-E063-8E41-9682-D342A13658E0}" name="Region">
      <calculatedColumnFormula>VLOOKUP(B3,'Country Code &amp; Info'!A:D,2)</calculatedColumnFormula>
    </tableColumn>
    <tableColumn id="68" xr3:uid="{BA365B3F-73AF-D94F-9554-C08CC5261C19}" name="OECD Gfocus" dataDxfId="60">
      <calculatedColumnFormula>IF(ISNA(_xlfn.XLOOKUP(B3,'GDP Pred - 2060'!M:M,'GDP Pred - 2060'!M:M)), FALSE, TRUE)</calculatedColumnFormula>
    </tableColumn>
    <tableColumn id="4" xr3:uid="{BB671AE8-CB04-1E4C-AB8E-A07A8EF0BAFF}" name="IncomeGroup">
      <calculatedColumnFormula>VLOOKUP(B3,'Country Code &amp; Info'!A:D,3)</calculatedColumnFormula>
    </tableColumn>
    <tableColumn id="5" xr3:uid="{856E1A26-5824-4B48-ACF7-2FAC4C67E16F}" name="Indicator Name"/>
    <tableColumn id="6" xr3:uid="{23C17C4C-184F-9342-B5CB-11390EA946B4}" name="Indicator Code"/>
    <tableColumn id="7" xr3:uid="{1FD6C617-F450-C743-9324-D90AAE70BFC5}" name="1960"/>
    <tableColumn id="8" xr3:uid="{649C33B4-B424-6E48-86F0-1043B5693A56}" name="1961"/>
    <tableColumn id="9" xr3:uid="{13B48D0B-B58A-4247-BCFF-6C475DEBBBB0}" name="1962"/>
    <tableColumn id="10" xr3:uid="{B71C3659-C701-D747-BE25-E4EB312B4FA9}" name="1963"/>
    <tableColumn id="11" xr3:uid="{536BEB00-D331-8542-89EE-9380C9255D78}" name="1964"/>
    <tableColumn id="12" xr3:uid="{64620805-BE96-8144-B63C-4AC6E7A2FB88}" name="1965"/>
    <tableColumn id="13" xr3:uid="{ED27D00D-12D8-284F-83F1-882C77D69E8B}" name="1966"/>
    <tableColumn id="14" xr3:uid="{6187525A-060B-2442-9F43-A7A5151917D8}" name="1967"/>
    <tableColumn id="15" xr3:uid="{B703F60A-31EC-8542-9934-CF2E3BFAF12E}" name="1968" dataDxfId="59" dataCellStyle="Comma"/>
    <tableColumn id="16" xr3:uid="{693801AF-16CF-AE45-BA07-1D0015AA6FB2}" name="1969" dataDxfId="58" dataCellStyle="Comma"/>
    <tableColumn id="17" xr3:uid="{FE5C613B-9C26-F144-A008-BAEA69CDD7E5}" name="1970" dataDxfId="57" dataCellStyle="Comma"/>
    <tableColumn id="18" xr3:uid="{9E57FE9A-29BA-0D4E-8FE4-BDAF0F9164C1}" name="1971" dataDxfId="56" dataCellStyle="Comma"/>
    <tableColumn id="19" xr3:uid="{99E1BF97-BDCE-B04D-BB91-CE350583BCC5}" name="1972" dataDxfId="55" dataCellStyle="Comma"/>
    <tableColumn id="20" xr3:uid="{7D5195CF-21A8-BF47-9DB6-28E3CD59501E}" name="1973" dataDxfId="54" dataCellStyle="Comma"/>
    <tableColumn id="21" xr3:uid="{AFA6D038-0569-E446-83AA-600AA2A1661D}" name="1974" dataDxfId="53" dataCellStyle="Comma"/>
    <tableColumn id="22" xr3:uid="{F8D25C15-8503-1440-A216-07170E285CAE}" name="1975" dataDxfId="52" dataCellStyle="Comma"/>
    <tableColumn id="23" xr3:uid="{EE2A6D64-8ADC-D446-9F7E-3877236285E8}" name="1976" dataDxfId="51" dataCellStyle="Comma"/>
    <tableColumn id="24" xr3:uid="{027691D6-4CD0-DD4A-895A-30F40EE4D0E2}" name="1977" dataDxfId="50" dataCellStyle="Comma"/>
    <tableColumn id="25" xr3:uid="{EEB62718-0968-B441-9D3A-5AA525F1E715}" name="1978" dataDxfId="49" dataCellStyle="Comma"/>
    <tableColumn id="26" xr3:uid="{051D7874-A2FE-3E4E-A153-7E8D438C2D08}" name="1979" dataDxfId="48" dataCellStyle="Comma"/>
    <tableColumn id="27" xr3:uid="{909A297A-A822-724A-AC2B-895ABFB2AB72}" name="1980" dataDxfId="47" dataCellStyle="Comma"/>
    <tableColumn id="28" xr3:uid="{42545772-95DB-9344-8BA8-75930D8840C9}" name="1981" dataDxfId="46" dataCellStyle="Comma"/>
    <tableColumn id="29" xr3:uid="{281ED64B-1E76-2E4D-A699-8DFFBAE14619}" name="1982" dataDxfId="45" dataCellStyle="Comma"/>
    <tableColumn id="30" xr3:uid="{8675021F-95E9-1B40-8497-41DB7B5FE7A8}" name="1983" dataDxfId="44" dataCellStyle="Comma"/>
    <tableColumn id="31" xr3:uid="{CA9A87AE-258E-274C-B0EF-A8C00FA63DF7}" name="1984" dataDxfId="43" dataCellStyle="Comma"/>
    <tableColumn id="32" xr3:uid="{8F60DB04-B2A6-014A-8697-9369C04E11B3}" name="1985" dataDxfId="42" dataCellStyle="Comma"/>
    <tableColumn id="33" xr3:uid="{674D57E6-096C-5D47-BC42-9095569DDF52}" name="1986" dataDxfId="41" dataCellStyle="Comma"/>
    <tableColumn id="34" xr3:uid="{4A6E7946-D882-AF4E-8A33-0FA89978868B}" name="1987" dataDxfId="40" dataCellStyle="Comma"/>
    <tableColumn id="35" xr3:uid="{9F38A5B6-6084-D545-A667-89196DAEA469}" name="1988" dataDxfId="39" dataCellStyle="Comma"/>
    <tableColumn id="36" xr3:uid="{1373AFF1-E378-F646-977F-92B1D3E3E85C}" name="1989" dataDxfId="38" dataCellStyle="Comma"/>
    <tableColumn id="37" xr3:uid="{E0E99124-ABD7-0A4E-99E6-0005635E633D}" name="1990" dataDxfId="37" dataCellStyle="Comma"/>
    <tableColumn id="38" xr3:uid="{A85C0033-54CF-1144-947F-1CA85FE62166}" name="1991" dataDxfId="36" dataCellStyle="Comma"/>
    <tableColumn id="39" xr3:uid="{CA4C5FCD-25D4-9E4E-AB24-94701E610CC5}" name="1992" dataDxfId="35" dataCellStyle="Comma"/>
    <tableColumn id="40" xr3:uid="{95F1C269-673E-D74E-802A-3B2BAFCCECB2}" name="1993" dataDxfId="34" dataCellStyle="Comma"/>
    <tableColumn id="41" xr3:uid="{5753935C-0D91-274D-A1F2-3FCCAE6A9859}" name="1994" dataDxfId="33" dataCellStyle="Comma"/>
    <tableColumn id="42" xr3:uid="{BC4E0CCF-9A1E-D445-BF7B-1298C621C8EB}" name="1995" dataDxfId="32" dataCellStyle="Comma"/>
    <tableColumn id="43" xr3:uid="{086115F3-DAF0-E04F-9885-CB22375887DB}" name="1996" dataDxfId="31" dataCellStyle="Comma"/>
    <tableColumn id="44" xr3:uid="{D48C8CCF-1EB6-344E-B799-7BC243A1FFD7}" name="1997" dataDxfId="30" dataCellStyle="Comma"/>
    <tableColumn id="45" xr3:uid="{B2A436B5-8012-FB41-B227-2657E4BAE64D}" name="1998" dataDxfId="29" dataCellStyle="Comma"/>
    <tableColumn id="46" xr3:uid="{C74B05E5-C68F-FD47-8D87-F8C0E8D2D7E8}" name="1999" dataDxfId="28" dataCellStyle="Comma"/>
    <tableColumn id="47" xr3:uid="{A02C80C3-4927-5C46-A8B3-1FB200A8CF77}" name="2000" dataDxfId="27" dataCellStyle="Comma"/>
    <tableColumn id="48" xr3:uid="{2A0793AF-8EC7-CC4E-84E7-2A444EF50CEC}" name="2001" dataDxfId="26" dataCellStyle="Comma"/>
    <tableColumn id="49" xr3:uid="{C0C2072E-3063-FC4D-9C50-494999FA309E}" name="2002" dataDxfId="25" dataCellStyle="Comma"/>
    <tableColumn id="50" xr3:uid="{80F3636B-8817-214C-AD52-CA80566EE24E}" name="2003" dataDxfId="24" dataCellStyle="Comma"/>
    <tableColumn id="51" xr3:uid="{47046516-1990-5F4D-ABC2-D92BFD090811}" name="2004" dataDxfId="23" dataCellStyle="Comma"/>
    <tableColumn id="52" xr3:uid="{703F3799-3882-4741-9FB8-77D74C09081C}" name="2005" dataDxfId="22" dataCellStyle="Comma"/>
    <tableColumn id="53" xr3:uid="{3F91A469-0D13-5C43-992C-BA2BF3A870FD}" name="2006" dataDxfId="21" dataCellStyle="Comma"/>
    <tableColumn id="54" xr3:uid="{5B56FAF3-E1C6-604B-82C8-56B801FD73BA}" name="2007" dataDxfId="20" dataCellStyle="Comma"/>
    <tableColumn id="55" xr3:uid="{6783E785-0A3C-D347-ACB8-A64E0EB8BA36}" name="2008" dataDxfId="19" dataCellStyle="Comma"/>
    <tableColumn id="56" xr3:uid="{79A9616A-4D97-CE45-BCAC-37680021039D}" name="2009" dataDxfId="18" dataCellStyle="Comma"/>
    <tableColumn id="57" xr3:uid="{F54188AD-D71A-0341-A205-F0544CAAB68D}" name="2010" dataDxfId="17" dataCellStyle="Comma"/>
    <tableColumn id="58" xr3:uid="{38874E77-8811-7949-B036-EC45141FE719}" name="2011" dataDxfId="16" dataCellStyle="Comma"/>
    <tableColumn id="59" xr3:uid="{D7D52687-391C-A041-A95A-9B62982F4804}" name="2012" dataDxfId="15" dataCellStyle="Comma"/>
    <tableColumn id="60" xr3:uid="{2DAF60F8-172D-C84D-B197-4090BDF6754D}" name="2013" dataDxfId="14" dataCellStyle="Comma"/>
    <tableColumn id="61" xr3:uid="{AF6E0CA1-6EDF-8D47-A5EE-3FBA6BDDBD76}" name="2014" dataDxfId="13" dataCellStyle="Comma"/>
    <tableColumn id="62" xr3:uid="{11E9E515-FCA7-0340-81E7-E35E6E9A7169}" name="2015" dataDxfId="12" dataCellStyle="Comma"/>
    <tableColumn id="63" xr3:uid="{CDFC848B-2207-3E45-A724-D4A359706666}" name="2016" dataDxfId="11" dataCellStyle="Comma"/>
    <tableColumn id="64" xr3:uid="{FD0C8004-798C-344D-88F2-01E4F42AF53D}" name="2017" dataDxfId="10" dataCellStyle="Comma"/>
    <tableColumn id="65" xr3:uid="{C6AFB619-D574-B542-8B1E-2804E27D6BA9}" name="2018" dataDxfId="9" dataCellStyle="Comma"/>
    <tableColumn id="66" xr3:uid="{25259AEB-3E53-8D47-90EA-D5F044464C5F}" name="2019" dataDxfId="8" dataCellStyle="Comma"/>
    <tableColumn id="67" xr3:uid="{94168C8C-CAE8-CE40-9548-C70FE9A0E7D8}" name="2020" dataDxfId="7" dataCellStyle="Comma"/>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03E311-CFF7-D148-860D-84790FD7C664}" name="Table3" displayName="Table3" ref="A1:I3438" totalsRowShown="0">
  <autoFilter ref="A1:I3438" xr:uid="{3E8A685C-A5F5-2544-B045-5D10BC1415DD}"/>
  <tableColumns count="9">
    <tableColumn id="1" xr3:uid="{39B03C6F-E476-EA4C-9C51-A51E236AC385}" name="LOCATION"/>
    <tableColumn id="8" xr3:uid="{B7B5310A-A6B5-1048-941C-C5A10B6BC8D0}" name="Country" dataDxfId="2">
      <calculatedColumnFormula>_xlfn.XLOOKUP(A2,'Country Code &amp; Info'!A:A,'Country Code &amp; Info'!B:B)</calculatedColumnFormula>
    </tableColumn>
    <tableColumn id="2" xr3:uid="{C393D737-2105-1642-B4D1-043261A6D87B}" name="INDICATOR"/>
    <tableColumn id="3" xr3:uid="{C8D34DB6-0DE8-1B48-8133-D1F1C02B1F85}" name="SUBJECT"/>
    <tableColumn id="4" xr3:uid="{9C030312-0229-184C-BF89-E80F12C918BD}" name="MEASURE"/>
    <tableColumn id="5" xr3:uid="{DCC89BE8-4F4A-7F46-84C0-E9BB3E5457EB}" name="FREQUENCY"/>
    <tableColumn id="6" xr3:uid="{66BCD092-BF2D-074E-BB9B-CFA8D8C91072}" name="TIME"/>
    <tableColumn id="7" xr3:uid="{4749ED52-C8A4-874F-BA75-60D3B403358D}" name="Value" dataDxfId="1" dataCellStyle="Comma"/>
    <tableColumn id="9" xr3:uid="{BB2C83D5-A856-E14F-BC5B-3B441E220337}" name="Compound Growth" dataDxfId="0" dataCellStyle="Per cent">
      <calculatedColumnFormula>IF(A2=A1, H2/H1-1, 0)</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F74E0B-26A3-274C-98B5-7C99943EBAD2}" name="Table6" displayName="Table6" ref="A1:E212" totalsRowShown="0">
  <autoFilter ref="A1:E212" xr:uid="{57C4FB81-F4C2-4244-9A6F-A142AB1577E6}"/>
  <sortState xmlns:xlrd2="http://schemas.microsoft.com/office/spreadsheetml/2017/richdata2" ref="A2:E212">
    <sortCondition ref="A1:A212"/>
  </sortState>
  <tableColumns count="5">
    <tableColumn id="1" xr3:uid="{D0330D16-F911-C146-BC18-48E42A7FBBE2}" name="Country Code">
      <calculatedColumnFormula array="1">_xlfn.XLOOKUP(C2,'Country Code &amp; Info'!B:B,'Country Code &amp; Info'!A:A, NA)</calculatedColumnFormula>
    </tableColumn>
    <tableColumn id="2" xr3:uid="{7FE66FDA-CF63-1245-9C59-2594445CD386}" name="Region">
      <calculatedColumnFormula>VLOOKUP(A2,'Country Code &amp; Info'!A:D,3)</calculatedColumnFormula>
    </tableColumn>
    <tableColumn id="3" xr3:uid="{0D593482-C2DF-9043-AAEE-9C7B6FE72ED1}" name="Country Name"/>
    <tableColumn id="4" xr3:uid="{E13A0899-9140-FB4D-993B-6F86D6FA9249}" name="Avg Annual Temp (1961-1990, Cels)"/>
    <tableColumn id="5" xr3:uid="{5535748B-0CE5-6B4D-8A42-041DA58F781C}" name="Data from Yea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hyperlink" Target="https://data.worldbank.org/indicator/NY.GDP.MKTP.CD" TargetMode="Externa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data.oecd.org/gdp/real-gdp-long-term-forecast.htm"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32FEB-163A-D944-A7E7-2CA5E1FC20D5}">
  <dimension ref="A1:BO43"/>
  <sheetViews>
    <sheetView tabSelected="1" workbookViewId="0">
      <pane xSplit="1" ySplit="2" topLeftCell="B3" activePane="bottomRight" state="frozen"/>
      <selection pane="topRight" activeCell="B1" sqref="B1"/>
      <selection pane="bottomLeft" activeCell="A2" sqref="A2"/>
      <selection pane="bottomRight" activeCell="C1" sqref="C1:C1048576"/>
    </sheetView>
  </sheetViews>
  <sheetFormatPr baseColWidth="10" defaultRowHeight="16" outlineLevelCol="1" x14ac:dyDescent="0.2"/>
  <cols>
    <col min="4" max="4" width="9.5" style="54" bestFit="1" customWidth="1"/>
    <col min="5" max="5" width="17.33203125" style="6" bestFit="1" customWidth="1"/>
    <col min="6" max="6" width="15.6640625" style="55" hidden="1" customWidth="1" outlineLevel="1"/>
    <col min="7" max="7" width="24.83203125" style="55" hidden="1" customWidth="1" outlineLevel="1"/>
    <col min="8" max="8" width="18.83203125" style="55" hidden="1" customWidth="1" outlineLevel="1"/>
    <col min="9" max="9" width="24.5" style="55" hidden="1" customWidth="1" outlineLevel="1"/>
    <col min="10" max="10" width="15.6640625" style="55" hidden="1" customWidth="1" outlineLevel="1"/>
    <col min="11" max="11" width="16.6640625" style="55" hidden="1" customWidth="1" outlineLevel="1"/>
    <col min="12" max="12" width="19.83203125" style="55" hidden="1" customWidth="1" outlineLevel="1"/>
    <col min="13" max="13" width="9.5" style="54" bestFit="1" customWidth="1" collapsed="1"/>
    <col min="14" max="14" width="17.1640625" bestFit="1" customWidth="1"/>
    <col min="15" max="15" width="15.5" customWidth="1" outlineLevel="1"/>
    <col min="16" max="16" width="10.83203125" customWidth="1" outlineLevel="1"/>
    <col min="17" max="17" width="18.6640625" style="66" customWidth="1" outlineLevel="1"/>
    <col min="18" max="21" width="10.83203125" customWidth="1" outlineLevel="1"/>
    <col min="22" max="22" width="12.1640625" bestFit="1" customWidth="1"/>
    <col min="23" max="23" width="15.83203125" bestFit="1" customWidth="1"/>
    <col min="29" max="29" width="19.6640625" bestFit="1" customWidth="1"/>
  </cols>
  <sheetData>
    <row r="1" spans="1:65" x14ac:dyDescent="0.2">
      <c r="D1" s="89" t="s">
        <v>834</v>
      </c>
      <c r="E1" s="90"/>
      <c r="F1" s="90"/>
      <c r="G1" s="90"/>
      <c r="H1" s="90"/>
      <c r="I1" s="90"/>
      <c r="J1" s="90"/>
      <c r="K1" s="90"/>
      <c r="L1" s="91"/>
      <c r="M1" s="87" t="s">
        <v>835</v>
      </c>
      <c r="N1" s="88"/>
      <c r="O1" s="88"/>
      <c r="P1" s="88"/>
      <c r="Q1" s="88"/>
      <c r="R1" s="88"/>
      <c r="S1" s="88"/>
      <c r="T1" s="88"/>
      <c r="U1" s="88"/>
      <c r="V1" s="92" t="s">
        <v>853</v>
      </c>
      <c r="W1" s="93"/>
      <c r="X1" s="93"/>
      <c r="Y1" s="93"/>
      <c r="Z1" s="93"/>
      <c r="AA1" s="93"/>
      <c r="AB1" s="93"/>
      <c r="AC1" s="94"/>
      <c r="AD1" s="84" t="s">
        <v>854</v>
      </c>
      <c r="AE1" s="95"/>
      <c r="AF1" s="95"/>
      <c r="AG1" s="95"/>
      <c r="AH1" s="95"/>
      <c r="AI1" s="95"/>
      <c r="AJ1" s="95"/>
      <c r="AK1" s="95"/>
      <c r="AL1" s="95"/>
      <c r="AM1" s="84" t="s">
        <v>855</v>
      </c>
      <c r="AN1" s="85"/>
      <c r="AO1" s="85"/>
      <c r="AP1" s="85"/>
      <c r="AQ1" s="85"/>
      <c r="AR1" s="85"/>
      <c r="AS1" s="85"/>
      <c r="AT1" s="85"/>
      <c r="AU1" s="86"/>
      <c r="AV1" s="81" t="s">
        <v>856</v>
      </c>
      <c r="AW1" s="82"/>
      <c r="AX1" s="82"/>
      <c r="AY1" s="82"/>
      <c r="AZ1" s="82"/>
      <c r="BA1" s="82"/>
      <c r="BB1" s="82"/>
      <c r="BC1" s="82"/>
      <c r="BD1" s="83"/>
      <c r="BE1" s="81" t="s">
        <v>857</v>
      </c>
      <c r="BF1" s="82"/>
      <c r="BG1" s="82"/>
      <c r="BH1" s="82"/>
      <c r="BI1" s="82"/>
      <c r="BJ1" s="82"/>
      <c r="BK1" s="82"/>
      <c r="BL1" s="82"/>
      <c r="BM1" s="83"/>
    </row>
    <row r="2" spans="1:65" x14ac:dyDescent="0.2">
      <c r="A2" t="s">
        <v>818</v>
      </c>
      <c r="B2" t="s">
        <v>864</v>
      </c>
      <c r="C2" t="s">
        <v>628</v>
      </c>
      <c r="D2" s="58" t="s">
        <v>826</v>
      </c>
      <c r="E2" s="78" t="s">
        <v>836</v>
      </c>
      <c r="F2" s="59" t="s">
        <v>838</v>
      </c>
      <c r="G2" s="59" t="s">
        <v>839</v>
      </c>
      <c r="H2" s="59" t="s">
        <v>840</v>
      </c>
      <c r="I2" s="59" t="s">
        <v>841</v>
      </c>
      <c r="J2" s="59" t="s">
        <v>842</v>
      </c>
      <c r="K2" s="59" t="s">
        <v>843</v>
      </c>
      <c r="L2" s="60" t="s">
        <v>844</v>
      </c>
      <c r="M2" s="58" t="s">
        <v>826</v>
      </c>
      <c r="N2" t="s">
        <v>837</v>
      </c>
      <c r="O2" t="s">
        <v>819</v>
      </c>
      <c r="P2" t="s">
        <v>820</v>
      </c>
      <c r="Q2" s="66" t="s">
        <v>821</v>
      </c>
      <c r="R2" t="s">
        <v>822</v>
      </c>
      <c r="S2" t="s">
        <v>823</v>
      </c>
      <c r="T2" t="s">
        <v>824</v>
      </c>
      <c r="U2" t="s">
        <v>825</v>
      </c>
      <c r="V2" s="67" t="s">
        <v>845</v>
      </c>
      <c r="W2" s="68" t="s">
        <v>846</v>
      </c>
      <c r="X2" s="68" t="s">
        <v>847</v>
      </c>
      <c r="Y2" s="68" t="s">
        <v>848</v>
      </c>
      <c r="Z2" s="68" t="s">
        <v>849</v>
      </c>
      <c r="AA2" s="68" t="s">
        <v>850</v>
      </c>
      <c r="AB2" s="68" t="s">
        <v>851</v>
      </c>
      <c r="AC2" s="69" t="s">
        <v>852</v>
      </c>
      <c r="AD2" s="58" t="s">
        <v>826</v>
      </c>
      <c r="AE2" t="s">
        <v>845</v>
      </c>
      <c r="AF2" t="s">
        <v>846</v>
      </c>
      <c r="AG2" t="s">
        <v>847</v>
      </c>
      <c r="AH2" t="s">
        <v>848</v>
      </c>
      <c r="AI2" t="s">
        <v>849</v>
      </c>
      <c r="AJ2" t="s">
        <v>850</v>
      </c>
      <c r="AK2" t="s">
        <v>851</v>
      </c>
      <c r="AL2" t="s">
        <v>852</v>
      </c>
      <c r="AM2" s="58" t="s">
        <v>826</v>
      </c>
      <c r="AN2" t="s">
        <v>845</v>
      </c>
      <c r="AO2" t="s">
        <v>846</v>
      </c>
      <c r="AP2" t="s">
        <v>847</v>
      </c>
      <c r="AQ2" t="s">
        <v>848</v>
      </c>
      <c r="AR2" t="s">
        <v>849</v>
      </c>
      <c r="AS2" t="s">
        <v>850</v>
      </c>
      <c r="AT2" t="s">
        <v>851</v>
      </c>
      <c r="AU2" t="s">
        <v>852</v>
      </c>
      <c r="AV2" s="58" t="s">
        <v>826</v>
      </c>
      <c r="AW2" s="68" t="s">
        <v>845</v>
      </c>
      <c r="AX2" s="68" t="s">
        <v>846</v>
      </c>
      <c r="AY2" s="68" t="s">
        <v>847</v>
      </c>
      <c r="AZ2" s="68" t="s">
        <v>848</v>
      </c>
      <c r="BA2" s="68" t="s">
        <v>849</v>
      </c>
      <c r="BB2" s="68" t="s">
        <v>850</v>
      </c>
      <c r="BC2" s="68" t="s">
        <v>851</v>
      </c>
      <c r="BD2" s="69" t="s">
        <v>852</v>
      </c>
      <c r="BE2" s="58" t="s">
        <v>826</v>
      </c>
      <c r="BF2" s="68" t="s">
        <v>845</v>
      </c>
      <c r="BG2" s="68" t="s">
        <v>846</v>
      </c>
      <c r="BH2" s="68" t="s">
        <v>847</v>
      </c>
      <c r="BI2" s="68" t="s">
        <v>848</v>
      </c>
      <c r="BJ2" s="68" t="s">
        <v>849</v>
      </c>
      <c r="BK2" s="68" t="s">
        <v>850</v>
      </c>
      <c r="BL2" t="s">
        <v>851</v>
      </c>
      <c r="BM2" t="s">
        <v>852</v>
      </c>
    </row>
    <row r="3" spans="1:65" x14ac:dyDescent="0.2">
      <c r="A3">
        <v>2020</v>
      </c>
      <c r="B3" s="53">
        <v>103037101.15000002</v>
      </c>
      <c r="C3" s="53">
        <f>B3*0.7</f>
        <v>72125970.805000007</v>
      </c>
      <c r="D3" s="61">
        <f>1-$E3/$B3</f>
        <v>0</v>
      </c>
      <c r="E3" s="79">
        <v>103037101.15000001</v>
      </c>
      <c r="F3" s="56">
        <v>103037101.15000001</v>
      </c>
      <c r="G3" s="56">
        <v>103037101.15000001</v>
      </c>
      <c r="H3" s="56">
        <v>103037101.15000001</v>
      </c>
      <c r="I3" s="56">
        <v>103037101.15000001</v>
      </c>
      <c r="J3" s="56">
        <v>103037101.15000001</v>
      </c>
      <c r="K3" s="56"/>
      <c r="L3" s="60">
        <v>0</v>
      </c>
      <c r="M3" s="61">
        <f>1-$N3/$B3</f>
        <v>0</v>
      </c>
      <c r="N3" s="56">
        <v>103037101.15000001</v>
      </c>
      <c r="O3" s="56">
        <v>103037101.15000001</v>
      </c>
      <c r="P3" s="59">
        <v>0</v>
      </c>
      <c r="Q3" s="77">
        <v>103037101.15000001</v>
      </c>
      <c r="R3">
        <v>0</v>
      </c>
      <c r="S3">
        <v>0</v>
      </c>
      <c r="T3">
        <v>0</v>
      </c>
      <c r="U3">
        <v>0</v>
      </c>
      <c r="V3" s="72">
        <f>36099.54*10^6</f>
        <v>36099540000</v>
      </c>
      <c r="W3" s="72">
        <v>36099540000</v>
      </c>
      <c r="X3" s="72">
        <v>36099540000</v>
      </c>
      <c r="Y3" s="72">
        <v>36099540000</v>
      </c>
      <c r="Z3" s="72">
        <v>36099540000</v>
      </c>
      <c r="AA3" s="72">
        <v>36099540000</v>
      </c>
      <c r="AB3" s="68">
        <v>0</v>
      </c>
      <c r="AC3" s="69">
        <v>0</v>
      </c>
      <c r="AD3" s="61">
        <f>$V3/AE3 - 1</f>
        <v>0</v>
      </c>
      <c r="AE3" s="72">
        <v>36099540000</v>
      </c>
      <c r="AF3" s="72">
        <v>36099540000</v>
      </c>
      <c r="AG3" s="72">
        <v>36099540000</v>
      </c>
      <c r="AH3" s="72">
        <v>36099540000</v>
      </c>
      <c r="AI3" s="72">
        <v>36099540000</v>
      </c>
      <c r="AJ3" s="72">
        <v>36099540000</v>
      </c>
      <c r="AK3">
        <v>0</v>
      </c>
      <c r="AL3">
        <v>0</v>
      </c>
      <c r="AM3" s="61">
        <f>$V3/AN3 - 1</f>
        <v>0</v>
      </c>
      <c r="AN3" s="72">
        <v>36099540000</v>
      </c>
      <c r="AO3" s="72">
        <v>36099540000</v>
      </c>
      <c r="AP3" s="72">
        <v>36099540000</v>
      </c>
      <c r="AQ3" s="72">
        <v>36099540000</v>
      </c>
      <c r="AR3" s="72">
        <v>36099540000</v>
      </c>
      <c r="AS3" s="72">
        <v>36099540000</v>
      </c>
      <c r="AT3">
        <v>0</v>
      </c>
      <c r="AU3">
        <v>0</v>
      </c>
      <c r="AV3" s="61">
        <f>$V3/AW3 - 1</f>
        <v>0</v>
      </c>
      <c r="AW3" s="72">
        <v>36099540000</v>
      </c>
      <c r="AX3" s="72">
        <v>36099540000</v>
      </c>
      <c r="AY3" s="72">
        <v>36099540000</v>
      </c>
      <c r="AZ3" s="72">
        <v>36099540000</v>
      </c>
      <c r="BA3" s="72">
        <v>36099540000</v>
      </c>
      <c r="BB3" s="72">
        <v>36099540000</v>
      </c>
      <c r="BC3" s="68">
        <v>0</v>
      </c>
      <c r="BD3" s="69">
        <v>0</v>
      </c>
      <c r="BE3" s="61">
        <f>$V3/BF3 - 1</f>
        <v>0</v>
      </c>
      <c r="BF3" s="72">
        <v>36099540000</v>
      </c>
      <c r="BG3" s="72">
        <v>36099540000</v>
      </c>
      <c r="BH3" s="72">
        <v>36099540000</v>
      </c>
      <c r="BI3" s="72">
        <v>36099540000</v>
      </c>
      <c r="BJ3" s="72">
        <v>36099540000</v>
      </c>
      <c r="BK3" s="72">
        <v>36099540000</v>
      </c>
      <c r="BL3">
        <v>0</v>
      </c>
      <c r="BM3">
        <v>0</v>
      </c>
    </row>
    <row r="4" spans="1:65" x14ac:dyDescent="0.2">
      <c r="A4">
        <v>2021</v>
      </c>
      <c r="B4" s="53">
        <v>106369406.95</v>
      </c>
      <c r="C4" s="53">
        <f t="shared" ref="C4:C43" si="0">B4*0.7</f>
        <v>74458584.864999995</v>
      </c>
      <c r="D4" s="61">
        <f t="shared" ref="D4:D43" si="1">1-$E4/$B4</f>
        <v>1.1429006477731485E-2</v>
      </c>
      <c r="E4" s="78">
        <v>105153710.308936</v>
      </c>
      <c r="F4" s="59">
        <v>101819936.112037</v>
      </c>
      <c r="G4" s="59">
        <v>103874802.661125</v>
      </c>
      <c r="H4" s="59">
        <v>105080863.36161301</v>
      </c>
      <c r="I4" s="59">
        <v>106475369.154309</v>
      </c>
      <c r="J4" s="59">
        <v>109422282.448626</v>
      </c>
      <c r="K4" s="59">
        <v>1760249.6373145799</v>
      </c>
      <c r="L4" s="60">
        <v>3098478785666.1099</v>
      </c>
      <c r="M4" s="61">
        <f>1-$N4/$B4</f>
        <v>7.444949483550789E-3</v>
      </c>
      <c r="N4">
        <v>105577492.088662</v>
      </c>
      <c r="O4">
        <v>101362329.96373101</v>
      </c>
      <c r="P4">
        <v>104771175.838331</v>
      </c>
      <c r="Q4" s="66">
        <v>105359008.380243</v>
      </c>
      <c r="R4">
        <v>106362756.90088101</v>
      </c>
      <c r="S4">
        <v>109543604.04989301</v>
      </c>
      <c r="T4">
        <v>1596373.31791341</v>
      </c>
      <c r="U4">
        <v>2548407770145.8799</v>
      </c>
      <c r="V4" s="67">
        <v>40074940866.681099</v>
      </c>
      <c r="W4" s="68">
        <v>39723265205.307098</v>
      </c>
      <c r="X4" s="68">
        <v>39946349021.450401</v>
      </c>
      <c r="Y4" s="68">
        <v>40083840011.3116</v>
      </c>
      <c r="Z4" s="68">
        <v>40192929461.375</v>
      </c>
      <c r="AA4" s="68">
        <v>40392694461.707703</v>
      </c>
      <c r="AB4" s="68">
        <v>171241355.21867499</v>
      </c>
      <c r="AC4" s="69">
        <v>2.93236017371285E+16</v>
      </c>
      <c r="AD4" s="61">
        <f t="shared" ref="AD4:AD43" si="2">$V4/AE4 - 1</f>
        <v>4.1915331646524834E-4</v>
      </c>
      <c r="AE4">
        <v>40058150360.106201</v>
      </c>
      <c r="AF4">
        <v>39730172044.932404</v>
      </c>
      <c r="AG4">
        <v>39948738838.396797</v>
      </c>
      <c r="AH4">
        <v>40041226447.759499</v>
      </c>
      <c r="AI4">
        <v>40176263836.400902</v>
      </c>
      <c r="AJ4">
        <v>40309266654.252296</v>
      </c>
      <c r="AK4">
        <v>144301992.05790001</v>
      </c>
      <c r="AL4">
        <v>2.08230649118783E+16</v>
      </c>
      <c r="AM4" s="61">
        <f t="shared" ref="AM4:AM43" si="3">$V4/AN4 - 1</f>
        <v>1.2872976121549584E-3</v>
      </c>
      <c r="AN4">
        <v>40023418815.209999</v>
      </c>
      <c r="AO4">
        <v>39632201911.052299</v>
      </c>
      <c r="AP4">
        <v>39953576518.132004</v>
      </c>
      <c r="AQ4">
        <v>40014519601.179901</v>
      </c>
      <c r="AR4">
        <v>40117941815.897499</v>
      </c>
      <c r="AS4">
        <v>40377381444.382202</v>
      </c>
      <c r="AT4">
        <v>150846144.489981</v>
      </c>
      <c r="AU4">
        <v>2.27545593074925E+16</v>
      </c>
      <c r="AV4" s="61">
        <f t="shared" ref="AV4:AV43" si="4">$V4/AW4 - 1</f>
        <v>8.9155513729166636E-4</v>
      </c>
      <c r="AW4">
        <v>40039243673.290901</v>
      </c>
      <c r="AX4">
        <v>39782853059.738403</v>
      </c>
      <c r="AY4">
        <v>39932123255.856102</v>
      </c>
      <c r="AZ4">
        <v>40041518000.470596</v>
      </c>
      <c r="BA4">
        <v>40121271490.329102</v>
      </c>
      <c r="BB4">
        <v>40362944384.385201</v>
      </c>
      <c r="BC4">
        <v>132950254.547291</v>
      </c>
      <c r="BD4">
        <v>1.76757701841895E+16</v>
      </c>
      <c r="BE4" s="61">
        <f t="shared" ref="BE4:BE43" si="5">$V4/BF4 - 1</f>
        <v>6.8976682619203977E-4</v>
      </c>
      <c r="BF4">
        <v>40047317555.553299</v>
      </c>
      <c r="BG4">
        <v>39681614300.377502</v>
      </c>
      <c r="BH4">
        <v>39927818116.511703</v>
      </c>
      <c r="BI4">
        <v>40049779613.023399</v>
      </c>
      <c r="BJ4">
        <v>40135578483.445999</v>
      </c>
      <c r="BK4">
        <v>40440419245.035599</v>
      </c>
      <c r="BL4">
        <v>160433871.25403699</v>
      </c>
      <c r="BM4">
        <v>2.57390270455571E+16</v>
      </c>
    </row>
    <row r="5" spans="1:65" x14ac:dyDescent="0.2">
      <c r="A5">
        <v>2022</v>
      </c>
      <c r="B5" s="53">
        <v>109667954.76999998</v>
      </c>
      <c r="C5" s="53">
        <f t="shared" si="0"/>
        <v>76767568.338999987</v>
      </c>
      <c r="D5" s="61">
        <f t="shared" si="1"/>
        <v>2.2271495901281524E-2</v>
      </c>
      <c r="E5" s="78">
        <v>107225485.364838</v>
      </c>
      <c r="F5" s="59">
        <v>101463365.855029</v>
      </c>
      <c r="G5" s="59">
        <v>105634371.81045701</v>
      </c>
      <c r="H5" s="59">
        <v>107059132.89377201</v>
      </c>
      <c r="I5" s="59">
        <v>109084468.93018401</v>
      </c>
      <c r="J5" s="59">
        <v>113881479.191624</v>
      </c>
      <c r="K5" s="59">
        <v>2838768.3013189798</v>
      </c>
      <c r="L5" s="60">
        <v>8058605468573.4502</v>
      </c>
      <c r="M5" s="61">
        <f t="shared" ref="M5:M43" si="6">1-$N5/$B5</f>
        <v>1.3811656768056513E-2</v>
      </c>
      <c r="N5">
        <v>108153258.620262</v>
      </c>
      <c r="O5">
        <v>103440671.31167001</v>
      </c>
      <c r="P5">
        <v>106866023.503675</v>
      </c>
      <c r="Q5" s="66">
        <v>108136778.39419501</v>
      </c>
      <c r="R5">
        <v>109381565.822846</v>
      </c>
      <c r="S5">
        <v>112781920.947258</v>
      </c>
      <c r="T5">
        <v>2012694.72383954</v>
      </c>
      <c r="U5">
        <v>4050940051371.5498</v>
      </c>
      <c r="V5" s="67">
        <v>40959146805.637604</v>
      </c>
      <c r="W5" s="68">
        <v>40410554568.731102</v>
      </c>
      <c r="X5" s="68">
        <v>40831359286.261597</v>
      </c>
      <c r="Y5" s="68">
        <v>40931266799.915001</v>
      </c>
      <c r="Z5" s="68">
        <v>41067097479.810204</v>
      </c>
      <c r="AA5" s="68">
        <v>41556993676.383598</v>
      </c>
      <c r="AB5" s="68">
        <v>221313688.01859999</v>
      </c>
      <c r="AC5" s="69">
        <v>4.89797485043946E+16</v>
      </c>
      <c r="AD5" s="61">
        <f t="shared" si="2"/>
        <v>9.7198085791387889E-3</v>
      </c>
      <c r="AE5">
        <v>40564864091.628197</v>
      </c>
      <c r="AF5">
        <v>40056460422.397003</v>
      </c>
      <c r="AG5">
        <v>40467934719.455498</v>
      </c>
      <c r="AH5">
        <v>40536217062.4795</v>
      </c>
      <c r="AI5">
        <v>40708626498.827599</v>
      </c>
      <c r="AJ5">
        <v>40933076949.447899</v>
      </c>
      <c r="AK5">
        <v>195052848.59598801</v>
      </c>
      <c r="AL5">
        <v>3.8045613745409696E+16</v>
      </c>
      <c r="AM5" s="61">
        <f t="shared" si="3"/>
        <v>1.7773282812458158E-2</v>
      </c>
      <c r="AN5">
        <v>40243880928.425797</v>
      </c>
      <c r="AO5">
        <v>39885498368.710197</v>
      </c>
      <c r="AP5">
        <v>40104598925.403702</v>
      </c>
      <c r="AQ5">
        <v>40227255981.245903</v>
      </c>
      <c r="AR5">
        <v>40396794356.523201</v>
      </c>
      <c r="AS5">
        <v>40677914184.415802</v>
      </c>
      <c r="AT5">
        <v>194857494.61334199</v>
      </c>
      <c r="AU5">
        <v>3.7969443206988704E+16</v>
      </c>
      <c r="AV5" s="61">
        <f t="shared" si="4"/>
        <v>6.3050341925866338E-2</v>
      </c>
      <c r="AW5">
        <v>38529827977.322601</v>
      </c>
      <c r="AX5">
        <v>38164705151.406097</v>
      </c>
      <c r="AY5">
        <v>38429253059.272697</v>
      </c>
      <c r="AZ5">
        <v>38525016277.709999</v>
      </c>
      <c r="BA5">
        <v>38627586343.455299</v>
      </c>
      <c r="BB5">
        <v>38909898086.762901</v>
      </c>
      <c r="BC5">
        <v>154600960.574763</v>
      </c>
      <c r="BD5">
        <v>2.39014570106396E+16</v>
      </c>
      <c r="BE5" s="61">
        <f t="shared" si="5"/>
        <v>6.8569317151499165E-2</v>
      </c>
      <c r="BF5">
        <v>38330828097.163597</v>
      </c>
      <c r="BG5">
        <v>37868195867.881104</v>
      </c>
      <c r="BH5">
        <v>38199559269.771698</v>
      </c>
      <c r="BI5">
        <v>38333615896.503799</v>
      </c>
      <c r="BJ5">
        <v>38470548692.630997</v>
      </c>
      <c r="BK5">
        <v>38732066332.276001</v>
      </c>
      <c r="BL5">
        <v>178187489.96255201</v>
      </c>
      <c r="BM5">
        <v>3.17507815791545E+16</v>
      </c>
    </row>
    <row r="6" spans="1:65" x14ac:dyDescent="0.2">
      <c r="A6">
        <v>2023</v>
      </c>
      <c r="B6" s="53">
        <v>112969816.73999999</v>
      </c>
      <c r="C6" s="53">
        <f t="shared" si="0"/>
        <v>79078871.717999995</v>
      </c>
      <c r="D6" s="61">
        <f t="shared" si="1"/>
        <v>2.6739560381232486E-2</v>
      </c>
      <c r="E6" s="78">
        <v>109949053.504024</v>
      </c>
      <c r="F6" s="59">
        <v>101633522.887532</v>
      </c>
      <c r="G6" s="59">
        <v>107152505.113444</v>
      </c>
      <c r="H6" s="59">
        <v>109329337.57423501</v>
      </c>
      <c r="I6" s="59">
        <v>112274878.786311</v>
      </c>
      <c r="J6" s="59">
        <v>117354237.13393401</v>
      </c>
      <c r="K6" s="59">
        <v>3598129.7653047098</v>
      </c>
      <c r="L6" s="60">
        <v>12946537807971.699</v>
      </c>
      <c r="M6" s="61">
        <f t="shared" si="6"/>
        <v>2.3149629445490705E-2</v>
      </c>
      <c r="N6">
        <v>110354607.343944</v>
      </c>
      <c r="O6">
        <v>103842975.287862</v>
      </c>
      <c r="P6">
        <v>108793184.501353</v>
      </c>
      <c r="Q6" s="66">
        <v>110206694.982015</v>
      </c>
      <c r="R6">
        <v>111277475.888455</v>
      </c>
      <c r="S6">
        <v>117140162.73024601</v>
      </c>
      <c r="T6">
        <v>2666939.3513275199</v>
      </c>
      <c r="U6">
        <v>7112565503659.2598</v>
      </c>
      <c r="V6" s="67">
        <v>41905401040.790001</v>
      </c>
      <c r="W6" s="68">
        <v>41218062300.111298</v>
      </c>
      <c r="X6" s="68">
        <v>41736853985.397797</v>
      </c>
      <c r="Y6" s="68">
        <v>41891450781.115196</v>
      </c>
      <c r="Z6" s="68">
        <v>42038695738.413399</v>
      </c>
      <c r="AA6" s="68">
        <v>42698546238.525002</v>
      </c>
      <c r="AB6" s="68">
        <v>274158111.26090401</v>
      </c>
      <c r="AC6" s="69">
        <v>7.5162669970146592E+16</v>
      </c>
      <c r="AD6" s="61">
        <f t="shared" si="2"/>
        <v>2.0437999068395385E-2</v>
      </c>
      <c r="AE6">
        <v>41066092284.928001</v>
      </c>
      <c r="AF6">
        <v>40548597600.598297</v>
      </c>
      <c r="AG6">
        <v>40916999648.573898</v>
      </c>
      <c r="AH6">
        <v>41026182836.176903</v>
      </c>
      <c r="AI6">
        <v>41222690097.041</v>
      </c>
      <c r="AJ6">
        <v>41683681152.549301</v>
      </c>
      <c r="AK6">
        <v>231723185.917254</v>
      </c>
      <c r="AL6">
        <v>5.36956348916426E+16</v>
      </c>
      <c r="AM6" s="61">
        <f t="shared" si="3"/>
        <v>2.9099337187543428E-2</v>
      </c>
      <c r="AN6">
        <v>40720462570.031898</v>
      </c>
      <c r="AO6">
        <v>39990338119.969002</v>
      </c>
      <c r="AP6">
        <v>40499915711.098396</v>
      </c>
      <c r="AQ6">
        <v>40750605752.441101</v>
      </c>
      <c r="AR6">
        <v>40938669785.673103</v>
      </c>
      <c r="AS6">
        <v>41220498847.385201</v>
      </c>
      <c r="AT6">
        <v>268111160.626845</v>
      </c>
      <c r="AU6">
        <v>7.1883594452674096E+16</v>
      </c>
      <c r="AV6" s="61">
        <f t="shared" si="4"/>
        <v>9.1771174481669382E-2</v>
      </c>
      <c r="AW6">
        <v>38382952417.373596</v>
      </c>
      <c r="AX6">
        <v>37810177937.806999</v>
      </c>
      <c r="AY6">
        <v>38253659151.210098</v>
      </c>
      <c r="AZ6">
        <v>38362729353.917397</v>
      </c>
      <c r="BA6">
        <v>38543633246.1688</v>
      </c>
      <c r="BB6">
        <v>38884635437.945999</v>
      </c>
      <c r="BC6">
        <v>223136333.944235</v>
      </c>
      <c r="BD6">
        <v>4.97898235260734E+16</v>
      </c>
      <c r="BE6" s="61">
        <f t="shared" si="5"/>
        <v>0.10886709687078455</v>
      </c>
      <c r="BF6">
        <v>37791184497.264603</v>
      </c>
      <c r="BG6">
        <v>37228608222.7761</v>
      </c>
      <c r="BH6">
        <v>37634169297.043198</v>
      </c>
      <c r="BI6">
        <v>37762642345.840797</v>
      </c>
      <c r="BJ6">
        <v>37951428603.2649</v>
      </c>
      <c r="BK6">
        <v>38294567857.672096</v>
      </c>
      <c r="BL6">
        <v>226926065.00014499</v>
      </c>
      <c r="BM6">
        <v>5.1495438976450096E+16</v>
      </c>
    </row>
    <row r="7" spans="1:65" x14ac:dyDescent="0.2">
      <c r="A7">
        <v>2024</v>
      </c>
      <c r="B7" s="53">
        <v>116310075.96000002</v>
      </c>
      <c r="C7" s="53">
        <f t="shared" si="0"/>
        <v>81417053.172000006</v>
      </c>
      <c r="D7" s="61">
        <f t="shared" si="1"/>
        <v>3.2251206592523118E-2</v>
      </c>
      <c r="E7" s="78">
        <v>112558935.671422</v>
      </c>
      <c r="F7" s="59">
        <v>103368215.69371501</v>
      </c>
      <c r="G7" s="59">
        <v>110188262.979148</v>
      </c>
      <c r="H7" s="59">
        <v>112658497.001794</v>
      </c>
      <c r="I7" s="59">
        <v>114664110.784492</v>
      </c>
      <c r="J7" s="59">
        <v>121073283.824542</v>
      </c>
      <c r="K7" s="59">
        <v>4050781.68704159</v>
      </c>
      <c r="L7" s="60">
        <v>16408832276071.5</v>
      </c>
      <c r="M7" s="61">
        <f t="shared" si="6"/>
        <v>3.1086403805431928E-2</v>
      </c>
      <c r="N7">
        <v>112694413.972067</v>
      </c>
      <c r="O7">
        <v>106066082.979432</v>
      </c>
      <c r="P7">
        <v>110165598.601418</v>
      </c>
      <c r="Q7" s="66">
        <v>112244604.251055</v>
      </c>
      <c r="R7">
        <v>114078741.922573</v>
      </c>
      <c r="S7">
        <v>122543968.509324</v>
      </c>
      <c r="T7">
        <v>3477321.4265996702</v>
      </c>
      <c r="U7">
        <v>12091764303889.1</v>
      </c>
      <c r="V7" s="67">
        <v>42853908312.556503</v>
      </c>
      <c r="W7" s="68">
        <v>42267290765.993896</v>
      </c>
      <c r="X7" s="68">
        <v>42672722213.806999</v>
      </c>
      <c r="Y7" s="68">
        <v>42885237595.786598</v>
      </c>
      <c r="Z7" s="68">
        <v>42992937389.170502</v>
      </c>
      <c r="AA7" s="68">
        <v>43609010500.696602</v>
      </c>
      <c r="AB7" s="68">
        <v>274792047.99191099</v>
      </c>
      <c r="AC7" s="69">
        <v>7.55106696395892E+16</v>
      </c>
      <c r="AD7" s="61">
        <f t="shared" si="2"/>
        <v>3.0512536788434241E-2</v>
      </c>
      <c r="AE7">
        <v>41585043153.487099</v>
      </c>
      <c r="AF7">
        <v>40931469260.587997</v>
      </c>
      <c r="AG7">
        <v>41418519733.490402</v>
      </c>
      <c r="AH7">
        <v>41552213121.460197</v>
      </c>
      <c r="AI7">
        <v>41754871194.746597</v>
      </c>
      <c r="AJ7">
        <v>42158149201.744301</v>
      </c>
      <c r="AK7">
        <v>257925007.033748</v>
      </c>
      <c r="AL7">
        <v>6.65253092533592E+16</v>
      </c>
      <c r="AM7" s="61">
        <f t="shared" si="3"/>
        <v>4.0339437712944015E-2</v>
      </c>
      <c r="AN7">
        <v>41192236648.036201</v>
      </c>
      <c r="AO7">
        <v>40303211397.944603</v>
      </c>
      <c r="AP7">
        <v>40976232196.397499</v>
      </c>
      <c r="AQ7">
        <v>41197218014.182404</v>
      </c>
      <c r="AR7">
        <v>41430749959.284599</v>
      </c>
      <c r="AS7">
        <v>41865278175.3461</v>
      </c>
      <c r="AT7">
        <v>343368242.08064002</v>
      </c>
      <c r="AU7">
        <v>1.1790174966954899E+17</v>
      </c>
      <c r="AV7" s="61">
        <f t="shared" si="4"/>
        <v>0.11126785208754209</v>
      </c>
      <c r="AW7">
        <v>38563077508.320297</v>
      </c>
      <c r="AX7">
        <v>37917512788.570099</v>
      </c>
      <c r="AY7">
        <v>38413229011.430397</v>
      </c>
      <c r="AZ7">
        <v>38528514156.411499</v>
      </c>
      <c r="BA7">
        <v>38719897205.033302</v>
      </c>
      <c r="BB7">
        <v>39303082501.100098</v>
      </c>
      <c r="BC7">
        <v>291892661.36613798</v>
      </c>
      <c r="BD7">
        <v>8.5201325759407104E+16</v>
      </c>
      <c r="BE7" s="61">
        <f t="shared" si="5"/>
        <v>0.15458351828275174</v>
      </c>
      <c r="BF7">
        <v>37116334707.682701</v>
      </c>
      <c r="BG7">
        <v>36335612634.1912</v>
      </c>
      <c r="BH7">
        <v>36957328240.520897</v>
      </c>
      <c r="BI7">
        <v>37116692307.639503</v>
      </c>
      <c r="BJ7">
        <v>37319311511.349197</v>
      </c>
      <c r="BK7">
        <v>37697349817.592102</v>
      </c>
      <c r="BL7">
        <v>245216651.061773</v>
      </c>
      <c r="BM7">
        <v>6.01312059579514E+16</v>
      </c>
    </row>
    <row r="8" spans="1:65" x14ac:dyDescent="0.2">
      <c r="A8">
        <v>2025</v>
      </c>
      <c r="B8" s="53">
        <v>119707642.39000002</v>
      </c>
      <c r="C8" s="53">
        <f t="shared" si="0"/>
        <v>83795349.673000008</v>
      </c>
      <c r="D8" s="61">
        <f t="shared" si="1"/>
        <v>3.2374975179544241E-2</v>
      </c>
      <c r="E8" s="78">
        <v>115832110.438822</v>
      </c>
      <c r="F8" s="59">
        <v>103901934.758873</v>
      </c>
      <c r="G8" s="59">
        <v>113341902.99819</v>
      </c>
      <c r="H8" s="59">
        <v>115549516.74552999</v>
      </c>
      <c r="I8" s="59">
        <v>118877378.6911</v>
      </c>
      <c r="J8" s="59">
        <v>126006222.652566</v>
      </c>
      <c r="K8" s="59">
        <v>5130373.4574007504</v>
      </c>
      <c r="L8" s="60">
        <v>26320731812402.199</v>
      </c>
      <c r="M8" s="61">
        <f t="shared" si="6"/>
        <v>3.4209208485264764E-2</v>
      </c>
      <c r="N8">
        <v>115612538.69420099</v>
      </c>
      <c r="O8">
        <v>107768835.061465</v>
      </c>
      <c r="P8">
        <v>112626484.51714601</v>
      </c>
      <c r="Q8" s="66">
        <v>114899829.46534</v>
      </c>
      <c r="R8">
        <v>118297193.567129</v>
      </c>
      <c r="S8">
        <v>125594504.296074</v>
      </c>
      <c r="T8">
        <v>4080125.06913357</v>
      </c>
      <c r="U8">
        <v>16647420579772.199</v>
      </c>
      <c r="V8" s="67">
        <v>43866055095.737</v>
      </c>
      <c r="W8" s="68">
        <v>43163610809.136803</v>
      </c>
      <c r="X8" s="68">
        <v>43672529551.132103</v>
      </c>
      <c r="Y8" s="68">
        <v>43861532903.6138</v>
      </c>
      <c r="Z8" s="68">
        <v>44005236632.800903</v>
      </c>
      <c r="AA8" s="68">
        <v>45151986086.994598</v>
      </c>
      <c r="AB8" s="68">
        <v>325410363.82082599</v>
      </c>
      <c r="AC8" s="69">
        <v>1.05891904882002E+17</v>
      </c>
      <c r="AD8" s="61">
        <f t="shared" si="2"/>
        <v>4.2082201467379621E-2</v>
      </c>
      <c r="AE8">
        <v>42094620783.243599</v>
      </c>
      <c r="AF8">
        <v>41155901265.897301</v>
      </c>
      <c r="AG8">
        <v>41846773552.348099</v>
      </c>
      <c r="AH8">
        <v>42101703049.448402</v>
      </c>
      <c r="AI8">
        <v>42323874349.7397</v>
      </c>
      <c r="AJ8">
        <v>42781875680.565598</v>
      </c>
      <c r="AK8">
        <v>319693900.05629599</v>
      </c>
      <c r="AL8">
        <v>1.0220418973320499E+17</v>
      </c>
      <c r="AM8" s="61">
        <f t="shared" si="3"/>
        <v>5.1416401775399079E-2</v>
      </c>
      <c r="AN8">
        <v>41720915730.119598</v>
      </c>
      <c r="AO8">
        <v>41000845210.0588</v>
      </c>
      <c r="AP8">
        <v>41456037384.266701</v>
      </c>
      <c r="AQ8">
        <v>41715511709.800697</v>
      </c>
      <c r="AR8">
        <v>41979730631.907997</v>
      </c>
      <c r="AS8">
        <v>42544923658.020798</v>
      </c>
      <c r="AT8">
        <v>353473065.90928799</v>
      </c>
      <c r="AU8">
        <v>1.24943208323312E+17</v>
      </c>
      <c r="AV8" s="61">
        <f t="shared" si="4"/>
        <v>0.17094513945006407</v>
      </c>
      <c r="AW8">
        <v>37462092473.724899</v>
      </c>
      <c r="AX8">
        <v>36739658999.346298</v>
      </c>
      <c r="AY8">
        <v>37231988217.852402</v>
      </c>
      <c r="AZ8">
        <v>37493056891.245598</v>
      </c>
      <c r="BA8">
        <v>37614935920.938499</v>
      </c>
      <c r="BB8">
        <v>38188118070.232201</v>
      </c>
      <c r="BC8">
        <v>312282438.91118097</v>
      </c>
      <c r="BD8">
        <v>9.7520321652315808E+16</v>
      </c>
      <c r="BE8" s="61">
        <f t="shared" si="5"/>
        <v>0.25863774343061707</v>
      </c>
      <c r="BF8">
        <v>34852009900.937103</v>
      </c>
      <c r="BG8">
        <v>34127535391.008801</v>
      </c>
      <c r="BH8">
        <v>34660093168.850304</v>
      </c>
      <c r="BI8">
        <v>34816252007.787697</v>
      </c>
      <c r="BJ8">
        <v>35078881478.502602</v>
      </c>
      <c r="BK8">
        <v>35399460866.040703</v>
      </c>
      <c r="BL8">
        <v>269602582.94169599</v>
      </c>
      <c r="BM8">
        <v>7.2685552728834E+16</v>
      </c>
    </row>
    <row r="9" spans="1:65" x14ac:dyDescent="0.2">
      <c r="A9">
        <v>2026</v>
      </c>
      <c r="B9" s="53">
        <v>123158632.50999999</v>
      </c>
      <c r="C9" s="53">
        <f t="shared" si="0"/>
        <v>86211042.756999984</v>
      </c>
      <c r="D9" s="61">
        <f t="shared" si="1"/>
        <v>3.9313625017489917E-2</v>
      </c>
      <c r="E9" s="78">
        <v>118316820.213835</v>
      </c>
      <c r="F9" s="59">
        <v>104224574.552863</v>
      </c>
      <c r="G9" s="59">
        <v>115143493.403776</v>
      </c>
      <c r="H9" s="59">
        <v>119001623.54536501</v>
      </c>
      <c r="I9" s="59">
        <v>121696287.99636699</v>
      </c>
      <c r="J9" s="59">
        <v>127700772.92580301</v>
      </c>
      <c r="K9" s="59">
        <v>5762245.4560521301</v>
      </c>
      <c r="L9" s="60">
        <v>33203472695793.398</v>
      </c>
      <c r="M9" s="61">
        <f t="shared" si="6"/>
        <v>3.6536352283528584E-2</v>
      </c>
      <c r="N9">
        <v>118658865.325857</v>
      </c>
      <c r="O9">
        <v>107258947.511757</v>
      </c>
      <c r="P9">
        <v>115427900.74284901</v>
      </c>
      <c r="Q9" s="66">
        <v>117783531.264016</v>
      </c>
      <c r="R9">
        <v>122398262.117994</v>
      </c>
      <c r="S9">
        <v>128434502.105005</v>
      </c>
      <c r="T9">
        <v>4908464.3487336598</v>
      </c>
      <c r="U9">
        <v>24093022262789.398</v>
      </c>
      <c r="V9" s="67">
        <v>44854209865.983704</v>
      </c>
      <c r="W9" s="68">
        <v>43986709634.235901</v>
      </c>
      <c r="X9" s="68">
        <v>44645828811.106598</v>
      </c>
      <c r="Y9" s="68">
        <v>44845741570.082703</v>
      </c>
      <c r="Z9" s="68">
        <v>45066894976.941002</v>
      </c>
      <c r="AA9" s="68">
        <v>45938743771.172096</v>
      </c>
      <c r="AB9" s="68">
        <v>355052294.62027299</v>
      </c>
      <c r="AC9" s="69">
        <v>1.2606213191512099E+17</v>
      </c>
      <c r="AD9" s="61">
        <f t="shared" si="2"/>
        <v>5.2710217177182717E-2</v>
      </c>
      <c r="AE9">
        <v>42608316262.246597</v>
      </c>
      <c r="AF9">
        <v>41466478634.174896</v>
      </c>
      <c r="AG9">
        <v>42364371663.955902</v>
      </c>
      <c r="AH9">
        <v>42619290526.25</v>
      </c>
      <c r="AI9">
        <v>42867808996.617599</v>
      </c>
      <c r="AJ9">
        <v>43323695935.964996</v>
      </c>
      <c r="AK9">
        <v>356618155.12829101</v>
      </c>
      <c r="AL9">
        <v>1.2717650856710499E+17</v>
      </c>
      <c r="AM9" s="61">
        <f t="shared" si="3"/>
        <v>6.1535555842201495E-2</v>
      </c>
      <c r="AN9">
        <v>42254081475.7705</v>
      </c>
      <c r="AO9">
        <v>41410375832.013702</v>
      </c>
      <c r="AP9">
        <v>41957922840.531097</v>
      </c>
      <c r="AQ9">
        <v>42264262779.059196</v>
      </c>
      <c r="AR9">
        <v>42527788366.074799</v>
      </c>
      <c r="AS9">
        <v>43183264280.264603</v>
      </c>
      <c r="AT9">
        <v>406966254.23546898</v>
      </c>
      <c r="AU9">
        <v>1.65621532086448E+17</v>
      </c>
      <c r="AV9" s="61">
        <f t="shared" si="4"/>
        <v>0.18332698366107758</v>
      </c>
      <c r="AW9">
        <v>37905169480.045097</v>
      </c>
      <c r="AX9">
        <v>37239517907.603401</v>
      </c>
      <c r="AY9">
        <v>37636207423.1474</v>
      </c>
      <c r="AZ9">
        <v>37900382503.047096</v>
      </c>
      <c r="BA9">
        <v>38122170950.134399</v>
      </c>
      <c r="BB9">
        <v>38726641257.838402</v>
      </c>
      <c r="BC9">
        <v>341543794.90675002</v>
      </c>
      <c r="BD9">
        <v>1.16652163839304E+17</v>
      </c>
      <c r="BE9" s="61">
        <f t="shared" si="5"/>
        <v>0.30540945686769838</v>
      </c>
      <c r="BF9">
        <v>34360261165.573601</v>
      </c>
      <c r="BG9">
        <v>33479839679.184799</v>
      </c>
      <c r="BH9">
        <v>34153572620.5555</v>
      </c>
      <c r="BI9">
        <v>34417112761.176598</v>
      </c>
      <c r="BJ9">
        <v>34581261498.966599</v>
      </c>
      <c r="BK9">
        <v>34888423045.022003</v>
      </c>
      <c r="BL9">
        <v>308731916.74862701</v>
      </c>
      <c r="BM9">
        <v>9.53153964192812E+16</v>
      </c>
    </row>
    <row r="10" spans="1:65" x14ac:dyDescent="0.2">
      <c r="A10">
        <v>2027</v>
      </c>
      <c r="B10" s="53">
        <v>126660469.74000002</v>
      </c>
      <c r="C10" s="53">
        <f t="shared" si="0"/>
        <v>88662328.818000019</v>
      </c>
      <c r="D10" s="61">
        <f t="shared" si="1"/>
        <v>4.4563078077883511E-2</v>
      </c>
      <c r="E10" s="78">
        <v>121016089.337595</v>
      </c>
      <c r="F10" s="59">
        <v>106367694.488974</v>
      </c>
      <c r="G10" s="59">
        <v>117445153.866713</v>
      </c>
      <c r="H10" s="59">
        <v>120853479.736598</v>
      </c>
      <c r="I10" s="59">
        <v>125698029.993754</v>
      </c>
      <c r="J10" s="59">
        <v>134390026.02711201</v>
      </c>
      <c r="K10" s="59">
        <v>6333731.7013848498</v>
      </c>
      <c r="L10" s="60">
        <v>40116157265127.398</v>
      </c>
      <c r="M10" s="61">
        <f t="shared" si="6"/>
        <v>3.9980286200318793E-2</v>
      </c>
      <c r="N10">
        <v>121596547.909528</v>
      </c>
      <c r="O10">
        <v>108425548.594221</v>
      </c>
      <c r="P10">
        <v>117569736.73303901</v>
      </c>
      <c r="Q10" s="66">
        <v>120985075.509901</v>
      </c>
      <c r="R10">
        <v>124417117.562213</v>
      </c>
      <c r="S10">
        <v>136609515.77985799</v>
      </c>
      <c r="T10">
        <v>5814325.5405108901</v>
      </c>
      <c r="U10">
        <v>33806381491037.301</v>
      </c>
      <c r="V10" s="67">
        <v>45879776079.239098</v>
      </c>
      <c r="W10" s="68">
        <v>44923462548.001099</v>
      </c>
      <c r="X10" s="68">
        <v>45648458856.514397</v>
      </c>
      <c r="Y10" s="68">
        <v>45877280959.8414</v>
      </c>
      <c r="Z10" s="68">
        <v>46076219487.997002</v>
      </c>
      <c r="AA10" s="68">
        <v>47263707769.994499</v>
      </c>
      <c r="AB10" s="68">
        <v>427626186.69350302</v>
      </c>
      <c r="AC10" s="69">
        <v>1.8286415554602598E+17</v>
      </c>
      <c r="AD10" s="61">
        <f t="shared" si="2"/>
        <v>6.4175820173416831E-2</v>
      </c>
      <c r="AE10">
        <v>43112966118.477097</v>
      </c>
      <c r="AF10">
        <v>42034509930.077698</v>
      </c>
      <c r="AG10">
        <v>42844473639.518799</v>
      </c>
      <c r="AH10">
        <v>43133892720.509102</v>
      </c>
      <c r="AI10">
        <v>43430280094.813904</v>
      </c>
      <c r="AJ10">
        <v>43917239647.702301</v>
      </c>
      <c r="AK10">
        <v>427727543.80362898</v>
      </c>
      <c r="AL10">
        <v>1.8295085172828499E+17</v>
      </c>
      <c r="AM10" s="61">
        <f t="shared" si="3"/>
        <v>7.1975823245767012E-2</v>
      </c>
      <c r="AN10">
        <v>42799263830.710899</v>
      </c>
      <c r="AO10">
        <v>42003116414.7799</v>
      </c>
      <c r="AP10">
        <v>42494431088.501701</v>
      </c>
      <c r="AQ10">
        <v>42771375100.4319</v>
      </c>
      <c r="AR10">
        <v>43197650037.977997</v>
      </c>
      <c r="AS10">
        <v>43525355388.247299</v>
      </c>
      <c r="AT10">
        <v>397791037.86865801</v>
      </c>
      <c r="AU10">
        <v>1.58237709808624E+17</v>
      </c>
      <c r="AV10" s="61">
        <f t="shared" si="4"/>
        <v>0.19515266721084878</v>
      </c>
      <c r="AW10">
        <v>38388213772.144798</v>
      </c>
      <c r="AX10">
        <v>37739932526.467796</v>
      </c>
      <c r="AY10">
        <v>38139157258.303101</v>
      </c>
      <c r="AZ10">
        <v>38394440278.055199</v>
      </c>
      <c r="BA10">
        <v>38559173650.269897</v>
      </c>
      <c r="BB10">
        <v>39443455665.9058</v>
      </c>
      <c r="BC10">
        <v>390762550.27669001</v>
      </c>
      <c r="BD10">
        <v>1.5269537069874301E+17</v>
      </c>
      <c r="BE10" s="61">
        <f t="shared" si="5"/>
        <v>0.37741914353023187</v>
      </c>
      <c r="BF10">
        <v>33308507649.786499</v>
      </c>
      <c r="BG10">
        <v>32384491152.317799</v>
      </c>
      <c r="BH10">
        <v>33108181731.976002</v>
      </c>
      <c r="BI10">
        <v>33329407882.011398</v>
      </c>
      <c r="BJ10">
        <v>33527955590.1311</v>
      </c>
      <c r="BK10">
        <v>33838382612.075901</v>
      </c>
      <c r="BL10">
        <v>314871548.35514301</v>
      </c>
      <c r="BM10">
        <v>9.91440919635656E+16</v>
      </c>
    </row>
    <row r="11" spans="1:65" x14ac:dyDescent="0.2">
      <c r="A11">
        <v>2028</v>
      </c>
      <c r="B11" s="53">
        <v>130211493.91000001</v>
      </c>
      <c r="C11" s="53">
        <f t="shared" si="0"/>
        <v>91148045.737000003</v>
      </c>
      <c r="D11" s="61">
        <f t="shared" si="1"/>
        <v>5.3166982187402234E-2</v>
      </c>
      <c r="E11" s="78">
        <v>123288541.732692</v>
      </c>
      <c r="F11" s="59">
        <v>106388109.04055101</v>
      </c>
      <c r="G11" s="59">
        <v>118516776.299776</v>
      </c>
      <c r="H11" s="59">
        <v>123334315.26953501</v>
      </c>
      <c r="I11" s="59">
        <v>129105695.537057</v>
      </c>
      <c r="J11" s="59">
        <v>137586548.60510099</v>
      </c>
      <c r="K11" s="59">
        <v>7240175.62435243</v>
      </c>
      <c r="L11" s="60">
        <v>52420143071467.203</v>
      </c>
      <c r="M11" s="61">
        <f t="shared" si="6"/>
        <v>4.5413644149757126E-2</v>
      </c>
      <c r="N11">
        <v>124298115.461363</v>
      </c>
      <c r="O11">
        <v>108751820.784546</v>
      </c>
      <c r="P11">
        <v>119990670.243019</v>
      </c>
      <c r="Q11" s="66">
        <v>123699291.810119</v>
      </c>
      <c r="R11">
        <v>128218068.38774</v>
      </c>
      <c r="S11">
        <v>138761058.034545</v>
      </c>
      <c r="T11">
        <v>6231740.8302258002</v>
      </c>
      <c r="U11">
        <v>38834593775103.398</v>
      </c>
      <c r="V11" s="67">
        <v>46958663466.444901</v>
      </c>
      <c r="W11" s="68">
        <v>46003445436.758797</v>
      </c>
      <c r="X11" s="68">
        <v>46675678523.314796</v>
      </c>
      <c r="Y11" s="68">
        <v>46943629626.164398</v>
      </c>
      <c r="Z11" s="68">
        <v>47126576196.182701</v>
      </c>
      <c r="AA11" s="68">
        <v>48367620553.495796</v>
      </c>
      <c r="AB11" s="68">
        <v>450316646.02350402</v>
      </c>
      <c r="AC11" s="69">
        <v>2.0278508168585798E+17</v>
      </c>
      <c r="AD11" s="61">
        <f t="shared" si="2"/>
        <v>7.4933109059237335E-2</v>
      </c>
      <c r="AE11">
        <v>43685195916.555496</v>
      </c>
      <c r="AF11">
        <v>42392664181.363098</v>
      </c>
      <c r="AG11">
        <v>43338959614.264</v>
      </c>
      <c r="AH11">
        <v>43698926361.493202</v>
      </c>
      <c r="AI11">
        <v>43977527426.152802</v>
      </c>
      <c r="AJ11">
        <v>44679702353.847603</v>
      </c>
      <c r="AK11">
        <v>480221193.57140201</v>
      </c>
      <c r="AL11">
        <v>2.3061239475514202E+17</v>
      </c>
      <c r="AM11" s="61">
        <f t="shared" si="3"/>
        <v>8.4677356699202733E-2</v>
      </c>
      <c r="AN11">
        <v>43292748001.4384</v>
      </c>
      <c r="AO11">
        <v>42252524484.7799</v>
      </c>
      <c r="AP11">
        <v>43050993304.997803</v>
      </c>
      <c r="AQ11">
        <v>43185216671.787003</v>
      </c>
      <c r="AR11">
        <v>43547979308.371696</v>
      </c>
      <c r="AS11">
        <v>44082684785.426399</v>
      </c>
      <c r="AT11">
        <v>420195610.06133997</v>
      </c>
      <c r="AU11">
        <v>1.7656435071482099E+17</v>
      </c>
      <c r="AV11" s="61">
        <f t="shared" si="4"/>
        <v>0.20842425371044349</v>
      </c>
      <c r="AW11">
        <v>38859418223.574402</v>
      </c>
      <c r="AX11">
        <v>38204603074.562401</v>
      </c>
      <c r="AY11">
        <v>38576560120.646599</v>
      </c>
      <c r="AZ11">
        <v>38838368768.324097</v>
      </c>
      <c r="BA11">
        <v>39053444741.823997</v>
      </c>
      <c r="BB11">
        <v>39904956075.686096</v>
      </c>
      <c r="BC11">
        <v>402752019.16474497</v>
      </c>
      <c r="BD11">
        <v>1.6220918894127901E+17</v>
      </c>
      <c r="BE11" s="61">
        <f t="shared" si="5"/>
        <v>0.44581518556402977</v>
      </c>
      <c r="BF11">
        <v>32479022170.545101</v>
      </c>
      <c r="BG11">
        <v>31607045211.388699</v>
      </c>
      <c r="BH11">
        <v>32293955973.4702</v>
      </c>
      <c r="BI11">
        <v>32518573971.437199</v>
      </c>
      <c r="BJ11">
        <v>32695831693.816799</v>
      </c>
      <c r="BK11">
        <v>33174745754.731499</v>
      </c>
      <c r="BL11">
        <v>315848951.91593498</v>
      </c>
      <c r="BM11">
        <v>9.97605604263948E+16</v>
      </c>
    </row>
    <row r="12" spans="1:65" x14ac:dyDescent="0.2">
      <c r="A12">
        <v>2029</v>
      </c>
      <c r="B12" s="53">
        <v>133809414.22999997</v>
      </c>
      <c r="C12" s="53">
        <f t="shared" si="0"/>
        <v>93666589.960999981</v>
      </c>
      <c r="D12" s="61">
        <f t="shared" si="1"/>
        <v>5.686904080455879E-2</v>
      </c>
      <c r="E12" s="78">
        <v>126199801.19212</v>
      </c>
      <c r="F12" s="59">
        <v>109503996.15579399</v>
      </c>
      <c r="G12" s="59">
        <v>121892700.454096</v>
      </c>
      <c r="H12" s="59">
        <v>126339729.647541</v>
      </c>
      <c r="I12" s="59">
        <v>130898401.55476899</v>
      </c>
      <c r="J12" s="59">
        <v>147114210.880178</v>
      </c>
      <c r="K12" s="59">
        <v>7626448.8082024604</v>
      </c>
      <c r="L12" s="60">
        <v>58162721424132.703</v>
      </c>
      <c r="M12" s="61">
        <f t="shared" si="6"/>
        <v>4.776065337839408E-2</v>
      </c>
      <c r="N12">
        <v>127418589.178195</v>
      </c>
      <c r="O12">
        <v>109785913.359386</v>
      </c>
      <c r="P12">
        <v>122822440.6107</v>
      </c>
      <c r="Q12" s="66">
        <v>127779424.772696</v>
      </c>
      <c r="R12">
        <v>131987849.728054</v>
      </c>
      <c r="S12">
        <v>139427206.77359799</v>
      </c>
      <c r="T12">
        <v>6342645.3389938502</v>
      </c>
      <c r="U12">
        <v>40229149896260.398</v>
      </c>
      <c r="V12" s="67">
        <v>48008977881.095596</v>
      </c>
      <c r="W12" s="68">
        <v>46941298229.829498</v>
      </c>
      <c r="X12" s="68">
        <v>47754491549.914803</v>
      </c>
      <c r="Y12" s="68">
        <v>48009482961.729202</v>
      </c>
      <c r="Z12" s="68">
        <v>48257480206.001099</v>
      </c>
      <c r="AA12" s="68">
        <v>49238960887.381897</v>
      </c>
      <c r="AB12" s="68">
        <v>461042266.32475102</v>
      </c>
      <c r="AC12" s="69">
        <v>2.1255997133786301E+17</v>
      </c>
      <c r="AD12" s="61">
        <f t="shared" si="2"/>
        <v>8.5297479452680403E-2</v>
      </c>
      <c r="AE12">
        <v>44235777554.101303</v>
      </c>
      <c r="AF12">
        <v>42650532401.575302</v>
      </c>
      <c r="AG12">
        <v>44011522974.615097</v>
      </c>
      <c r="AH12">
        <v>44181273989.736603</v>
      </c>
      <c r="AI12">
        <v>44506337738.806297</v>
      </c>
      <c r="AJ12">
        <v>45401131061.069603</v>
      </c>
      <c r="AK12">
        <v>527468184.62137002</v>
      </c>
      <c r="AL12">
        <v>2.78222685787764E+17</v>
      </c>
      <c r="AM12" s="61">
        <f t="shared" si="3"/>
        <v>9.6473077628277615E-2</v>
      </c>
      <c r="AN12">
        <v>43784912608.1064</v>
      </c>
      <c r="AO12">
        <v>42750306098.453598</v>
      </c>
      <c r="AP12">
        <v>43489727230.288399</v>
      </c>
      <c r="AQ12">
        <v>43770263199.066299</v>
      </c>
      <c r="AR12">
        <v>44046833772.0868</v>
      </c>
      <c r="AS12">
        <v>44705518640.544998</v>
      </c>
      <c r="AT12">
        <v>429922431.92845899</v>
      </c>
      <c r="AU12">
        <v>1.8483329747528099E+17</v>
      </c>
      <c r="AV12" s="61">
        <f t="shared" si="4"/>
        <v>0.22010515253777596</v>
      </c>
      <c r="AW12">
        <v>39348229766.293999</v>
      </c>
      <c r="AX12">
        <v>38529839405.689301</v>
      </c>
      <c r="AY12">
        <v>39024435342.981598</v>
      </c>
      <c r="AZ12">
        <v>39344478965.377701</v>
      </c>
      <c r="BA12">
        <v>39584429791.912903</v>
      </c>
      <c r="BB12">
        <v>40465927975.863899</v>
      </c>
      <c r="BC12">
        <v>431650144.199323</v>
      </c>
      <c r="BD12">
        <v>1.86321846987296E+17</v>
      </c>
      <c r="BE12" s="61">
        <f t="shared" si="5"/>
        <v>0.55301478031757445</v>
      </c>
      <c r="BF12">
        <v>30913406935.688202</v>
      </c>
      <c r="BG12">
        <v>30092699556.797001</v>
      </c>
      <c r="BH12">
        <v>30699508379.775501</v>
      </c>
      <c r="BI12">
        <v>30939910074.306099</v>
      </c>
      <c r="BJ12">
        <v>31110690117.867298</v>
      </c>
      <c r="BK12">
        <v>31673770844.593498</v>
      </c>
      <c r="BL12">
        <v>339134509.36735201</v>
      </c>
      <c r="BM12">
        <v>1.15012215443834E+17</v>
      </c>
    </row>
    <row r="13" spans="1:65" x14ac:dyDescent="0.2">
      <c r="A13">
        <v>2030</v>
      </c>
      <c r="B13" s="53">
        <v>137451318.19000003</v>
      </c>
      <c r="C13" s="53">
        <f t="shared" si="0"/>
        <v>96215922.73300001</v>
      </c>
      <c r="D13" s="61">
        <f t="shared" si="1"/>
        <v>5.8530938888939232E-2</v>
      </c>
      <c r="E13" s="78">
        <v>129406163.484817</v>
      </c>
      <c r="F13" s="59">
        <v>111928782.485312</v>
      </c>
      <c r="G13" s="59">
        <v>123011301.48634</v>
      </c>
      <c r="H13" s="59">
        <v>129475781.856901</v>
      </c>
      <c r="I13" s="59">
        <v>134063799.111901</v>
      </c>
      <c r="J13" s="59">
        <v>152094324.54157701</v>
      </c>
      <c r="K13" s="59">
        <v>8330477.6386669902</v>
      </c>
      <c r="L13" s="60">
        <v>69396857688330.797</v>
      </c>
      <c r="M13" s="61">
        <f t="shared" si="6"/>
        <v>5.1740249503925306E-2</v>
      </c>
      <c r="N13">
        <v>130339552.692206</v>
      </c>
      <c r="O13">
        <v>111988475.16507401</v>
      </c>
      <c r="P13">
        <v>125282917.47693101</v>
      </c>
      <c r="Q13" s="66">
        <v>131139319.89126199</v>
      </c>
      <c r="R13">
        <v>134343731.718582</v>
      </c>
      <c r="S13">
        <v>143047612.37867299</v>
      </c>
      <c r="T13">
        <v>6831035.0092462404</v>
      </c>
      <c r="U13">
        <v>46663039297547.797</v>
      </c>
      <c r="V13" s="67">
        <v>49103764453.1679</v>
      </c>
      <c r="W13" s="68">
        <v>48139376903.173103</v>
      </c>
      <c r="X13" s="68">
        <v>48839564043.283501</v>
      </c>
      <c r="Y13" s="68">
        <v>49039671264.414597</v>
      </c>
      <c r="Z13" s="68">
        <v>49410537595.655602</v>
      </c>
      <c r="AA13" s="68">
        <v>50407013493.615097</v>
      </c>
      <c r="AB13" s="68">
        <v>482558899.55127698</v>
      </c>
      <c r="AC13" s="69">
        <v>2.3286309153613901E+17</v>
      </c>
      <c r="AD13" s="61">
        <f t="shared" si="2"/>
        <v>9.6864701607928705E-2</v>
      </c>
      <c r="AE13">
        <v>44767385057.7789</v>
      </c>
      <c r="AF13">
        <v>43132560224.937302</v>
      </c>
      <c r="AG13">
        <v>44448507481.510803</v>
      </c>
      <c r="AH13">
        <v>44773494167.830803</v>
      </c>
      <c r="AI13">
        <v>45195469909.641701</v>
      </c>
      <c r="AJ13">
        <v>45977656698.334</v>
      </c>
      <c r="AK13">
        <v>571251980.30276299</v>
      </c>
      <c r="AL13">
        <v>3.2632882499982797E+17</v>
      </c>
      <c r="AM13" s="61">
        <f t="shared" si="3"/>
        <v>0.10825523543551507</v>
      </c>
      <c r="AN13">
        <v>44307270458.209396</v>
      </c>
      <c r="AO13">
        <v>43203111763.527298</v>
      </c>
      <c r="AP13">
        <v>43990523452.564697</v>
      </c>
      <c r="AQ13">
        <v>44343717985.267303</v>
      </c>
      <c r="AR13">
        <v>44663861112.758698</v>
      </c>
      <c r="AS13">
        <v>45189900187.265297</v>
      </c>
      <c r="AT13">
        <v>453655730.61386198</v>
      </c>
      <c r="AU13">
        <v>2.0580352191879699E+17</v>
      </c>
      <c r="AV13" s="61">
        <f t="shared" si="4"/>
        <v>0.23312289064109915</v>
      </c>
      <c r="AW13">
        <v>39820657637.487297</v>
      </c>
      <c r="AX13">
        <v>38953144699.949898</v>
      </c>
      <c r="AY13">
        <v>39460311679.751503</v>
      </c>
      <c r="AZ13">
        <v>39788330215.904999</v>
      </c>
      <c r="BA13">
        <v>40136912097.525902</v>
      </c>
      <c r="BB13">
        <v>41126209261.577797</v>
      </c>
      <c r="BC13">
        <v>491147479.80264801</v>
      </c>
      <c r="BD13">
        <v>2.41225846916492E+17</v>
      </c>
      <c r="BE13" s="61">
        <f t="shared" si="5"/>
        <v>0.6187659901582625</v>
      </c>
      <c r="BF13">
        <v>30334072220.264</v>
      </c>
      <c r="BG13">
        <v>29427899856.636002</v>
      </c>
      <c r="BH13">
        <v>30095337761.277401</v>
      </c>
      <c r="BI13">
        <v>30390731150.6436</v>
      </c>
      <c r="BJ13">
        <v>30599754374.706402</v>
      </c>
      <c r="BK13">
        <v>31189456596.396</v>
      </c>
      <c r="BL13">
        <v>370990039.02789003</v>
      </c>
      <c r="BM13">
        <v>1.3763360905791501E+17</v>
      </c>
    </row>
    <row r="14" spans="1:65" x14ac:dyDescent="0.2">
      <c r="A14">
        <v>2031</v>
      </c>
      <c r="B14" s="53">
        <v>141134664.00999999</v>
      </c>
      <c r="C14" s="53">
        <f t="shared" si="0"/>
        <v>98794264.806999981</v>
      </c>
      <c r="D14" s="61">
        <f t="shared" si="1"/>
        <v>6.2575302153688117E-2</v>
      </c>
      <c r="E14" s="78">
        <v>132303119.76521499</v>
      </c>
      <c r="F14" s="59">
        <v>113756885.391874</v>
      </c>
      <c r="G14" s="59">
        <v>126741432.447879</v>
      </c>
      <c r="H14" s="59">
        <v>132174909.559562</v>
      </c>
      <c r="I14" s="59">
        <v>136534505.905141</v>
      </c>
      <c r="J14" s="59">
        <v>158746213.93645501</v>
      </c>
      <c r="K14" s="59">
        <v>9555841.4097683597</v>
      </c>
      <c r="L14" s="60">
        <v>91314105048643.797</v>
      </c>
      <c r="M14" s="61">
        <f t="shared" si="6"/>
        <v>5.4059907775614868E-2</v>
      </c>
      <c r="N14">
        <v>133504937.08967701</v>
      </c>
      <c r="O14">
        <v>110231766.80337</v>
      </c>
      <c r="P14">
        <v>128169042.816506</v>
      </c>
      <c r="Q14" s="66">
        <v>133133953.730272</v>
      </c>
      <c r="R14">
        <v>138912682.88861901</v>
      </c>
      <c r="S14">
        <v>148294920.592002</v>
      </c>
      <c r="T14">
        <v>7544036.4272346804</v>
      </c>
      <c r="U14">
        <v>56912485615443.898</v>
      </c>
      <c r="V14" s="67">
        <v>50236360091.684998</v>
      </c>
      <c r="W14" s="68">
        <v>49312157346.1679</v>
      </c>
      <c r="X14" s="68">
        <v>49882822527.104897</v>
      </c>
      <c r="Y14" s="68">
        <v>50226216263.171402</v>
      </c>
      <c r="Z14" s="68">
        <v>50598709215.589798</v>
      </c>
      <c r="AA14" s="68">
        <v>51387344605.544197</v>
      </c>
      <c r="AB14" s="68">
        <v>500134755.07577598</v>
      </c>
      <c r="AC14" s="69">
        <v>2.5013477323470598E+17</v>
      </c>
      <c r="AD14" s="61">
        <f t="shared" si="2"/>
        <v>0.1076440446328093</v>
      </c>
      <c r="AE14">
        <v>45354245648.780296</v>
      </c>
      <c r="AF14">
        <v>43218589392.036003</v>
      </c>
      <c r="AG14">
        <v>45030699950.476799</v>
      </c>
      <c r="AH14">
        <v>45356386739.196503</v>
      </c>
      <c r="AI14">
        <v>45778356974.959702</v>
      </c>
      <c r="AJ14">
        <v>46679137401.511902</v>
      </c>
      <c r="AK14">
        <v>650927507.61979103</v>
      </c>
      <c r="AL14">
        <v>4.2370662017611398E+17</v>
      </c>
      <c r="AM14" s="61">
        <f t="shared" si="3"/>
        <v>0.11950162499479555</v>
      </c>
      <c r="AN14">
        <v>44873860805.622803</v>
      </c>
      <c r="AO14">
        <v>43596316136.7425</v>
      </c>
      <c r="AP14">
        <v>44554964985.484802</v>
      </c>
      <c r="AQ14">
        <v>44905098126.316399</v>
      </c>
      <c r="AR14">
        <v>45197720012.176003</v>
      </c>
      <c r="AS14">
        <v>46111926037.691002</v>
      </c>
      <c r="AT14">
        <v>524107859.56744802</v>
      </c>
      <c r="AU14">
        <v>2.74689048460372E+17</v>
      </c>
      <c r="AV14" s="61">
        <f t="shared" si="4"/>
        <v>0.24501676445355502</v>
      </c>
      <c r="AW14">
        <v>40349946704.319298</v>
      </c>
      <c r="AX14">
        <v>39396092863.5065</v>
      </c>
      <c r="AY14">
        <v>39993380861.298203</v>
      </c>
      <c r="AZ14">
        <v>40328010061.7201</v>
      </c>
      <c r="BA14">
        <v>40598140946.054199</v>
      </c>
      <c r="BB14">
        <v>41558747047.902901</v>
      </c>
      <c r="BC14">
        <v>481417113.21157402</v>
      </c>
      <c r="BD14">
        <v>2.3176243689296602E+17</v>
      </c>
      <c r="BE14" s="61">
        <f t="shared" si="5"/>
        <v>0.69463015867661659</v>
      </c>
      <c r="BF14">
        <v>29644438837.861801</v>
      </c>
      <c r="BG14">
        <v>28585659444.509602</v>
      </c>
      <c r="BH14">
        <v>29417215592.620998</v>
      </c>
      <c r="BI14">
        <v>29632491339.716202</v>
      </c>
      <c r="BJ14">
        <v>29888784657.1534</v>
      </c>
      <c r="BK14">
        <v>30609003673.0229</v>
      </c>
      <c r="BL14">
        <v>400225466.30646002</v>
      </c>
      <c r="BM14">
        <v>1.6018042388022301E+17</v>
      </c>
    </row>
    <row r="15" spans="1:65" x14ac:dyDescent="0.2">
      <c r="A15">
        <v>2032</v>
      </c>
      <c r="B15" s="53">
        <v>144854944.33000004</v>
      </c>
      <c r="C15" s="53">
        <f t="shared" si="0"/>
        <v>101398461.03100002</v>
      </c>
      <c r="D15" s="61">
        <f t="shared" si="1"/>
        <v>6.4325071650662924E-2</v>
      </c>
      <c r="E15" s="78">
        <v>135537139.65702</v>
      </c>
      <c r="F15" s="59">
        <v>114040082.678932</v>
      </c>
      <c r="G15" s="59">
        <v>129981175.777457</v>
      </c>
      <c r="H15" s="59">
        <v>135286870.75911999</v>
      </c>
      <c r="I15" s="59">
        <v>140938160.19452801</v>
      </c>
      <c r="J15" s="59">
        <v>163893186.23042399</v>
      </c>
      <c r="K15" s="59">
        <v>10445366.7095115</v>
      </c>
      <c r="L15" s="60">
        <v>109105685696172</v>
      </c>
      <c r="M15" s="61">
        <f t="shared" si="6"/>
        <v>5.5780774958267165E-2</v>
      </c>
      <c r="N15">
        <v>136774823.278736</v>
      </c>
      <c r="O15">
        <v>111846354.973441</v>
      </c>
      <c r="P15">
        <v>131867211.36025</v>
      </c>
      <c r="Q15" s="66">
        <v>136927408.89785901</v>
      </c>
      <c r="R15">
        <v>141755442.500058</v>
      </c>
      <c r="S15">
        <v>155072148.44746599</v>
      </c>
      <c r="T15">
        <v>8279519.88129183</v>
      </c>
      <c r="U15">
        <v>68550449464706.797</v>
      </c>
      <c r="V15" s="67">
        <v>51356195087.011803</v>
      </c>
      <c r="W15" s="68">
        <v>50381720438.750504</v>
      </c>
      <c r="X15" s="68">
        <v>50946541117.085503</v>
      </c>
      <c r="Y15" s="68">
        <v>51299782903.960999</v>
      </c>
      <c r="Z15" s="68">
        <v>51727698414.527298</v>
      </c>
      <c r="AA15" s="68">
        <v>52810351122.051003</v>
      </c>
      <c r="AB15" s="68">
        <v>556742230.465137</v>
      </c>
      <c r="AC15" s="69">
        <v>3.09961911183296E+17</v>
      </c>
      <c r="AD15" s="61">
        <f t="shared" si="2"/>
        <v>0.11992456151012121</v>
      </c>
      <c r="AE15">
        <v>45856834336.915001</v>
      </c>
      <c r="AF15">
        <v>43736393126.999603</v>
      </c>
      <c r="AG15">
        <v>45485456174.680496</v>
      </c>
      <c r="AH15">
        <v>45990190202.496002</v>
      </c>
      <c r="AI15">
        <v>46220144048.371002</v>
      </c>
      <c r="AJ15">
        <v>47207992096.014</v>
      </c>
      <c r="AK15">
        <v>651491014.41787803</v>
      </c>
      <c r="AL15">
        <v>4.2444054186723501E+17</v>
      </c>
      <c r="AM15" s="61">
        <f t="shared" si="3"/>
        <v>0.13110420093960551</v>
      </c>
      <c r="AN15">
        <v>45403593271.3806</v>
      </c>
      <c r="AO15">
        <v>44028238153.806099</v>
      </c>
      <c r="AP15">
        <v>45138971970.012802</v>
      </c>
      <c r="AQ15">
        <v>45371516153.036697</v>
      </c>
      <c r="AR15">
        <v>45692493522.332298</v>
      </c>
      <c r="AS15">
        <v>47043801502.943199</v>
      </c>
      <c r="AT15">
        <v>571276098.17896998</v>
      </c>
      <c r="AU15">
        <v>3.2635638035058899E+17</v>
      </c>
      <c r="AV15" s="61">
        <f t="shared" si="4"/>
        <v>0.25604631624972862</v>
      </c>
      <c r="AW15">
        <v>40887182600.359703</v>
      </c>
      <c r="AX15">
        <v>39720174130.246399</v>
      </c>
      <c r="AY15">
        <v>40576995888.865501</v>
      </c>
      <c r="AZ15">
        <v>40893345116.109001</v>
      </c>
      <c r="BA15">
        <v>41165268174.655098</v>
      </c>
      <c r="BB15">
        <v>42282799111.069801</v>
      </c>
      <c r="BC15">
        <v>519215614.92253</v>
      </c>
      <c r="BD15">
        <v>2.6958485477938099E+17</v>
      </c>
      <c r="BE15" s="61">
        <f t="shared" si="5"/>
        <v>0.75985010998830815</v>
      </c>
      <c r="BF15">
        <v>29182141590.0886</v>
      </c>
      <c r="BG15">
        <v>28197831447.499802</v>
      </c>
      <c r="BH15">
        <v>28881958201.786499</v>
      </c>
      <c r="BI15">
        <v>29193941769.259701</v>
      </c>
      <c r="BJ15">
        <v>29440354636.7374</v>
      </c>
      <c r="BK15">
        <v>30144362317.7756</v>
      </c>
      <c r="BL15">
        <v>415158529.43796301</v>
      </c>
      <c r="BM15">
        <v>1.72356604565092E+17</v>
      </c>
    </row>
    <row r="16" spans="1:65" x14ac:dyDescent="0.2">
      <c r="A16">
        <v>2033</v>
      </c>
      <c r="B16" s="53">
        <v>148609937.29999995</v>
      </c>
      <c r="C16" s="53">
        <f t="shared" si="0"/>
        <v>104026956.10999995</v>
      </c>
      <c r="D16" s="61">
        <f t="shared" si="1"/>
        <v>6.9557587578418012E-2</v>
      </c>
      <c r="E16" s="78">
        <v>138272988.57123199</v>
      </c>
      <c r="F16" s="59">
        <v>113233182.99688099</v>
      </c>
      <c r="G16" s="59">
        <v>132550504.162361</v>
      </c>
      <c r="H16" s="59">
        <v>138843875.27110499</v>
      </c>
      <c r="I16" s="59">
        <v>143344863.46701601</v>
      </c>
      <c r="J16" s="59">
        <v>164929062.31120899</v>
      </c>
      <c r="K16" s="59">
        <v>10694591.4064471</v>
      </c>
      <c r="L16" s="60">
        <v>114374285350853</v>
      </c>
      <c r="M16" s="61">
        <f t="shared" si="6"/>
        <v>5.7616941292114698E-2</v>
      </c>
      <c r="N16">
        <v>140047487.26716101</v>
      </c>
      <c r="O16">
        <v>116210065.30121399</v>
      </c>
      <c r="P16">
        <v>134763292.792851</v>
      </c>
      <c r="Q16" s="66">
        <v>139323371.01367</v>
      </c>
      <c r="R16">
        <v>146065632.98062301</v>
      </c>
      <c r="S16">
        <v>158537602.560011</v>
      </c>
      <c r="T16">
        <v>8804824.7137193698</v>
      </c>
      <c r="U16">
        <v>77524938239323.5</v>
      </c>
      <c r="V16" s="67">
        <v>52481184507.016502</v>
      </c>
      <c r="W16" s="68">
        <v>51323185740.250298</v>
      </c>
      <c r="X16" s="68">
        <v>52108675829.500099</v>
      </c>
      <c r="Y16" s="68">
        <v>52332811516.108299</v>
      </c>
      <c r="Z16" s="68">
        <v>52817748729.320602</v>
      </c>
      <c r="AA16" s="68">
        <v>54444326008.130203</v>
      </c>
      <c r="AB16" s="68">
        <v>635480356.58103395</v>
      </c>
      <c r="AC16" s="69">
        <v>4.0383528360035802E+17</v>
      </c>
      <c r="AD16" s="61">
        <f t="shared" si="2"/>
        <v>0.13092818340695311</v>
      </c>
      <c r="AE16">
        <v>46405408651.958298</v>
      </c>
      <c r="AF16">
        <v>44549784998.385201</v>
      </c>
      <c r="AG16">
        <v>45981553877.302101</v>
      </c>
      <c r="AH16">
        <v>46408496126.034103</v>
      </c>
      <c r="AI16">
        <v>46871364519.867996</v>
      </c>
      <c r="AJ16">
        <v>47771074630.4795</v>
      </c>
      <c r="AK16">
        <v>676482776.29449201</v>
      </c>
      <c r="AL16">
        <v>4.57628946623104E+17</v>
      </c>
      <c r="AM16" s="61">
        <f t="shared" si="3"/>
        <v>0.14184638772774116</v>
      </c>
      <c r="AN16">
        <v>45961685451.800003</v>
      </c>
      <c r="AO16">
        <v>44821384795.4823</v>
      </c>
      <c r="AP16">
        <v>45621102932.3806</v>
      </c>
      <c r="AQ16">
        <v>46009251430.885201</v>
      </c>
      <c r="AR16">
        <v>46279253796.628998</v>
      </c>
      <c r="AS16">
        <v>47532999332.027199</v>
      </c>
      <c r="AT16">
        <v>576923336.52780902</v>
      </c>
      <c r="AU16">
        <v>3.3284053623037901E+17</v>
      </c>
      <c r="AV16" s="61">
        <f t="shared" si="4"/>
        <v>0.26774920192653684</v>
      </c>
      <c r="AW16">
        <v>41397134722.911598</v>
      </c>
      <c r="AX16">
        <v>40092165757.505898</v>
      </c>
      <c r="AY16">
        <v>41132813651.789001</v>
      </c>
      <c r="AZ16">
        <v>41363117488.961304</v>
      </c>
      <c r="BA16">
        <v>41748419800.036003</v>
      </c>
      <c r="BB16">
        <v>42565838675.716797</v>
      </c>
      <c r="BC16">
        <v>532616858.59843498</v>
      </c>
      <c r="BD16">
        <v>2.8368071806326598E+17</v>
      </c>
      <c r="BE16" s="61">
        <f t="shared" si="5"/>
        <v>0.81766933598974667</v>
      </c>
      <c r="BF16">
        <v>28872789713.669102</v>
      </c>
      <c r="BG16">
        <v>27889363523.028099</v>
      </c>
      <c r="BH16">
        <v>28608203957.377899</v>
      </c>
      <c r="BI16">
        <v>28892481193.8102</v>
      </c>
      <c r="BJ16">
        <v>29142611497.763401</v>
      </c>
      <c r="BK16">
        <v>29828597659.3568</v>
      </c>
      <c r="BL16">
        <v>410032032.610246</v>
      </c>
      <c r="BM16">
        <v>1.6812626776648899E+17</v>
      </c>
    </row>
    <row r="17" spans="1:65" x14ac:dyDescent="0.2">
      <c r="A17">
        <v>2034</v>
      </c>
      <c r="B17" s="53">
        <v>152396580.90999997</v>
      </c>
      <c r="C17" s="53">
        <f t="shared" si="0"/>
        <v>106677606.63699996</v>
      </c>
      <c r="D17" s="61">
        <f t="shared" si="1"/>
        <v>7.2432722048671794E-2</v>
      </c>
      <c r="E17" s="78">
        <v>141358081.72377801</v>
      </c>
      <c r="F17" s="59">
        <v>114203326.24518199</v>
      </c>
      <c r="G17" s="59">
        <v>134552211.27431399</v>
      </c>
      <c r="H17" s="59">
        <v>141533107.90541399</v>
      </c>
      <c r="I17" s="59">
        <v>146987669.12958699</v>
      </c>
      <c r="J17" s="59">
        <v>177452547.225853</v>
      </c>
      <c r="K17" s="59">
        <v>11892089.4378346</v>
      </c>
      <c r="L17" s="60">
        <v>141421791197457</v>
      </c>
      <c r="M17" s="61">
        <f t="shared" si="6"/>
        <v>5.8336696114450803E-2</v>
      </c>
      <c r="N17">
        <v>143506267.88057199</v>
      </c>
      <c r="O17">
        <v>119584021.67808799</v>
      </c>
      <c r="P17">
        <v>137668495.156634</v>
      </c>
      <c r="Q17" s="66">
        <v>142355078.858926</v>
      </c>
      <c r="R17">
        <v>149256472.83606401</v>
      </c>
      <c r="S17">
        <v>166477604.235266</v>
      </c>
      <c r="T17">
        <v>9792011.0278487392</v>
      </c>
      <c r="U17">
        <v>95883479969511.406</v>
      </c>
      <c r="V17" s="67">
        <v>53695813997.442101</v>
      </c>
      <c r="W17" s="68">
        <v>52422116904.760399</v>
      </c>
      <c r="X17" s="68">
        <v>53305735701.959297</v>
      </c>
      <c r="Y17" s="68">
        <v>53490226741.838402</v>
      </c>
      <c r="Z17" s="68">
        <v>54137700825.6119</v>
      </c>
      <c r="AA17" s="68">
        <v>55471566910.244301</v>
      </c>
      <c r="AB17" s="68">
        <v>664842241.26610804</v>
      </c>
      <c r="AC17" s="69">
        <v>4.4201520577174202E+17</v>
      </c>
      <c r="AD17" s="61">
        <f t="shared" si="2"/>
        <v>0.14324885532111575</v>
      </c>
      <c r="AE17">
        <v>46967739130.042702</v>
      </c>
      <c r="AF17">
        <v>44711293835.5196</v>
      </c>
      <c r="AG17">
        <v>46663288676.528</v>
      </c>
      <c r="AH17">
        <v>46945723745.636703</v>
      </c>
      <c r="AI17">
        <v>47374871844.004097</v>
      </c>
      <c r="AJ17">
        <v>48372590186.194504</v>
      </c>
      <c r="AK17">
        <v>722428849.45615005</v>
      </c>
      <c r="AL17">
        <v>5.2190344252653702E+17</v>
      </c>
      <c r="AM17" s="61">
        <f t="shared" si="3"/>
        <v>0.15509887403703715</v>
      </c>
      <c r="AN17">
        <v>46485902812.611</v>
      </c>
      <c r="AO17">
        <v>45201052705.491203</v>
      </c>
      <c r="AP17">
        <v>46047858003.576897</v>
      </c>
      <c r="AQ17">
        <v>46473443312.6119</v>
      </c>
      <c r="AR17">
        <v>46764178941.185204</v>
      </c>
      <c r="AS17">
        <v>48200128740.517799</v>
      </c>
      <c r="AT17">
        <v>607046699.68546402</v>
      </c>
      <c r="AU17">
        <v>3.6850569559901299E+17</v>
      </c>
      <c r="AV17" s="61">
        <f t="shared" si="4"/>
        <v>0.28129443487258188</v>
      </c>
      <c r="AW17">
        <v>41907474610.066399</v>
      </c>
      <c r="AX17">
        <v>40565770444.011398</v>
      </c>
      <c r="AY17">
        <v>41585965460.613297</v>
      </c>
      <c r="AZ17">
        <v>41857517303.8097</v>
      </c>
      <c r="BA17">
        <v>42294109398.729897</v>
      </c>
      <c r="BB17">
        <v>43187413280.2453</v>
      </c>
      <c r="BC17">
        <v>542102719.89461601</v>
      </c>
      <c r="BD17">
        <v>2.9387535891714099E+17</v>
      </c>
      <c r="BE17" s="61">
        <f t="shared" si="5"/>
        <v>0.88463846762903309</v>
      </c>
      <c r="BF17">
        <v>28491307441.5774</v>
      </c>
      <c r="BG17">
        <v>27528396658.6133</v>
      </c>
      <c r="BH17">
        <v>28231485320.987202</v>
      </c>
      <c r="BI17">
        <v>28498788452.095699</v>
      </c>
      <c r="BJ17">
        <v>28766390561.764999</v>
      </c>
      <c r="BK17">
        <v>29435031863.556198</v>
      </c>
      <c r="BL17">
        <v>410842133.63354301</v>
      </c>
      <c r="BM17">
        <v>1.6879125876856198E+17</v>
      </c>
    </row>
    <row r="18" spans="1:65" x14ac:dyDescent="0.2">
      <c r="A18">
        <v>2035</v>
      </c>
      <c r="B18" s="53">
        <v>156212095.58000004</v>
      </c>
      <c r="C18" s="53">
        <f t="shared" si="0"/>
        <v>109348466.90600002</v>
      </c>
      <c r="D18" s="61">
        <f t="shared" si="1"/>
        <v>7.4556678762999429E-2</v>
      </c>
      <c r="E18" s="78">
        <v>144565440.55094701</v>
      </c>
      <c r="F18" s="59">
        <v>116839439.49129499</v>
      </c>
      <c r="G18" s="59">
        <v>137657134.837623</v>
      </c>
      <c r="H18" s="59">
        <v>144220273.19652501</v>
      </c>
      <c r="I18" s="59">
        <v>150728518.884316</v>
      </c>
      <c r="J18" s="59">
        <v>180121154.773689</v>
      </c>
      <c r="K18" s="59">
        <v>12199551.3035101</v>
      </c>
      <c r="L18" s="60">
        <v>148829052006976</v>
      </c>
      <c r="M18" s="61">
        <f t="shared" si="6"/>
        <v>6.0584176204647955E-2</v>
      </c>
      <c r="N18">
        <v>146748114.45608401</v>
      </c>
      <c r="O18">
        <v>126100912.075156</v>
      </c>
      <c r="P18">
        <v>141153921.32431099</v>
      </c>
      <c r="Q18" s="66">
        <v>145100238.29170799</v>
      </c>
      <c r="R18">
        <v>153096835.35253301</v>
      </c>
      <c r="S18">
        <v>170972960.41378</v>
      </c>
      <c r="T18">
        <v>9881821.7047274392</v>
      </c>
      <c r="U18">
        <v>97650400204022.406</v>
      </c>
      <c r="V18" s="67">
        <v>54868040846.950302</v>
      </c>
      <c r="W18" s="68">
        <v>53592309120.160599</v>
      </c>
      <c r="X18" s="68">
        <v>54299964222.275902</v>
      </c>
      <c r="Y18" s="68">
        <v>54701548503.698799</v>
      </c>
      <c r="Z18" s="68">
        <v>55283842155.300102</v>
      </c>
      <c r="AA18" s="68">
        <v>57013928213.528503</v>
      </c>
      <c r="AB18" s="68">
        <v>763537554.98151505</v>
      </c>
      <c r="AC18" s="69">
        <v>5.8298959786715098E+17</v>
      </c>
      <c r="AD18" s="61">
        <f t="shared" si="2"/>
        <v>0.15340688406406833</v>
      </c>
      <c r="AE18">
        <v>47570412145.990402</v>
      </c>
      <c r="AF18">
        <v>45050236629.028198</v>
      </c>
      <c r="AG18">
        <v>47235740230.696404</v>
      </c>
      <c r="AH18">
        <v>47662687838.855598</v>
      </c>
      <c r="AI18">
        <v>47942904752.419403</v>
      </c>
      <c r="AJ18">
        <v>49099326816.212196</v>
      </c>
      <c r="AK18">
        <v>758750058.91600204</v>
      </c>
      <c r="AL18">
        <v>5.7570165190503699E+17</v>
      </c>
      <c r="AM18" s="61">
        <f t="shared" si="3"/>
        <v>0.16613533711054562</v>
      </c>
      <c r="AN18">
        <v>47051177595.649002</v>
      </c>
      <c r="AO18">
        <v>45598081430.319298</v>
      </c>
      <c r="AP18">
        <v>46705090204.896698</v>
      </c>
      <c r="AQ18">
        <v>47029683758.396004</v>
      </c>
      <c r="AR18">
        <v>47339781735.970299</v>
      </c>
      <c r="AS18">
        <v>48601903685.241096</v>
      </c>
      <c r="AT18">
        <v>685762743.48649597</v>
      </c>
      <c r="AU18">
        <v>4.7027054035412602E+17</v>
      </c>
      <c r="AV18" s="61">
        <f t="shared" si="4"/>
        <v>0.2945756155128425</v>
      </c>
      <c r="AW18">
        <v>42383032856.071899</v>
      </c>
      <c r="AX18">
        <v>41070704610.850304</v>
      </c>
      <c r="AY18">
        <v>42012445422.060799</v>
      </c>
      <c r="AZ18">
        <v>42356953627.822998</v>
      </c>
      <c r="BA18">
        <v>42721661747.5196</v>
      </c>
      <c r="BB18">
        <v>44018159105.141602</v>
      </c>
      <c r="BC18">
        <v>562867097.47450995</v>
      </c>
      <c r="BD18">
        <v>3.1681936941937901E+17</v>
      </c>
      <c r="BE18" s="61">
        <f t="shared" si="5"/>
        <v>0.97594743078093837</v>
      </c>
      <c r="BF18">
        <v>27767965884.226601</v>
      </c>
      <c r="BG18">
        <v>26851073854.624401</v>
      </c>
      <c r="BH18">
        <v>27501435315.892899</v>
      </c>
      <c r="BI18">
        <v>27776065496.464802</v>
      </c>
      <c r="BJ18">
        <v>27985071153.5546</v>
      </c>
      <c r="BK18">
        <v>28695736433.124298</v>
      </c>
      <c r="BL18">
        <v>395993731.10411102</v>
      </c>
      <c r="BM18">
        <v>1.5681103507375501E+17</v>
      </c>
    </row>
    <row r="19" spans="1:65" x14ac:dyDescent="0.2">
      <c r="A19">
        <v>2036</v>
      </c>
      <c r="B19" s="53">
        <v>160055276.94</v>
      </c>
      <c r="C19" s="53">
        <f t="shared" si="0"/>
        <v>112038693.858</v>
      </c>
      <c r="D19" s="61">
        <f t="shared" si="1"/>
        <v>7.5105100285992377E-2</v>
      </c>
      <c r="E19" s="78">
        <v>148034309.31411901</v>
      </c>
      <c r="F19" s="59">
        <v>119280710.907153</v>
      </c>
      <c r="G19" s="59">
        <v>138656859.703163</v>
      </c>
      <c r="H19" s="59">
        <v>148161492.47960401</v>
      </c>
      <c r="I19" s="59">
        <v>156222260.83223599</v>
      </c>
      <c r="J19" s="59">
        <v>185235412.454216</v>
      </c>
      <c r="K19" s="59">
        <v>13369537.087825</v>
      </c>
      <c r="L19" s="60">
        <v>178744521942728</v>
      </c>
      <c r="M19" s="61">
        <f t="shared" si="6"/>
        <v>5.6919575289093194E-2</v>
      </c>
      <c r="N19">
        <v>150944998.55379701</v>
      </c>
      <c r="O19">
        <v>130379471.582735</v>
      </c>
      <c r="P19">
        <v>144738118.790593</v>
      </c>
      <c r="Q19" s="66">
        <v>148947307.79303199</v>
      </c>
      <c r="R19">
        <v>159530662.047479</v>
      </c>
      <c r="S19">
        <v>181257606.680538</v>
      </c>
      <c r="T19">
        <v>11026588.391498201</v>
      </c>
      <c r="U19">
        <v>121585651555523</v>
      </c>
      <c r="V19" s="67">
        <v>56138221979.939598</v>
      </c>
      <c r="W19" s="68">
        <v>54327961448.873001</v>
      </c>
      <c r="X19" s="68">
        <v>55582791120.806396</v>
      </c>
      <c r="Y19" s="68">
        <v>55932626412.273903</v>
      </c>
      <c r="Z19" s="68">
        <v>56626127868.039902</v>
      </c>
      <c r="AA19" s="68">
        <v>58293341087.197701</v>
      </c>
      <c r="AB19" s="68">
        <v>867856144.80603898</v>
      </c>
      <c r="AC19" s="69">
        <v>7.5317428807760102E+17</v>
      </c>
      <c r="AD19" s="61">
        <f t="shared" si="2"/>
        <v>0.16593625856195371</v>
      </c>
      <c r="AE19">
        <v>48148620104.824203</v>
      </c>
      <c r="AF19">
        <v>45123280349.659203</v>
      </c>
      <c r="AG19">
        <v>47810245316.580101</v>
      </c>
      <c r="AH19">
        <v>48209916634.3983</v>
      </c>
      <c r="AI19">
        <v>48602730782.552101</v>
      </c>
      <c r="AJ19">
        <v>49604510180.746498</v>
      </c>
      <c r="AK19">
        <v>837445077.63344598</v>
      </c>
      <c r="AL19">
        <v>7.0131425805248896E+17</v>
      </c>
      <c r="AM19" s="61">
        <f t="shared" si="3"/>
        <v>0.17877027837821924</v>
      </c>
      <c r="AN19">
        <v>47624395532.924301</v>
      </c>
      <c r="AO19">
        <v>46205953768.851303</v>
      </c>
      <c r="AP19">
        <v>47287335712.330002</v>
      </c>
      <c r="AQ19">
        <v>47590829966.571297</v>
      </c>
      <c r="AR19">
        <v>47893317207.779999</v>
      </c>
      <c r="AS19">
        <v>49109252755.122803</v>
      </c>
      <c r="AT19">
        <v>702412367.26912105</v>
      </c>
      <c r="AU19">
        <v>4.9338313369261101E+17</v>
      </c>
      <c r="AV19" s="61">
        <f t="shared" si="4"/>
        <v>0.30910265720903429</v>
      </c>
      <c r="AW19">
        <v>42882979169.5821</v>
      </c>
      <c r="AX19">
        <v>41811284662.756203</v>
      </c>
      <c r="AY19">
        <v>42497769408.068199</v>
      </c>
      <c r="AZ19">
        <v>42869068154.529099</v>
      </c>
      <c r="BA19">
        <v>43335278390.521797</v>
      </c>
      <c r="BB19">
        <v>44666721077.817398</v>
      </c>
      <c r="BC19">
        <v>575459584.61592901</v>
      </c>
      <c r="BD19">
        <v>3.3115373352633798E+17</v>
      </c>
      <c r="BE19" s="61">
        <f t="shared" si="5"/>
        <v>1.089179805697202</v>
      </c>
      <c r="BF19">
        <v>26870938454.818699</v>
      </c>
      <c r="BG19">
        <v>25824781139.711498</v>
      </c>
      <c r="BH19">
        <v>26673514136.141201</v>
      </c>
      <c r="BI19">
        <v>26907242660.510399</v>
      </c>
      <c r="BJ19">
        <v>27056471201.929001</v>
      </c>
      <c r="BK19">
        <v>27647169980.046398</v>
      </c>
      <c r="BL19">
        <v>362319486.78349</v>
      </c>
      <c r="BM19">
        <v>1.3127541050305101E+17</v>
      </c>
    </row>
    <row r="20" spans="1:65" x14ac:dyDescent="0.2">
      <c r="A20">
        <v>2037</v>
      </c>
      <c r="B20" s="53">
        <v>163927695.81999999</v>
      </c>
      <c r="C20" s="53">
        <f t="shared" si="0"/>
        <v>114749387.07399999</v>
      </c>
      <c r="D20" s="61">
        <f t="shared" si="1"/>
        <v>7.5999383805222753E-2</v>
      </c>
      <c r="E20" s="78">
        <v>151469291.94907001</v>
      </c>
      <c r="F20" s="59">
        <v>123449008.67331401</v>
      </c>
      <c r="G20" s="59">
        <v>141125761.967188</v>
      </c>
      <c r="H20" s="59">
        <v>151609833.81492499</v>
      </c>
      <c r="I20" s="59">
        <v>159279028.427845</v>
      </c>
      <c r="J20" s="59">
        <v>185715937.10565999</v>
      </c>
      <c r="K20" s="59">
        <v>13268873.9391462</v>
      </c>
      <c r="L20" s="60">
        <v>176063015612954</v>
      </c>
      <c r="M20" s="61">
        <f t="shared" si="6"/>
        <v>5.7021109221127464E-2</v>
      </c>
      <c r="N20">
        <v>154580356.77228001</v>
      </c>
      <c r="O20">
        <v>134172053.767195</v>
      </c>
      <c r="P20">
        <v>147402772.55773401</v>
      </c>
      <c r="Q20" s="66">
        <v>153411424.70029199</v>
      </c>
      <c r="R20">
        <v>162582012.30513901</v>
      </c>
      <c r="S20">
        <v>186153254.370186</v>
      </c>
      <c r="T20">
        <v>11047236.040518099</v>
      </c>
      <c r="U20">
        <v>122041424134923</v>
      </c>
      <c r="V20" s="67">
        <v>57452899687.103203</v>
      </c>
      <c r="W20" s="68">
        <v>55373751559.874901</v>
      </c>
      <c r="X20" s="68">
        <v>56786476202.098801</v>
      </c>
      <c r="Y20" s="68">
        <v>57266784936.851303</v>
      </c>
      <c r="Z20" s="68">
        <v>58007366058.9468</v>
      </c>
      <c r="AA20" s="68">
        <v>59927695575.519203</v>
      </c>
      <c r="AB20" s="68">
        <v>984795581.48710895</v>
      </c>
      <c r="AC20" s="69">
        <v>9.6982233731653299E+17</v>
      </c>
      <c r="AD20" s="61">
        <f t="shared" si="2"/>
        <v>0.17876003555939013</v>
      </c>
      <c r="AE20">
        <v>48740114997.059998</v>
      </c>
      <c r="AF20">
        <v>45570607779.592903</v>
      </c>
      <c r="AG20">
        <v>48381901345.346802</v>
      </c>
      <c r="AH20">
        <v>48703980159.997101</v>
      </c>
      <c r="AI20">
        <v>49271802551.669601</v>
      </c>
      <c r="AJ20">
        <v>50266164192.601799</v>
      </c>
      <c r="AK20">
        <v>874740563.59429896</v>
      </c>
      <c r="AL20">
        <v>7.6517105359727206E+17</v>
      </c>
      <c r="AM20" s="61">
        <f t="shared" si="3"/>
        <v>0.19126149353930755</v>
      </c>
      <c r="AN20">
        <v>48228621506.439598</v>
      </c>
      <c r="AO20">
        <v>46776857560.046097</v>
      </c>
      <c r="AP20">
        <v>47728456446.9617</v>
      </c>
      <c r="AQ20">
        <v>48167634406.642502</v>
      </c>
      <c r="AR20">
        <v>48599068372.992203</v>
      </c>
      <c r="AS20">
        <v>49930267813.646103</v>
      </c>
      <c r="AT20">
        <v>750100987.99895704</v>
      </c>
      <c r="AU20">
        <v>5.6265149219701197E+17</v>
      </c>
      <c r="AV20" s="61">
        <f t="shared" si="4"/>
        <v>0.32467064340976459</v>
      </c>
      <c r="AW20">
        <v>43371459896.791199</v>
      </c>
      <c r="AX20">
        <v>42243752739.271103</v>
      </c>
      <c r="AY20">
        <v>42909580540.2397</v>
      </c>
      <c r="AZ20">
        <v>43334928666.497704</v>
      </c>
      <c r="BA20">
        <v>43771763990.841599</v>
      </c>
      <c r="BB20">
        <v>45218995588.667099</v>
      </c>
      <c r="BC20">
        <v>594964763.28707302</v>
      </c>
      <c r="BD20">
        <v>3.5398306955324301E+17</v>
      </c>
      <c r="BE20" s="61">
        <f t="shared" si="5"/>
        <v>1.1934554895199736</v>
      </c>
      <c r="BF20">
        <v>26192872370.3787</v>
      </c>
      <c r="BG20">
        <v>25220829872.161201</v>
      </c>
      <c r="BH20">
        <v>25997985511.314701</v>
      </c>
      <c r="BI20">
        <v>26220042647.607498</v>
      </c>
      <c r="BJ20">
        <v>26405043977.957901</v>
      </c>
      <c r="BK20">
        <v>26916473339.1581</v>
      </c>
      <c r="BL20">
        <v>359780254.66740799</v>
      </c>
      <c r="BM20">
        <v>1.2944183164854499E+17</v>
      </c>
    </row>
    <row r="21" spans="1:65" x14ac:dyDescent="0.2">
      <c r="A21">
        <v>2038</v>
      </c>
      <c r="B21" s="53">
        <v>167831562.31000003</v>
      </c>
      <c r="C21" s="53">
        <f t="shared" si="0"/>
        <v>117482093.61700001</v>
      </c>
      <c r="D21" s="61">
        <f t="shared" si="1"/>
        <v>8.2305909847899761E-2</v>
      </c>
      <c r="E21" s="78">
        <v>154018032.872881</v>
      </c>
      <c r="F21" s="59">
        <v>126919044.679481</v>
      </c>
      <c r="G21" s="59">
        <v>145375932.59419599</v>
      </c>
      <c r="H21" s="59">
        <v>152337634.68071899</v>
      </c>
      <c r="I21" s="59">
        <v>161766341.85723001</v>
      </c>
      <c r="J21" s="59">
        <v>192145082.88411999</v>
      </c>
      <c r="K21" s="59">
        <v>13587788.6251952</v>
      </c>
      <c r="L21" s="60">
        <v>184627999722985</v>
      </c>
      <c r="M21" s="61">
        <f t="shared" si="6"/>
        <v>4.9686609105456525E-2</v>
      </c>
      <c r="N21">
        <v>159492581.07794499</v>
      </c>
      <c r="O21">
        <v>137917814.37946901</v>
      </c>
      <c r="P21">
        <v>151810603.871115</v>
      </c>
      <c r="Q21" s="66">
        <v>157775184.03433901</v>
      </c>
      <c r="R21">
        <v>165473866.72293401</v>
      </c>
      <c r="S21">
        <v>194431904.12439901</v>
      </c>
      <c r="T21">
        <v>11962803.6938008</v>
      </c>
      <c r="U21">
        <v>143108672216414</v>
      </c>
      <c r="V21" s="67">
        <v>58722565581.7855</v>
      </c>
      <c r="W21" s="68">
        <v>56611729126.180702</v>
      </c>
      <c r="X21" s="68">
        <v>58045331998.709999</v>
      </c>
      <c r="Y21" s="68">
        <v>58699711693.167801</v>
      </c>
      <c r="Z21" s="68">
        <v>59475761833.1446</v>
      </c>
      <c r="AA21" s="68">
        <v>60935745276.197403</v>
      </c>
      <c r="AB21" s="68">
        <v>1004750300.22264</v>
      </c>
      <c r="AC21" s="69">
        <v>1.0095231657975E+18</v>
      </c>
      <c r="AD21" s="61">
        <f t="shared" si="2"/>
        <v>0.1910722568866603</v>
      </c>
      <c r="AE21">
        <v>49302269650.105202</v>
      </c>
      <c r="AF21">
        <v>46059854737.251198</v>
      </c>
      <c r="AG21">
        <v>48967384063.801003</v>
      </c>
      <c r="AH21">
        <v>49440459114.416199</v>
      </c>
      <c r="AI21">
        <v>49830849464.730598</v>
      </c>
      <c r="AJ21">
        <v>50934683356.340897</v>
      </c>
      <c r="AK21">
        <v>883540328.76531398</v>
      </c>
      <c r="AL21">
        <v>7.8064351255472E+17</v>
      </c>
      <c r="AM21" s="61">
        <f t="shared" si="3"/>
        <v>0.20225565651520783</v>
      </c>
      <c r="AN21">
        <v>48843659219.699997</v>
      </c>
      <c r="AO21">
        <v>47292892398.603699</v>
      </c>
      <c r="AP21">
        <v>48354805682.359497</v>
      </c>
      <c r="AQ21">
        <v>48864563914.627502</v>
      </c>
      <c r="AR21">
        <v>49344157756.988403</v>
      </c>
      <c r="AS21">
        <v>50546082584.679398</v>
      </c>
      <c r="AT21">
        <v>779162436.14888704</v>
      </c>
      <c r="AU21">
        <v>6.0709410190546803E+17</v>
      </c>
      <c r="AV21" s="61">
        <f t="shared" si="4"/>
        <v>0.33697595561889537</v>
      </c>
      <c r="AW21">
        <v>43921930933.008003</v>
      </c>
      <c r="AX21">
        <v>42671092933.863602</v>
      </c>
      <c r="AY21">
        <v>43512244287.361</v>
      </c>
      <c r="AZ21">
        <v>43874882725.8927</v>
      </c>
      <c r="BA21">
        <v>44297835765.987801</v>
      </c>
      <c r="BB21">
        <v>46131599329.708702</v>
      </c>
      <c r="BC21">
        <v>654408921.51186597</v>
      </c>
      <c r="BD21">
        <v>4.2825103655432397E+17</v>
      </c>
      <c r="BE21" s="61">
        <f t="shared" si="5"/>
        <v>1.3479525825144547</v>
      </c>
      <c r="BF21">
        <v>25010115629.7197</v>
      </c>
      <c r="BG21">
        <v>24037256292.824501</v>
      </c>
      <c r="BH21">
        <v>24843376080.548698</v>
      </c>
      <c r="BI21">
        <v>25027877537.052898</v>
      </c>
      <c r="BJ21">
        <v>25268409448.181</v>
      </c>
      <c r="BK21">
        <v>25649270382.684299</v>
      </c>
      <c r="BL21">
        <v>342639913.54333597</v>
      </c>
      <c r="BM21">
        <v>1.17402110352984E+17</v>
      </c>
    </row>
    <row r="22" spans="1:65" x14ac:dyDescent="0.2">
      <c r="A22">
        <v>2039</v>
      </c>
      <c r="B22" s="53">
        <v>171768781.60000002</v>
      </c>
      <c r="C22" s="53">
        <f t="shared" si="0"/>
        <v>120238147.12</v>
      </c>
      <c r="D22" s="61">
        <f t="shared" si="1"/>
        <v>8.2627231401686929E-2</v>
      </c>
      <c r="E22" s="78">
        <v>157576002.73515099</v>
      </c>
      <c r="F22" s="59">
        <v>128968475.710743</v>
      </c>
      <c r="G22" s="59">
        <v>148729334.440301</v>
      </c>
      <c r="H22" s="59">
        <v>155347656.30130801</v>
      </c>
      <c r="I22" s="59">
        <v>164528286.09289801</v>
      </c>
      <c r="J22" s="59">
        <v>204573515.40482801</v>
      </c>
      <c r="K22" s="59">
        <v>15095090.6562937</v>
      </c>
      <c r="L22" s="60">
        <v>227861761921725</v>
      </c>
      <c r="M22" s="61">
        <f t="shared" si="6"/>
        <v>4.6481785044727886E-2</v>
      </c>
      <c r="N22">
        <v>163784662.01627401</v>
      </c>
      <c r="O22">
        <v>144292372.08317</v>
      </c>
      <c r="P22">
        <v>155413103.047701</v>
      </c>
      <c r="Q22" s="66">
        <v>161867945.88451701</v>
      </c>
      <c r="R22">
        <v>169258165.84424001</v>
      </c>
      <c r="S22">
        <v>199272315.75301901</v>
      </c>
      <c r="T22">
        <v>12055050.1669668</v>
      </c>
      <c r="U22">
        <v>145324234528088</v>
      </c>
      <c r="V22" s="67">
        <v>60102537573.450302</v>
      </c>
      <c r="W22" s="68">
        <v>57763163610.953796</v>
      </c>
      <c r="X22" s="68">
        <v>59334984619.243896</v>
      </c>
      <c r="Y22" s="68">
        <v>60076175219.582901</v>
      </c>
      <c r="Z22" s="68">
        <v>60860008075.091499</v>
      </c>
      <c r="AA22" s="68">
        <v>62279077239.723198</v>
      </c>
      <c r="AB22" s="68">
        <v>1040637650.73581</v>
      </c>
      <c r="AC22" s="69">
        <v>1.08292672012895E+18</v>
      </c>
      <c r="AD22" s="61">
        <f t="shared" si="2"/>
        <v>0.20385346917153058</v>
      </c>
      <c r="AE22">
        <v>49925127195.763901</v>
      </c>
      <c r="AF22">
        <v>46738460023.1978</v>
      </c>
      <c r="AG22">
        <v>49530898811.000504</v>
      </c>
      <c r="AH22">
        <v>49912416240.4105</v>
      </c>
      <c r="AI22">
        <v>50481631851.084801</v>
      </c>
      <c r="AJ22">
        <v>51844528582.019203</v>
      </c>
      <c r="AK22">
        <v>946058825.89541602</v>
      </c>
      <c r="AL22">
        <v>8.9502730205461299E+17</v>
      </c>
      <c r="AM22" s="61">
        <f t="shared" si="3"/>
        <v>0.21525145457907624</v>
      </c>
      <c r="AN22">
        <v>49456873593.5131</v>
      </c>
      <c r="AO22">
        <v>47729391782.522598</v>
      </c>
      <c r="AP22">
        <v>48970659963.069702</v>
      </c>
      <c r="AQ22">
        <v>49331614167.978699</v>
      </c>
      <c r="AR22">
        <v>50101508341.7052</v>
      </c>
      <c r="AS22">
        <v>51465186785.132004</v>
      </c>
      <c r="AT22">
        <v>850507595.63186896</v>
      </c>
      <c r="AU22">
        <v>7.2336317022750298E+17</v>
      </c>
      <c r="AV22" s="61">
        <f t="shared" si="4"/>
        <v>0.35190771372279039</v>
      </c>
      <c r="AW22">
        <v>44457574258.485497</v>
      </c>
      <c r="AX22">
        <v>42896193855.870003</v>
      </c>
      <c r="AY22">
        <v>43955057880.420998</v>
      </c>
      <c r="AZ22">
        <v>44460886777.657501</v>
      </c>
      <c r="BA22">
        <v>44900428533.950302</v>
      </c>
      <c r="BB22">
        <v>46771272550.727798</v>
      </c>
      <c r="BC22">
        <v>724527412.79888403</v>
      </c>
      <c r="BD22">
        <v>5.2493997189704499E+17</v>
      </c>
      <c r="BE22" s="61">
        <f t="shared" si="5"/>
        <v>1.4415561242155266</v>
      </c>
      <c r="BF22">
        <v>24616488221.322899</v>
      </c>
      <c r="BG22">
        <v>23662905410.057999</v>
      </c>
      <c r="BH22">
        <v>24421218765.187199</v>
      </c>
      <c r="BI22">
        <v>24629717778.0387</v>
      </c>
      <c r="BJ22">
        <v>24853771734.277599</v>
      </c>
      <c r="BK22">
        <v>25415064754.043201</v>
      </c>
      <c r="BL22">
        <v>342453408.315566</v>
      </c>
      <c r="BM22">
        <v>1.1727433686694701E+17</v>
      </c>
    </row>
    <row r="23" spans="1:65" x14ac:dyDescent="0.2">
      <c r="A23">
        <v>2040</v>
      </c>
      <c r="B23" s="53">
        <v>175741252.40000001</v>
      </c>
      <c r="C23" s="53">
        <f t="shared" si="0"/>
        <v>123018876.67999999</v>
      </c>
      <c r="D23" s="61">
        <f t="shared" si="1"/>
        <v>8.2763510298205945E-2</v>
      </c>
      <c r="E23" s="78">
        <v>161196289.447173</v>
      </c>
      <c r="F23" s="59">
        <v>132285675.452317</v>
      </c>
      <c r="G23" s="59">
        <v>151522511.29252699</v>
      </c>
      <c r="H23" s="59">
        <v>160068549.15609801</v>
      </c>
      <c r="I23" s="59">
        <v>168013206.67880899</v>
      </c>
      <c r="J23" s="59">
        <v>214019637.51386401</v>
      </c>
      <c r="K23" s="59">
        <v>15823700.8281208</v>
      </c>
      <c r="L23" s="60">
        <v>250389507897872</v>
      </c>
      <c r="M23" s="61">
        <f t="shared" si="6"/>
        <v>4.6178603529873463E-2</v>
      </c>
      <c r="N23">
        <v>167625766.78157699</v>
      </c>
      <c r="O23">
        <v>142588937.558146</v>
      </c>
      <c r="P23">
        <v>159476499.63545299</v>
      </c>
      <c r="Q23" s="66">
        <v>165060243.45499399</v>
      </c>
      <c r="R23">
        <v>174413818.517692</v>
      </c>
      <c r="S23">
        <v>204185506.661688</v>
      </c>
      <c r="T23">
        <v>12470138.0970027</v>
      </c>
      <c r="U23">
        <v>155504344158318</v>
      </c>
      <c r="V23" s="67">
        <v>61482772261.363098</v>
      </c>
      <c r="W23" s="68">
        <v>59019778155.023697</v>
      </c>
      <c r="X23" s="68">
        <v>60809218729.598701</v>
      </c>
      <c r="Y23" s="68">
        <v>61507103875.120003</v>
      </c>
      <c r="Z23" s="68">
        <v>62192831719.789299</v>
      </c>
      <c r="AA23" s="68">
        <v>63586591830.044403</v>
      </c>
      <c r="AB23" s="68">
        <v>1061550872.53339</v>
      </c>
      <c r="AC23" s="69">
        <v>1.12689025497641E+18</v>
      </c>
      <c r="AD23" s="61">
        <f t="shared" si="2"/>
        <v>0.21590217456844574</v>
      </c>
      <c r="AE23">
        <v>50565558272.140503</v>
      </c>
      <c r="AF23">
        <v>47422818853.821297</v>
      </c>
      <c r="AG23">
        <v>50123456473.000298</v>
      </c>
      <c r="AH23">
        <v>50547521985.5037</v>
      </c>
      <c r="AI23">
        <v>51221549849.5839</v>
      </c>
      <c r="AJ23">
        <v>52534517467.568901</v>
      </c>
      <c r="AK23">
        <v>969722945.27767706</v>
      </c>
      <c r="AL23">
        <v>9.4036259059801306E+17</v>
      </c>
      <c r="AM23" s="61">
        <f t="shared" si="3"/>
        <v>0.22829899956601762</v>
      </c>
      <c r="AN23">
        <v>50055216427.829201</v>
      </c>
      <c r="AO23">
        <v>48109852552.9673</v>
      </c>
      <c r="AP23">
        <v>49488999821.439003</v>
      </c>
      <c r="AQ23">
        <v>49966390183.346603</v>
      </c>
      <c r="AR23">
        <v>50721981290.051804</v>
      </c>
      <c r="AS23">
        <v>51956115360.100899</v>
      </c>
      <c r="AT23">
        <v>875070659.21604002</v>
      </c>
      <c r="AU23">
        <v>7.6574865862079501E+17</v>
      </c>
      <c r="AV23" s="61">
        <f t="shared" si="4"/>
        <v>0.36589279166258182</v>
      </c>
      <c r="AW23">
        <v>45012882882.649597</v>
      </c>
      <c r="AX23">
        <v>43620210861.2183</v>
      </c>
      <c r="AY23">
        <v>44413995043.196198</v>
      </c>
      <c r="AZ23">
        <v>44971986373.599098</v>
      </c>
      <c r="BA23">
        <v>45591072465.6875</v>
      </c>
      <c r="BB23">
        <v>47412873349.712799</v>
      </c>
      <c r="BC23">
        <v>765100519.45887196</v>
      </c>
      <c r="BD23">
        <v>5.8537880487623706E+17</v>
      </c>
      <c r="BE23" s="61">
        <f t="shared" si="5"/>
        <v>1.5416213730455084</v>
      </c>
      <c r="BF23">
        <v>24190374267.938702</v>
      </c>
      <c r="BG23">
        <v>23355857134.493301</v>
      </c>
      <c r="BH23">
        <v>23989806799.265598</v>
      </c>
      <c r="BI23">
        <v>24212324138.097599</v>
      </c>
      <c r="BJ23">
        <v>24410557131.828201</v>
      </c>
      <c r="BK23">
        <v>25009476084.754902</v>
      </c>
      <c r="BL23">
        <v>362807960.68649399</v>
      </c>
      <c r="BM23">
        <v>1.31629616337492E+17</v>
      </c>
    </row>
    <row r="24" spans="1:65" x14ac:dyDescent="0.2">
      <c r="A24">
        <v>2041</v>
      </c>
      <c r="B24" s="53">
        <v>179751803.07000002</v>
      </c>
      <c r="C24" s="53">
        <f t="shared" si="0"/>
        <v>125826262.149</v>
      </c>
      <c r="D24" s="61">
        <f t="shared" si="1"/>
        <v>8.2649929660563948E-2</v>
      </c>
      <c r="E24" s="78">
        <v>164895329.18990499</v>
      </c>
      <c r="F24" s="59">
        <v>132790170.056366</v>
      </c>
      <c r="G24" s="59">
        <v>154238633.80348599</v>
      </c>
      <c r="H24" s="59">
        <v>163505839.40515599</v>
      </c>
      <c r="I24" s="59">
        <v>171181357.703704</v>
      </c>
      <c r="J24" s="59">
        <v>216375061.24505201</v>
      </c>
      <c r="K24" s="59">
        <v>16366130.542443199</v>
      </c>
      <c r="L24" s="60">
        <v>267850228932294</v>
      </c>
      <c r="M24" s="61">
        <f t="shared" si="6"/>
        <v>4.7220830418933546E-2</v>
      </c>
      <c r="N24">
        <v>171263773.65973401</v>
      </c>
      <c r="O24">
        <v>143929096.10600501</v>
      </c>
      <c r="P24">
        <v>162645135.31135499</v>
      </c>
      <c r="Q24" s="66">
        <v>169226847.75694901</v>
      </c>
      <c r="R24">
        <v>179830147.72951201</v>
      </c>
      <c r="S24">
        <v>211408642.165793</v>
      </c>
      <c r="T24">
        <v>13096135.6965608</v>
      </c>
      <c r="U24">
        <v>171508770182736</v>
      </c>
      <c r="V24" s="67">
        <v>62911712202.011299</v>
      </c>
      <c r="W24" s="68">
        <v>59941424739.063698</v>
      </c>
      <c r="X24" s="68">
        <v>62118971763.604599</v>
      </c>
      <c r="Y24" s="68">
        <v>62868637860.692101</v>
      </c>
      <c r="Z24" s="68">
        <v>63673333279.888901</v>
      </c>
      <c r="AA24" s="68">
        <v>65152501851.515503</v>
      </c>
      <c r="AB24" s="68">
        <v>1153866094.29445</v>
      </c>
      <c r="AC24" s="69">
        <v>1.3314069635623199E+18</v>
      </c>
      <c r="AD24" s="61">
        <f t="shared" si="2"/>
        <v>0.22918441228199637</v>
      </c>
      <c r="AE24">
        <v>51181671011.605904</v>
      </c>
      <c r="AF24">
        <v>47811510579.5634</v>
      </c>
      <c r="AG24">
        <v>50848680625.491898</v>
      </c>
      <c r="AH24">
        <v>51124101487.611198</v>
      </c>
      <c r="AI24">
        <v>51790517093.694504</v>
      </c>
      <c r="AJ24">
        <v>53075365618.063103</v>
      </c>
      <c r="AK24">
        <v>984781888.07704997</v>
      </c>
      <c r="AL24">
        <v>9.6979536708460006E+17</v>
      </c>
      <c r="AM24" s="61">
        <f t="shared" si="3"/>
        <v>0.24158054386545746</v>
      </c>
      <c r="AN24">
        <v>50670665316.7631</v>
      </c>
      <c r="AO24">
        <v>48703759374.234299</v>
      </c>
      <c r="AP24">
        <v>50129902004.393898</v>
      </c>
      <c r="AQ24">
        <v>50542139456.454597</v>
      </c>
      <c r="AR24">
        <v>51276211772.031799</v>
      </c>
      <c r="AS24">
        <v>52406020683.9105</v>
      </c>
      <c r="AT24">
        <v>861235170.72110796</v>
      </c>
      <c r="AU24">
        <v>7.4172601928701696E+17</v>
      </c>
      <c r="AV24" s="61">
        <f t="shared" si="4"/>
        <v>0.38145537056317247</v>
      </c>
      <c r="AW24">
        <v>45540169840.1334</v>
      </c>
      <c r="AX24">
        <v>44113355491.323303</v>
      </c>
      <c r="AY24">
        <v>44904002841.571404</v>
      </c>
      <c r="AZ24">
        <v>45519753199.911797</v>
      </c>
      <c r="BA24">
        <v>46144588199.019402</v>
      </c>
      <c r="BB24">
        <v>47793896937.699203</v>
      </c>
      <c r="BC24">
        <v>782461231.72746897</v>
      </c>
      <c r="BD24">
        <v>6.1224557915646899E+17</v>
      </c>
      <c r="BE24" s="61">
        <f t="shared" si="5"/>
        <v>1.640148373272948</v>
      </c>
      <c r="BF24">
        <v>23828854786.680302</v>
      </c>
      <c r="BG24">
        <v>22927016579.476398</v>
      </c>
      <c r="BH24">
        <v>23623943818.861698</v>
      </c>
      <c r="BI24">
        <v>23839447948.3829</v>
      </c>
      <c r="BJ24">
        <v>24001340772.770901</v>
      </c>
      <c r="BK24">
        <v>24626608817.966999</v>
      </c>
      <c r="BL24">
        <v>378998430.93631798</v>
      </c>
      <c r="BM24">
        <v>1.4363981065219101E+17</v>
      </c>
    </row>
    <row r="25" spans="1:65" x14ac:dyDescent="0.2">
      <c r="A25">
        <v>2042</v>
      </c>
      <c r="B25" s="53">
        <v>183803463.44999999</v>
      </c>
      <c r="C25" s="53">
        <f t="shared" si="0"/>
        <v>128662424.41499998</v>
      </c>
      <c r="D25" s="61">
        <f t="shared" si="1"/>
        <v>8.5447492476083742E-2</v>
      </c>
      <c r="E25" s="78">
        <v>168097918.38977799</v>
      </c>
      <c r="F25" s="59">
        <v>136500002.87935299</v>
      </c>
      <c r="G25" s="59">
        <v>155846985.23043999</v>
      </c>
      <c r="H25" s="59">
        <v>168285945.803092</v>
      </c>
      <c r="I25" s="59">
        <v>176814615.436425</v>
      </c>
      <c r="J25" s="59">
        <v>216565932.88966399</v>
      </c>
      <c r="K25" s="59">
        <v>16193203.5398467</v>
      </c>
      <c r="L25" s="60">
        <v>262219840882904</v>
      </c>
      <c r="M25" s="61">
        <f t="shared" si="6"/>
        <v>4.8007134656313788E-2</v>
      </c>
      <c r="N25">
        <v>174979585.82985899</v>
      </c>
      <c r="O25">
        <v>146320621.81056401</v>
      </c>
      <c r="P25">
        <v>165710110.76962</v>
      </c>
      <c r="Q25" s="66">
        <v>171430384.767398</v>
      </c>
      <c r="R25">
        <v>181748802.27875701</v>
      </c>
      <c r="S25">
        <v>221599707.01311499</v>
      </c>
      <c r="T25">
        <v>14461102.061078001</v>
      </c>
      <c r="U25">
        <v>209123472820915</v>
      </c>
      <c r="V25" s="67">
        <v>64358979773.905098</v>
      </c>
      <c r="W25" s="68">
        <v>61633370659.372597</v>
      </c>
      <c r="X25" s="68">
        <v>63495923093.210701</v>
      </c>
      <c r="Y25" s="68">
        <v>64304124957.620399</v>
      </c>
      <c r="Z25" s="68">
        <v>65105473652.043404</v>
      </c>
      <c r="AA25" s="68">
        <v>66721906166.672997</v>
      </c>
      <c r="AB25" s="68">
        <v>1177401250.9765699</v>
      </c>
      <c r="AC25" s="69">
        <v>1.3862737058011899E+18</v>
      </c>
      <c r="AD25" s="61">
        <f t="shared" si="2"/>
        <v>0.2417864222841557</v>
      </c>
      <c r="AE25">
        <v>51827736733.9244</v>
      </c>
      <c r="AF25">
        <v>48368847458.925797</v>
      </c>
      <c r="AG25">
        <v>51349726893.772697</v>
      </c>
      <c r="AH25">
        <v>51849097368.551201</v>
      </c>
      <c r="AI25">
        <v>52561373461.3013</v>
      </c>
      <c r="AJ25">
        <v>53907749925.380302</v>
      </c>
      <c r="AK25">
        <v>1076973509.79123</v>
      </c>
      <c r="AL25">
        <v>1.1598719407920399E+18</v>
      </c>
      <c r="AM25" s="61">
        <f t="shared" si="3"/>
        <v>0.25460182888113647</v>
      </c>
      <c r="AN25">
        <v>51298330906.548203</v>
      </c>
      <c r="AO25">
        <v>49202420849.755798</v>
      </c>
      <c r="AP25">
        <v>50787758330.462601</v>
      </c>
      <c r="AQ25">
        <v>51157608525.274902</v>
      </c>
      <c r="AR25">
        <v>52081197175.772003</v>
      </c>
      <c r="AS25">
        <v>53051644404.468002</v>
      </c>
      <c r="AT25">
        <v>929871633.08993995</v>
      </c>
      <c r="AU25">
        <v>8.6466125402535296E+17</v>
      </c>
      <c r="AV25" s="61">
        <f t="shared" si="4"/>
        <v>0.39796999124433752</v>
      </c>
      <c r="AW25">
        <v>46037454435.355202</v>
      </c>
      <c r="AX25">
        <v>44553175554.211502</v>
      </c>
      <c r="AY25">
        <v>45406785627.766701</v>
      </c>
      <c r="AZ25">
        <v>46031781231.297501</v>
      </c>
      <c r="BA25">
        <v>46492131346.169296</v>
      </c>
      <c r="BB25">
        <v>48438139271.019203</v>
      </c>
      <c r="BC25">
        <v>788356974.47783196</v>
      </c>
      <c r="BD25">
        <v>6.2150671920784102E+17</v>
      </c>
      <c r="BE25" s="61">
        <f t="shared" si="5"/>
        <v>1.740494234651849</v>
      </c>
      <c r="BF25">
        <v>23484442681.9534</v>
      </c>
      <c r="BG25">
        <v>22378220720.9104</v>
      </c>
      <c r="BH25">
        <v>23221492616.909599</v>
      </c>
      <c r="BI25">
        <v>23479637596.559399</v>
      </c>
      <c r="BJ25">
        <v>23709001450.657299</v>
      </c>
      <c r="BK25">
        <v>24397364746.363201</v>
      </c>
      <c r="BL25">
        <v>411362150.05574298</v>
      </c>
      <c r="BM25">
        <v>1.6921881849848301E+17</v>
      </c>
    </row>
    <row r="26" spans="1:65" x14ac:dyDescent="0.2">
      <c r="A26">
        <v>2043</v>
      </c>
      <c r="B26" s="53">
        <v>187900493.88999999</v>
      </c>
      <c r="C26" s="53">
        <f t="shared" si="0"/>
        <v>131530345.72299998</v>
      </c>
      <c r="D26" s="61">
        <f t="shared" si="1"/>
        <v>8.6388946100316E-2</v>
      </c>
      <c r="E26" s="78">
        <v>171667968.25111401</v>
      </c>
      <c r="F26" s="59">
        <v>139189589.337998</v>
      </c>
      <c r="G26" s="59">
        <v>160152712.32200301</v>
      </c>
      <c r="H26" s="59">
        <v>172365887.932271</v>
      </c>
      <c r="I26" s="59">
        <v>181409009.901241</v>
      </c>
      <c r="J26" s="59">
        <v>223173056.170546</v>
      </c>
      <c r="K26" s="59">
        <v>16875811.433115799</v>
      </c>
      <c r="L26" s="60">
        <v>284793011526084</v>
      </c>
      <c r="M26" s="61">
        <f t="shared" si="6"/>
        <v>4.6656895465619352E-2</v>
      </c>
      <c r="N26">
        <v>179133640.188636</v>
      </c>
      <c r="O26">
        <v>150543651.60828701</v>
      </c>
      <c r="P26">
        <v>168341220.51704499</v>
      </c>
      <c r="Q26" s="66">
        <v>177004845.86981201</v>
      </c>
      <c r="R26">
        <v>187384747.48653501</v>
      </c>
      <c r="S26">
        <v>227944738.982191</v>
      </c>
      <c r="T26">
        <v>14533253.7021355</v>
      </c>
      <c r="U26">
        <v>211215463170635</v>
      </c>
      <c r="V26" s="67">
        <v>65830132486.111198</v>
      </c>
      <c r="W26" s="68">
        <v>63083910943.169601</v>
      </c>
      <c r="X26" s="68">
        <v>64939040710.278999</v>
      </c>
      <c r="Y26" s="68">
        <v>65701645399.586899</v>
      </c>
      <c r="Z26" s="68">
        <v>66456047972.386497</v>
      </c>
      <c r="AA26" s="68">
        <v>68524776895.698196</v>
      </c>
      <c r="AB26" s="68">
        <v>1268919037.82759</v>
      </c>
      <c r="AC26" s="69">
        <v>1.61015552456131E+18</v>
      </c>
      <c r="AD26" s="61">
        <f t="shared" si="2"/>
        <v>0.25393640740494328</v>
      </c>
      <c r="AE26">
        <v>52498780717.555298</v>
      </c>
      <c r="AF26">
        <v>48897457820.410103</v>
      </c>
      <c r="AG26">
        <v>51947080994.929802</v>
      </c>
      <c r="AH26">
        <v>52543810798.1623</v>
      </c>
      <c r="AI26">
        <v>53266236214.573601</v>
      </c>
      <c r="AJ26">
        <v>54855029269.067001</v>
      </c>
      <c r="AK26">
        <v>1122685323.8248501</v>
      </c>
      <c r="AL26">
        <v>1.2604223363317199E+18</v>
      </c>
      <c r="AM26" s="61">
        <f t="shared" si="3"/>
        <v>0.26776369282670709</v>
      </c>
      <c r="AN26">
        <v>51926185343.998199</v>
      </c>
      <c r="AO26">
        <v>49942209658.143997</v>
      </c>
      <c r="AP26">
        <v>51228105145.492798</v>
      </c>
      <c r="AQ26">
        <v>51790844274.171402</v>
      </c>
      <c r="AR26">
        <v>52651401568.928703</v>
      </c>
      <c r="AS26">
        <v>53796162964.813698</v>
      </c>
      <c r="AT26">
        <v>965579350.96826899</v>
      </c>
      <c r="AU26">
        <v>9.3234348301630298E+17</v>
      </c>
      <c r="AV26" s="61">
        <f t="shared" si="4"/>
        <v>0.41288691117778753</v>
      </c>
      <c r="AW26">
        <v>46592640900.9161</v>
      </c>
      <c r="AX26">
        <v>44896296508.9562</v>
      </c>
      <c r="AY26">
        <v>45970658671.659302</v>
      </c>
      <c r="AZ26">
        <v>46623768381.910103</v>
      </c>
      <c r="BA26">
        <v>47114749040.786797</v>
      </c>
      <c r="BB26">
        <v>48902527030.210899</v>
      </c>
      <c r="BC26">
        <v>804488563.17562401</v>
      </c>
      <c r="BD26">
        <v>6.4720184828038003E+17</v>
      </c>
      <c r="BE26" s="61">
        <f t="shared" si="5"/>
        <v>1.8388331897611452</v>
      </c>
      <c r="BF26">
        <v>23189151346.948299</v>
      </c>
      <c r="BG26">
        <v>22008920213.320499</v>
      </c>
      <c r="BH26">
        <v>22967439913.623299</v>
      </c>
      <c r="BI26">
        <v>23165817165.660599</v>
      </c>
      <c r="BJ26">
        <v>23471609622.7309</v>
      </c>
      <c r="BK26">
        <v>24083030585.330799</v>
      </c>
      <c r="BL26">
        <v>436679402.66792899</v>
      </c>
      <c r="BM26">
        <v>1.9068890071441901E+17</v>
      </c>
    </row>
    <row r="27" spans="1:65" x14ac:dyDescent="0.2">
      <c r="A27">
        <v>2044</v>
      </c>
      <c r="B27" s="53">
        <v>192045986.05000001</v>
      </c>
      <c r="C27" s="53">
        <f t="shared" si="0"/>
        <v>134432190.23500001</v>
      </c>
      <c r="D27" s="61">
        <f t="shared" si="1"/>
        <v>8.8637804250993879E-2</v>
      </c>
      <c r="E27" s="78">
        <v>175023451.53131101</v>
      </c>
      <c r="F27" s="59">
        <v>141804454.875256</v>
      </c>
      <c r="G27" s="59">
        <v>161065155.73762199</v>
      </c>
      <c r="H27" s="59">
        <v>176204228.605326</v>
      </c>
      <c r="I27" s="59">
        <v>184515518.00683001</v>
      </c>
      <c r="J27" s="59">
        <v>231695287.92458799</v>
      </c>
      <c r="K27" s="59">
        <v>17106339.855392601</v>
      </c>
      <c r="L27" s="60">
        <v>292626863248196</v>
      </c>
      <c r="M27" s="61">
        <f t="shared" si="6"/>
        <v>4.112410078250639E-2</v>
      </c>
      <c r="N27">
        <v>184148267.56480399</v>
      </c>
      <c r="O27">
        <v>154169422.49135101</v>
      </c>
      <c r="P27">
        <v>172809392.26626599</v>
      </c>
      <c r="Q27" s="66">
        <v>181419587.179306</v>
      </c>
      <c r="R27">
        <v>192540854.26629001</v>
      </c>
      <c r="S27">
        <v>231504745.95293599</v>
      </c>
      <c r="T27">
        <v>14822781.7886822</v>
      </c>
      <c r="U27">
        <v>219714859954890</v>
      </c>
      <c r="V27" s="67">
        <v>67296650754.032799</v>
      </c>
      <c r="W27" s="68">
        <v>64429142574.095703</v>
      </c>
      <c r="X27" s="68">
        <v>66172552078.510803</v>
      </c>
      <c r="Y27" s="68">
        <v>67302026542.703201</v>
      </c>
      <c r="Z27" s="68">
        <v>68264594737.5158</v>
      </c>
      <c r="AA27" s="68">
        <v>69813159202.862198</v>
      </c>
      <c r="AB27" s="68">
        <v>1359314145.13885</v>
      </c>
      <c r="AC27" s="69">
        <v>1.84773494517457E+18</v>
      </c>
      <c r="AD27" s="61">
        <f t="shared" si="2"/>
        <v>0.26367555822136235</v>
      </c>
      <c r="AE27">
        <v>53254690506.757599</v>
      </c>
      <c r="AF27">
        <v>49493821582.630699</v>
      </c>
      <c r="AG27">
        <v>52815052989.347298</v>
      </c>
      <c r="AH27">
        <v>53318436824.312698</v>
      </c>
      <c r="AI27">
        <v>54074443776.307404</v>
      </c>
      <c r="AJ27">
        <v>55881957654.7715</v>
      </c>
      <c r="AK27">
        <v>1195402332.7411301</v>
      </c>
      <c r="AL27">
        <v>1.4289867371229399E+18</v>
      </c>
      <c r="AM27" s="61">
        <f t="shared" si="3"/>
        <v>0.2798115999241797</v>
      </c>
      <c r="AN27">
        <v>52583248001.518097</v>
      </c>
      <c r="AO27">
        <v>50348633423.798798</v>
      </c>
      <c r="AP27">
        <v>51883521559.695297</v>
      </c>
      <c r="AQ27">
        <v>52629800273.195</v>
      </c>
      <c r="AR27">
        <v>53278794940.725601</v>
      </c>
      <c r="AS27">
        <v>54511763426.751297</v>
      </c>
      <c r="AT27">
        <v>1012586473.8777</v>
      </c>
      <c r="AU27">
        <v>1.02533136708007E+18</v>
      </c>
      <c r="AV27" s="61">
        <f t="shared" si="4"/>
        <v>0.42813418423067429</v>
      </c>
      <c r="AW27">
        <v>47122078231.244797</v>
      </c>
      <c r="AX27">
        <v>45527341234.120697</v>
      </c>
      <c r="AY27">
        <v>46475574467.445</v>
      </c>
      <c r="AZ27">
        <v>47169865308.778702</v>
      </c>
      <c r="BA27">
        <v>47691561608.238197</v>
      </c>
      <c r="BB27">
        <v>49410401044.8601</v>
      </c>
      <c r="BC27">
        <v>850234231.91436005</v>
      </c>
      <c r="BD27">
        <v>7.2289824911900096E+17</v>
      </c>
      <c r="BE27" s="61">
        <f t="shared" si="5"/>
        <v>1.9146207491851093</v>
      </c>
      <c r="BF27">
        <v>23089333585.801201</v>
      </c>
      <c r="BG27">
        <v>21833802604.388599</v>
      </c>
      <c r="BH27">
        <v>22811787121.885201</v>
      </c>
      <c r="BI27">
        <v>23050694192.800499</v>
      </c>
      <c r="BJ27">
        <v>23358948501.167999</v>
      </c>
      <c r="BK27">
        <v>24019112000.288799</v>
      </c>
      <c r="BL27">
        <v>438015064.177854</v>
      </c>
      <c r="BM27">
        <v>1.9185719644672899E+17</v>
      </c>
    </row>
    <row r="28" spans="1:65" x14ac:dyDescent="0.2">
      <c r="A28">
        <v>2045</v>
      </c>
      <c r="B28" s="53">
        <v>196242062.66</v>
      </c>
      <c r="C28" s="53">
        <f t="shared" si="0"/>
        <v>137369443.86199999</v>
      </c>
      <c r="D28" s="61">
        <f t="shared" si="1"/>
        <v>9.1885035385012803E-2</v>
      </c>
      <c r="E28" s="78">
        <v>178210353.78845799</v>
      </c>
      <c r="F28" s="59">
        <v>146586154.84593901</v>
      </c>
      <c r="G28" s="59">
        <v>164597908.432138</v>
      </c>
      <c r="H28" s="59">
        <v>178729526.05300599</v>
      </c>
      <c r="I28" s="59">
        <v>186913785.671608</v>
      </c>
      <c r="J28" s="59">
        <v>231212640.63478699</v>
      </c>
      <c r="K28" s="59">
        <v>17397753.498597</v>
      </c>
      <c r="L28" s="60">
        <v>302681826797947</v>
      </c>
      <c r="M28" s="61">
        <f t="shared" si="6"/>
        <v>3.8076346388398741E-2</v>
      </c>
      <c r="N28">
        <v>188769881.90618399</v>
      </c>
      <c r="O28">
        <v>160069464.15444601</v>
      </c>
      <c r="P28">
        <v>178666340.30368099</v>
      </c>
      <c r="Q28" s="66">
        <v>186980175.695838</v>
      </c>
      <c r="R28">
        <v>195964840.39432201</v>
      </c>
      <c r="S28">
        <v>236379183.427816</v>
      </c>
      <c r="T28">
        <v>15486973.578484099</v>
      </c>
      <c r="U28">
        <v>239846350620665</v>
      </c>
      <c r="V28" s="67">
        <v>68859039629.272995</v>
      </c>
      <c r="W28" s="68">
        <v>65953321466.213097</v>
      </c>
      <c r="X28" s="68">
        <v>67662872987.121597</v>
      </c>
      <c r="Y28" s="68">
        <v>68790178667.555801</v>
      </c>
      <c r="Z28" s="68">
        <v>69970355570.630905</v>
      </c>
      <c r="AA28" s="68">
        <v>71653871088.402893</v>
      </c>
      <c r="AB28" s="68">
        <v>1411955424.7653601</v>
      </c>
      <c r="AC28" s="69">
        <v>1.99361812152434E+18</v>
      </c>
      <c r="AD28" s="61">
        <f t="shared" si="2"/>
        <v>0.27802157292069074</v>
      </c>
      <c r="AE28">
        <v>53879403202.801903</v>
      </c>
      <c r="AF28">
        <v>49793768297.112396</v>
      </c>
      <c r="AG28">
        <v>53395137910.459396</v>
      </c>
      <c r="AH28">
        <v>53870500729.3489</v>
      </c>
      <c r="AI28">
        <v>54803706525.670197</v>
      </c>
      <c r="AJ28">
        <v>56896133691.839203</v>
      </c>
      <c r="AK28">
        <v>1286743250.74106</v>
      </c>
      <c r="AL28">
        <v>1.65570819332768E+18</v>
      </c>
      <c r="AM28" s="61">
        <f t="shared" si="3"/>
        <v>0.29375385361255768</v>
      </c>
      <c r="AN28">
        <v>53224219921.7397</v>
      </c>
      <c r="AO28">
        <v>50925374649.448601</v>
      </c>
      <c r="AP28">
        <v>52620667790.088997</v>
      </c>
      <c r="AQ28">
        <v>53244185891.908501</v>
      </c>
      <c r="AR28">
        <v>53937720160.358597</v>
      </c>
      <c r="AS28">
        <v>55765459191.587898</v>
      </c>
      <c r="AT28">
        <v>1054985516.25755</v>
      </c>
      <c r="AU28">
        <v>1.11299443951321E+18</v>
      </c>
      <c r="AV28" s="61">
        <f t="shared" si="4"/>
        <v>0.44347648300791587</v>
      </c>
      <c r="AW28">
        <v>47703610304.606102</v>
      </c>
      <c r="AX28">
        <v>45611416445.853104</v>
      </c>
      <c r="AY28">
        <v>47082737184.013298</v>
      </c>
      <c r="AZ28">
        <v>47682132527.900902</v>
      </c>
      <c r="BA28">
        <v>48458258824.903397</v>
      </c>
      <c r="BB28">
        <v>50046425002.667297</v>
      </c>
      <c r="BC28">
        <v>922426446.96177006</v>
      </c>
      <c r="BD28">
        <v>8.5087055005451597E+17</v>
      </c>
      <c r="BE28" s="61">
        <f t="shared" si="5"/>
        <v>2.085946085792945</v>
      </c>
      <c r="BF28">
        <v>22313753291.506199</v>
      </c>
      <c r="BG28">
        <v>21162278452.2117</v>
      </c>
      <c r="BH28">
        <v>22015279401.4258</v>
      </c>
      <c r="BI28">
        <v>22275212443.870701</v>
      </c>
      <c r="BJ28">
        <v>22546412864.9217</v>
      </c>
      <c r="BK28">
        <v>23414168115.197102</v>
      </c>
      <c r="BL28">
        <v>458455474.39823997</v>
      </c>
      <c r="BM28">
        <v>2.1018142200571501E+17</v>
      </c>
    </row>
    <row r="29" spans="1:65" x14ac:dyDescent="0.2">
      <c r="A29">
        <v>2046</v>
      </c>
      <c r="B29" s="53">
        <v>200491512.08000001</v>
      </c>
      <c r="C29" s="53">
        <f t="shared" si="0"/>
        <v>140344058.456</v>
      </c>
      <c r="D29" s="61">
        <f t="shared" si="1"/>
        <v>8.9729200053784264E-2</v>
      </c>
      <c r="E29" s="78">
        <v>182501569.08348799</v>
      </c>
      <c r="F29" s="59">
        <v>149710943.49990699</v>
      </c>
      <c r="G29" s="59">
        <v>167199877.62564999</v>
      </c>
      <c r="H29" s="59">
        <v>183656707.79976699</v>
      </c>
      <c r="I29" s="59">
        <v>192687674.66823301</v>
      </c>
      <c r="J29" s="59">
        <v>241188897.765753</v>
      </c>
      <c r="K29" s="59">
        <v>18846098.7527772</v>
      </c>
      <c r="L29" s="60">
        <v>355175438199430</v>
      </c>
      <c r="M29" s="61">
        <f t="shared" si="6"/>
        <v>3.9616363750330175E-2</v>
      </c>
      <c r="N29">
        <v>192548767.40858501</v>
      </c>
      <c r="O29">
        <v>159814710.654935</v>
      </c>
      <c r="P29">
        <v>181326514.67283699</v>
      </c>
      <c r="Q29" s="66">
        <v>191552400.41416901</v>
      </c>
      <c r="R29">
        <v>200244736.80009601</v>
      </c>
      <c r="S29">
        <v>238129814.46866399</v>
      </c>
      <c r="T29">
        <v>16657953.625623999</v>
      </c>
      <c r="U29">
        <v>277487418993441</v>
      </c>
      <c r="V29" s="67">
        <v>70396899835.962402</v>
      </c>
      <c r="W29" s="68">
        <v>67474362765.419701</v>
      </c>
      <c r="X29" s="68">
        <v>69201838298.557999</v>
      </c>
      <c r="Y29" s="68">
        <v>70281768317.990997</v>
      </c>
      <c r="Z29" s="68">
        <v>71343001802.506805</v>
      </c>
      <c r="AA29" s="68">
        <v>73289311587.223404</v>
      </c>
      <c r="AB29" s="68">
        <v>1427630308.7706699</v>
      </c>
      <c r="AC29" s="69">
        <v>2.03812829852064E+18</v>
      </c>
      <c r="AD29" s="61">
        <f t="shared" si="2"/>
        <v>0.2898089185807915</v>
      </c>
      <c r="AE29">
        <v>54579324752.554703</v>
      </c>
      <c r="AF29">
        <v>50437331806.967598</v>
      </c>
      <c r="AG29">
        <v>53999023886.808502</v>
      </c>
      <c r="AH29">
        <v>54687791819.534203</v>
      </c>
      <c r="AI29">
        <v>55355099946.275002</v>
      </c>
      <c r="AJ29">
        <v>57626317911.286301</v>
      </c>
      <c r="AK29">
        <v>1307849269.7821701</v>
      </c>
      <c r="AL29">
        <v>1.71046971246976E+18</v>
      </c>
      <c r="AM29" s="61">
        <f t="shared" si="3"/>
        <v>0.30693474929775166</v>
      </c>
      <c r="AN29">
        <v>53864127397.169899</v>
      </c>
      <c r="AO29">
        <v>51502545846.4123</v>
      </c>
      <c r="AP29">
        <v>53109444613.909599</v>
      </c>
      <c r="AQ29">
        <v>53807225264.0662</v>
      </c>
      <c r="AR29">
        <v>54602695682.003403</v>
      </c>
      <c r="AS29">
        <v>56329336775.587196</v>
      </c>
      <c r="AT29">
        <v>1048822134.73347</v>
      </c>
      <c r="AU29">
        <v>1.10002787030688E+18</v>
      </c>
      <c r="AV29" s="61">
        <f t="shared" si="4"/>
        <v>0.45761817523968995</v>
      </c>
      <c r="AW29">
        <v>48295843885.444397</v>
      </c>
      <c r="AX29">
        <v>46136686501.112297</v>
      </c>
      <c r="AY29">
        <v>47673073697.484802</v>
      </c>
      <c r="AZ29">
        <v>48223024937.761299</v>
      </c>
      <c r="BA29">
        <v>49070418046.265198</v>
      </c>
      <c r="BB29">
        <v>51018749723.961098</v>
      </c>
      <c r="BC29">
        <v>992891765.79323494</v>
      </c>
      <c r="BD29">
        <v>9.8583405858000998E+17</v>
      </c>
      <c r="BE29" s="61">
        <f t="shared" si="5"/>
        <v>2.2172370209778101</v>
      </c>
      <c r="BF29">
        <v>21881166782.8461</v>
      </c>
      <c r="BG29">
        <v>20708801320.376099</v>
      </c>
      <c r="BH29">
        <v>21578491704.289101</v>
      </c>
      <c r="BI29">
        <v>21877246107.651699</v>
      </c>
      <c r="BJ29">
        <v>22111114425.858101</v>
      </c>
      <c r="BK29">
        <v>22976454220.000801</v>
      </c>
      <c r="BL29">
        <v>456591882.92347199</v>
      </c>
      <c r="BM29">
        <v>2.0847614755160099E+17</v>
      </c>
    </row>
    <row r="30" spans="1:65" x14ac:dyDescent="0.2">
      <c r="A30">
        <v>2047</v>
      </c>
      <c r="B30" s="53">
        <v>204800796.93000001</v>
      </c>
      <c r="C30" s="53">
        <f t="shared" si="0"/>
        <v>143360557.85099998</v>
      </c>
      <c r="D30" s="61">
        <f t="shared" si="1"/>
        <v>9.1642239423140315E-2</v>
      </c>
      <c r="E30" s="78">
        <v>186032393.26369101</v>
      </c>
      <c r="F30" s="59">
        <v>152982644.74524701</v>
      </c>
      <c r="G30" s="59">
        <v>169856249.12619001</v>
      </c>
      <c r="H30" s="59">
        <v>186068215.66120899</v>
      </c>
      <c r="I30" s="59">
        <v>195761898.350456</v>
      </c>
      <c r="J30" s="59">
        <v>245982115.493516</v>
      </c>
      <c r="K30" s="59">
        <v>19012791.509489</v>
      </c>
      <c r="L30" s="60">
        <v>361486240983299</v>
      </c>
      <c r="M30" s="61">
        <f t="shared" si="6"/>
        <v>3.3762323390813642E-2</v>
      </c>
      <c r="N30">
        <v>197886246.193353</v>
      </c>
      <c r="O30">
        <v>162334228.63140199</v>
      </c>
      <c r="P30">
        <v>185569876.502287</v>
      </c>
      <c r="Q30" s="66">
        <v>195453912.56703401</v>
      </c>
      <c r="R30">
        <v>207844080.13442901</v>
      </c>
      <c r="S30">
        <v>253134402.440308</v>
      </c>
      <c r="T30">
        <v>17933672.550771002</v>
      </c>
      <c r="U30">
        <v>321616611158280</v>
      </c>
      <c r="V30" s="67">
        <v>71994703120.893005</v>
      </c>
      <c r="W30" s="68">
        <v>68927167372.769196</v>
      </c>
      <c r="X30" s="68">
        <v>70874692906.260101</v>
      </c>
      <c r="Y30" s="68">
        <v>71947555730.199997</v>
      </c>
      <c r="Z30" s="68">
        <v>73029812655.533707</v>
      </c>
      <c r="AA30" s="68">
        <v>75146603091.460403</v>
      </c>
      <c r="AB30" s="68">
        <v>1461685006.5067799</v>
      </c>
      <c r="AC30" s="69">
        <v>2.13652305824674E+18</v>
      </c>
      <c r="AD30" s="61">
        <f t="shared" si="2"/>
        <v>0.30196723434482364</v>
      </c>
      <c r="AE30">
        <v>55296862487.574203</v>
      </c>
      <c r="AF30">
        <v>51312444432.578796</v>
      </c>
      <c r="AG30">
        <v>54520849145.948898</v>
      </c>
      <c r="AH30">
        <v>55391847355.836098</v>
      </c>
      <c r="AI30">
        <v>56071641130.555099</v>
      </c>
      <c r="AJ30">
        <v>58503191228.550003</v>
      </c>
      <c r="AK30">
        <v>1388851418.6127901</v>
      </c>
      <c r="AL30">
        <v>1.9289082629827699E+18</v>
      </c>
      <c r="AM30" s="61">
        <f t="shared" si="3"/>
        <v>0.3195127795482815</v>
      </c>
      <c r="AN30">
        <v>54561580787.068604</v>
      </c>
      <c r="AO30">
        <v>52053154848.4841</v>
      </c>
      <c r="AP30">
        <v>53920874610.134697</v>
      </c>
      <c r="AQ30">
        <v>54526964897.639</v>
      </c>
      <c r="AR30">
        <v>55239954987.863297</v>
      </c>
      <c r="AS30">
        <v>56945104692.700302</v>
      </c>
      <c r="AT30">
        <v>1072823784.4025</v>
      </c>
      <c r="AU30">
        <v>1.1509508723797199E+18</v>
      </c>
      <c r="AV30" s="61">
        <f t="shared" si="4"/>
        <v>0.47245346325286919</v>
      </c>
      <c r="AW30">
        <v>48894382686.870102</v>
      </c>
      <c r="AX30">
        <v>46640830362.475304</v>
      </c>
      <c r="AY30">
        <v>48280279769.488602</v>
      </c>
      <c r="AZ30">
        <v>48918576030.193001</v>
      </c>
      <c r="BA30">
        <v>49638589770.105003</v>
      </c>
      <c r="BB30">
        <v>51685729809.959602</v>
      </c>
      <c r="BC30">
        <v>1034207172.47223</v>
      </c>
      <c r="BD30">
        <v>1.06958447559302E+18</v>
      </c>
      <c r="BE30" s="61">
        <f t="shared" si="5"/>
        <v>2.3665104023688541</v>
      </c>
      <c r="BF30">
        <v>21385557897.053799</v>
      </c>
      <c r="BG30">
        <v>20376850854.681801</v>
      </c>
      <c r="BH30">
        <v>21027697116.065201</v>
      </c>
      <c r="BI30">
        <v>21352676380.5602</v>
      </c>
      <c r="BJ30">
        <v>21623735971.355499</v>
      </c>
      <c r="BK30">
        <v>22456124570.121799</v>
      </c>
      <c r="BL30">
        <v>477206534.81248701</v>
      </c>
      <c r="BM30">
        <v>2.2772607686774202E+17</v>
      </c>
    </row>
    <row r="31" spans="1:65" x14ac:dyDescent="0.2">
      <c r="A31">
        <v>2048</v>
      </c>
      <c r="B31" s="53">
        <v>209175491.70000005</v>
      </c>
      <c r="C31" s="53">
        <f t="shared" si="0"/>
        <v>146422844.19000003</v>
      </c>
      <c r="D31" s="61">
        <f t="shared" si="1"/>
        <v>9.4225579317713359E-2</v>
      </c>
      <c r="E31" s="78">
        <v>189465809.81549999</v>
      </c>
      <c r="F31" s="59">
        <v>155107206.398121</v>
      </c>
      <c r="G31" s="59">
        <v>174008040.15180099</v>
      </c>
      <c r="H31" s="59">
        <v>187174805.18526199</v>
      </c>
      <c r="I31" s="59">
        <v>200300594.18544701</v>
      </c>
      <c r="J31" s="59">
        <v>243734567.46839699</v>
      </c>
      <c r="K31" s="59">
        <v>19263915.684009701</v>
      </c>
      <c r="L31" s="60">
        <v>371098447480637</v>
      </c>
      <c r="M31" s="61">
        <f t="shared" si="6"/>
        <v>3.0056891235690775E-2</v>
      </c>
      <c r="N31">
        <v>202888326.69680101</v>
      </c>
      <c r="O31">
        <v>165772956.66983801</v>
      </c>
      <c r="P31">
        <v>190814343.14282399</v>
      </c>
      <c r="Q31" s="66">
        <v>200331301.074909</v>
      </c>
      <c r="R31">
        <v>211866384.64200801</v>
      </c>
      <c r="S31">
        <v>262963672.24826601</v>
      </c>
      <c r="T31">
        <v>19041291.680086698</v>
      </c>
      <c r="U31">
        <v>362570788846138</v>
      </c>
      <c r="V31" s="67">
        <v>73547491855.432098</v>
      </c>
      <c r="W31" s="68">
        <v>70355756619.846695</v>
      </c>
      <c r="X31" s="68">
        <v>72509497086.7686</v>
      </c>
      <c r="Y31" s="68">
        <v>73413568226.826202</v>
      </c>
      <c r="Z31" s="68">
        <v>74669990074.556198</v>
      </c>
      <c r="AA31" s="68">
        <v>76593351491.987106</v>
      </c>
      <c r="AB31" s="68">
        <v>1485144480.45944</v>
      </c>
      <c r="AC31" s="69">
        <v>2.2056541278391501E+18</v>
      </c>
      <c r="AD31" s="61">
        <f t="shared" si="2"/>
        <v>0.3131818296624842</v>
      </c>
      <c r="AE31">
        <v>56007089189.115097</v>
      </c>
      <c r="AF31">
        <v>51564861344.088203</v>
      </c>
      <c r="AG31">
        <v>55270455216.319</v>
      </c>
      <c r="AH31">
        <v>56040061863.6492</v>
      </c>
      <c r="AI31">
        <v>56893093660.726997</v>
      </c>
      <c r="AJ31">
        <v>58994478447.461502</v>
      </c>
      <c r="AK31">
        <v>1461887589.06826</v>
      </c>
      <c r="AL31">
        <v>2.13711532307182E+18</v>
      </c>
      <c r="AM31" s="61">
        <f t="shared" si="3"/>
        <v>0.33125087520452778</v>
      </c>
      <c r="AN31">
        <v>55246905917.814003</v>
      </c>
      <c r="AO31">
        <v>52372366082.4711</v>
      </c>
      <c r="AP31">
        <v>54530745452.142601</v>
      </c>
      <c r="AQ31">
        <v>55177939230.932404</v>
      </c>
      <c r="AR31">
        <v>56034864930.772202</v>
      </c>
      <c r="AS31">
        <v>57677564590.737701</v>
      </c>
      <c r="AT31">
        <v>1178664399.82268</v>
      </c>
      <c r="AU31">
        <v>1.3892497674093701E+18</v>
      </c>
      <c r="AV31" s="61">
        <f t="shared" si="4"/>
        <v>0.48454938946474546</v>
      </c>
      <c r="AW31">
        <v>49541963627.056999</v>
      </c>
      <c r="AX31">
        <v>47203217719.798798</v>
      </c>
      <c r="AY31">
        <v>48802751432.043503</v>
      </c>
      <c r="AZ31">
        <v>49627505358.469002</v>
      </c>
      <c r="BA31">
        <v>50295916011.4795</v>
      </c>
      <c r="BB31">
        <v>52204713824.323303</v>
      </c>
      <c r="BC31">
        <v>1086933116.7037301</v>
      </c>
      <c r="BD31">
        <v>1.1814236001872901E+18</v>
      </c>
      <c r="BE31" s="61">
        <f t="shared" si="5"/>
        <v>2.5974802621147046</v>
      </c>
      <c r="BF31">
        <v>20444168277.993198</v>
      </c>
      <c r="BG31">
        <v>19474688546.628101</v>
      </c>
      <c r="BH31">
        <v>20076793747.493999</v>
      </c>
      <c r="BI31">
        <v>20373030514.4189</v>
      </c>
      <c r="BJ31">
        <v>20794490106.080101</v>
      </c>
      <c r="BK31">
        <v>21676749805.824799</v>
      </c>
      <c r="BL31">
        <v>501078150.794438</v>
      </c>
      <c r="BM31">
        <v>2.5107931320357299E+17</v>
      </c>
    </row>
    <row r="32" spans="1:65" x14ac:dyDescent="0.2">
      <c r="A32">
        <v>2049</v>
      </c>
      <c r="B32" s="53">
        <v>213620146.30999994</v>
      </c>
      <c r="C32" s="53">
        <f t="shared" si="0"/>
        <v>149534102.41699994</v>
      </c>
      <c r="D32" s="61">
        <f t="shared" si="1"/>
        <v>9.0483497772143928E-2</v>
      </c>
      <c r="E32" s="78">
        <v>194291048.27727401</v>
      </c>
      <c r="F32" s="59">
        <v>156047459.12058201</v>
      </c>
      <c r="G32" s="59">
        <v>179623239.65083301</v>
      </c>
      <c r="H32" s="59">
        <v>193375782.58926401</v>
      </c>
      <c r="I32" s="59">
        <v>207701426.65026301</v>
      </c>
      <c r="J32" s="59">
        <v>244595057.95730501</v>
      </c>
      <c r="K32" s="59">
        <v>20679155.102883201</v>
      </c>
      <c r="L32" s="60">
        <v>427627455769103</v>
      </c>
      <c r="M32" s="61">
        <f t="shared" si="6"/>
        <v>2.3206329502218348E-2</v>
      </c>
      <c r="N32">
        <v>208662806.806418</v>
      </c>
      <c r="O32">
        <v>169906345.37876001</v>
      </c>
      <c r="P32">
        <v>197398028.191176</v>
      </c>
      <c r="Q32" s="66">
        <v>204377773.03145501</v>
      </c>
      <c r="R32">
        <v>218425271.08816099</v>
      </c>
      <c r="S32">
        <v>273428143.99729401</v>
      </c>
      <c r="T32">
        <v>20927219.533896301</v>
      </c>
      <c r="U32">
        <v>437948517419892</v>
      </c>
      <c r="V32" s="67">
        <v>75232325664.123596</v>
      </c>
      <c r="W32" s="68">
        <v>71619859354.097198</v>
      </c>
      <c r="X32" s="68">
        <v>74107132578.161804</v>
      </c>
      <c r="Y32" s="68">
        <v>75002436507.597198</v>
      </c>
      <c r="Z32" s="68">
        <v>76461910071.679901</v>
      </c>
      <c r="AA32" s="68">
        <v>78790888170.854294</v>
      </c>
      <c r="AB32" s="68">
        <v>1561602481.6076801</v>
      </c>
      <c r="AC32" s="69">
        <v>2.4386023105632799E+18</v>
      </c>
      <c r="AD32" s="61">
        <f t="shared" si="2"/>
        <v>0.32679274187258867</v>
      </c>
      <c r="AE32">
        <v>56702394646.765503</v>
      </c>
      <c r="AF32">
        <v>52289471226.247299</v>
      </c>
      <c r="AG32">
        <v>55818545139.420303</v>
      </c>
      <c r="AH32">
        <v>56748325780.006897</v>
      </c>
      <c r="AI32">
        <v>57560258037.8834</v>
      </c>
      <c r="AJ32">
        <v>59753033212.473396</v>
      </c>
      <c r="AK32">
        <v>1498317525.2575099</v>
      </c>
      <c r="AL32">
        <v>2.2449554064937999E+18</v>
      </c>
      <c r="AM32" s="61">
        <f t="shared" si="3"/>
        <v>0.34525374426254718</v>
      </c>
      <c r="AN32">
        <v>55924264091.429901</v>
      </c>
      <c r="AO32">
        <v>53420705491.561203</v>
      </c>
      <c r="AP32">
        <v>55131148128.878304</v>
      </c>
      <c r="AQ32">
        <v>55894886378.285103</v>
      </c>
      <c r="AR32">
        <v>56642087030.764702</v>
      </c>
      <c r="AS32">
        <v>58531720734.192703</v>
      </c>
      <c r="AT32">
        <v>1240659476.35114</v>
      </c>
      <c r="AU32">
        <v>1.5392359362598999E+18</v>
      </c>
      <c r="AV32" s="61">
        <f t="shared" si="4"/>
        <v>0.50031529136941155</v>
      </c>
      <c r="AW32">
        <v>50144343723.5485</v>
      </c>
      <c r="AX32">
        <v>47802085020.085503</v>
      </c>
      <c r="AY32">
        <v>49446905469.788803</v>
      </c>
      <c r="AZ32">
        <v>50204843388.259399</v>
      </c>
      <c r="BA32">
        <v>50804085156.4132</v>
      </c>
      <c r="BB32">
        <v>52654763621.460999</v>
      </c>
      <c r="BC32">
        <v>1101432958.8115599</v>
      </c>
      <c r="BD32">
        <v>1.2131545627563899E+18</v>
      </c>
      <c r="BE32" s="61">
        <f t="shared" si="5"/>
        <v>2.8512468146530425</v>
      </c>
      <c r="BF32">
        <v>19534537588.679901</v>
      </c>
      <c r="BG32">
        <v>18625845949.680698</v>
      </c>
      <c r="BH32">
        <v>19143429609.435001</v>
      </c>
      <c r="BI32">
        <v>19463949039.797501</v>
      </c>
      <c r="BJ32">
        <v>19841941737.042301</v>
      </c>
      <c r="BK32">
        <v>20703764258.2542</v>
      </c>
      <c r="BL32">
        <v>470161848.03013599</v>
      </c>
      <c r="BM32">
        <v>2.21052163343112E+17</v>
      </c>
    </row>
    <row r="33" spans="1:67" x14ac:dyDescent="0.2">
      <c r="A33">
        <v>2050</v>
      </c>
      <c r="B33" s="53">
        <v>218138098.01999998</v>
      </c>
      <c r="C33" s="53">
        <f t="shared" si="0"/>
        <v>152696668.61399996</v>
      </c>
      <c r="D33" s="61">
        <f t="shared" si="1"/>
        <v>9.3554503819158197E-2</v>
      </c>
      <c r="E33" s="78">
        <v>197730296.495684</v>
      </c>
      <c r="F33" s="59">
        <v>153525389.964136</v>
      </c>
      <c r="G33" s="59">
        <v>181187308.420176</v>
      </c>
      <c r="H33" s="59">
        <v>198069458.42260301</v>
      </c>
      <c r="I33" s="59">
        <v>210581386.41074899</v>
      </c>
      <c r="J33" s="59">
        <v>250146862.64848101</v>
      </c>
      <c r="K33" s="59">
        <v>21446623.629364301</v>
      </c>
      <c r="L33" s="60">
        <v>459957665099609</v>
      </c>
      <c r="M33" s="61">
        <f t="shared" si="6"/>
        <v>1.9630384186417382E-2</v>
      </c>
      <c r="N33">
        <v>213855963.350173</v>
      </c>
      <c r="O33">
        <v>174449065.69612801</v>
      </c>
      <c r="P33">
        <v>198990845.78099701</v>
      </c>
      <c r="Q33" s="66">
        <v>211847599.60555801</v>
      </c>
      <c r="R33">
        <v>225032635.42806301</v>
      </c>
      <c r="S33">
        <v>293294239.73692399</v>
      </c>
      <c r="T33">
        <v>22434439.238305699</v>
      </c>
      <c r="U33">
        <v>503304063937232</v>
      </c>
      <c r="V33" s="67">
        <v>76971211825.557495</v>
      </c>
      <c r="W33" s="68">
        <v>72962014942.508896</v>
      </c>
      <c r="X33" s="68">
        <v>75812032074.799896</v>
      </c>
      <c r="Y33" s="68">
        <v>76783846372.684296</v>
      </c>
      <c r="Z33" s="68">
        <v>78221894777.218796</v>
      </c>
      <c r="AA33" s="68">
        <v>80713747297.235992</v>
      </c>
      <c r="AB33" s="68">
        <v>1705401786.4186599</v>
      </c>
      <c r="AC33" s="69">
        <v>2.9083952531199498E+18</v>
      </c>
      <c r="AD33" s="61">
        <f t="shared" si="2"/>
        <v>0.34109781645804471</v>
      </c>
      <c r="AE33">
        <v>57394181752.4132</v>
      </c>
      <c r="AF33">
        <v>52934757607.173103</v>
      </c>
      <c r="AG33">
        <v>56383075191.806702</v>
      </c>
      <c r="AH33">
        <v>57569070621.718903</v>
      </c>
      <c r="AI33">
        <v>58277413299.526001</v>
      </c>
      <c r="AJ33">
        <v>60299870990.9356</v>
      </c>
      <c r="AK33">
        <v>1516100141.5673599</v>
      </c>
      <c r="AL33">
        <v>2.2985596392605801E+18</v>
      </c>
      <c r="AM33" s="61">
        <f t="shared" si="3"/>
        <v>0.3583731713935896</v>
      </c>
      <c r="AN33">
        <v>56664260931.030296</v>
      </c>
      <c r="AO33">
        <v>54278039993.730103</v>
      </c>
      <c r="AP33">
        <v>55824589862.139503</v>
      </c>
      <c r="AQ33">
        <v>56516103066.680099</v>
      </c>
      <c r="AR33">
        <v>57423419546.832901</v>
      </c>
      <c r="AS33">
        <v>59534932809.754303</v>
      </c>
      <c r="AT33">
        <v>1312359272.70924</v>
      </c>
      <c r="AU33">
        <v>1.72228686066593E+18</v>
      </c>
      <c r="AV33" s="61">
        <f t="shared" si="4"/>
        <v>0.51719081841860848</v>
      </c>
      <c r="AW33">
        <v>50732716604.352898</v>
      </c>
      <c r="AX33">
        <v>47956492742.615601</v>
      </c>
      <c r="AY33">
        <v>49958353985.418297</v>
      </c>
      <c r="AZ33">
        <v>50773875241.474297</v>
      </c>
      <c r="BA33">
        <v>51271737866.297997</v>
      </c>
      <c r="BB33">
        <v>53607274094.128197</v>
      </c>
      <c r="BC33">
        <v>1108501867.3102901</v>
      </c>
      <c r="BD33">
        <v>1.22877638983041E+18</v>
      </c>
      <c r="BE33" s="61">
        <f t="shared" si="5"/>
        <v>3.126803210261766</v>
      </c>
      <c r="BF33">
        <v>18651534348.466099</v>
      </c>
      <c r="BG33">
        <v>17671754370.477402</v>
      </c>
      <c r="BH33">
        <v>18348774188.180401</v>
      </c>
      <c r="BI33">
        <v>18625890844.8311</v>
      </c>
      <c r="BJ33">
        <v>19007927921.249199</v>
      </c>
      <c r="BK33">
        <v>19812261795.733101</v>
      </c>
      <c r="BL33">
        <v>459608287.60209697</v>
      </c>
      <c r="BM33">
        <v>2.11239778032532E+17</v>
      </c>
    </row>
    <row r="34" spans="1:67" x14ac:dyDescent="0.2">
      <c r="A34">
        <v>2051</v>
      </c>
      <c r="B34" s="53">
        <v>222732661.91999993</v>
      </c>
      <c r="C34" s="53">
        <f t="shared" si="0"/>
        <v>155912863.34399995</v>
      </c>
      <c r="D34" s="61">
        <f t="shared" si="1"/>
        <v>9.6019923845172439E-2</v>
      </c>
      <c r="E34" s="78">
        <v>201345888.684609</v>
      </c>
      <c r="F34" s="59">
        <v>151593982.60117799</v>
      </c>
      <c r="G34" s="59">
        <v>184590420.58649099</v>
      </c>
      <c r="H34" s="59">
        <v>201348781.91887799</v>
      </c>
      <c r="I34" s="59">
        <v>214437475.522172</v>
      </c>
      <c r="J34" s="59">
        <v>253480631.97213301</v>
      </c>
      <c r="K34" s="59">
        <v>22225811.995515902</v>
      </c>
      <c r="L34" s="60">
        <v>493986718860018</v>
      </c>
      <c r="M34" s="61">
        <f t="shared" si="6"/>
        <v>1.8199125857979781E-2</v>
      </c>
      <c r="N34">
        <v>218679122.173035</v>
      </c>
      <c r="O34">
        <v>180081002.744616</v>
      </c>
      <c r="P34">
        <v>204571501.21788201</v>
      </c>
      <c r="Q34" s="66">
        <v>217622983.41284099</v>
      </c>
      <c r="R34">
        <v>227708454.43141699</v>
      </c>
      <c r="S34">
        <v>296618389.60697198</v>
      </c>
      <c r="T34">
        <v>22835900.5887729</v>
      </c>
      <c r="U34">
        <v>521478355700321</v>
      </c>
      <c r="V34" s="67">
        <v>78761500140.679001</v>
      </c>
      <c r="W34" s="68">
        <v>74297669262.9776</v>
      </c>
      <c r="X34" s="68">
        <v>77536593462.730194</v>
      </c>
      <c r="Y34" s="68">
        <v>78670323124.1996</v>
      </c>
      <c r="Z34" s="68">
        <v>79994969624.996399</v>
      </c>
      <c r="AA34" s="68">
        <v>82457184919.384399</v>
      </c>
      <c r="AB34" s="68">
        <v>1746954656.5157599</v>
      </c>
      <c r="AC34" s="69">
        <v>3.0518505719221002E+18</v>
      </c>
      <c r="AD34" s="61">
        <f t="shared" si="2"/>
        <v>0.35602476560427343</v>
      </c>
      <c r="AE34">
        <v>58082641363.545601</v>
      </c>
      <c r="AF34">
        <v>53580019356.1744</v>
      </c>
      <c r="AG34">
        <v>57152733648.428299</v>
      </c>
      <c r="AH34">
        <v>58378437085.734398</v>
      </c>
      <c r="AI34">
        <v>58994096021.066399</v>
      </c>
      <c r="AJ34">
        <v>61174994253.529602</v>
      </c>
      <c r="AK34">
        <v>1573609436.6920099</v>
      </c>
      <c r="AL34">
        <v>2.4762466592461399E+18</v>
      </c>
      <c r="AM34" s="61">
        <f t="shared" si="3"/>
        <v>0.37283081473975477</v>
      </c>
      <c r="AN34">
        <v>57371599832.285004</v>
      </c>
      <c r="AO34">
        <v>54654911341.702202</v>
      </c>
      <c r="AP34">
        <v>56438292832.725304</v>
      </c>
      <c r="AQ34">
        <v>57269685704.618698</v>
      </c>
      <c r="AR34">
        <v>58276932391.113701</v>
      </c>
      <c r="AS34">
        <v>60155196428.0252</v>
      </c>
      <c r="AT34">
        <v>1346253281.5305099</v>
      </c>
      <c r="AU34">
        <v>1.81239789803168E+18</v>
      </c>
      <c r="AV34" s="61">
        <f t="shared" si="4"/>
        <v>0.53272872096853541</v>
      </c>
      <c r="AW34">
        <v>51386458062.134697</v>
      </c>
      <c r="AX34">
        <v>48566584747.990097</v>
      </c>
      <c r="AY34">
        <v>50579438196.395699</v>
      </c>
      <c r="AZ34">
        <v>51408586575.579201</v>
      </c>
      <c r="BA34">
        <v>52146191698.758202</v>
      </c>
      <c r="BB34">
        <v>54389520342.372902</v>
      </c>
      <c r="BC34">
        <v>1173687893.6837599</v>
      </c>
      <c r="BD34">
        <v>1.37754327177983E+18</v>
      </c>
      <c r="BE34" s="61">
        <f t="shared" si="5"/>
        <v>3.3541354816126647</v>
      </c>
      <c r="BF34">
        <v>18088895137.3437</v>
      </c>
      <c r="BG34">
        <v>17182788165.558899</v>
      </c>
      <c r="BH34">
        <v>17828777737.051601</v>
      </c>
      <c r="BI34">
        <v>17996836247.8769</v>
      </c>
      <c r="BJ34">
        <v>18435946829.856201</v>
      </c>
      <c r="BK34">
        <v>19252802528.526699</v>
      </c>
      <c r="BL34">
        <v>443411146.67756802</v>
      </c>
      <c r="BM34">
        <v>1.96613444997916E+17</v>
      </c>
    </row>
    <row r="35" spans="1:67" x14ac:dyDescent="0.2">
      <c r="A35">
        <v>2052</v>
      </c>
      <c r="B35" s="53">
        <v>227400496.57000002</v>
      </c>
      <c r="C35" s="53">
        <f t="shared" si="0"/>
        <v>159180347.59900001</v>
      </c>
      <c r="D35" s="61">
        <f t="shared" si="1"/>
        <v>9.3433802042664604E-2</v>
      </c>
      <c r="E35" s="78">
        <v>206153603.589075</v>
      </c>
      <c r="F35" s="59">
        <v>150960058.202043</v>
      </c>
      <c r="G35" s="59">
        <v>188527219.79920799</v>
      </c>
      <c r="H35" s="59">
        <v>206435376.96223301</v>
      </c>
      <c r="I35" s="59">
        <v>218972763.78013599</v>
      </c>
      <c r="J35" s="59">
        <v>262822232.32798699</v>
      </c>
      <c r="K35" s="59">
        <v>23878544.976104099</v>
      </c>
      <c r="L35" s="60">
        <v>570184910175830</v>
      </c>
      <c r="M35" s="61">
        <f t="shared" si="6"/>
        <v>1.4108693402260952E-2</v>
      </c>
      <c r="N35">
        <v>224192172.68437201</v>
      </c>
      <c r="O35">
        <v>179628616.455336</v>
      </c>
      <c r="P35">
        <v>206067827.921336</v>
      </c>
      <c r="Q35" s="66">
        <v>222629754.52735099</v>
      </c>
      <c r="R35">
        <v>233401655.24843699</v>
      </c>
      <c r="S35">
        <v>309064435.93759602</v>
      </c>
      <c r="T35">
        <v>24929712.701220401</v>
      </c>
      <c r="U35">
        <v>621490575365393</v>
      </c>
      <c r="V35" s="67">
        <v>80472072946.747299</v>
      </c>
      <c r="W35" s="68">
        <v>75678671251.088303</v>
      </c>
      <c r="X35" s="68">
        <v>79247524995.308807</v>
      </c>
      <c r="Y35" s="68">
        <v>80315609997.595993</v>
      </c>
      <c r="Z35" s="68">
        <v>81760021310.276306</v>
      </c>
      <c r="AA35" s="68">
        <v>84493679389.854996</v>
      </c>
      <c r="AB35" s="68">
        <v>1773075460.85988</v>
      </c>
      <c r="AC35" s="69">
        <v>3.14379658990349E+18</v>
      </c>
      <c r="AD35" s="61">
        <f t="shared" si="2"/>
        <v>0.36770211802190311</v>
      </c>
      <c r="AE35">
        <v>58837426575.849297</v>
      </c>
      <c r="AF35">
        <v>54557603455.93</v>
      </c>
      <c r="AG35">
        <v>57868275346.733597</v>
      </c>
      <c r="AH35">
        <v>59069533981.487297</v>
      </c>
      <c r="AI35">
        <v>59635882961.424004</v>
      </c>
      <c r="AJ35">
        <v>62249459117.167397</v>
      </c>
      <c r="AK35">
        <v>1600360322.7930701</v>
      </c>
      <c r="AL35">
        <v>2.5611531627703598E+18</v>
      </c>
      <c r="AM35" s="61">
        <f t="shared" si="3"/>
        <v>0.38456246712553299</v>
      </c>
      <c r="AN35">
        <v>58120940627.412804</v>
      </c>
      <c r="AO35">
        <v>55158019312.573799</v>
      </c>
      <c r="AP35">
        <v>57186599870.8424</v>
      </c>
      <c r="AQ35">
        <v>58198385202.957603</v>
      </c>
      <c r="AR35">
        <v>59048997362.392799</v>
      </c>
      <c r="AS35">
        <v>61301144948.216698</v>
      </c>
      <c r="AT35">
        <v>1421731988.6238101</v>
      </c>
      <c r="AU35">
        <v>2.0213218474762299E+18</v>
      </c>
      <c r="AV35" s="61">
        <f t="shared" si="4"/>
        <v>0.54674216998859793</v>
      </c>
      <c r="AW35">
        <v>52026817725.762604</v>
      </c>
      <c r="AX35">
        <v>49110627587.973396</v>
      </c>
      <c r="AY35">
        <v>51285932478.083504</v>
      </c>
      <c r="AZ35">
        <v>52025487402.296204</v>
      </c>
      <c r="BA35">
        <v>52607045481.605598</v>
      </c>
      <c r="BB35">
        <v>55024827027.888901</v>
      </c>
      <c r="BC35">
        <v>1185877690.58621</v>
      </c>
      <c r="BD35">
        <v>1.4063058970301E+18</v>
      </c>
      <c r="BE35" s="61">
        <f t="shared" si="5"/>
        <v>3.5690786669158712</v>
      </c>
      <c r="BF35">
        <v>17612319422.170502</v>
      </c>
      <c r="BG35">
        <v>16680936637.040501</v>
      </c>
      <c r="BH35">
        <v>17358656591.641102</v>
      </c>
      <c r="BI35">
        <v>17580302498.208</v>
      </c>
      <c r="BJ35">
        <v>17902566193.928902</v>
      </c>
      <c r="BK35">
        <v>18846463217.915199</v>
      </c>
      <c r="BL35">
        <v>453408095.36672503</v>
      </c>
      <c r="BM35">
        <v>2.0557890094408099E+17</v>
      </c>
    </row>
    <row r="36" spans="1:67" x14ac:dyDescent="0.2">
      <c r="A36">
        <v>2053</v>
      </c>
      <c r="B36" s="53">
        <v>232143666.89000002</v>
      </c>
      <c r="C36" s="53">
        <f t="shared" si="0"/>
        <v>162500566.82300001</v>
      </c>
      <c r="D36" s="61">
        <f t="shared" si="1"/>
        <v>9.1650366631843339E-2</v>
      </c>
      <c r="E36" s="78">
        <v>210867614.708271</v>
      </c>
      <c r="F36" s="59">
        <v>154363861.73950899</v>
      </c>
      <c r="G36" s="59">
        <v>195131629.84604701</v>
      </c>
      <c r="H36" s="59">
        <v>209994667.46073499</v>
      </c>
      <c r="I36" s="59">
        <v>224544902.076051</v>
      </c>
      <c r="J36" s="59">
        <v>269091453.27285898</v>
      </c>
      <c r="K36" s="59">
        <v>25046373.807203799</v>
      </c>
      <c r="L36" s="60">
        <v>627320840890186</v>
      </c>
      <c r="M36" s="61">
        <f t="shared" si="6"/>
        <v>7.8788633019943877E-3</v>
      </c>
      <c r="N36">
        <v>230314638.67214999</v>
      </c>
      <c r="O36">
        <v>179845785.42998299</v>
      </c>
      <c r="P36">
        <v>211743318.35792199</v>
      </c>
      <c r="Q36" s="66">
        <v>227392427.38601899</v>
      </c>
      <c r="R36">
        <v>243191434.12463</v>
      </c>
      <c r="S36">
        <v>318212719.57110298</v>
      </c>
      <c r="T36">
        <v>26403166.4432563</v>
      </c>
      <c r="U36">
        <v>697127198230296</v>
      </c>
      <c r="V36" s="67">
        <v>82357861166.622498</v>
      </c>
      <c r="W36" s="68">
        <v>77661420439.366394</v>
      </c>
      <c r="X36" s="68">
        <v>80999819926.400101</v>
      </c>
      <c r="Y36" s="68">
        <v>82544644608.638504</v>
      </c>
      <c r="Z36" s="68">
        <v>83611520169.362701</v>
      </c>
      <c r="AA36" s="68">
        <v>86469765361.051498</v>
      </c>
      <c r="AB36" s="68">
        <v>1843378028.56394</v>
      </c>
      <c r="AC36" s="69">
        <v>3.3980425561922898E+18</v>
      </c>
      <c r="AD36" s="61">
        <f t="shared" si="2"/>
        <v>0.38178078996392051</v>
      </c>
      <c r="AE36">
        <v>59602696581.686401</v>
      </c>
      <c r="AF36">
        <v>55082123259.531998</v>
      </c>
      <c r="AG36">
        <v>58537399921.0373</v>
      </c>
      <c r="AH36">
        <v>59736391842.639503</v>
      </c>
      <c r="AI36">
        <v>60742519307.539597</v>
      </c>
      <c r="AJ36">
        <v>63224546573.768204</v>
      </c>
      <c r="AK36">
        <v>1680864929.51337</v>
      </c>
      <c r="AL36">
        <v>2.8253069112679997E+18</v>
      </c>
      <c r="AM36" s="61">
        <f t="shared" si="3"/>
        <v>0.39794618204599486</v>
      </c>
      <c r="AN36">
        <v>58913470507.202103</v>
      </c>
      <c r="AO36">
        <v>56022001205.183899</v>
      </c>
      <c r="AP36">
        <v>58034164787.971298</v>
      </c>
      <c r="AQ36">
        <v>58927135406.684898</v>
      </c>
      <c r="AR36">
        <v>59899563911.106499</v>
      </c>
      <c r="AS36">
        <v>62013535344.764702</v>
      </c>
      <c r="AT36">
        <v>1423810138.5876701</v>
      </c>
      <c r="AU36">
        <v>2.0272353107450501E+18</v>
      </c>
      <c r="AV36" s="61">
        <f t="shared" si="4"/>
        <v>0.56292551137193891</v>
      </c>
      <c r="AW36">
        <v>52694680947.608704</v>
      </c>
      <c r="AX36">
        <v>49479353785.825203</v>
      </c>
      <c r="AY36">
        <v>51897373203.574097</v>
      </c>
      <c r="AZ36">
        <v>52645594572.223602</v>
      </c>
      <c r="BA36">
        <v>53423349332.359596</v>
      </c>
      <c r="BB36">
        <v>55941186018.938499</v>
      </c>
      <c r="BC36">
        <v>1267179193.8417399</v>
      </c>
      <c r="BD36">
        <v>1.60574310930542E+18</v>
      </c>
      <c r="BE36" s="61">
        <f t="shared" si="5"/>
        <v>3.8065440696495934</v>
      </c>
      <c r="BF36">
        <v>17134527422.0333</v>
      </c>
      <c r="BG36">
        <v>16154201421.9629</v>
      </c>
      <c r="BH36">
        <v>16865852013.329599</v>
      </c>
      <c r="BI36">
        <v>17050511927.694099</v>
      </c>
      <c r="BJ36">
        <v>17448990528.801498</v>
      </c>
      <c r="BK36">
        <v>18429564919.722198</v>
      </c>
      <c r="BL36">
        <v>454474357.47053999</v>
      </c>
      <c r="BM36">
        <v>2.0654694159826E+17</v>
      </c>
    </row>
    <row r="37" spans="1:67" x14ac:dyDescent="0.2">
      <c r="A37">
        <v>2054</v>
      </c>
      <c r="B37" s="53">
        <v>236962358.75</v>
      </c>
      <c r="C37" s="53">
        <f t="shared" si="0"/>
        <v>165873651.125</v>
      </c>
      <c r="D37" s="61">
        <f t="shared" si="1"/>
        <v>8.5634812809530225E-2</v>
      </c>
      <c r="E37" s="78">
        <v>216670131.51553899</v>
      </c>
      <c r="F37" s="59">
        <v>160031317.20709899</v>
      </c>
      <c r="G37" s="59">
        <v>199027079.544368</v>
      </c>
      <c r="H37" s="59">
        <v>214459045.01153299</v>
      </c>
      <c r="I37" s="59">
        <v>231455014.91843101</v>
      </c>
      <c r="J37" s="59">
        <v>270330227.40892899</v>
      </c>
      <c r="K37" s="59">
        <v>26426999.096595801</v>
      </c>
      <c r="L37" s="60">
        <v>698386281251480</v>
      </c>
      <c r="M37" s="61">
        <f t="shared" si="6"/>
        <v>5.3694325121711461E-3</v>
      </c>
      <c r="N37">
        <v>235690005.356767</v>
      </c>
      <c r="O37">
        <v>187497451.77035001</v>
      </c>
      <c r="P37">
        <v>216355001.85101399</v>
      </c>
      <c r="Q37" s="66">
        <v>231070770.828706</v>
      </c>
      <c r="R37">
        <v>247035634.63831401</v>
      </c>
      <c r="S37">
        <v>327889439.93037999</v>
      </c>
      <c r="T37">
        <v>27733341.445152901</v>
      </c>
      <c r="U37">
        <v>769138227713438</v>
      </c>
      <c r="V37" s="67">
        <v>84285754540.003403</v>
      </c>
      <c r="W37" s="68">
        <v>79211828538.242798</v>
      </c>
      <c r="X37" s="68">
        <v>82825604335.8806</v>
      </c>
      <c r="Y37" s="68">
        <v>84299621196.562195</v>
      </c>
      <c r="Z37" s="68">
        <v>85400068901.980499</v>
      </c>
      <c r="AA37" s="68">
        <v>88891403805.045395</v>
      </c>
      <c r="AB37" s="68">
        <v>1977016711.3090301</v>
      </c>
      <c r="AC37" s="69">
        <v>3.90859507679518E+18</v>
      </c>
      <c r="AD37" s="61">
        <f t="shared" si="2"/>
        <v>0.39668642503539409</v>
      </c>
      <c r="AE37">
        <v>60346941897.0457</v>
      </c>
      <c r="AF37">
        <v>55638232295.543999</v>
      </c>
      <c r="AG37">
        <v>59300338369.377602</v>
      </c>
      <c r="AH37">
        <v>60538942362.958702</v>
      </c>
      <c r="AI37">
        <v>61386940826.468697</v>
      </c>
      <c r="AJ37">
        <v>63521448053.098701</v>
      </c>
      <c r="AK37">
        <v>1680282760.50542</v>
      </c>
      <c r="AL37">
        <v>2.82335015525171E+18</v>
      </c>
      <c r="AM37" s="61">
        <f t="shared" si="3"/>
        <v>0.41242284222874526</v>
      </c>
      <c r="AN37">
        <v>59674590370.546501</v>
      </c>
      <c r="AO37">
        <v>56607858472.328201</v>
      </c>
      <c r="AP37">
        <v>58682386123.635902</v>
      </c>
      <c r="AQ37">
        <v>59651607694.294403</v>
      </c>
      <c r="AR37">
        <v>60687571306.817497</v>
      </c>
      <c r="AS37">
        <v>62716849275.304199</v>
      </c>
      <c r="AT37">
        <v>1470397879.1968801</v>
      </c>
      <c r="AU37">
        <v>2.1620699231466801E+18</v>
      </c>
      <c r="AV37" s="61">
        <f t="shared" si="4"/>
        <v>0.57959130874062725</v>
      </c>
      <c r="AW37">
        <v>53359216446.438004</v>
      </c>
      <c r="AX37">
        <v>50290449185.977898</v>
      </c>
      <c r="AY37">
        <v>52688346981.681396</v>
      </c>
      <c r="AZ37">
        <v>53295819941.486397</v>
      </c>
      <c r="BA37">
        <v>53944358178.947197</v>
      </c>
      <c r="BB37">
        <v>56760291715.813599</v>
      </c>
      <c r="BC37">
        <v>1248587236.5473499</v>
      </c>
      <c r="BD37">
        <v>1.55897008726896E+18</v>
      </c>
      <c r="BE37" s="61">
        <f t="shared" si="5"/>
        <v>4.1564219468549499</v>
      </c>
      <c r="BF37">
        <v>16345783065.990499</v>
      </c>
      <c r="BG37">
        <v>15413245385.8458</v>
      </c>
      <c r="BH37">
        <v>16058735987.408199</v>
      </c>
      <c r="BI37">
        <v>16370345262.507601</v>
      </c>
      <c r="BJ37">
        <v>16572239620.472</v>
      </c>
      <c r="BK37">
        <v>17577689492.692799</v>
      </c>
      <c r="BL37">
        <v>434019497.16947299</v>
      </c>
      <c r="BM37">
        <v>1.8837292392324301E+17</v>
      </c>
    </row>
    <row r="38" spans="1:67" x14ac:dyDescent="0.2">
      <c r="A38">
        <v>2055</v>
      </c>
      <c r="B38" s="53">
        <v>241856541.78000003</v>
      </c>
      <c r="C38" s="53">
        <f t="shared" si="0"/>
        <v>169299579.24600002</v>
      </c>
      <c r="D38" s="61">
        <f t="shared" si="1"/>
        <v>8.2277080592316532E-2</v>
      </c>
      <c r="E38" s="78">
        <v>221957291.60018799</v>
      </c>
      <c r="F38" s="59">
        <v>161794312.88356099</v>
      </c>
      <c r="G38" s="59">
        <v>205548011.66698501</v>
      </c>
      <c r="H38" s="59">
        <v>219952557.71445</v>
      </c>
      <c r="I38" s="59">
        <v>235877866.12158</v>
      </c>
      <c r="J38" s="59">
        <v>278898289.48262501</v>
      </c>
      <c r="K38" s="59">
        <v>27041258.073994901</v>
      </c>
      <c r="L38" s="60">
        <v>731229638224399</v>
      </c>
      <c r="M38" s="61">
        <f t="shared" si="6"/>
        <v>2.3691324823591486E-3</v>
      </c>
      <c r="N38">
        <v>241283551.59079799</v>
      </c>
      <c r="O38">
        <v>191871976.47464401</v>
      </c>
      <c r="P38">
        <v>223483472.19005299</v>
      </c>
      <c r="Q38" s="66">
        <v>235425724.22268999</v>
      </c>
      <c r="R38">
        <v>252688982.06217399</v>
      </c>
      <c r="S38">
        <v>337636778.84461302</v>
      </c>
      <c r="T38">
        <v>28830420.287015799</v>
      </c>
      <c r="U38">
        <v>831193133925977</v>
      </c>
      <c r="V38" s="67">
        <v>86349459491.724106</v>
      </c>
      <c r="W38" s="68">
        <v>80763359285.950607</v>
      </c>
      <c r="X38" s="68">
        <v>84904274879.136505</v>
      </c>
      <c r="Y38" s="68">
        <v>86238438129.3284</v>
      </c>
      <c r="Z38" s="68">
        <v>87726238446.836105</v>
      </c>
      <c r="AA38" s="68">
        <v>90847113723.117905</v>
      </c>
      <c r="AB38" s="68">
        <v>2041095701.68505</v>
      </c>
      <c r="AC38" s="69">
        <v>4.1660716634371901E+18</v>
      </c>
      <c r="AD38" s="61">
        <f t="shared" si="2"/>
        <v>0.41425922217679623</v>
      </c>
      <c r="AE38">
        <v>61056317072.351799</v>
      </c>
      <c r="AF38">
        <v>55913812352.264</v>
      </c>
      <c r="AG38">
        <v>59974232157.075699</v>
      </c>
      <c r="AH38">
        <v>61315236878.000702</v>
      </c>
      <c r="AI38">
        <v>62110247280.248001</v>
      </c>
      <c r="AJ38">
        <v>64085138948.260201</v>
      </c>
      <c r="AK38">
        <v>1707695250.09495</v>
      </c>
      <c r="AL38">
        <v>2.9162230671968599E+18</v>
      </c>
      <c r="AM38" s="61">
        <f t="shared" si="3"/>
        <v>0.42736901053413323</v>
      </c>
      <c r="AN38">
        <v>60495540294.385002</v>
      </c>
      <c r="AO38">
        <v>57296267365.490601</v>
      </c>
      <c r="AP38">
        <v>59526843656.8927</v>
      </c>
      <c r="AQ38">
        <v>60343654180.0942</v>
      </c>
      <c r="AR38">
        <v>61549605907.3153</v>
      </c>
      <c r="AS38">
        <v>64030535639.480003</v>
      </c>
      <c r="AT38">
        <v>1573091539.49315</v>
      </c>
      <c r="AU38">
        <v>2.4746169916249498E+18</v>
      </c>
      <c r="AV38" s="61">
        <f t="shared" si="4"/>
        <v>0.59846236995868796</v>
      </c>
      <c r="AW38">
        <v>54020326730.591599</v>
      </c>
      <c r="AX38">
        <v>50908763497.882797</v>
      </c>
      <c r="AY38">
        <v>53255227701.026497</v>
      </c>
      <c r="AZ38">
        <v>53951292010.688599</v>
      </c>
      <c r="BA38">
        <v>54516761425.433502</v>
      </c>
      <c r="BB38">
        <v>57607993282.199898</v>
      </c>
      <c r="BC38">
        <v>1303582126.86046</v>
      </c>
      <c r="BD38">
        <v>1.69932636147005E+18</v>
      </c>
      <c r="BE38" s="61">
        <f t="shared" si="5"/>
        <v>4.3241391084575254</v>
      </c>
      <c r="BF38">
        <v>16218482975.877899</v>
      </c>
      <c r="BG38">
        <v>15268846582.965</v>
      </c>
      <c r="BH38">
        <v>15902312827.019501</v>
      </c>
      <c r="BI38">
        <v>16230251713.5077</v>
      </c>
      <c r="BJ38">
        <v>16467570180.1887</v>
      </c>
      <c r="BK38">
        <v>17434785437.063</v>
      </c>
      <c r="BL38">
        <v>437200531.389965</v>
      </c>
      <c r="BM38">
        <v>1.91144304647668E+17</v>
      </c>
    </row>
    <row r="39" spans="1:67" x14ac:dyDescent="0.2">
      <c r="A39">
        <v>2056</v>
      </c>
      <c r="B39" s="53">
        <v>246828184.94</v>
      </c>
      <c r="C39" s="53">
        <f t="shared" si="0"/>
        <v>172779729.45799997</v>
      </c>
      <c r="D39" s="61">
        <f t="shared" si="1"/>
        <v>8.0969069422497819E-2</v>
      </c>
      <c r="E39" s="78">
        <v>226842736.498164</v>
      </c>
      <c r="F39" s="59">
        <v>164494740.05378699</v>
      </c>
      <c r="G39" s="59">
        <v>210179649.93489</v>
      </c>
      <c r="H39" s="59">
        <v>224791297.86524901</v>
      </c>
      <c r="I39" s="59">
        <v>243399153.54229301</v>
      </c>
      <c r="J39" s="59">
        <v>290478145.994874</v>
      </c>
      <c r="K39" s="59">
        <v>27644013.819194</v>
      </c>
      <c r="L39" s="60">
        <v>764191500035789</v>
      </c>
      <c r="M39" s="61">
        <f t="shared" si="6"/>
        <v>-2.1404145870027591E-3</v>
      </c>
      <c r="N39">
        <v>247356499.587529</v>
      </c>
      <c r="O39">
        <v>192330165.737288</v>
      </c>
      <c r="P39">
        <v>226626355.96848601</v>
      </c>
      <c r="Q39" s="66">
        <v>244323730.03647101</v>
      </c>
      <c r="R39">
        <v>258187430.94376701</v>
      </c>
      <c r="S39">
        <v>345999197.12383401</v>
      </c>
      <c r="T39">
        <v>31125236.192589</v>
      </c>
      <c r="U39">
        <v>968780328044452</v>
      </c>
      <c r="V39" s="67">
        <v>88315175345.441193</v>
      </c>
      <c r="W39" s="68">
        <v>82814004143.423996</v>
      </c>
      <c r="X39" s="68">
        <v>86873900482.023605</v>
      </c>
      <c r="Y39" s="68">
        <v>88196033701.283997</v>
      </c>
      <c r="Z39" s="68">
        <v>89534085134.655197</v>
      </c>
      <c r="AA39" s="68">
        <v>92859213326.894806</v>
      </c>
      <c r="AB39" s="68">
        <v>1981819710.8873301</v>
      </c>
      <c r="AC39" s="69">
        <v>3.9276093664615398E+18</v>
      </c>
      <c r="AD39" s="61">
        <f t="shared" si="2"/>
        <v>0.42858314497687111</v>
      </c>
      <c r="AE39">
        <v>61820115725.1306</v>
      </c>
      <c r="AF39">
        <v>55979545145.5084</v>
      </c>
      <c r="AG39">
        <v>60635952149.122803</v>
      </c>
      <c r="AH39">
        <v>61944535240.1427</v>
      </c>
      <c r="AI39">
        <v>62802245245.819801</v>
      </c>
      <c r="AJ39">
        <v>64946432862.815002</v>
      </c>
      <c r="AK39">
        <v>1779285960.1856301</v>
      </c>
      <c r="AL39">
        <v>3.1658585281137101E+18</v>
      </c>
      <c r="AM39" s="61">
        <f t="shared" si="3"/>
        <v>0.44159401168950918</v>
      </c>
      <c r="AN39">
        <v>61262168564.322899</v>
      </c>
      <c r="AO39">
        <v>58082766440.021301</v>
      </c>
      <c r="AP39">
        <v>60283704822.0597</v>
      </c>
      <c r="AQ39">
        <v>60955122458.709396</v>
      </c>
      <c r="AR39">
        <v>62160822315.671997</v>
      </c>
      <c r="AS39">
        <v>64634998735.731598</v>
      </c>
      <c r="AT39">
        <v>1570022914.63676</v>
      </c>
      <c r="AU39">
        <v>2.4649719524845199E+18</v>
      </c>
      <c r="AV39" s="61">
        <f t="shared" si="4"/>
        <v>0.61364563344510348</v>
      </c>
      <c r="AW39">
        <v>54730216792.945999</v>
      </c>
      <c r="AX39">
        <v>51744232476.712303</v>
      </c>
      <c r="AY39">
        <v>54007548479.332703</v>
      </c>
      <c r="AZ39">
        <v>54681398430.990402</v>
      </c>
      <c r="BA39">
        <v>55309436806.915901</v>
      </c>
      <c r="BB39">
        <v>58250135804.4785</v>
      </c>
      <c r="BC39">
        <v>1319856022.18453</v>
      </c>
      <c r="BD39">
        <v>1.74201991929677E+18</v>
      </c>
      <c r="BE39" s="61">
        <f t="shared" si="5"/>
        <v>4.8648793682882729</v>
      </c>
      <c r="BF39">
        <v>15058310631.752501</v>
      </c>
      <c r="BG39">
        <v>14251283167.0012</v>
      </c>
      <c r="BH39">
        <v>14838178997.044701</v>
      </c>
      <c r="BI39">
        <v>15061206516.2838</v>
      </c>
      <c r="BJ39">
        <v>15287102438.422501</v>
      </c>
      <c r="BK39">
        <v>16093514552.933201</v>
      </c>
      <c r="BL39">
        <v>376828393.99189103</v>
      </c>
      <c r="BM39">
        <v>1.4199963851850701E+17</v>
      </c>
    </row>
    <row r="40" spans="1:67" x14ac:dyDescent="0.2">
      <c r="A40">
        <v>2057</v>
      </c>
      <c r="B40" s="53">
        <v>251890537.28000003</v>
      </c>
      <c r="C40" s="53">
        <f t="shared" si="0"/>
        <v>176323376.09600002</v>
      </c>
      <c r="D40" s="61">
        <f t="shared" si="1"/>
        <v>7.7351186928918625E-2</v>
      </c>
      <c r="E40" s="78">
        <v>232406505.24522901</v>
      </c>
      <c r="F40" s="59">
        <v>165583728.002114</v>
      </c>
      <c r="G40" s="59">
        <v>214703507.27537799</v>
      </c>
      <c r="H40" s="59">
        <v>230510032.28904399</v>
      </c>
      <c r="I40" s="59">
        <v>252669510.93526399</v>
      </c>
      <c r="J40" s="59">
        <v>295669734.78583503</v>
      </c>
      <c r="K40" s="59">
        <v>28144783.050501</v>
      </c>
      <c r="L40" s="60">
        <v>792128812959772</v>
      </c>
      <c r="M40" s="61">
        <f t="shared" si="6"/>
        <v>-1.2971463960394614E-2</v>
      </c>
      <c r="N40">
        <v>255157926.306292</v>
      </c>
      <c r="O40">
        <v>195740151.74859399</v>
      </c>
      <c r="P40">
        <v>231150385.31252801</v>
      </c>
      <c r="Q40" s="66">
        <v>253833556.969188</v>
      </c>
      <c r="R40">
        <v>268209768.69162601</v>
      </c>
      <c r="S40">
        <v>364574609.09782702</v>
      </c>
      <c r="T40">
        <v>32504364.635492101</v>
      </c>
      <c r="U40">
        <v>1056533720357020</v>
      </c>
      <c r="V40" s="67">
        <v>90257631706.846695</v>
      </c>
      <c r="W40" s="68">
        <v>84013670642.051804</v>
      </c>
      <c r="X40" s="68">
        <v>88682594529.086105</v>
      </c>
      <c r="Y40" s="68">
        <v>90181383427.222305</v>
      </c>
      <c r="Z40" s="68">
        <v>91490709038.917694</v>
      </c>
      <c r="AA40" s="68">
        <v>95462053578.439301</v>
      </c>
      <c r="AB40" s="68">
        <v>2079734414.67907</v>
      </c>
      <c r="AC40" s="69">
        <v>4.3252952356005002E+18</v>
      </c>
      <c r="AD40" s="61">
        <f t="shared" si="2"/>
        <v>0.44243053106265773</v>
      </c>
      <c r="AE40">
        <v>62573295394.928101</v>
      </c>
      <c r="AF40">
        <v>56704320474.734001</v>
      </c>
      <c r="AG40">
        <v>61402749176.243797</v>
      </c>
      <c r="AH40">
        <v>62726551349.9356</v>
      </c>
      <c r="AI40">
        <v>63633259416.819603</v>
      </c>
      <c r="AJ40">
        <v>65763014302.255402</v>
      </c>
      <c r="AK40">
        <v>1809795517.2863901</v>
      </c>
      <c r="AL40">
        <v>3.27535981438991E+18</v>
      </c>
      <c r="AM40" s="61">
        <f t="shared" si="3"/>
        <v>0.45290209684021976</v>
      </c>
      <c r="AN40">
        <v>62122308105.3703</v>
      </c>
      <c r="AO40">
        <v>58702592436.516701</v>
      </c>
      <c r="AP40">
        <v>61088000909.564201</v>
      </c>
      <c r="AQ40">
        <v>61878192336.9804</v>
      </c>
      <c r="AR40">
        <v>63339918686.777199</v>
      </c>
      <c r="AS40">
        <v>65877561170.694901</v>
      </c>
      <c r="AT40">
        <v>1652712141.3771999</v>
      </c>
      <c r="AU40">
        <v>2.7314574222556401E+18</v>
      </c>
      <c r="AV40" s="61">
        <f t="shared" si="4"/>
        <v>0.62825114658379921</v>
      </c>
      <c r="AW40">
        <v>55432254352.293503</v>
      </c>
      <c r="AX40">
        <v>52254118938.821899</v>
      </c>
      <c r="AY40">
        <v>54646461244.458</v>
      </c>
      <c r="AZ40">
        <v>55412195294.792297</v>
      </c>
      <c r="BA40">
        <v>56161358062.048203</v>
      </c>
      <c r="BB40">
        <v>59122884678.964699</v>
      </c>
      <c r="BC40">
        <v>1373015194.06848</v>
      </c>
      <c r="BD40">
        <v>1.88517072314291E+18</v>
      </c>
      <c r="BE40" s="61">
        <f t="shared" si="5"/>
        <v>5.1587177413895411</v>
      </c>
      <c r="BF40">
        <v>14655263562.4575</v>
      </c>
      <c r="BG40">
        <v>13901921885.660801</v>
      </c>
      <c r="BH40">
        <v>14401388678.08</v>
      </c>
      <c r="BI40">
        <v>14673921384.611</v>
      </c>
      <c r="BJ40">
        <v>14839432207.3706</v>
      </c>
      <c r="BK40">
        <v>15674184213.9592</v>
      </c>
      <c r="BL40">
        <v>366337753.97384697</v>
      </c>
      <c r="BM40">
        <v>1.3420334998660301E+17</v>
      </c>
      <c r="BO40" s="66"/>
    </row>
    <row r="41" spans="1:67" x14ac:dyDescent="0.2">
      <c r="A41">
        <v>2058</v>
      </c>
      <c r="B41" s="53">
        <v>257049601.92999998</v>
      </c>
      <c r="C41" s="53">
        <f t="shared" si="0"/>
        <v>179934721.35099998</v>
      </c>
      <c r="D41" s="61">
        <f t="shared" si="1"/>
        <v>7.3055431280608873E-2</v>
      </c>
      <c r="E41" s="78">
        <v>238270732.40049499</v>
      </c>
      <c r="F41" s="59">
        <v>170325080.679932</v>
      </c>
      <c r="G41" s="59">
        <v>219382633.09387401</v>
      </c>
      <c r="H41" s="59">
        <v>235806163.77379599</v>
      </c>
      <c r="I41" s="59">
        <v>261365825.41281199</v>
      </c>
      <c r="J41" s="59">
        <v>305548388.06642503</v>
      </c>
      <c r="K41" s="59">
        <v>29231835.487121601</v>
      </c>
      <c r="L41" s="60">
        <v>854500205946142</v>
      </c>
      <c r="M41" s="61">
        <f t="shared" si="6"/>
        <v>-1.801471529536558E-2</v>
      </c>
      <c r="N41">
        <v>261680277.32555601</v>
      </c>
      <c r="O41">
        <v>197240423.57164001</v>
      </c>
      <c r="P41">
        <v>237736886.88716599</v>
      </c>
      <c r="Q41" s="66">
        <v>260019947.30816901</v>
      </c>
      <c r="R41">
        <v>277266106.68545598</v>
      </c>
      <c r="S41">
        <v>384745258.82500798</v>
      </c>
      <c r="T41">
        <v>33691047.601350099</v>
      </c>
      <c r="U41">
        <v>1135086688476440</v>
      </c>
      <c r="V41" s="67">
        <v>92332772410.404999</v>
      </c>
      <c r="W41" s="68">
        <v>85869632590.517899</v>
      </c>
      <c r="X41" s="68">
        <v>91036052728.973602</v>
      </c>
      <c r="Y41" s="68">
        <v>92325213109.371002</v>
      </c>
      <c r="Z41" s="68">
        <v>93536063807.055496</v>
      </c>
      <c r="AA41" s="68">
        <v>97519801702.588196</v>
      </c>
      <c r="AB41" s="68">
        <v>2119567643.1460299</v>
      </c>
      <c r="AC41" s="69">
        <v>4.4925669938716201E+18</v>
      </c>
      <c r="AD41" s="61">
        <f t="shared" si="2"/>
        <v>0.45722052809353197</v>
      </c>
      <c r="AE41">
        <v>63362250689.127403</v>
      </c>
      <c r="AF41">
        <v>57346494162.537201</v>
      </c>
      <c r="AG41">
        <v>62194862061.857697</v>
      </c>
      <c r="AH41">
        <v>63429657618.656197</v>
      </c>
      <c r="AI41">
        <v>64617728793.234703</v>
      </c>
      <c r="AJ41">
        <v>66909766781.702301</v>
      </c>
      <c r="AK41">
        <v>1854955915.25646</v>
      </c>
      <c r="AL41">
        <v>3.4408614475449298E+18</v>
      </c>
      <c r="AM41" s="61">
        <f t="shared" si="3"/>
        <v>0.46707767292035784</v>
      </c>
      <c r="AN41">
        <v>62936526207.6464</v>
      </c>
      <c r="AO41">
        <v>59820330930.308998</v>
      </c>
      <c r="AP41">
        <v>61882705091.343102</v>
      </c>
      <c r="AQ41">
        <v>62556408002.711502</v>
      </c>
      <c r="AR41">
        <v>64039627305.3535</v>
      </c>
      <c r="AS41">
        <v>66572771830.362099</v>
      </c>
      <c r="AT41">
        <v>1646600498.61711</v>
      </c>
      <c r="AU41">
        <v>2.7112932020461399E+18</v>
      </c>
      <c r="AV41" s="61">
        <f t="shared" si="4"/>
        <v>0.64434172626716246</v>
      </c>
      <c r="AW41">
        <v>56151815000.164597</v>
      </c>
      <c r="AX41">
        <v>52984028322.675102</v>
      </c>
      <c r="AY41">
        <v>55362575637.373497</v>
      </c>
      <c r="AZ41">
        <v>56210905041.339897</v>
      </c>
      <c r="BA41">
        <v>56818168506.264999</v>
      </c>
      <c r="BB41">
        <v>59984477247.062897</v>
      </c>
      <c r="BC41">
        <v>1340380305.41116</v>
      </c>
      <c r="BD41">
        <v>1.7966193631341299E+18</v>
      </c>
      <c r="BE41" s="61">
        <f t="shared" si="5"/>
        <v>5.6863948534565409</v>
      </c>
      <c r="BF41">
        <v>13809051728.7763</v>
      </c>
      <c r="BG41">
        <v>13087036783.370501</v>
      </c>
      <c r="BH41">
        <v>13528403600.084999</v>
      </c>
      <c r="BI41">
        <v>13860428642.549</v>
      </c>
      <c r="BJ41">
        <v>14001732964.175699</v>
      </c>
      <c r="BK41">
        <v>14566335149.277399</v>
      </c>
      <c r="BL41">
        <v>328485525.916596</v>
      </c>
      <c r="BM41">
        <v>1.0790274073670301E+17</v>
      </c>
      <c r="BO41" s="66"/>
    </row>
    <row r="42" spans="1:67" x14ac:dyDescent="0.2">
      <c r="A42">
        <v>2059</v>
      </c>
      <c r="B42" s="53">
        <v>262310289.66</v>
      </c>
      <c r="C42" s="53">
        <f t="shared" si="0"/>
        <v>183617202.76199999</v>
      </c>
      <c r="D42" s="61">
        <f t="shared" si="1"/>
        <v>7.0663104675803834E-2</v>
      </c>
      <c r="E42" s="78">
        <v>243774630.20421499</v>
      </c>
      <c r="F42" s="59">
        <v>175730990.02484199</v>
      </c>
      <c r="G42" s="59">
        <v>220665536.63201201</v>
      </c>
      <c r="H42" s="59">
        <v>242546963.37493899</v>
      </c>
      <c r="I42" s="59">
        <v>264021753.96496099</v>
      </c>
      <c r="J42" s="59">
        <v>314650613.84693903</v>
      </c>
      <c r="K42" s="59">
        <v>30991731.098004699</v>
      </c>
      <c r="L42" s="60">
        <v>960487396451033</v>
      </c>
      <c r="M42" s="61">
        <f t="shared" si="6"/>
        <v>-2.4981174032145503E-2</v>
      </c>
      <c r="N42">
        <v>268863108.65641898</v>
      </c>
      <c r="O42">
        <v>200107790.59066999</v>
      </c>
      <c r="P42">
        <v>246109399.17914799</v>
      </c>
      <c r="Q42" s="66">
        <v>265956308.20028299</v>
      </c>
      <c r="R42">
        <v>283135705.359047</v>
      </c>
      <c r="S42">
        <v>395813061.67317402</v>
      </c>
      <c r="T42">
        <v>34775582.658281498</v>
      </c>
      <c r="U42">
        <v>1209341149222970</v>
      </c>
      <c r="V42" s="67">
        <v>94461533663.442596</v>
      </c>
      <c r="W42" s="68">
        <v>88172936557.715195</v>
      </c>
      <c r="X42" s="68">
        <v>93031593040.736099</v>
      </c>
      <c r="Y42" s="68">
        <v>94665002256.463593</v>
      </c>
      <c r="Z42" s="68">
        <v>95951066459.240997</v>
      </c>
      <c r="AA42" s="68">
        <v>100300567507.92999</v>
      </c>
      <c r="AB42" s="68">
        <v>2183299870.5601401</v>
      </c>
      <c r="AC42" s="69">
        <v>4.7667983247879301E+18</v>
      </c>
      <c r="AD42" s="61">
        <f t="shared" si="2"/>
        <v>0.47219947757317127</v>
      </c>
      <c r="AE42">
        <v>64163542442.737801</v>
      </c>
      <c r="AF42">
        <v>58310164988.172096</v>
      </c>
      <c r="AG42">
        <v>62987843109.912102</v>
      </c>
      <c r="AH42">
        <v>64318983753.6082</v>
      </c>
      <c r="AI42">
        <v>65288647591.022301</v>
      </c>
      <c r="AJ42">
        <v>68063580773.804398</v>
      </c>
      <c r="AK42">
        <v>1906200819.0727799</v>
      </c>
      <c r="AL42">
        <v>3.6336015626337597E+18</v>
      </c>
      <c r="AM42" s="61">
        <f t="shared" si="3"/>
        <v>0.48150900122032514</v>
      </c>
      <c r="AN42">
        <v>63760350821.786598</v>
      </c>
      <c r="AO42">
        <v>60348050564.569901</v>
      </c>
      <c r="AP42">
        <v>62814474528.099998</v>
      </c>
      <c r="AQ42">
        <v>63484841904.699097</v>
      </c>
      <c r="AR42">
        <v>64892510895.815903</v>
      </c>
      <c r="AS42">
        <v>67863315203.569603</v>
      </c>
      <c r="AT42">
        <v>1727524611.77192</v>
      </c>
      <c r="AU42">
        <v>2.9843412842777201E+18</v>
      </c>
      <c r="AV42" s="61">
        <f t="shared" si="4"/>
        <v>0.66115265989519334</v>
      </c>
      <c r="AW42">
        <v>56865052769.684898</v>
      </c>
      <c r="AX42">
        <v>53671591736.918701</v>
      </c>
      <c r="AY42">
        <v>55905130412.759003</v>
      </c>
      <c r="AZ42">
        <v>56798114180.174301</v>
      </c>
      <c r="BA42">
        <v>57387895745.4692</v>
      </c>
      <c r="BB42">
        <v>60689936098.149902</v>
      </c>
      <c r="BC42">
        <v>1366098233.7009201</v>
      </c>
      <c r="BD42">
        <v>1.86622438412079E+18</v>
      </c>
      <c r="BE42" s="61">
        <f t="shared" si="5"/>
        <v>6.3104939334012888</v>
      </c>
      <c r="BF42">
        <v>12921361336.728901</v>
      </c>
      <c r="BG42">
        <v>12245515378.952</v>
      </c>
      <c r="BH42">
        <v>12717617922.519199</v>
      </c>
      <c r="BI42">
        <v>12949984639.987499</v>
      </c>
      <c r="BJ42">
        <v>13155126479.965401</v>
      </c>
      <c r="BK42">
        <v>13595409206.044701</v>
      </c>
      <c r="BL42">
        <v>301972774.38708699</v>
      </c>
      <c r="BM42">
        <v>9.1187556471034592E+16</v>
      </c>
      <c r="BO42" s="66"/>
    </row>
    <row r="43" spans="1:67" ht="17" thickBot="1" x14ac:dyDescent="0.25">
      <c r="A43">
        <v>2060</v>
      </c>
      <c r="B43" s="53">
        <v>267676754.88999999</v>
      </c>
      <c r="C43" s="53">
        <f t="shared" si="0"/>
        <v>187373728.42299998</v>
      </c>
      <c r="D43" s="62">
        <f t="shared" si="1"/>
        <v>6.9817912149413019E-2</v>
      </c>
      <c r="E43" s="80">
        <v>248988122.73265001</v>
      </c>
      <c r="F43" s="63">
        <v>180351306.463462</v>
      </c>
      <c r="G43" s="63">
        <v>228184980.71041</v>
      </c>
      <c r="H43" s="63">
        <v>246080166.71265599</v>
      </c>
      <c r="I43" s="63">
        <v>274841141.59669101</v>
      </c>
      <c r="J43" s="63">
        <v>328214568.00272799</v>
      </c>
      <c r="K43" s="63">
        <v>32265333.7643026</v>
      </c>
      <c r="L43" s="64">
        <v>1041051762921850</v>
      </c>
      <c r="M43" s="61">
        <f t="shared" si="6"/>
        <v>-2.9573541220215827E-2</v>
      </c>
      <c r="N43">
        <v>275592904.43443298</v>
      </c>
      <c r="O43">
        <v>204846298.00815099</v>
      </c>
      <c r="P43">
        <v>252525050.736581</v>
      </c>
      <c r="Q43" s="66">
        <v>268263019.32658699</v>
      </c>
      <c r="R43">
        <v>290697313.27490997</v>
      </c>
      <c r="S43">
        <v>405193017.972853</v>
      </c>
      <c r="T43">
        <v>36318636.784383297</v>
      </c>
      <c r="U43">
        <v>1319043377875960</v>
      </c>
      <c r="V43" s="70">
        <v>96651377365.283096</v>
      </c>
      <c r="W43" s="71">
        <v>90262010690.724701</v>
      </c>
      <c r="X43" s="71">
        <v>95214670914.470901</v>
      </c>
      <c r="Y43" s="71">
        <v>96626398983.910507</v>
      </c>
      <c r="Z43" s="71">
        <v>98187393986.956497</v>
      </c>
      <c r="AA43" s="71">
        <v>102637513182.19501</v>
      </c>
      <c r="AB43" s="71">
        <v>2245419021.7848501</v>
      </c>
      <c r="AC43" s="73">
        <v>5.0419065833932698E+18</v>
      </c>
      <c r="AD43" s="61">
        <f t="shared" si="2"/>
        <v>0.48742128097889115</v>
      </c>
      <c r="AE43">
        <v>64979154595.445602</v>
      </c>
      <c r="AF43">
        <v>59392065642.637497</v>
      </c>
      <c r="AG43">
        <v>64039654906.985001</v>
      </c>
      <c r="AH43">
        <v>65098400286.319199</v>
      </c>
      <c r="AI43">
        <v>66077647467.5317</v>
      </c>
      <c r="AJ43">
        <v>69201334806.714096</v>
      </c>
      <c r="AK43">
        <v>1919618274.8763299</v>
      </c>
      <c r="AL43">
        <v>3.6849343212391798E+18</v>
      </c>
      <c r="AM43" s="61">
        <f t="shared" si="3"/>
        <v>0.49736354945069516</v>
      </c>
      <c r="AN43">
        <v>64547702794.514702</v>
      </c>
      <c r="AO43">
        <v>60727406880.721397</v>
      </c>
      <c r="AP43">
        <v>63555917493.489899</v>
      </c>
      <c r="AQ43">
        <v>64247431136.610603</v>
      </c>
      <c r="AR43">
        <v>65689703035.4198</v>
      </c>
      <c r="AS43">
        <v>68961929120.550507</v>
      </c>
      <c r="AT43">
        <v>1792084880.2179599</v>
      </c>
      <c r="AU43">
        <v>3.2115682179058401E+18</v>
      </c>
      <c r="AV43" s="61">
        <f t="shared" si="4"/>
        <v>0.67535247136815113</v>
      </c>
      <c r="AW43">
        <v>57690175062.895401</v>
      </c>
      <c r="AX43">
        <v>54493339412.070503</v>
      </c>
      <c r="AY43">
        <v>56628206663.773499</v>
      </c>
      <c r="AZ43">
        <v>57704938122.380203</v>
      </c>
      <c r="BA43">
        <v>58365522641.941597</v>
      </c>
      <c r="BB43">
        <v>61920452270.305603</v>
      </c>
      <c r="BC43">
        <v>1452537465.0574</v>
      </c>
      <c r="BD43">
        <v>2.10986508739539E+18</v>
      </c>
      <c r="BE43" s="61">
        <f t="shared" si="5"/>
        <v>6.6898130055564282</v>
      </c>
      <c r="BF43">
        <v>12568755221.413799</v>
      </c>
      <c r="BG43">
        <v>11878681667.830099</v>
      </c>
      <c r="BH43">
        <v>12359433023.163601</v>
      </c>
      <c r="BI43">
        <v>12583405165.244301</v>
      </c>
      <c r="BJ43">
        <v>12787822461.485701</v>
      </c>
      <c r="BK43">
        <v>13196742866.217199</v>
      </c>
      <c r="BL43">
        <v>302710877.83835298</v>
      </c>
      <c r="BM43">
        <v>9.1633875561666704E+16</v>
      </c>
      <c r="BO43" s="66"/>
    </row>
  </sheetData>
  <mergeCells count="7">
    <mergeCell ref="AV1:BD1"/>
    <mergeCell ref="BE1:BM1"/>
    <mergeCell ref="AM1:AU1"/>
    <mergeCell ref="M1:U1"/>
    <mergeCell ref="D1:L1"/>
    <mergeCell ref="V1:AC1"/>
    <mergeCell ref="AD1:AL1"/>
  </mergeCell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6F3BC-1832-AF44-A0BB-FB38C0606064}">
  <sheetPr>
    <tabColor theme="7"/>
  </sheetPr>
  <dimension ref="A1:N47"/>
  <sheetViews>
    <sheetView topLeftCell="H1" zoomScale="120" zoomScaleNormal="120" workbookViewId="0">
      <selection activeCell="M4" sqref="M4"/>
    </sheetView>
  </sheetViews>
  <sheetFormatPr baseColWidth="10" defaultRowHeight="16" x14ac:dyDescent="0.2"/>
  <cols>
    <col min="1" max="1" width="6" bestFit="1" customWidth="1"/>
    <col min="2" max="2" width="7.83203125" bestFit="1" customWidth="1"/>
    <col min="3" max="3" width="8.1640625" bestFit="1" customWidth="1"/>
    <col min="4" max="4" width="9.83203125" bestFit="1" customWidth="1"/>
    <col min="5" max="5" width="17" bestFit="1" customWidth="1"/>
    <col min="6" max="6" width="15" style="6" bestFit="1" customWidth="1"/>
    <col min="7" max="7" width="14.83203125" style="37" customWidth="1"/>
    <col min="8" max="8" width="14.83203125" style="35" customWidth="1"/>
    <col min="9" max="9" width="15.33203125" style="29" customWidth="1"/>
    <col min="10" max="10" width="19.6640625" style="6" bestFit="1" customWidth="1"/>
    <col min="11" max="11" width="19.5" style="6" customWidth="1"/>
    <col min="12" max="12" width="20.5" bestFit="1" customWidth="1"/>
    <col min="13" max="13" width="20.83203125" style="55" bestFit="1" customWidth="1"/>
    <col min="14" max="14" width="28.83203125" style="29" customWidth="1"/>
  </cols>
  <sheetData>
    <row r="1" spans="1:14" x14ac:dyDescent="0.2">
      <c r="A1" t="s">
        <v>827</v>
      </c>
      <c r="B1" t="s">
        <v>828</v>
      </c>
      <c r="C1" t="s">
        <v>628</v>
      </c>
      <c r="D1" t="s">
        <v>705</v>
      </c>
      <c r="E1" t="s">
        <v>757</v>
      </c>
      <c r="F1" s="6" t="s">
        <v>831</v>
      </c>
      <c r="G1" s="37" t="s">
        <v>706</v>
      </c>
      <c r="H1" s="35" t="s">
        <v>756</v>
      </c>
      <c r="I1" s="36" t="s">
        <v>814</v>
      </c>
      <c r="J1" s="6" t="s">
        <v>833</v>
      </c>
      <c r="K1" s="6" t="s">
        <v>815</v>
      </c>
      <c r="L1" t="s">
        <v>832</v>
      </c>
      <c r="M1" s="55" t="s">
        <v>829</v>
      </c>
      <c r="N1" s="36" t="s">
        <v>830</v>
      </c>
    </row>
    <row r="2" spans="1:14" x14ac:dyDescent="0.2">
      <c r="A2" t="b">
        <v>0</v>
      </c>
      <c r="B2" t="b">
        <v>1</v>
      </c>
      <c r="C2" t="b">
        <v>0</v>
      </c>
      <c r="D2" t="s">
        <v>514</v>
      </c>
      <c r="E2" t="str">
        <f>_xlfn.XLOOKUP(D2,'Country Code &amp; Info'!A:A,'Country Code &amp; Info'!B:B)</f>
        <v>Argentina</v>
      </c>
      <c r="F2" s="6">
        <f>VLOOKUP(D2,'GDP Pred - 2060'!M:CF, 32)</f>
        <v>902409.5</v>
      </c>
      <c r="G2" s="37">
        <f>_xlfn.XLOOKUP(D2,'GDP Pred 2060 Pivot'!$A$3:$A$51,'GDP Pred 2060 Pivot'!$CB$3:$CB$51)</f>
        <v>2.5840300756911662E-2</v>
      </c>
      <c r="H2" s="35">
        <f>_xlfn.XLOOKUP(D2,'Berkeley Earth Temp'!L:L,'Berkeley Earth Temp'!P:P)</f>
        <v>15.850999999999999</v>
      </c>
      <c r="I2" s="29">
        <f>_xlfn.XLOOKUP(D2,'Berkeley Earth Temp'!L:L,'Berkeley Earth Temp'!R:R)</f>
        <v>1.1808510638297873</v>
      </c>
      <c r="J2" s="6">
        <f>_xlfn.XLOOKUP(D2,'GDP Pred 2060 Pivot'!$A$57:$A$105,'GDP Pred 2060 Pivot'!$BT$57:$BT$105)</f>
        <v>2440798</v>
      </c>
      <c r="K2" s="6" t="str">
        <f t="shared" ref="K2:K47" si="0">IF(H2&lt;8,"Y","N")</f>
        <v>N</v>
      </c>
      <c r="L2">
        <f>_xlfn.XLOOKUP(D2,'GDP Pred - 2060'!M:M,'GDP Pred - 2060'!AP:AP)</f>
        <v>836759.99122582097</v>
      </c>
      <c r="M2" s="55">
        <f>_xlfn.XLOOKUP(D2,'Hist-ghg-emissions'!D:D,'Hist-ghg-emissions'!AK:AK)</f>
        <v>395.5</v>
      </c>
      <c r="N2" s="29">
        <f t="shared" ref="N2:N47" si="1">M2/L2*10^6</f>
        <v>472.65644168838406</v>
      </c>
    </row>
    <row r="3" spans="1:14" x14ac:dyDescent="0.2">
      <c r="A3" t="b">
        <v>1</v>
      </c>
      <c r="B3" t="b">
        <v>1</v>
      </c>
      <c r="C3" t="b">
        <v>0</v>
      </c>
      <c r="D3" t="s">
        <v>506</v>
      </c>
      <c r="E3" t="str">
        <f>_xlfn.XLOOKUP(D3,'Country Code &amp; Info'!A:A,'Country Code &amp; Info'!B:B)</f>
        <v>Australia</v>
      </c>
      <c r="F3" s="6">
        <f>VLOOKUP(D3,'GDP Pred - 2060'!M:CF, 32)</f>
        <v>1190221</v>
      </c>
      <c r="G3" s="37">
        <f>_xlfn.XLOOKUP(D3,'GDP Pred 2060 Pivot'!$A$3:$A$51,'GDP Pred 2060 Pivot'!$CB$3:$CB$51)</f>
        <v>2.7490077591303466E-2</v>
      </c>
      <c r="H3" s="35">
        <f>_xlfn.XLOOKUP(D3,'Berkeley Earth Temp'!L:L,'Berkeley Earth Temp'!P:P)</f>
        <v>22.841999999999999</v>
      </c>
      <c r="I3" s="29">
        <f>_xlfn.XLOOKUP(D3,'Berkeley Earth Temp'!L:L,'Berkeley Earth Temp'!R:R)</f>
        <v>1.4893617021276595</v>
      </c>
      <c r="J3" s="6">
        <f>_xlfn.XLOOKUP(D3,'GDP Pred 2060 Pivot'!$A$57:$A$105,'GDP Pred 2060 Pivot'!$BT$57:$BT$105)</f>
        <v>3515286</v>
      </c>
      <c r="K3" s="6" t="str">
        <f t="shared" si="0"/>
        <v>N</v>
      </c>
      <c r="L3">
        <f>_xlfn.XLOOKUP(D3,'GDP Pred - 2060'!M:M,'GDP Pred - 2060'!AP:AP)</f>
        <v>1122223.51935461</v>
      </c>
      <c r="M3" s="55">
        <f>_xlfn.XLOOKUP(D3,'Hist-ghg-emissions'!D:D,'Hist-ghg-emissions'!AK:AK)</f>
        <v>619.26</v>
      </c>
      <c r="N3" s="29">
        <f t="shared" si="1"/>
        <v>551.81520376273704</v>
      </c>
    </row>
    <row r="4" spans="1:14" x14ac:dyDescent="0.2">
      <c r="A4" t="b">
        <v>0</v>
      </c>
      <c r="B4" t="b">
        <v>0</v>
      </c>
      <c r="C4" t="b">
        <v>0</v>
      </c>
      <c r="D4" t="s">
        <v>504</v>
      </c>
      <c r="E4" t="str">
        <f>_xlfn.XLOOKUP(D4,'Country Code &amp; Info'!A:A,'Country Code &amp; Info'!B:B)</f>
        <v>Austria</v>
      </c>
      <c r="F4" s="6">
        <f>VLOOKUP(D4,'GDP Pred - 2060'!M:CF, 32)</f>
        <v>412249.4</v>
      </c>
      <c r="G4" s="37">
        <f>_xlfn.XLOOKUP(D4,'GDP Pred 2060 Pivot'!$A$3:$A$51,'GDP Pred 2060 Pivot'!$CB$3:$CB$51)</f>
        <v>1.7552598928103673E-2</v>
      </c>
      <c r="H4" s="35">
        <f>_xlfn.XLOOKUP(D4,'Berkeley Earth Temp'!L:L,'Berkeley Earth Temp'!P:P)</f>
        <v>8.1219999999999999</v>
      </c>
      <c r="I4" s="29">
        <f>_xlfn.XLOOKUP(D4,'Berkeley Earth Temp'!L:L,'Berkeley Earth Temp'!R:R)</f>
        <v>3.0851063829787235</v>
      </c>
      <c r="J4" s="6">
        <f>_xlfn.XLOOKUP(D4,'GDP Pred 2060 Pivot'!$A$57:$A$105,'GDP Pred 2060 Pivot'!$BT$57:$BT$105)</f>
        <v>831738.5</v>
      </c>
      <c r="K4" s="6" t="str">
        <f t="shared" si="0"/>
        <v>N</v>
      </c>
      <c r="L4">
        <f>_xlfn.XLOOKUP(D4,'GDP Pred - 2060'!M:M,'GDP Pred - 2060'!AP:AP)</f>
        <v>399584.94558900699</v>
      </c>
      <c r="M4" s="55">
        <f>_xlfn.XLOOKUP(D4,'Hist-ghg-emissions'!D:D,'Hist-ghg-emissions'!AK:AK)</f>
        <v>67.849999999999994</v>
      </c>
      <c r="N4" s="29">
        <f t="shared" si="1"/>
        <v>169.80119183415658</v>
      </c>
    </row>
    <row r="5" spans="1:14" x14ac:dyDescent="0.2">
      <c r="A5" t="b">
        <v>0</v>
      </c>
      <c r="B5" t="b">
        <v>0</v>
      </c>
      <c r="C5" t="b">
        <v>0</v>
      </c>
      <c r="D5" t="s">
        <v>498</v>
      </c>
      <c r="E5" t="str">
        <f>_xlfn.XLOOKUP(D5,'Country Code &amp; Info'!A:A,'Country Code &amp; Info'!B:B)</f>
        <v>Belgium</v>
      </c>
      <c r="F5" s="6">
        <f>VLOOKUP(D5,'GDP Pred - 2060'!M:CF, 32)</f>
        <v>496297.6</v>
      </c>
      <c r="G5" s="37">
        <f>_xlfn.XLOOKUP(D5,'GDP Pred 2060 Pivot'!$A$3:$A$51,'GDP Pred 2060 Pivot'!$CB$3:$CB$51)</f>
        <v>2.1044830825935727E-2</v>
      </c>
      <c r="H5" s="35">
        <f>_xlfn.XLOOKUP(D5,'Berkeley Earth Temp'!L:L,'Berkeley Earth Temp'!P:P)</f>
        <v>11.701000000000001</v>
      </c>
      <c r="I5" s="29">
        <f>_xlfn.XLOOKUP(D5,'Berkeley Earth Temp'!L:L,'Berkeley Earth Temp'!R:R)</f>
        <v>3.021276595744681</v>
      </c>
      <c r="J5" s="6">
        <f>_xlfn.XLOOKUP(D5,'GDP Pred 2060 Pivot'!$A$57:$A$105,'GDP Pred 2060 Pivot'!$BT$57:$BT$105)</f>
        <v>1149950</v>
      </c>
      <c r="K5" s="6" t="str">
        <f t="shared" si="0"/>
        <v>N</v>
      </c>
      <c r="L5">
        <f>_xlfn.XLOOKUP(D5,'GDP Pred - 2060'!M:M,'GDP Pred - 2060'!AP:AP)</f>
        <v>481339.78370365902</v>
      </c>
      <c r="M5" s="55">
        <f>_xlfn.XLOOKUP(D5,'Hist-ghg-emissions'!D:D,'Hist-ghg-emissions'!AK:AK)</f>
        <v>108.91</v>
      </c>
      <c r="N5" s="29">
        <f t="shared" si="1"/>
        <v>226.2642808412682</v>
      </c>
    </row>
    <row r="6" spans="1:14" x14ac:dyDescent="0.2">
      <c r="A6" t="b">
        <v>0</v>
      </c>
      <c r="B6" t="b">
        <v>1</v>
      </c>
      <c r="C6" t="b">
        <v>0</v>
      </c>
      <c r="D6" t="s">
        <v>474</v>
      </c>
      <c r="E6" t="str">
        <f>_xlfn.XLOOKUP(D6,'Country Code &amp; Info'!A:A,'Country Code &amp; Info'!B:B)</f>
        <v>Brazil</v>
      </c>
      <c r="F6" s="6">
        <f>VLOOKUP(D6,'GDP Pred - 2060'!M:CF, 32)</f>
        <v>3172702</v>
      </c>
      <c r="G6" s="37">
        <f>_xlfn.XLOOKUP(D6,'GDP Pred 2060 Pivot'!$A$3:$A$51,'GDP Pred 2060 Pivot'!$CB$3:$CB$51)</f>
        <v>1.9106695899523147E-2</v>
      </c>
      <c r="H6" s="35">
        <f>_xlfn.XLOOKUP(D6,'Berkeley Earth Temp'!L:L,'Berkeley Earth Temp'!P:P)</f>
        <v>26.233000000000001</v>
      </c>
      <c r="I6" s="29">
        <f>_xlfn.XLOOKUP(D6,'Berkeley Earth Temp'!L:L,'Berkeley Earth Temp'!R:R)</f>
        <v>1.8085106382978724</v>
      </c>
      <c r="J6" s="6">
        <f>_xlfn.XLOOKUP(D6,'GDP Pred 2060 Pivot'!$A$57:$A$105,'GDP Pred 2060 Pivot'!$BT$57:$BT$105)</f>
        <v>6579206</v>
      </c>
      <c r="K6" s="6" t="str">
        <f t="shared" si="0"/>
        <v>N</v>
      </c>
      <c r="L6">
        <f>_xlfn.XLOOKUP(D6,'GDP Pred - 2060'!M:M,'GDP Pred - 2060'!AP:AP)</f>
        <v>2947608.5068831001</v>
      </c>
      <c r="M6" s="55">
        <f>_xlfn.XLOOKUP(D6,'Hist-ghg-emissions'!D:D,'Hist-ghg-emissions'!AK:AK)</f>
        <v>1420.58</v>
      </c>
      <c r="N6" s="29">
        <f t="shared" si="1"/>
        <v>481.94324201559886</v>
      </c>
    </row>
    <row r="7" spans="1:14" x14ac:dyDescent="0.2">
      <c r="A7" t="b">
        <v>1</v>
      </c>
      <c r="B7" t="b">
        <v>1</v>
      </c>
      <c r="C7" t="b">
        <v>0</v>
      </c>
      <c r="D7" t="s">
        <v>462</v>
      </c>
      <c r="E7" t="str">
        <f>_xlfn.XLOOKUP(D7,'Country Code &amp; Info'!A:A,'Country Code &amp; Info'!B:B)</f>
        <v>Canada</v>
      </c>
      <c r="F7" s="6">
        <f>VLOOKUP(D7,'GDP Pred - 2060'!M:CF, 32)</f>
        <v>1684775</v>
      </c>
      <c r="G7" s="37">
        <f>_xlfn.XLOOKUP(D7,'GDP Pred 2060 Pivot'!$A$3:$A$51,'GDP Pred 2060 Pivot'!$CB$3:$CB$51)</f>
        <v>1.8619231098797866E-2</v>
      </c>
      <c r="H7" s="35">
        <f>_xlfn.XLOOKUP(D7,'Berkeley Earth Temp'!L:L,'Berkeley Earth Temp'!P:P)</f>
        <v>-3.694</v>
      </c>
      <c r="I7" s="29">
        <f>_xlfn.XLOOKUP(D7,'Berkeley Earth Temp'!L:L,'Berkeley Earth Temp'!R:R)</f>
        <v>3.8723404255319154</v>
      </c>
      <c r="J7" s="6">
        <f>_xlfn.XLOOKUP(D7,'GDP Pred 2060 Pivot'!$A$57:$A$105,'GDP Pred 2060 Pivot'!$BT$57:$BT$105)</f>
        <v>3532133</v>
      </c>
      <c r="K7" s="6" t="str">
        <f t="shared" si="0"/>
        <v>Y</v>
      </c>
      <c r="L7">
        <f>_xlfn.XLOOKUP(D7,'GDP Pred - 2060'!M:M,'GDP Pred - 2060'!AP:AP)</f>
        <v>1621635.5389815201</v>
      </c>
      <c r="M7" s="55">
        <f>_xlfn.XLOOKUP(D7,'Hist-ghg-emissions'!D:D,'Hist-ghg-emissions'!AK:AK)</f>
        <v>763.44</v>
      </c>
      <c r="N7" s="29">
        <f t="shared" si="1"/>
        <v>470.78395955695697</v>
      </c>
    </row>
    <row r="8" spans="1:14" x14ac:dyDescent="0.2">
      <c r="A8" t="b">
        <v>0</v>
      </c>
      <c r="B8" t="b">
        <v>0</v>
      </c>
      <c r="C8" t="b">
        <v>0</v>
      </c>
      <c r="D8" t="s">
        <v>458</v>
      </c>
      <c r="E8" t="str">
        <f>_xlfn.XLOOKUP(D8,'Country Code &amp; Info'!A:A,'Country Code &amp; Info'!B:B)</f>
        <v>Switzerland</v>
      </c>
      <c r="F8" s="6">
        <f>VLOOKUP(D8,'GDP Pred - 2060'!M:CF, 32)</f>
        <v>490747.6</v>
      </c>
      <c r="G8" s="37">
        <f>_xlfn.XLOOKUP(D8,'GDP Pred 2060 Pivot'!$A$3:$A$51,'GDP Pred 2060 Pivot'!$CB$3:$CB$51)</f>
        <v>1.8358092592073438E-2</v>
      </c>
      <c r="H8" s="35">
        <f>_xlfn.XLOOKUP(D8,'Berkeley Earth Temp'!L:L,'Berkeley Earth Temp'!P:P)</f>
        <v>9.0570000000000004</v>
      </c>
      <c r="I8" s="29">
        <f>_xlfn.XLOOKUP(D8,'Berkeley Earth Temp'!L:L,'Berkeley Earth Temp'!R:R)</f>
        <v>3.0106382978723407</v>
      </c>
      <c r="J8" s="6">
        <f>_xlfn.XLOOKUP(D8,'GDP Pred 2060 Pivot'!$A$57:$A$105,'GDP Pred 2060 Pivot'!$BT$57:$BT$105)</f>
        <v>1016423</v>
      </c>
      <c r="K8" s="6" t="str">
        <f t="shared" si="0"/>
        <v>N</v>
      </c>
      <c r="L8">
        <f>_xlfn.XLOOKUP(D8,'GDP Pred - 2060'!M:M,'GDP Pred - 2060'!AP:AP)</f>
        <v>472955.06599174603</v>
      </c>
      <c r="M8" s="55">
        <f>_xlfn.XLOOKUP(D8,'Hist-ghg-emissions'!D:D,'Hist-ghg-emissions'!AK:AK)</f>
        <v>43.78</v>
      </c>
      <c r="N8" s="29">
        <f t="shared" si="1"/>
        <v>92.566933199451228</v>
      </c>
    </row>
    <row r="9" spans="1:14" x14ac:dyDescent="0.2">
      <c r="A9" t="b">
        <v>0</v>
      </c>
      <c r="B9" t="b">
        <v>0</v>
      </c>
      <c r="C9" t="b">
        <v>0</v>
      </c>
      <c r="D9" t="s">
        <v>454</v>
      </c>
      <c r="E9" t="str">
        <f>_xlfn.XLOOKUP(D9,'Country Code &amp; Info'!A:A,'Country Code &amp; Info'!B:B)</f>
        <v>Chile</v>
      </c>
      <c r="F9" s="6">
        <f>VLOOKUP(D9,'GDP Pred - 2060'!M:CF, 32)</f>
        <v>426878.3</v>
      </c>
      <c r="G9" s="37">
        <f>_xlfn.XLOOKUP(D9,'GDP Pred 2060 Pivot'!$A$3:$A$51,'GDP Pred 2060 Pivot'!$CB$3:$CB$51)</f>
        <v>1.9961081948634555E-2</v>
      </c>
      <c r="H9" s="35">
        <f>_xlfn.XLOOKUP(D9,'Berkeley Earth Temp'!L:L,'Berkeley Earth Temp'!P:P)</f>
        <v>10.421000000000001</v>
      </c>
      <c r="I9" s="29">
        <f>_xlfn.XLOOKUP(D9,'Berkeley Earth Temp'!L:L,'Berkeley Earth Temp'!R:R)</f>
        <v>1.0212765957446808</v>
      </c>
      <c r="J9" s="6">
        <f>_xlfn.XLOOKUP(D9,'GDP Pred 2060 Pivot'!$A$57:$A$105,'GDP Pred 2060 Pivot'!$BT$57:$BT$105)</f>
        <v>931889.4</v>
      </c>
      <c r="K9" s="6" t="str">
        <f t="shared" si="0"/>
        <v>N</v>
      </c>
      <c r="L9">
        <f>_xlfn.XLOOKUP(D9,'GDP Pred - 2060'!M:M,'GDP Pred - 2060'!AP:AP)</f>
        <v>400047.279919967</v>
      </c>
      <c r="M9" s="55">
        <f>_xlfn.XLOOKUP(D9,'Hist-ghg-emissions'!D:D,'Hist-ghg-emissions'!AK:AK)</f>
        <v>51.77</v>
      </c>
      <c r="N9" s="29">
        <f t="shared" si="1"/>
        <v>129.40970379890359</v>
      </c>
    </row>
    <row r="10" spans="1:14" x14ac:dyDescent="0.2">
      <c r="A10" t="b">
        <v>0</v>
      </c>
      <c r="B10" t="b">
        <v>1</v>
      </c>
      <c r="C10" t="b">
        <v>0</v>
      </c>
      <c r="D10" t="s">
        <v>452</v>
      </c>
      <c r="E10" t="str">
        <f>_xlfn.XLOOKUP(D10,'Country Code &amp; Info'!A:A,'Country Code &amp; Info'!B:B)</f>
        <v>China</v>
      </c>
      <c r="F10" s="6">
        <f>VLOOKUP(D10,'GDP Pred - 2060'!M:CF, 32)</f>
        <v>24896400</v>
      </c>
      <c r="G10" s="37">
        <f>_xlfn.XLOOKUP(D10,'GDP Pred 2060 Pivot'!$A$3:$A$51,'GDP Pred 2060 Pivot'!$CB$3:$CB$51)</f>
        <v>2.4138874275688425E-2</v>
      </c>
      <c r="H10" s="35">
        <f>_xlfn.XLOOKUP(D10,'Berkeley Earth Temp'!L:L,'Berkeley Earth Temp'!P:P)</f>
        <v>8.2650000000000006</v>
      </c>
      <c r="I10" s="29">
        <f>_xlfn.XLOOKUP(D10,'Berkeley Earth Temp'!L:L,'Berkeley Earth Temp'!R:R)</f>
        <v>2.2234042553191489</v>
      </c>
      <c r="J10" s="6">
        <f>_xlfn.XLOOKUP(D10,'GDP Pred 2060 Pivot'!$A$57:$A$105,'GDP Pred 2060 Pivot'!$BT$57:$BT$105)</f>
        <v>62591470</v>
      </c>
      <c r="K10" s="6" t="str">
        <f t="shared" si="0"/>
        <v>N</v>
      </c>
      <c r="L10">
        <f>_xlfn.XLOOKUP(D10,'GDP Pred - 2060'!M:M,'GDP Pred - 2060'!AP:AP)</f>
        <v>22173019.957116999</v>
      </c>
      <c r="M10" s="55">
        <f>_xlfn.XLOOKUP(D10,'Hist-ghg-emissions'!D:D,'Hist-ghg-emissions'!AK:AK)</f>
        <v>11705.81</v>
      </c>
      <c r="N10" s="29">
        <f t="shared" si="1"/>
        <v>527.93034158807575</v>
      </c>
    </row>
    <row r="11" spans="1:14" x14ac:dyDescent="0.2">
      <c r="A11" t="b">
        <v>0</v>
      </c>
      <c r="B11" t="b">
        <v>0</v>
      </c>
      <c r="C11" t="b">
        <v>0</v>
      </c>
      <c r="D11" t="s">
        <v>442</v>
      </c>
      <c r="E11" t="str">
        <f>_xlfn.XLOOKUP(D11,'Country Code &amp; Info'!A:A,'Country Code &amp; Info'!B:B)</f>
        <v>Colombia</v>
      </c>
      <c r="F11" s="6">
        <f>VLOOKUP(D11,'GDP Pred - 2060'!M:CF, 32)</f>
        <v>695907.3</v>
      </c>
      <c r="G11" s="37">
        <f>_xlfn.XLOOKUP(D11,'GDP Pred 2060 Pivot'!$A$3:$A$51,'GDP Pred 2060 Pivot'!$CB$3:$CB$51)</f>
        <v>1.9856429958950549E-2</v>
      </c>
      <c r="H11" s="35">
        <f>_xlfn.XLOOKUP(D11,'Berkeley Earth Temp'!L:L,'Berkeley Earth Temp'!P:P)</f>
        <v>26.053999999999998</v>
      </c>
      <c r="I11" s="29">
        <f>_xlfn.XLOOKUP(D11,'Berkeley Earth Temp'!L:L,'Berkeley Earth Temp'!R:R)</f>
        <v>1.3085106382978724</v>
      </c>
      <c r="J11" s="6">
        <f>_xlfn.XLOOKUP(D11,'GDP Pred 2060 Pivot'!$A$57:$A$105,'GDP Pred 2060 Pivot'!$BT$57:$BT$105)</f>
        <v>1514093</v>
      </c>
      <c r="K11" s="6" t="str">
        <f t="shared" si="0"/>
        <v>N</v>
      </c>
      <c r="L11">
        <f>_xlfn.XLOOKUP(D11,'GDP Pred - 2060'!M:M,'GDP Pred - 2060'!AP:AP)</f>
        <v>655555.60093040904</v>
      </c>
      <c r="M11" s="55">
        <f>_xlfn.XLOOKUP(D11,'Hist-ghg-emissions'!D:D,'Hist-ghg-emissions'!AK:AK)</f>
        <v>267.95</v>
      </c>
      <c r="N11" s="29">
        <f t="shared" si="1"/>
        <v>408.73725984448481</v>
      </c>
    </row>
    <row r="12" spans="1:14" x14ac:dyDescent="0.2">
      <c r="A12" t="b">
        <v>0</v>
      </c>
      <c r="B12" t="b">
        <v>0</v>
      </c>
      <c r="C12" t="b">
        <v>0</v>
      </c>
      <c r="D12" t="s">
        <v>436</v>
      </c>
      <c r="E12" t="str">
        <f>_xlfn.XLOOKUP(D12,'Country Code &amp; Info'!A:A,'Country Code &amp; Info'!B:B)</f>
        <v>Costa Rica</v>
      </c>
      <c r="F12" s="6">
        <f>VLOOKUP(D12,'GDP Pred - 2060'!M:CF, 32)</f>
        <v>82940.850000000006</v>
      </c>
      <c r="G12" s="37">
        <f>_xlfn.XLOOKUP(D12,'GDP Pred 2060 Pivot'!$A$3:$A$51,'GDP Pred 2060 Pivot'!$CB$3:$CB$51)</f>
        <v>2.4934245173013129E-2</v>
      </c>
      <c r="H12" s="35">
        <f>_xlfn.XLOOKUP(D12,'Berkeley Earth Temp'!L:L,'Berkeley Earth Temp'!P:P)</f>
        <v>26.864000000000001</v>
      </c>
      <c r="I12" s="29">
        <f>_xlfn.XLOOKUP(D12,'Berkeley Earth Temp'!L:L,'Berkeley Earth Temp'!R:R)</f>
        <v>1.7021276595744683</v>
      </c>
      <c r="J12" s="6">
        <f>_xlfn.XLOOKUP(D12,'GDP Pred 2060 Pivot'!$A$57:$A$105,'GDP Pred 2060 Pivot'!$BT$57:$BT$105)</f>
        <v>220139.3</v>
      </c>
      <c r="K12" s="6" t="str">
        <f t="shared" si="0"/>
        <v>N</v>
      </c>
      <c r="L12">
        <f>_xlfn.XLOOKUP(D12,'GDP Pred - 2060'!M:M,'GDP Pred - 2060'!AP:AP)</f>
        <v>77373.181215994497</v>
      </c>
      <c r="M12" s="55">
        <f>_xlfn.XLOOKUP(D12,'Hist-ghg-emissions'!D:D,'Hist-ghg-emissions'!AK:AK)</f>
        <v>8.5399999999999991</v>
      </c>
      <c r="N12" s="29">
        <f t="shared" si="1"/>
        <v>110.37416150900901</v>
      </c>
    </row>
    <row r="13" spans="1:14" x14ac:dyDescent="0.2">
      <c r="A13" t="b">
        <v>0</v>
      </c>
      <c r="B13" t="b">
        <v>0</v>
      </c>
      <c r="C13" t="b">
        <v>0</v>
      </c>
      <c r="D13" t="s">
        <v>424</v>
      </c>
      <c r="E13" t="str">
        <f>_xlfn.XLOOKUP(D13,'Country Code &amp; Info'!A:A,'Country Code &amp; Info'!B:B)</f>
        <v>Czech Republic</v>
      </c>
      <c r="F13" s="6">
        <f>VLOOKUP(D13,'GDP Pred - 2060'!M:CF, 32)</f>
        <v>369667.7</v>
      </c>
      <c r="G13" s="37">
        <f>_xlfn.XLOOKUP(D13,'GDP Pred 2060 Pivot'!$A$3:$A$51,'GDP Pred 2060 Pivot'!$CB$3:$CB$51)</f>
        <v>1.8590188798817894E-2</v>
      </c>
      <c r="H13" s="35">
        <f>_xlfn.XLOOKUP(D13,'Berkeley Earth Temp'!L:L,'Berkeley Earth Temp'!P:P)</f>
        <v>9.923</v>
      </c>
      <c r="I13" s="29">
        <f>_xlfn.XLOOKUP(D13,'Berkeley Earth Temp'!L:L,'Berkeley Earth Temp'!R:R)</f>
        <v>2.9042553191489362</v>
      </c>
      <c r="J13" s="6">
        <f>_xlfn.XLOOKUP(D13,'GDP Pred 2060 Pivot'!$A$57:$A$105,'GDP Pred 2060 Pivot'!$BT$57:$BT$105)</f>
        <v>770808.1</v>
      </c>
      <c r="K13" s="6" t="str">
        <f t="shared" si="0"/>
        <v>N</v>
      </c>
      <c r="L13">
        <f>_xlfn.XLOOKUP(D13,'GDP Pred - 2060'!M:M,'GDP Pred - 2060'!AP:AP)</f>
        <v>351016.10486781201</v>
      </c>
      <c r="M13" s="55">
        <f>_xlfn.XLOOKUP(D13,'Hist-ghg-emissions'!D:D,'Hist-ghg-emissions'!AK:AK)</f>
        <v>117.03</v>
      </c>
      <c r="N13" s="29">
        <f t="shared" si="1"/>
        <v>333.40350592766089</v>
      </c>
    </row>
    <row r="14" spans="1:14" x14ac:dyDescent="0.2">
      <c r="A14" t="b">
        <v>1</v>
      </c>
      <c r="B14" t="b">
        <v>1</v>
      </c>
      <c r="C14" t="b">
        <v>1</v>
      </c>
      <c r="D14" t="s">
        <v>422</v>
      </c>
      <c r="E14" t="str">
        <f>_xlfn.XLOOKUP(D14,'Country Code &amp; Info'!A:A,'Country Code &amp; Info'!B:B)</f>
        <v>Germany</v>
      </c>
      <c r="F14" s="6">
        <f>VLOOKUP(D14,'GDP Pred - 2060'!M:CF, 32)</f>
        <v>3831374</v>
      </c>
      <c r="G14" s="37">
        <f>_xlfn.XLOOKUP(D14,'GDP Pred 2060 Pivot'!$A$3:$A$51,'GDP Pred 2060 Pivot'!$CB$3:$CB$51)</f>
        <v>1.3577300820351435E-2</v>
      </c>
      <c r="H14" s="35">
        <f>_xlfn.XLOOKUP(D14,'Berkeley Earth Temp'!L:L,'Berkeley Earth Temp'!P:P)</f>
        <v>10.327</v>
      </c>
      <c r="I14" s="29">
        <f>_xlfn.XLOOKUP(D14,'Berkeley Earth Temp'!L:L,'Berkeley Earth Temp'!R:R)</f>
        <v>2.9893617021276597</v>
      </c>
      <c r="J14" s="6">
        <f>_xlfn.XLOOKUP(D14,'GDP Pred 2060 Pivot'!$A$57:$A$105,'GDP Pred 2060 Pivot'!$BT$57:$BT$105)</f>
        <v>6587327</v>
      </c>
      <c r="K14" s="6" t="str">
        <f t="shared" si="0"/>
        <v>N</v>
      </c>
      <c r="L14">
        <f>_xlfn.XLOOKUP(D14,'GDP Pred - 2060'!M:M,'GDP Pred - 2060'!AP:AP)</f>
        <v>3710458.0968132801</v>
      </c>
      <c r="M14" s="55">
        <f>_xlfn.XLOOKUP(D14,'Hist-ghg-emissions'!D:D,'Hist-ghg-emissions'!AK:AK)</f>
        <v>776.61</v>
      </c>
      <c r="N14" s="29">
        <f t="shared" si="1"/>
        <v>209.30299702535115</v>
      </c>
    </row>
    <row r="15" spans="1:14" x14ac:dyDescent="0.2">
      <c r="A15" t="b">
        <v>0</v>
      </c>
      <c r="B15" t="b">
        <v>0</v>
      </c>
      <c r="C15" t="b">
        <v>0</v>
      </c>
      <c r="D15" t="s">
        <v>416</v>
      </c>
      <c r="E15" t="str">
        <f>_xlfn.XLOOKUP(D15,'Country Code &amp; Info'!A:A,'Country Code &amp; Info'!B:B)</f>
        <v>Denmark</v>
      </c>
      <c r="F15" s="6">
        <f>VLOOKUP(D15,'GDP Pred - 2060'!M:CF, 32)</f>
        <v>276756.8</v>
      </c>
      <c r="G15" s="37">
        <f>_xlfn.XLOOKUP(D15,'GDP Pred 2060 Pivot'!$A$3:$A$51,'GDP Pred 2060 Pivot'!$CB$3:$CB$51)</f>
        <v>1.9939564266034535E-2</v>
      </c>
      <c r="H15" s="35">
        <f>_xlfn.XLOOKUP(D15,'Berkeley Earth Temp'!L:L,'Berkeley Earth Temp'!P:P)</f>
        <v>8.8290000000000006</v>
      </c>
      <c r="I15" s="29">
        <f>_xlfn.XLOOKUP(D15,'Berkeley Earth Temp'!L:L,'Berkeley Earth Temp'!R:R)</f>
        <v>3.0425531914893615</v>
      </c>
      <c r="J15" s="6">
        <f>_xlfn.XLOOKUP(D15,'GDP Pred 2060 Pivot'!$A$57:$A$105,'GDP Pred 2060 Pivot'!$BT$57:$BT$105)</f>
        <v>613481.19999999995</v>
      </c>
      <c r="K15" s="6" t="str">
        <f t="shared" si="0"/>
        <v>N</v>
      </c>
      <c r="L15">
        <f>_xlfn.XLOOKUP(D15,'GDP Pred - 2060'!M:M,'GDP Pred - 2060'!AP:AP)</f>
        <v>267852.13786391902</v>
      </c>
      <c r="M15" s="55">
        <f>_xlfn.XLOOKUP(D15,'Hist-ghg-emissions'!D:D,'Hist-ghg-emissions'!AK:AK)</f>
        <v>46.73</v>
      </c>
      <c r="N15" s="29">
        <f t="shared" si="1"/>
        <v>174.46192654150457</v>
      </c>
    </row>
    <row r="16" spans="1:14" x14ac:dyDescent="0.2">
      <c r="A16" t="b">
        <v>0</v>
      </c>
      <c r="B16" t="b">
        <v>0</v>
      </c>
      <c r="C16" t="b">
        <v>0</v>
      </c>
      <c r="D16" t="s">
        <v>392</v>
      </c>
      <c r="E16" t="str">
        <f>_xlfn.XLOOKUP(D16,'Country Code &amp; Info'!A:A,'Country Code &amp; Info'!B:B)</f>
        <v>Spain</v>
      </c>
      <c r="F16" s="6">
        <f>VLOOKUP(D16,'GDP Pred - 2060'!M:CF, 32)</f>
        <v>1671748</v>
      </c>
      <c r="G16" s="37">
        <f>_xlfn.XLOOKUP(D16,'GDP Pred 2060 Pivot'!$A$3:$A$51,'GDP Pred 2060 Pivot'!$CB$3:$CB$51)</f>
        <v>1.458017440334543E-2</v>
      </c>
      <c r="H16" s="35">
        <f>_xlfn.XLOOKUP(D16,'Berkeley Earth Temp'!L:L,'Berkeley Earth Temp'!P:P)</f>
        <v>15.321</v>
      </c>
      <c r="I16" s="29">
        <f>_xlfn.XLOOKUP(D16,'Berkeley Earth Temp'!L:L,'Berkeley Earth Temp'!R:R)</f>
        <v>2.7340425531914891</v>
      </c>
      <c r="J16" s="6">
        <f>_xlfn.XLOOKUP(D16,'GDP Pred 2060 Pivot'!$A$57:$A$105,'GDP Pred 2060 Pivot'!$BT$57:$BT$105)</f>
        <v>2988225</v>
      </c>
      <c r="K16" s="6" t="str">
        <f t="shared" si="0"/>
        <v>N</v>
      </c>
      <c r="L16">
        <f>_xlfn.XLOOKUP(D16,'GDP Pred - 2060'!M:M,'GDP Pred - 2060'!AP:AP)</f>
        <v>1613017.6422615401</v>
      </c>
      <c r="M16" s="55">
        <f>_xlfn.XLOOKUP(D16,'Hist-ghg-emissions'!D:D,'Hist-ghg-emissions'!AK:AK)</f>
        <v>313.06</v>
      </c>
      <c r="N16" s="29">
        <f t="shared" si="1"/>
        <v>194.0834320702609</v>
      </c>
    </row>
    <row r="17" spans="1:14" x14ac:dyDescent="0.2">
      <c r="A17" t="b">
        <v>0</v>
      </c>
      <c r="B17" t="b">
        <v>0</v>
      </c>
      <c r="C17" t="b">
        <v>0</v>
      </c>
      <c r="D17" t="s">
        <v>390</v>
      </c>
      <c r="E17" t="str">
        <f>_xlfn.XLOOKUP(D17,'Country Code &amp; Info'!A:A,'Country Code &amp; Info'!B:B)</f>
        <v>Estonia</v>
      </c>
      <c r="F17" s="6">
        <f>VLOOKUP(D17,'GDP Pred - 2060'!M:CF, 32)</f>
        <v>40532.080000000002</v>
      </c>
      <c r="G17" s="37">
        <f>_xlfn.XLOOKUP(D17,'GDP Pred 2060 Pivot'!$A$3:$A$51,'GDP Pred 2060 Pivot'!$CB$3:$CB$51)</f>
        <v>1.657976338374911E-2</v>
      </c>
      <c r="H17" s="35">
        <f>_xlfn.XLOOKUP(D17,'Berkeley Earth Temp'!L:L,'Berkeley Earth Temp'!P:P)</f>
        <v>8.2940000000000005</v>
      </c>
      <c r="I17" s="29">
        <f>_xlfn.XLOOKUP(D17,'Berkeley Earth Temp'!L:L,'Berkeley Earth Temp'!R:R)</f>
        <v>3.2021276595744679</v>
      </c>
      <c r="J17" s="6">
        <f>_xlfn.XLOOKUP(D17,'GDP Pred 2060 Pivot'!$A$57:$A$105,'GDP Pred 2060 Pivot'!$BT$57:$BT$105)</f>
        <v>77303.490000000005</v>
      </c>
      <c r="K17" s="6" t="str">
        <f t="shared" si="0"/>
        <v>N</v>
      </c>
      <c r="L17">
        <f>_xlfn.XLOOKUP(D17,'GDP Pred - 2060'!M:M,'GDP Pred - 2060'!AP:AP)</f>
        <v>38191.853209906803</v>
      </c>
      <c r="M17" s="55">
        <f>_xlfn.XLOOKUP(D17,'Hist-ghg-emissions'!D:D,'Hist-ghg-emissions'!AK:AK)</f>
        <v>20.56</v>
      </c>
      <c r="N17" s="29">
        <f t="shared" si="1"/>
        <v>538.33470418415891</v>
      </c>
    </row>
    <row r="18" spans="1:14" x14ac:dyDescent="0.2">
      <c r="A18" t="b">
        <v>0</v>
      </c>
      <c r="B18" t="b">
        <v>0</v>
      </c>
      <c r="C18" t="b">
        <v>0</v>
      </c>
      <c r="D18" t="s">
        <v>382</v>
      </c>
      <c r="E18" t="str">
        <f>_xlfn.XLOOKUP(D18,'Country Code &amp; Info'!A:A,'Country Code &amp; Info'!B:B)</f>
        <v>Finland</v>
      </c>
      <c r="F18" s="6">
        <f>VLOOKUP(D18,'GDP Pred - 2060'!M:CF, 32)</f>
        <v>232163.7</v>
      </c>
      <c r="G18" s="37">
        <f>_xlfn.XLOOKUP(D18,'GDP Pred 2060 Pivot'!$A$3:$A$51,'GDP Pred 2060 Pivot'!$CB$3:$CB$51)</f>
        <v>1.4623122861126674E-2</v>
      </c>
      <c r="H18" s="35">
        <f>_xlfn.XLOOKUP(D18,'Berkeley Earth Temp'!L:L,'Berkeley Earth Temp'!P:P)</f>
        <v>3.5590000000000002</v>
      </c>
      <c r="I18" s="29">
        <f>_xlfn.XLOOKUP(D18,'Berkeley Earth Temp'!L:L,'Berkeley Earth Temp'!R:R)</f>
        <v>3.2234042553191489</v>
      </c>
      <c r="J18" s="6">
        <f>_xlfn.XLOOKUP(D18,'GDP Pred 2060 Pivot'!$A$57:$A$105,'GDP Pred 2060 Pivot'!$BT$57:$BT$105)</f>
        <v>416557.6</v>
      </c>
      <c r="K18" s="6" t="str">
        <f t="shared" si="0"/>
        <v>Y</v>
      </c>
      <c r="L18">
        <f>_xlfn.XLOOKUP(D18,'GDP Pred - 2060'!M:M,'GDP Pred - 2060'!AP:AP)</f>
        <v>224041.599520758</v>
      </c>
      <c r="M18" s="55">
        <f>_xlfn.XLOOKUP(D18,'Hist-ghg-emissions'!D:D,'Hist-ghg-emissions'!AK:AK)</f>
        <v>61.43</v>
      </c>
      <c r="N18" s="29">
        <f t="shared" si="1"/>
        <v>274.19015098715346</v>
      </c>
    </row>
    <row r="19" spans="1:14" x14ac:dyDescent="0.2">
      <c r="A19" t="b">
        <v>1</v>
      </c>
      <c r="B19" t="b">
        <v>1</v>
      </c>
      <c r="C19" t="b">
        <v>1</v>
      </c>
      <c r="D19" t="s">
        <v>378</v>
      </c>
      <c r="E19" t="str">
        <f>_xlfn.XLOOKUP(D19,'Country Code &amp; Info'!A:A,'Country Code &amp; Info'!B:B)</f>
        <v>France</v>
      </c>
      <c r="F19" s="6">
        <f>VLOOKUP(D19,'GDP Pred - 2060'!M:CF, 32)</f>
        <v>2683031</v>
      </c>
      <c r="G19" s="37">
        <f>_xlfn.XLOOKUP(D19,'GDP Pred 2060 Pivot'!$A$3:$A$51,'GDP Pred 2060 Pivot'!$CB$3:$CB$51)</f>
        <v>1.9902032459928366E-2</v>
      </c>
      <c r="H19" s="35">
        <f>_xlfn.XLOOKUP(D19,'Berkeley Earth Temp'!L:L,'Berkeley Earth Temp'!P:P)</f>
        <v>14.854000000000001</v>
      </c>
      <c r="I19" s="29">
        <f>_xlfn.XLOOKUP(D19,'Berkeley Earth Temp'!L:L,'Berkeley Earth Temp'!R:R)</f>
        <v>2.7659574468085109</v>
      </c>
      <c r="J19" s="6">
        <f>_xlfn.XLOOKUP(D19,'GDP Pred 2060 Pivot'!$A$57:$A$105,'GDP Pred 2060 Pivot'!$BT$57:$BT$105)</f>
        <v>5928296</v>
      </c>
      <c r="K19" s="6" t="str">
        <f t="shared" si="0"/>
        <v>N</v>
      </c>
      <c r="L19">
        <f>_xlfn.XLOOKUP(D19,'GDP Pred - 2060'!M:M,'GDP Pred - 2060'!AP:AP)</f>
        <v>2593640.21446288</v>
      </c>
      <c r="M19" s="55">
        <f>_xlfn.XLOOKUP(D19,'Hist-ghg-emissions'!D:D,'Hist-ghg-emissions'!AK:AK)</f>
        <v>361.37</v>
      </c>
      <c r="N19" s="29">
        <f t="shared" si="1"/>
        <v>139.32927087762499</v>
      </c>
    </row>
    <row r="20" spans="1:14" x14ac:dyDescent="0.2">
      <c r="A20" t="b">
        <v>1</v>
      </c>
      <c r="B20" t="b">
        <v>1</v>
      </c>
      <c r="C20" t="b">
        <v>1</v>
      </c>
      <c r="D20" t="s">
        <v>370</v>
      </c>
      <c r="E20" t="str">
        <f>_xlfn.XLOOKUP(D20,'Country Code &amp; Info'!A:A,'Country Code &amp; Info'!B:B)</f>
        <v>United Kingdom</v>
      </c>
      <c r="F20" s="6">
        <f>VLOOKUP(D20,'GDP Pred - 2060'!M:CF, 32)</f>
        <v>2695542</v>
      </c>
      <c r="G20" s="37">
        <f>_xlfn.XLOOKUP(D20,'GDP Pred 2060 Pivot'!$A$3:$A$51,'GDP Pred 2060 Pivot'!$CB$3:$CB$51)</f>
        <v>2.0818950176068329E-2</v>
      </c>
      <c r="H20" s="35">
        <f>_xlfn.XLOOKUP(D20,'Berkeley Earth Temp'!L:L,'Berkeley Earth Temp'!P:P)</f>
        <v>9.9779999999999998</v>
      </c>
      <c r="I20" s="29">
        <f>_xlfn.XLOOKUP(D20,'Berkeley Earth Temp'!L:L,'Berkeley Earth Temp'!R:R)</f>
        <v>2.4468085106382977</v>
      </c>
      <c r="J20" s="6">
        <f>_xlfn.XLOOKUP(D20,'GDP Pred 2060 Pivot'!$A$57:$A$105,'GDP Pred 2060 Pivot'!$BT$57:$BT$105)</f>
        <v>6189624</v>
      </c>
      <c r="K20" s="6" t="str">
        <f t="shared" si="0"/>
        <v>N</v>
      </c>
      <c r="L20">
        <f>_xlfn.XLOOKUP(D20,'GDP Pred - 2060'!M:M,'GDP Pred - 2060'!AP:AP)</f>
        <v>2625117.73232878</v>
      </c>
      <c r="M20" s="55">
        <f>_xlfn.XLOOKUP(D20,'Hist-ghg-emissions'!D:D,'Hist-ghg-emissions'!AK:AK)</f>
        <v>441.13</v>
      </c>
      <c r="N20" s="29">
        <f t="shared" si="1"/>
        <v>168.0419870573451</v>
      </c>
    </row>
    <row r="21" spans="1:14" x14ac:dyDescent="0.2">
      <c r="A21" t="b">
        <v>0</v>
      </c>
      <c r="B21" t="b">
        <v>0</v>
      </c>
      <c r="C21" t="b">
        <v>0</v>
      </c>
      <c r="D21" t="s">
        <v>354</v>
      </c>
      <c r="E21" t="str">
        <f>_xlfn.XLOOKUP(D21,'Country Code &amp; Info'!A:A,'Country Code &amp; Info'!B:B)</f>
        <v>Greece</v>
      </c>
      <c r="F21" s="6">
        <f>VLOOKUP(D21,'GDP Pred - 2060'!M:CF, 32)</f>
        <v>282030.5</v>
      </c>
      <c r="G21" s="37">
        <f>_xlfn.XLOOKUP(D21,'GDP Pred 2060 Pivot'!$A$3:$A$51,'GDP Pred 2060 Pivot'!$CB$3:$CB$51)</f>
        <v>1.2120622422792564E-2</v>
      </c>
      <c r="H21" s="35">
        <f>_xlfn.XLOOKUP(D21,'Berkeley Earth Temp'!L:L,'Berkeley Earth Temp'!P:P)</f>
        <v>16.140999999999998</v>
      </c>
      <c r="I21" s="29">
        <f>_xlfn.XLOOKUP(D21,'Berkeley Earth Temp'!L:L,'Berkeley Earth Temp'!R:R)</f>
        <v>1.8936170212765959</v>
      </c>
      <c r="J21" s="6">
        <f>_xlfn.XLOOKUP(D21,'GDP Pred 2060 Pivot'!$A$57:$A$105,'GDP Pred 2060 Pivot'!$BT$57:$BT$105)</f>
        <v>443938.9</v>
      </c>
      <c r="K21" s="6" t="str">
        <f t="shared" si="0"/>
        <v>N</v>
      </c>
      <c r="L21">
        <f>_xlfn.XLOOKUP(D21,'GDP Pred - 2060'!M:M,'GDP Pred - 2060'!AP:AP)</f>
        <v>265003.69054756698</v>
      </c>
      <c r="M21" s="55">
        <f>_xlfn.XLOOKUP(D21,'Hist-ghg-emissions'!D:D,'Hist-ghg-emissions'!AK:AK)</f>
        <v>86.14</v>
      </c>
      <c r="N21" s="29">
        <f t="shared" si="1"/>
        <v>325.05207690508848</v>
      </c>
    </row>
    <row r="22" spans="1:14" x14ac:dyDescent="0.2">
      <c r="A22" t="b">
        <v>0</v>
      </c>
      <c r="B22" t="b">
        <v>0</v>
      </c>
      <c r="C22" t="b">
        <v>0</v>
      </c>
      <c r="D22" t="s">
        <v>330</v>
      </c>
      <c r="E22" t="str">
        <f>_xlfn.XLOOKUP(D22,'Country Code &amp; Info'!A:A,'Country Code &amp; Info'!B:B)</f>
        <v>Hungary</v>
      </c>
      <c r="F22" s="6">
        <f>VLOOKUP(D22,'GDP Pred - 2060'!M:CF, 32)</f>
        <v>278925.3</v>
      </c>
      <c r="G22" s="37">
        <f>_xlfn.XLOOKUP(D22,'GDP Pred 2060 Pivot'!$A$3:$A$51,'GDP Pred 2060 Pivot'!$CB$3:$CB$51)</f>
        <v>1.6127184028764396E-2</v>
      </c>
      <c r="H22" s="35">
        <f>_xlfn.XLOOKUP(D22,'Berkeley Earth Temp'!L:L,'Berkeley Earth Temp'!P:P)</f>
        <v>11.572999999999999</v>
      </c>
      <c r="I22" s="29">
        <f>_xlfn.XLOOKUP(D22,'Berkeley Earth Temp'!L:L,'Berkeley Earth Temp'!R:R)</f>
        <v>2.7127659574468086</v>
      </c>
      <c r="J22" s="6">
        <f>_xlfn.XLOOKUP(D22,'GDP Pred 2060 Pivot'!$A$57:$A$105,'GDP Pred 2060 Pivot'!$BT$57:$BT$105)</f>
        <v>525283.9</v>
      </c>
      <c r="K22" s="6" t="str">
        <f t="shared" si="0"/>
        <v>N</v>
      </c>
      <c r="L22">
        <f>_xlfn.XLOOKUP(D22,'GDP Pred - 2060'!M:M,'GDP Pred - 2060'!AP:AP)</f>
        <v>263150.53967646998</v>
      </c>
      <c r="M22" s="55">
        <f>_xlfn.XLOOKUP(D22,'Hist-ghg-emissions'!D:D,'Hist-ghg-emissions'!AK:AK)</f>
        <v>62.81</v>
      </c>
      <c r="N22" s="29">
        <f t="shared" si="1"/>
        <v>238.68467105262889</v>
      </c>
    </row>
    <row r="23" spans="1:14" x14ac:dyDescent="0.2">
      <c r="A23" t="b">
        <v>0</v>
      </c>
      <c r="B23" t="b">
        <v>1</v>
      </c>
      <c r="C23" t="b">
        <v>0</v>
      </c>
      <c r="D23" t="s">
        <v>320</v>
      </c>
      <c r="E23" t="str">
        <f>_xlfn.XLOOKUP(D23,'Country Code &amp; Info'!A:A,'Country Code &amp; Info'!B:B)</f>
        <v>Indonesia</v>
      </c>
      <c r="F23" s="6">
        <f>VLOOKUP(D23,'GDP Pred - 2060'!M:CF, 32)</f>
        <v>3369484</v>
      </c>
      <c r="G23" s="37">
        <f>_xlfn.XLOOKUP(D23,'GDP Pred 2060 Pivot'!$A$3:$A$51,'GDP Pred 2060 Pivot'!$CB$3:$CB$51)</f>
        <v>3.5909319032657788E-2</v>
      </c>
      <c r="H23" s="35">
        <f>_xlfn.XLOOKUP(D23,'Berkeley Earth Temp'!L:L,'Berkeley Earth Temp'!P:P)</f>
        <v>26.602</v>
      </c>
      <c r="I23" s="29">
        <f>_xlfn.XLOOKUP(D23,'Berkeley Earth Temp'!L:L,'Berkeley Earth Temp'!R:R)</f>
        <v>1.2872340425531916</v>
      </c>
      <c r="J23" s="6">
        <f>_xlfn.XLOOKUP(D23,'GDP Pred 2060 Pivot'!$A$57:$A$105,'GDP Pred 2060 Pivot'!$BT$57:$BT$105)</f>
        <v>13624130</v>
      </c>
      <c r="K23" s="6" t="str">
        <f t="shared" si="0"/>
        <v>N</v>
      </c>
      <c r="L23">
        <f>_xlfn.XLOOKUP(D23,'GDP Pred - 2060'!M:M,'GDP Pred - 2060'!AP:AP)</f>
        <v>3046621.0799341402</v>
      </c>
      <c r="M23" s="55">
        <f>_xlfn.XLOOKUP(D23,'Hist-ghg-emissions'!D:D,'Hist-ghg-emissions'!AK:AK)</f>
        <v>1703.86</v>
      </c>
      <c r="N23" s="29">
        <f t="shared" si="1"/>
        <v>559.26219746265019</v>
      </c>
    </row>
    <row r="24" spans="1:14" x14ac:dyDescent="0.2">
      <c r="A24" t="b">
        <v>0</v>
      </c>
      <c r="B24" t="b">
        <v>1</v>
      </c>
      <c r="C24" t="b">
        <v>1</v>
      </c>
      <c r="D24" t="s">
        <v>314</v>
      </c>
      <c r="E24" t="str">
        <f>_xlfn.XLOOKUP(D24,'Country Code &amp; Info'!A:A,'Country Code &amp; Info'!B:B)</f>
        <v>India</v>
      </c>
      <c r="F24" s="6">
        <f>VLOOKUP(D24,'GDP Pred - 2060'!M:CF, 32)</f>
        <v>10074210</v>
      </c>
      <c r="G24" s="37">
        <f>_xlfn.XLOOKUP(D24,'GDP Pred 2060 Pivot'!$A$3:$A$51,'GDP Pred 2060 Pivot'!$CB$3:$CB$51)</f>
        <v>4.4855091170031461E-2</v>
      </c>
      <c r="H24" s="35">
        <f>_xlfn.XLOOKUP(D24,'Berkeley Earth Temp'!L:L,'Berkeley Earth Temp'!P:P)</f>
        <v>24.621000000000002</v>
      </c>
      <c r="I24" s="29">
        <f>_xlfn.XLOOKUP(D24,'Berkeley Earth Temp'!L:L,'Berkeley Earth Temp'!R:R)</f>
        <v>1.5319148936170213</v>
      </c>
      <c r="J24" s="6">
        <f>_xlfn.XLOOKUP(D24,'GDP Pred 2060 Pivot'!$A$57:$A$105,'GDP Pred 2060 Pivot'!$BT$57:$BT$105)</f>
        <v>56348490</v>
      </c>
      <c r="K24" s="6" t="str">
        <f t="shared" si="0"/>
        <v>N</v>
      </c>
      <c r="L24">
        <f>_xlfn.XLOOKUP(D24,'GDP Pred - 2060'!M:M,'GDP Pred - 2060'!AP:AP)</f>
        <v>8692351.28365013</v>
      </c>
      <c r="M24" s="55">
        <f>_xlfn.XLOOKUP(D24,'Hist-ghg-emissions'!D:D,'Hist-ghg-emissions'!AK:AK)</f>
        <v>3346.63</v>
      </c>
      <c r="N24" s="29">
        <f t="shared" si="1"/>
        <v>385.0086001810397</v>
      </c>
    </row>
    <row r="25" spans="1:14" x14ac:dyDescent="0.2">
      <c r="A25" t="b">
        <v>0</v>
      </c>
      <c r="B25" t="b">
        <v>0</v>
      </c>
      <c r="C25" t="b">
        <v>0</v>
      </c>
      <c r="D25" t="s">
        <v>310</v>
      </c>
      <c r="E25" t="str">
        <f>_xlfn.XLOOKUP(D25,'Country Code &amp; Info'!A:A,'Country Code &amp; Info'!B:B)</f>
        <v>Ireland</v>
      </c>
      <c r="F25" s="6">
        <f>VLOOKUP(D25,'GDP Pred - 2060'!M:CF, 32)</f>
        <v>348117.7</v>
      </c>
      <c r="G25" s="37">
        <f>_xlfn.XLOOKUP(D25,'GDP Pred 2060 Pivot'!$A$3:$A$51,'GDP Pred 2060 Pivot'!$CB$3:$CB$51)</f>
        <v>2.472067023140136E-2</v>
      </c>
      <c r="H25" s="35">
        <f>_xlfn.XLOOKUP(D25,'Berkeley Earth Temp'!L:L,'Berkeley Earth Temp'!P:P)</f>
        <v>10.548</v>
      </c>
      <c r="I25" s="29">
        <f>_xlfn.XLOOKUP(D25,'Berkeley Earth Temp'!L:L,'Berkeley Earth Temp'!R:R)</f>
        <v>2.1595744680851063</v>
      </c>
      <c r="J25" s="6">
        <f>_xlfn.XLOOKUP(D25,'GDP Pred 2060 Pivot'!$A$57:$A$105,'GDP Pred 2060 Pivot'!$BT$57:$BT$105)</f>
        <v>926913.2</v>
      </c>
      <c r="K25" s="6" t="str">
        <f t="shared" si="0"/>
        <v>N</v>
      </c>
      <c r="L25">
        <f>_xlfn.XLOOKUP(D25,'GDP Pred - 2060'!M:M,'GDP Pred - 2060'!AP:AP)</f>
        <v>331080.20355389902</v>
      </c>
      <c r="M25" s="55">
        <f>_xlfn.XLOOKUP(D25,'Hist-ghg-emissions'!D:D,'Hist-ghg-emissions'!AK:AK)</f>
        <v>62.29</v>
      </c>
      <c r="N25" s="29">
        <f t="shared" si="1"/>
        <v>188.14172315760143</v>
      </c>
    </row>
    <row r="26" spans="1:14" x14ac:dyDescent="0.2">
      <c r="A26" t="b">
        <v>0</v>
      </c>
      <c r="B26" t="b">
        <v>0</v>
      </c>
      <c r="C26" t="b">
        <v>0</v>
      </c>
      <c r="D26" t="s">
        <v>304</v>
      </c>
      <c r="E26" t="str">
        <f>_xlfn.XLOOKUP(D26,'Country Code &amp; Info'!A:A,'Country Code &amp; Info'!B:B)</f>
        <v>Iceland</v>
      </c>
      <c r="F26" s="6">
        <f>VLOOKUP(D26,'GDP Pred - 2060'!M:CF, 32)</f>
        <v>16877.54</v>
      </c>
      <c r="G26" s="37">
        <f>_xlfn.XLOOKUP(D26,'GDP Pred 2060 Pivot'!$A$3:$A$51,'GDP Pred 2060 Pivot'!$CB$3:$CB$51)</f>
        <v>2.3315148793802101E-2</v>
      </c>
      <c r="H26" s="35">
        <f>_xlfn.XLOOKUP(D26,'Berkeley Earth Temp'!L:L,'Berkeley Earth Temp'!P:P)</f>
        <v>2.1779999999999999</v>
      </c>
      <c r="I26" s="29">
        <f>_xlfn.XLOOKUP(D26,'Berkeley Earth Temp'!L:L,'Berkeley Earth Temp'!R:R)</f>
        <v>2.521276595744681</v>
      </c>
      <c r="J26" s="6">
        <f>_xlfn.XLOOKUP(D26,'GDP Pred 2060 Pivot'!$A$57:$A$105,'GDP Pred 2060 Pivot'!$BT$57:$BT$105)</f>
        <v>42587.29</v>
      </c>
      <c r="K26" s="6" t="str">
        <f t="shared" si="0"/>
        <v>Y</v>
      </c>
      <c r="L26">
        <f>_xlfn.XLOOKUP(D26,'GDP Pred - 2060'!M:M,'GDP Pred - 2060'!AP:AP)</f>
        <v>16129.536487429101</v>
      </c>
      <c r="M26" s="55">
        <f>_xlfn.XLOOKUP(D26,'Hist-ghg-emissions'!D:D,'Hist-ghg-emissions'!AK:AK)</f>
        <v>3.35</v>
      </c>
      <c r="N26" s="29">
        <f t="shared" si="1"/>
        <v>207.69350703976485</v>
      </c>
    </row>
    <row r="27" spans="1:14" x14ac:dyDescent="0.2">
      <c r="A27" t="b">
        <v>0</v>
      </c>
      <c r="B27" t="b">
        <v>0</v>
      </c>
      <c r="C27" t="b">
        <v>0</v>
      </c>
      <c r="D27" t="s">
        <v>302</v>
      </c>
      <c r="E27" t="str">
        <f>_xlfn.XLOOKUP(D27,'Country Code &amp; Info'!A:A,'Country Code &amp; Info'!B:B)</f>
        <v>Israel</v>
      </c>
      <c r="F27" s="6">
        <f>VLOOKUP(D27,'GDP Pred - 2060'!M:CF, 32)</f>
        <v>313113.5</v>
      </c>
      <c r="G27" s="37">
        <f>_xlfn.XLOOKUP(D27,'GDP Pred 2060 Pivot'!$A$3:$A$51,'GDP Pred 2060 Pivot'!$CB$3:$CB$51)</f>
        <v>3.1958582966938792E-2</v>
      </c>
      <c r="H27" s="35">
        <f>_xlfn.XLOOKUP(D27,'Berkeley Earth Temp'!L:L,'Berkeley Earth Temp'!P:P)</f>
        <v>21.303999999999998</v>
      </c>
      <c r="I27" s="29">
        <f>_xlfn.XLOOKUP(D27,'Berkeley Earth Temp'!L:L,'Berkeley Earth Temp'!R:R)</f>
        <v>2.1595744680851063</v>
      </c>
      <c r="J27" s="6">
        <f>_xlfn.XLOOKUP(D27,'GDP Pred 2060 Pivot'!$A$57:$A$105,'GDP Pred 2060 Pivot'!$BT$57:$BT$105)</f>
        <v>1096248</v>
      </c>
      <c r="K27" s="6" t="str">
        <f t="shared" si="0"/>
        <v>N</v>
      </c>
      <c r="L27">
        <f>_xlfn.XLOOKUP(D27,'GDP Pred - 2060'!M:M,'GDP Pred - 2060'!AP:AP)</f>
        <v>291525.20348824601</v>
      </c>
      <c r="M27" s="55">
        <f>_xlfn.XLOOKUP(D27,'Hist-ghg-emissions'!D:D,'Hist-ghg-emissions'!AK:AK)</f>
        <v>87.92</v>
      </c>
      <c r="N27" s="29">
        <f t="shared" si="1"/>
        <v>301.58627435293027</v>
      </c>
    </row>
    <row r="28" spans="1:14" x14ac:dyDescent="0.2">
      <c r="A28" t="b">
        <v>1</v>
      </c>
      <c r="B28" t="b">
        <v>1</v>
      </c>
      <c r="C28" t="b">
        <v>1</v>
      </c>
      <c r="D28" t="s">
        <v>300</v>
      </c>
      <c r="E28" t="str">
        <f>_xlfn.XLOOKUP(D28,'Country Code &amp; Info'!A:A,'Country Code &amp; Info'!B:B)</f>
        <v>Italy</v>
      </c>
      <c r="F28" s="6">
        <f>VLOOKUP(D28,'GDP Pred - 2060'!M:CF, 32)</f>
        <v>2130927</v>
      </c>
      <c r="G28" s="37">
        <f>_xlfn.XLOOKUP(D28,'GDP Pred 2060 Pivot'!$A$3:$A$51,'GDP Pred 2060 Pivot'!$CB$3:$CB$51)</f>
        <v>1.200783996892177E-2</v>
      </c>
      <c r="H28" s="35">
        <f>_xlfn.XLOOKUP(D28,'Berkeley Earth Temp'!L:L,'Berkeley Earth Temp'!P:P)</f>
        <v>14.478</v>
      </c>
      <c r="I28" s="29">
        <f>_xlfn.XLOOKUP(D28,'Berkeley Earth Temp'!L:L,'Berkeley Earth Temp'!R:R)</f>
        <v>2.8085106382978728</v>
      </c>
      <c r="J28" s="6">
        <f>_xlfn.XLOOKUP(D28,'GDP Pred 2060 Pivot'!$A$57:$A$105,'GDP Pred 2060 Pivot'!$BT$57:$BT$105)</f>
        <v>3456331</v>
      </c>
      <c r="K28" s="6" t="str">
        <f t="shared" si="0"/>
        <v>N</v>
      </c>
      <c r="L28">
        <f>_xlfn.XLOOKUP(D28,'GDP Pred - 2060'!M:M,'GDP Pred - 2060'!AP:AP)</f>
        <v>2095921.5843521301</v>
      </c>
      <c r="M28" s="55">
        <f>_xlfn.XLOOKUP(D28,'Hist-ghg-emissions'!D:D,'Hist-ghg-emissions'!AK:AK)</f>
        <v>386.78</v>
      </c>
      <c r="N28" s="29">
        <f t="shared" si="1"/>
        <v>184.53934674257263</v>
      </c>
    </row>
    <row r="29" spans="1:14" x14ac:dyDescent="0.2">
      <c r="A29" t="b">
        <v>1</v>
      </c>
      <c r="B29" t="b">
        <v>1</v>
      </c>
      <c r="C29" t="b">
        <v>1</v>
      </c>
      <c r="D29" t="s">
        <v>294</v>
      </c>
      <c r="E29" t="str">
        <f>_xlfn.XLOOKUP(D29,'Country Code &amp; Info'!A:A,'Country Code &amp; Info'!B:B)</f>
        <v>Japan</v>
      </c>
      <c r="F29" s="6">
        <f>VLOOKUP(D29,'GDP Pred - 2060'!M:CF, 32)</f>
        <v>4986639</v>
      </c>
      <c r="G29" s="37">
        <f>_xlfn.XLOOKUP(D29,'GDP Pred 2060 Pivot'!$A$3:$A$51,'GDP Pred 2060 Pivot'!$CB$3:$CB$51)</f>
        <v>1.1398276018662173E-2</v>
      </c>
      <c r="H29" s="35">
        <f>_xlfn.XLOOKUP(D29,'Berkeley Earth Temp'!L:L,'Berkeley Earth Temp'!P:P)</f>
        <v>13.636999999999999</v>
      </c>
      <c r="I29" s="29">
        <f>_xlfn.XLOOKUP(D29,'Berkeley Earth Temp'!L:L,'Berkeley Earth Temp'!R:R)</f>
        <v>1.7659574468085106</v>
      </c>
      <c r="J29" s="6">
        <f>_xlfn.XLOOKUP(D29,'GDP Pred 2060 Pivot'!$A$57:$A$105,'GDP Pred 2060 Pivot'!$BT$57:$BT$105)</f>
        <v>7887404</v>
      </c>
      <c r="K29" s="6" t="str">
        <f t="shared" si="0"/>
        <v>N</v>
      </c>
      <c r="L29">
        <f>_xlfn.XLOOKUP(D29,'GDP Pred - 2060'!M:M,'GDP Pred - 2060'!AP:AP)</f>
        <v>4896894.6478394596</v>
      </c>
      <c r="M29" s="55">
        <f>_xlfn.XLOOKUP(D29,'Hist-ghg-emissions'!D:D,'Hist-ghg-emissions'!AK:AK)</f>
        <v>1154.72</v>
      </c>
      <c r="N29" s="29">
        <f t="shared" si="1"/>
        <v>235.80658418074597</v>
      </c>
    </row>
    <row r="30" spans="1:14" x14ac:dyDescent="0.2">
      <c r="A30" t="b">
        <v>0</v>
      </c>
      <c r="B30" t="b">
        <v>1</v>
      </c>
      <c r="C30" t="b">
        <v>1</v>
      </c>
      <c r="D30" t="s">
        <v>280</v>
      </c>
      <c r="E30" t="str">
        <f>_xlfn.XLOOKUP(D30,'Country Code &amp; Info'!A:A,'Country Code &amp; Info'!B:B)</f>
        <v>Korea, Rep.</v>
      </c>
      <c r="F30" s="6">
        <f>VLOOKUP(D30,'GDP Pred - 2060'!M:CF, 32)</f>
        <v>2034655</v>
      </c>
      <c r="G30" s="37">
        <f>_xlfn.XLOOKUP(D30,'GDP Pred 2060 Pivot'!$A$3:$A$51,'GDP Pred 2060 Pivot'!$CB$3:$CB$51)</f>
        <v>1.7578601371418669E-2</v>
      </c>
      <c r="H30" s="35">
        <f>_xlfn.XLOOKUP(D30,'Berkeley Earth Temp'!L:L,'Berkeley Earth Temp'!P:P)</f>
        <v>13.439</v>
      </c>
      <c r="I30" s="29">
        <f>_xlfn.XLOOKUP(D30,'Berkeley Earth Temp'!L:L,'Berkeley Earth Temp'!R:R)</f>
        <v>2.1276595744680851</v>
      </c>
      <c r="J30" s="6">
        <f>_xlfn.XLOOKUP(D30,'GDP Pred 2060 Pivot'!$A$57:$A$105,'GDP Pred 2060 Pivot'!$BT$57:$BT$105)</f>
        <v>4011649</v>
      </c>
      <c r="K30" s="6" t="str">
        <f t="shared" si="0"/>
        <v>N</v>
      </c>
      <c r="L30">
        <f>_xlfn.XLOOKUP(D30,'GDP Pred - 2060'!M:M,'GDP Pred - 2060'!AP:AP)</f>
        <v>1907113.02574186</v>
      </c>
      <c r="M30" s="55">
        <f>_xlfn.XLOOKUP(D30,'Hist-ghg-emissions'!D:D,'Hist-ghg-emissions'!AK:AK)</f>
        <v>673.08</v>
      </c>
      <c r="N30" s="29">
        <f t="shared" si="1"/>
        <v>352.9313632254042</v>
      </c>
    </row>
    <row r="31" spans="1:14" x14ac:dyDescent="0.2">
      <c r="A31" t="b">
        <v>0</v>
      </c>
      <c r="B31" t="b">
        <v>0</v>
      </c>
      <c r="C31" t="b">
        <v>0</v>
      </c>
      <c r="D31" t="s">
        <v>246</v>
      </c>
      <c r="E31" t="str">
        <f>_xlfn.XLOOKUP(D31,'Country Code &amp; Info'!A:A,'Country Code &amp; Info'!B:B)</f>
        <v>Lithuania</v>
      </c>
      <c r="F31" s="6">
        <f>VLOOKUP(D31,'GDP Pred - 2060'!M:CF, 32)</f>
        <v>86373.02</v>
      </c>
      <c r="G31" s="37">
        <f>_xlfn.XLOOKUP(D31,'GDP Pred 2060 Pivot'!$A$3:$A$51,'GDP Pred 2060 Pivot'!$CB$3:$CB$51)</f>
        <v>7.9482874234120971E-3</v>
      </c>
      <c r="H31" s="35">
        <f>_xlfn.XLOOKUP(D31,'Berkeley Earth Temp'!L:L,'Berkeley Earth Temp'!P:P)</f>
        <v>9.11</v>
      </c>
      <c r="I31" s="29">
        <f>_xlfn.XLOOKUP(D31,'Berkeley Earth Temp'!L:L,'Berkeley Earth Temp'!R:R)</f>
        <v>3.1702127659574471</v>
      </c>
      <c r="J31" s="6">
        <f>_xlfn.XLOOKUP(D31,'GDP Pred 2060 Pivot'!$A$57:$A$105,'GDP Pred 2060 Pivot'!$BT$57:$BT$105)</f>
        <v>117093.1</v>
      </c>
      <c r="K31" s="6" t="str">
        <f t="shared" si="0"/>
        <v>N</v>
      </c>
      <c r="L31">
        <f>_xlfn.XLOOKUP(D31,'GDP Pred - 2060'!M:M,'GDP Pred - 2060'!AP:AP)</f>
        <v>82306.860540719295</v>
      </c>
      <c r="M31" s="55">
        <f>_xlfn.XLOOKUP(D31,'Hist-ghg-emissions'!D:D,'Hist-ghg-emissions'!AK:AK)</f>
        <v>18.21</v>
      </c>
      <c r="N31" s="29">
        <f t="shared" si="1"/>
        <v>221.24522646555147</v>
      </c>
    </row>
    <row r="32" spans="1:14" x14ac:dyDescent="0.2">
      <c r="A32" t="b">
        <v>0</v>
      </c>
      <c r="B32" t="b">
        <v>0</v>
      </c>
      <c r="C32" t="b">
        <v>0</v>
      </c>
      <c r="D32" t="s">
        <v>244</v>
      </c>
      <c r="E32" t="str">
        <f>_xlfn.XLOOKUP(D32,'Country Code &amp; Info'!A:A,'Country Code &amp; Info'!B:B)</f>
        <v>Luxembourg</v>
      </c>
      <c r="F32" s="6">
        <f>VLOOKUP(D32,'GDP Pred - 2060'!M:CF, 32)</f>
        <v>58205.21</v>
      </c>
      <c r="G32" s="37">
        <f>_xlfn.XLOOKUP(D32,'GDP Pred 2060 Pivot'!$A$3:$A$51,'GDP Pred 2060 Pivot'!$CB$3:$CB$51)</f>
        <v>2.9664894219207982E-2</v>
      </c>
      <c r="H32" s="35">
        <f>_xlfn.XLOOKUP(D32,'Berkeley Earth Temp'!L:L,'Berkeley Earth Temp'!P:P)</f>
        <v>11.526</v>
      </c>
      <c r="I32" s="29">
        <f>_xlfn.XLOOKUP(D32,'Berkeley Earth Temp'!L:L,'Berkeley Earth Temp'!R:R)</f>
        <v>3.0106382978723407</v>
      </c>
      <c r="J32" s="6">
        <f>_xlfn.XLOOKUP(D32,'GDP Pred 2060 Pivot'!$A$57:$A$105,'GDP Pred 2060 Pivot'!$BT$57:$BT$105)</f>
        <v>188082.8</v>
      </c>
      <c r="K32" s="6" t="str">
        <f t="shared" si="0"/>
        <v>N</v>
      </c>
      <c r="L32">
        <f>_xlfn.XLOOKUP(D32,'GDP Pred - 2060'!M:M,'GDP Pred - 2060'!AP:AP)</f>
        <v>54633.756778369599</v>
      </c>
      <c r="M32" s="55">
        <f>_xlfn.XLOOKUP(D32,'Hist-ghg-emissions'!D:D,'Hist-ghg-emissions'!AK:AK)</f>
        <v>9.94</v>
      </c>
      <c r="N32" s="29">
        <f t="shared" si="1"/>
        <v>181.93879729565674</v>
      </c>
    </row>
    <row r="33" spans="1:14" x14ac:dyDescent="0.2">
      <c r="A33" t="b">
        <v>0</v>
      </c>
      <c r="B33" t="b">
        <v>0</v>
      </c>
      <c r="C33" t="b">
        <v>0</v>
      </c>
      <c r="D33" t="s">
        <v>242</v>
      </c>
      <c r="E33" t="str">
        <f>_xlfn.XLOOKUP(D33,'Country Code &amp; Info'!A:A,'Country Code &amp; Info'!B:B)</f>
        <v>Latvia</v>
      </c>
      <c r="F33" s="6">
        <f>VLOOKUP(D33,'GDP Pred - 2060'!M:CF, 32)</f>
        <v>51911.12</v>
      </c>
      <c r="G33" s="37">
        <f>_xlfn.XLOOKUP(D33,'GDP Pred 2060 Pivot'!$A$3:$A$51,'GDP Pred 2060 Pivot'!$CB$3:$CB$51)</f>
        <v>1.1653416323779196E-2</v>
      </c>
      <c r="H33" s="35">
        <f>_xlfn.XLOOKUP(D33,'Berkeley Earth Temp'!L:L,'Berkeley Earth Temp'!P:P)</f>
        <v>8.6850000000000005</v>
      </c>
      <c r="I33" s="29">
        <f>_xlfn.XLOOKUP(D33,'Berkeley Earth Temp'!L:L,'Berkeley Earth Temp'!R:R)</f>
        <v>3.2446808510638299</v>
      </c>
      <c r="J33" s="6">
        <f>_xlfn.XLOOKUP(D33,'GDP Pred 2060 Pivot'!$A$57:$A$105,'GDP Pred 2060 Pivot'!$BT$57:$BT$105)</f>
        <v>81162.91</v>
      </c>
      <c r="K33" s="6" t="str">
        <f t="shared" si="0"/>
        <v>N</v>
      </c>
      <c r="L33">
        <f>_xlfn.XLOOKUP(D33,'GDP Pred - 2060'!M:M,'GDP Pred - 2060'!AP:AP)</f>
        <v>48766.619430039304</v>
      </c>
      <c r="M33" s="55">
        <f>_xlfn.XLOOKUP(D33,'Hist-ghg-emissions'!D:D,'Hist-ghg-emissions'!AK:AK)</f>
        <v>8.89</v>
      </c>
      <c r="N33" s="29">
        <f t="shared" si="1"/>
        <v>182.29682729502326</v>
      </c>
    </row>
    <row r="34" spans="1:14" x14ac:dyDescent="0.2">
      <c r="A34" t="b">
        <v>0</v>
      </c>
      <c r="B34" t="b">
        <v>1</v>
      </c>
      <c r="C34" t="b">
        <v>1</v>
      </c>
      <c r="D34" t="s">
        <v>224</v>
      </c>
      <c r="E34" t="str">
        <f>_xlfn.XLOOKUP(D34,'Country Code &amp; Info'!A:A,'Country Code &amp; Info'!B:B)</f>
        <v>Mexico</v>
      </c>
      <c r="F34" s="6">
        <f>VLOOKUP(D34,'GDP Pred - 2060'!M:CF, 32)</f>
        <v>2285064</v>
      </c>
      <c r="G34" s="37">
        <f>_xlfn.XLOOKUP(D34,'GDP Pred 2060 Pivot'!$A$3:$A$51,'GDP Pred 2060 Pivot'!$CB$3:$CB$51)</f>
        <v>2.4507595373430877E-2</v>
      </c>
      <c r="H34" s="35">
        <f>_xlfn.XLOOKUP(D34,'Berkeley Earth Temp'!L:L,'Berkeley Earth Temp'!P:P)</f>
        <v>21.574000000000002</v>
      </c>
      <c r="I34" s="29">
        <f>_xlfn.XLOOKUP(D34,'Berkeley Earth Temp'!L:L,'Berkeley Earth Temp'!R:R)</f>
        <v>1.6808510638297873</v>
      </c>
      <c r="J34" s="6">
        <f>_xlfn.XLOOKUP(D34,'GDP Pred 2060 Pivot'!$A$57:$A$105,'GDP Pred 2060 Pivot'!$BT$57:$BT$105)</f>
        <v>6022273</v>
      </c>
      <c r="K34" s="6" t="str">
        <f t="shared" si="0"/>
        <v>N</v>
      </c>
      <c r="L34">
        <f>_xlfn.XLOOKUP(D34,'GDP Pred - 2060'!M:M,'GDP Pred - 2060'!AP:AP)</f>
        <v>2170561.58215725</v>
      </c>
      <c r="M34" s="55">
        <f>_xlfn.XLOOKUP(D34,'Hist-ghg-emissions'!D:D,'Hist-ghg-emissions'!AK:AK)</f>
        <v>695.26</v>
      </c>
      <c r="N34" s="29">
        <f t="shared" si="1"/>
        <v>320.31341829472717</v>
      </c>
    </row>
    <row r="35" spans="1:14" x14ac:dyDescent="0.2">
      <c r="A35" t="b">
        <v>0</v>
      </c>
      <c r="B35" t="b">
        <v>0</v>
      </c>
      <c r="C35" t="b">
        <v>0</v>
      </c>
      <c r="D35" t="s">
        <v>180</v>
      </c>
      <c r="E35" t="str">
        <f>_xlfn.XLOOKUP(D35,'Country Code &amp; Info'!A:A,'Country Code &amp; Info'!B:B)</f>
        <v>Netherlands</v>
      </c>
      <c r="F35" s="6">
        <f>VLOOKUP(D35,'GDP Pred - 2060'!M:CF, 32)</f>
        <v>880130.9</v>
      </c>
      <c r="G35" s="37">
        <f>_xlfn.XLOOKUP(D35,'GDP Pred 2060 Pivot'!$A$3:$A$51,'GDP Pred 2060 Pivot'!$CB$3:$CB$51)</f>
        <v>2.0914523368377083E-2</v>
      </c>
      <c r="H35" s="35">
        <f>_xlfn.XLOOKUP(D35,'Berkeley Earth Temp'!L:L,'Berkeley Earth Temp'!P:P)</f>
        <v>11.815000000000001</v>
      </c>
      <c r="I35" s="29">
        <f>_xlfn.XLOOKUP(D35,'Berkeley Earth Temp'!L:L,'Berkeley Earth Temp'!R:R)</f>
        <v>3.0744680851063833</v>
      </c>
      <c r="J35" s="6">
        <f>_xlfn.XLOOKUP(D35,'GDP Pred 2060 Pivot'!$A$57:$A$105,'GDP Pred 2060 Pivot'!$BT$57:$BT$105)</f>
        <v>2020737</v>
      </c>
      <c r="K35" s="6" t="str">
        <f t="shared" si="0"/>
        <v>N</v>
      </c>
      <c r="L35">
        <f>_xlfn.XLOOKUP(D35,'GDP Pred - 2060'!M:M,'GDP Pred - 2060'!AP:AP)</f>
        <v>840207.73184265697</v>
      </c>
      <c r="M35" s="55">
        <f>_xlfn.XLOOKUP(D35,'Hist-ghg-emissions'!D:D,'Hist-ghg-emissions'!AK:AK)</f>
        <v>179.99</v>
      </c>
      <c r="N35" s="29">
        <f t="shared" si="1"/>
        <v>214.22083275199634</v>
      </c>
    </row>
    <row r="36" spans="1:14" x14ac:dyDescent="0.2">
      <c r="A36" t="b">
        <v>0</v>
      </c>
      <c r="B36" t="b">
        <v>0</v>
      </c>
      <c r="C36" t="b">
        <v>0</v>
      </c>
      <c r="D36" t="s">
        <v>178</v>
      </c>
      <c r="E36" t="str">
        <f>_xlfn.XLOOKUP(D36,'Country Code &amp; Info'!A:A,'Country Code &amp; Info'!B:B)</f>
        <v>Norway</v>
      </c>
      <c r="F36" s="6">
        <f>VLOOKUP(D36,'GDP Pred - 2060'!M:CF, 32)</f>
        <v>335085.7</v>
      </c>
      <c r="G36" s="37">
        <f>_xlfn.XLOOKUP(D36,'GDP Pred 2060 Pivot'!$A$3:$A$51,'GDP Pred 2060 Pivot'!$CB$3:$CB$51)</f>
        <v>2.0657434905603241E-2</v>
      </c>
      <c r="H36" s="35">
        <f>_xlfn.XLOOKUP(D36,'Berkeley Earth Temp'!L:L,'Berkeley Earth Temp'!P:P)</f>
        <v>2.0790000000000002</v>
      </c>
      <c r="I36" s="29">
        <f>_xlfn.XLOOKUP(D36,'Berkeley Earth Temp'!L:L,'Berkeley Earth Temp'!R:R)</f>
        <v>3.3510638297872339</v>
      </c>
      <c r="J36" s="6">
        <f>_xlfn.XLOOKUP(D36,'GDP Pred 2060 Pivot'!$A$57:$A$105,'GDP Pred 2060 Pivot'!$BT$57:$BT$105)</f>
        <v>761539.3</v>
      </c>
      <c r="K36" s="6" t="str">
        <f t="shared" si="0"/>
        <v>Y</v>
      </c>
      <c r="L36">
        <f>_xlfn.XLOOKUP(D36,'GDP Pred - 2060'!M:M,'GDP Pred - 2060'!AP:AP)</f>
        <v>324153.15052229899</v>
      </c>
      <c r="M36" s="55">
        <f>_xlfn.XLOOKUP(D36,'Hist-ghg-emissions'!D:D,'Hist-ghg-emissions'!AK:AK)</f>
        <v>28.42</v>
      </c>
      <c r="N36" s="29">
        <f t="shared" si="1"/>
        <v>87.674606753652213</v>
      </c>
    </row>
    <row r="37" spans="1:14" x14ac:dyDescent="0.2">
      <c r="A37" t="b">
        <v>0</v>
      </c>
      <c r="B37" t="b">
        <v>0</v>
      </c>
      <c r="C37" t="b">
        <v>0</v>
      </c>
      <c r="D37" t="s">
        <v>172</v>
      </c>
      <c r="E37" t="str">
        <f>_xlfn.XLOOKUP(D37,'Country Code &amp; Info'!A:A,'Country Code &amp; Info'!B:B)</f>
        <v>New Zealand</v>
      </c>
      <c r="F37" s="6">
        <f>VLOOKUP(D37,'GDP Pred - 2060'!M:CF, 32)</f>
        <v>181776.8</v>
      </c>
      <c r="G37" s="37">
        <f>_xlfn.XLOOKUP(D37,'GDP Pred 2060 Pivot'!$A$3:$A$51,'GDP Pred 2060 Pivot'!$CB$3:$CB$51)</f>
        <v>2.4866134955460584E-2</v>
      </c>
      <c r="H37" s="35">
        <f>_xlfn.XLOOKUP(D37,'Berkeley Earth Temp'!L:L,'Berkeley Earth Temp'!P:P)</f>
        <v>11.368</v>
      </c>
      <c r="I37" s="29">
        <f>_xlfn.XLOOKUP(D37,'Berkeley Earth Temp'!L:L,'Berkeley Earth Temp'!R:R)</f>
        <v>1.0319148936170213</v>
      </c>
      <c r="J37" s="6">
        <f>_xlfn.XLOOKUP(D37,'GDP Pred 2060 Pivot'!$A$57:$A$105,'GDP Pred 2060 Pivot'!$BT$57:$BT$105)</f>
        <v>482257</v>
      </c>
      <c r="K37" s="6" t="str">
        <f t="shared" si="0"/>
        <v>N</v>
      </c>
      <c r="L37">
        <f>_xlfn.XLOOKUP(D37,'GDP Pred - 2060'!M:M,'GDP Pred - 2060'!AP:AP)</f>
        <v>170964.45895371601</v>
      </c>
      <c r="M37" s="55">
        <f>_xlfn.XLOOKUP(D37,'Hist-ghg-emissions'!D:D,'Hist-ghg-emissions'!AK:AK)</f>
        <v>70.709999999999994</v>
      </c>
      <c r="N37" s="29">
        <f t="shared" si="1"/>
        <v>413.59473444210306</v>
      </c>
    </row>
    <row r="38" spans="1:14" x14ac:dyDescent="0.2">
      <c r="A38" t="b">
        <v>0</v>
      </c>
      <c r="B38" t="b">
        <v>0</v>
      </c>
      <c r="C38" t="b">
        <v>0</v>
      </c>
      <c r="D38" t="s">
        <v>152</v>
      </c>
      <c r="E38" t="str">
        <f>_xlfn.XLOOKUP(D38,'Country Code &amp; Info'!A:A,'Country Code &amp; Info'!B:B)</f>
        <v>Poland</v>
      </c>
      <c r="F38" s="6">
        <f>VLOOKUP(D38,'GDP Pred - 2060'!M:CF, 32)</f>
        <v>1113723</v>
      </c>
      <c r="G38" s="37">
        <f>_xlfn.XLOOKUP(D38,'GDP Pred 2060 Pivot'!$A$3:$A$51,'GDP Pred 2060 Pivot'!$CB$3:$CB$51)</f>
        <v>1.1586973690609424E-2</v>
      </c>
      <c r="H38" s="35">
        <f>_xlfn.XLOOKUP(D38,'Berkeley Earth Temp'!L:L,'Berkeley Earth Temp'!P:P)</f>
        <v>9.9649999999999999</v>
      </c>
      <c r="I38" s="29">
        <f>_xlfn.XLOOKUP(D38,'Berkeley Earth Temp'!L:L,'Berkeley Earth Temp'!R:R)</f>
        <v>2.9680851063829787</v>
      </c>
      <c r="J38" s="6">
        <f>_xlfn.XLOOKUP(D38,'GDP Pred 2060 Pivot'!$A$57:$A$105,'GDP Pred 2060 Pivot'!$BT$57:$BT$105)</f>
        <v>1743319</v>
      </c>
      <c r="K38" s="6" t="str">
        <f t="shared" si="0"/>
        <v>N</v>
      </c>
      <c r="L38">
        <f>_xlfn.XLOOKUP(D38,'GDP Pred - 2060'!M:M,'GDP Pred - 2060'!AP:AP)</f>
        <v>1048300.59251764</v>
      </c>
      <c r="M38" s="55">
        <f>_xlfn.XLOOKUP(D38,'Hist-ghg-emissions'!D:D,'Hist-ghg-emissions'!AK:AK)</f>
        <v>356.74</v>
      </c>
      <c r="N38" s="29">
        <f t="shared" si="1"/>
        <v>340.30315593282194</v>
      </c>
    </row>
    <row r="39" spans="1:14" x14ac:dyDescent="0.2">
      <c r="A39" t="b">
        <v>0</v>
      </c>
      <c r="B39" t="b">
        <v>0</v>
      </c>
      <c r="C39" t="b">
        <v>0</v>
      </c>
      <c r="D39" t="s">
        <v>144</v>
      </c>
      <c r="E39" t="str">
        <f>_xlfn.XLOOKUP(D39,'Country Code &amp; Info'!A:A,'Country Code &amp; Info'!B:B)</f>
        <v>Portugal</v>
      </c>
      <c r="F39" s="6">
        <f>VLOOKUP(D39,'GDP Pred - 2060'!M:CF, 32)</f>
        <v>307469</v>
      </c>
      <c r="G39" s="37">
        <f>_xlfn.XLOOKUP(D39,'GDP Pred 2060 Pivot'!$A$3:$A$51,'GDP Pred 2060 Pivot'!$CB$3:$CB$51)</f>
        <v>1.4085238017198715E-2</v>
      </c>
      <c r="H39" s="35">
        <f>_xlfn.XLOOKUP(D39,'Berkeley Earth Temp'!L:L,'Berkeley Earth Temp'!P:P)</f>
        <v>16.204000000000001</v>
      </c>
      <c r="I39" s="29">
        <f>_xlfn.XLOOKUP(D39,'Berkeley Earth Temp'!L:L,'Berkeley Earth Temp'!R:R)</f>
        <v>2.4680851063829787</v>
      </c>
      <c r="J39" s="6">
        <f>_xlfn.XLOOKUP(D39,'GDP Pred 2060 Pivot'!$A$57:$A$105,'GDP Pred 2060 Pivot'!$BT$57:$BT$105)</f>
        <v>534555.4</v>
      </c>
      <c r="K39" s="6" t="str">
        <f t="shared" si="0"/>
        <v>N</v>
      </c>
      <c r="L39">
        <f>_xlfn.XLOOKUP(D39,'GDP Pred - 2060'!M:M,'GDP Pred - 2060'!AP:AP)</f>
        <v>294778.43704499898</v>
      </c>
      <c r="M39" s="55">
        <f>_xlfn.XLOOKUP(D39,'Hist-ghg-emissions'!D:D,'Hist-ghg-emissions'!AK:AK)</f>
        <v>67.150000000000006</v>
      </c>
      <c r="N39" s="29">
        <f t="shared" si="1"/>
        <v>227.79820896380326</v>
      </c>
    </row>
    <row r="40" spans="1:14" x14ac:dyDescent="0.2">
      <c r="A40" t="b">
        <v>0</v>
      </c>
      <c r="B40" t="b">
        <v>1</v>
      </c>
      <c r="C40" t="b">
        <v>0</v>
      </c>
      <c r="D40" t="s">
        <v>128</v>
      </c>
      <c r="E40" t="str">
        <f>_xlfn.XLOOKUP(D40,'Country Code &amp; Info'!A:A,'Country Code &amp; Info'!B:B)</f>
        <v>Russian Federation</v>
      </c>
      <c r="F40" s="6">
        <f>VLOOKUP(D40,'GDP Pred - 2060'!M:CF, 32)</f>
        <v>3582791</v>
      </c>
      <c r="G40" s="37">
        <f>_xlfn.XLOOKUP(D40,'GDP Pred 2060 Pivot'!$A$3:$A$51,'GDP Pred 2060 Pivot'!$CB$3:$CB$51)</f>
        <v>7.7262415905266163E-3</v>
      </c>
      <c r="H40" s="35">
        <f>_xlfn.XLOOKUP(D40,'Berkeley Earth Temp'!L:L,'Berkeley Earth Temp'!P:P)</f>
        <v>-1.8419999999999996</v>
      </c>
      <c r="I40" s="29">
        <f>_xlfn.XLOOKUP(D40,'Berkeley Earth Temp'!L:L,'Berkeley Earth Temp'!R:R)</f>
        <v>3.6063829787234045</v>
      </c>
      <c r="J40" s="6">
        <f>_xlfn.XLOOKUP(D40,'GDP Pred 2060 Pivot'!$A$57:$A$105,'GDP Pred 2060 Pivot'!$BT$57:$BT$105)</f>
        <v>4871356</v>
      </c>
      <c r="K40" s="6" t="str">
        <f t="shared" si="0"/>
        <v>Y</v>
      </c>
      <c r="L40">
        <f>_xlfn.XLOOKUP(D40,'GDP Pred - 2060'!M:M,'GDP Pred - 2060'!AP:AP)</f>
        <v>3500000.1914917198</v>
      </c>
      <c r="M40" s="55">
        <f>_xlfn.XLOOKUP(D40,'Hist-ghg-emissions'!D:D,'Hist-ghg-emissions'!AK:AK)</f>
        <v>1992.08</v>
      </c>
      <c r="N40" s="29">
        <f t="shared" si="1"/>
        <v>569.16568314556696</v>
      </c>
    </row>
    <row r="41" spans="1:14" x14ac:dyDescent="0.2">
      <c r="A41" t="b">
        <v>0</v>
      </c>
      <c r="B41" t="b">
        <v>1</v>
      </c>
      <c r="C41" t="b">
        <v>0</v>
      </c>
      <c r="D41" t="s">
        <v>122</v>
      </c>
      <c r="E41" t="str">
        <f>_xlfn.XLOOKUP(D41,'Country Code &amp; Info'!A:A,'Country Code &amp; Info'!B:B)</f>
        <v>Saudi Arabia</v>
      </c>
      <c r="F41" s="6">
        <f>VLOOKUP(D41,'GDP Pred - 2060'!M:CF, 32)</f>
        <v>1686648</v>
      </c>
      <c r="G41" s="37">
        <f>_xlfn.XLOOKUP(D41,'GDP Pred 2060 Pivot'!$A$3:$A$51,'GDP Pred 2060 Pivot'!$CB$3:$CB$51)</f>
        <v>2.1271755185855196E-2</v>
      </c>
      <c r="H41" s="35">
        <f>_xlfn.XLOOKUP(D41,'Berkeley Earth Temp'!L:L,'Berkeley Earth Temp'!P:P)</f>
        <v>26.847000000000001</v>
      </c>
      <c r="I41" s="29">
        <f>_xlfn.XLOOKUP(D41,'Berkeley Earth Temp'!L:L,'Berkeley Earth Temp'!R:R)</f>
        <v>2.7446808510638299</v>
      </c>
      <c r="J41" s="6">
        <f>_xlfn.XLOOKUP(D41,'GDP Pred 2060 Pivot'!$A$57:$A$105,'GDP Pred 2060 Pivot'!$BT$57:$BT$105)</f>
        <v>3888646</v>
      </c>
      <c r="K41" s="6" t="str">
        <f t="shared" si="0"/>
        <v>N</v>
      </c>
      <c r="L41">
        <f>_xlfn.XLOOKUP(D41,'GDP Pred - 2060'!M:M,'GDP Pred - 2060'!AP:AP)</f>
        <v>1607575.7400211501</v>
      </c>
      <c r="M41" s="55">
        <f>_xlfn.XLOOKUP(D41,'Hist-ghg-emissions'!D:D,'Hist-ghg-emissions'!AK:AK)</f>
        <v>638.12</v>
      </c>
      <c r="N41" s="29">
        <f t="shared" si="1"/>
        <v>396.94552742603878</v>
      </c>
    </row>
    <row r="42" spans="1:14" x14ac:dyDescent="0.2">
      <c r="A42" t="b">
        <v>0</v>
      </c>
      <c r="B42" t="b">
        <v>0</v>
      </c>
      <c r="C42" t="b">
        <v>0</v>
      </c>
      <c r="D42" t="s">
        <v>90</v>
      </c>
      <c r="E42" t="str">
        <f>_xlfn.XLOOKUP(D42,'Country Code &amp; Info'!A:A,'Country Code &amp; Info'!B:B)</f>
        <v>Slovak Republic</v>
      </c>
      <c r="F42" s="6">
        <f>VLOOKUP(D42,'GDP Pred - 2060'!M:CF, 32)</f>
        <v>183557.4</v>
      </c>
      <c r="G42" s="37">
        <f>_xlfn.XLOOKUP(D42,'GDP Pred 2060 Pivot'!$A$3:$A$51,'GDP Pred 2060 Pivot'!$CB$3:$CB$51)</f>
        <v>1.9617311013229506E-2</v>
      </c>
      <c r="H42" s="35">
        <f>_xlfn.XLOOKUP(D42,'Berkeley Earth Temp'!L:L,'Berkeley Earth Temp'!P:P)</f>
        <v>9.3550000000000004</v>
      </c>
      <c r="I42" s="29">
        <f>_xlfn.XLOOKUP(D42,'Berkeley Earth Temp'!L:L,'Berkeley Earth Temp'!R:R)</f>
        <v>2.6702127659574466</v>
      </c>
      <c r="J42" s="6">
        <f>_xlfn.XLOOKUP(D42,'GDP Pred 2060 Pivot'!$A$57:$A$105,'GDP Pred 2060 Pivot'!$BT$57:$BT$105)</f>
        <v>392617.4</v>
      </c>
      <c r="K42" s="6" t="str">
        <f t="shared" si="0"/>
        <v>N</v>
      </c>
      <c r="L42">
        <f>_xlfn.XLOOKUP(D42,'GDP Pred - 2060'!M:M,'GDP Pred - 2060'!AP:AP)</f>
        <v>169498.912261177</v>
      </c>
      <c r="M42" s="55">
        <f>_xlfn.XLOOKUP(D42,'Hist-ghg-emissions'!D:D,'Hist-ghg-emissions'!AK:AK)</f>
        <v>38.86</v>
      </c>
      <c r="N42" s="29">
        <f t="shared" si="1"/>
        <v>229.2640081378311</v>
      </c>
    </row>
    <row r="43" spans="1:14" x14ac:dyDescent="0.2">
      <c r="A43" t="b">
        <v>0</v>
      </c>
      <c r="B43" t="b">
        <v>0</v>
      </c>
      <c r="C43" t="b">
        <v>0</v>
      </c>
      <c r="D43" t="s">
        <v>88</v>
      </c>
      <c r="E43" t="str">
        <f>_xlfn.XLOOKUP(D43,'Country Code &amp; Info'!A:A,'Country Code &amp; Info'!B:B)</f>
        <v>Slovenia</v>
      </c>
      <c r="F43" s="6">
        <f>VLOOKUP(D43,'GDP Pred - 2060'!M:CF, 32)</f>
        <v>69257.929999999993</v>
      </c>
      <c r="G43" s="37">
        <f>_xlfn.XLOOKUP(D43,'GDP Pred 2060 Pivot'!$A$3:$A$51,'GDP Pred 2060 Pivot'!$CB$3:$CB$51)</f>
        <v>1.3674164260424088E-2</v>
      </c>
      <c r="H43" s="35">
        <f>_xlfn.XLOOKUP(D43,'Berkeley Earth Temp'!L:L,'Berkeley Earth Temp'!P:P)</f>
        <v>10.856</v>
      </c>
      <c r="I43" s="29">
        <f>_xlfn.XLOOKUP(D43,'Berkeley Earth Temp'!L:L,'Berkeley Earth Temp'!R:R)</f>
        <v>3.2659574468085109</v>
      </c>
      <c r="J43" s="6">
        <f>_xlfn.XLOOKUP(D43,'GDP Pred 2060 Pivot'!$A$57:$A$105,'GDP Pred 2060 Pivot'!$BT$57:$BT$105)</f>
        <v>119604.1</v>
      </c>
      <c r="K43" s="6" t="str">
        <f t="shared" si="0"/>
        <v>N</v>
      </c>
      <c r="L43">
        <f>_xlfn.XLOOKUP(D43,'GDP Pred - 2060'!M:M,'GDP Pred - 2060'!AP:AP)</f>
        <v>65947.5278020853</v>
      </c>
      <c r="M43" s="55">
        <f>_xlfn.XLOOKUP(D43,'Hist-ghg-emissions'!D:D,'Hist-ghg-emissions'!AK:AK)</f>
        <v>17.510000000000002</v>
      </c>
      <c r="N43" s="29">
        <f t="shared" si="1"/>
        <v>265.51412287279595</v>
      </c>
    </row>
    <row r="44" spans="1:14" x14ac:dyDescent="0.2">
      <c r="A44" t="b">
        <v>0</v>
      </c>
      <c r="B44" t="b">
        <v>0</v>
      </c>
      <c r="C44" t="b">
        <v>0</v>
      </c>
      <c r="D44" t="s">
        <v>86</v>
      </c>
      <c r="E44" t="str">
        <f>_xlfn.XLOOKUP(D44,'Country Code &amp; Info'!A:A,'Country Code &amp; Info'!B:B)</f>
        <v>Sweden</v>
      </c>
      <c r="F44" s="6">
        <f>VLOOKUP(D44,'GDP Pred - 2060'!M:CF, 32)</f>
        <v>492578.9</v>
      </c>
      <c r="G44" s="37">
        <f>_xlfn.XLOOKUP(D44,'GDP Pred 2060 Pivot'!$A$3:$A$51,'GDP Pred 2060 Pivot'!$CB$3:$CB$51)</f>
        <v>2.2825864913802309E-2</v>
      </c>
      <c r="H44" s="35">
        <f>_xlfn.XLOOKUP(D44,'Berkeley Earth Temp'!L:L,'Berkeley Earth Temp'!P:P)</f>
        <v>5.0369999999999999</v>
      </c>
      <c r="I44" s="29">
        <f>_xlfn.XLOOKUP(D44,'Berkeley Earth Temp'!L:L,'Berkeley Earth Temp'!R:R)</f>
        <v>3.1382978723404258</v>
      </c>
      <c r="J44" s="6">
        <f>_xlfn.XLOOKUP(D44,'GDP Pred 2060 Pivot'!$A$57:$A$105,'GDP Pred 2060 Pivot'!$BT$57:$BT$105)</f>
        <v>1216856</v>
      </c>
      <c r="K44" s="6" t="str">
        <f t="shared" si="0"/>
        <v>Y</v>
      </c>
      <c r="L44">
        <f>_xlfn.XLOOKUP(D44,'GDP Pred - 2060'!M:M,'GDP Pred - 2060'!AP:AP)</f>
        <v>472076.25192338403</v>
      </c>
      <c r="M44" s="55">
        <f>_xlfn.XLOOKUP(D44,'Hist-ghg-emissions'!D:D,'Hist-ghg-emissions'!AK:AK)</f>
        <v>30.05</v>
      </c>
      <c r="N44" s="29">
        <f t="shared" si="1"/>
        <v>63.654970733153903</v>
      </c>
    </row>
    <row r="45" spans="1:14" x14ac:dyDescent="0.2">
      <c r="A45" t="b">
        <v>0</v>
      </c>
      <c r="B45" t="b">
        <v>1</v>
      </c>
      <c r="C45" t="b">
        <v>1</v>
      </c>
      <c r="D45" t="s">
        <v>44</v>
      </c>
      <c r="E45" t="str">
        <f>_xlfn.XLOOKUP(D45,'Country Code &amp; Info'!A:A,'Country Code &amp; Info'!B:B)</f>
        <v>Turkey</v>
      </c>
      <c r="F45" s="6">
        <f>VLOOKUP(D45,'GDP Pred - 2060'!M:CF, 32)</f>
        <v>2308404</v>
      </c>
      <c r="G45" s="37">
        <f>_xlfn.XLOOKUP(D45,'GDP Pred 2060 Pivot'!$A$3:$A$51,'GDP Pred 2060 Pivot'!$CB$3:$CB$51)</f>
        <v>3.2007367388741492E-2</v>
      </c>
      <c r="H45" s="35">
        <f>_xlfn.XLOOKUP(D45,'Berkeley Earth Temp'!L:L,'Berkeley Earth Temp'!P:P)</f>
        <v>13.673999999999999</v>
      </c>
      <c r="I45" s="29">
        <f>_xlfn.XLOOKUP(D45,'Berkeley Earth Temp'!L:L,'Berkeley Earth Temp'!R:R)</f>
        <v>1.7021276595744683</v>
      </c>
      <c r="J45" s="6">
        <f>_xlfn.XLOOKUP(D45,'GDP Pred 2060 Pivot'!$A$57:$A$105,'GDP Pred 2060 Pivot'!$BT$57:$BT$105)</f>
        <v>7860419</v>
      </c>
      <c r="K45" s="6" t="str">
        <f t="shared" si="0"/>
        <v>N</v>
      </c>
      <c r="L45">
        <f>_xlfn.XLOOKUP(D45,'GDP Pred - 2060'!M:M,'GDP Pred - 2060'!AP:AP)</f>
        <v>2061193.03532637</v>
      </c>
      <c r="M45" s="55">
        <f>_xlfn.XLOOKUP(D45,'Hist-ghg-emissions'!D:D,'Hist-ghg-emissions'!AK:AK)</f>
        <v>473.87</v>
      </c>
      <c r="N45" s="29">
        <f t="shared" si="1"/>
        <v>229.90083503992011</v>
      </c>
    </row>
    <row r="46" spans="1:14" x14ac:dyDescent="0.2">
      <c r="A46" t="b">
        <v>1</v>
      </c>
      <c r="B46" t="b">
        <v>1</v>
      </c>
      <c r="C46" t="b">
        <v>1</v>
      </c>
      <c r="D46" t="s">
        <v>30</v>
      </c>
      <c r="E46" t="str">
        <f>_xlfn.XLOOKUP(D46,'Country Code &amp; Info'!A:A,'Country Code &amp; Info'!B:B)</f>
        <v>United States</v>
      </c>
      <c r="F46" s="6">
        <f>VLOOKUP(D46,'GDP Pred - 2060'!M:CF, 32)</f>
        <v>18587190</v>
      </c>
      <c r="G46" s="37">
        <f>_xlfn.XLOOKUP(D46,'GDP Pred 2060 Pivot'!$A$3:$A$51,'GDP Pred 2060 Pivot'!$CB$3:$CB$51)</f>
        <v>1.8621280757655328E-2</v>
      </c>
      <c r="H46" s="35">
        <f>_xlfn.XLOOKUP(D46,'Berkeley Earth Temp'!L:L,'Berkeley Earth Temp'!P:P)</f>
        <v>10.709</v>
      </c>
      <c r="I46" s="29">
        <f>_xlfn.XLOOKUP(D46,'Berkeley Earth Temp'!L:L,'Berkeley Earth Temp'!R:R)</f>
        <v>2.5106382978723403</v>
      </c>
      <c r="J46" s="6">
        <f>_xlfn.XLOOKUP(D46,'GDP Pred 2060 Pivot'!$A$57:$A$105,'GDP Pred 2060 Pivot'!$BT$57:$BT$105)</f>
        <v>38974320</v>
      </c>
      <c r="K46" s="6" t="str">
        <f t="shared" si="0"/>
        <v>N</v>
      </c>
      <c r="L46">
        <f>_xlfn.XLOOKUP(D46,'GDP Pred - 2060'!M:M,'GDP Pred - 2060'!AP:AP)</f>
        <v>17798638.6604435</v>
      </c>
      <c r="M46" s="55">
        <f>_xlfn.XLOOKUP(D46,'Hist-ghg-emissions'!D:D,'Hist-ghg-emissions'!AK:AK)</f>
        <v>5794.35</v>
      </c>
      <c r="N46" s="29">
        <f t="shared" si="1"/>
        <v>325.55017889528966</v>
      </c>
    </row>
    <row r="47" spans="1:14" x14ac:dyDescent="0.2">
      <c r="A47" t="b">
        <v>0</v>
      </c>
      <c r="B47" t="b">
        <v>0</v>
      </c>
      <c r="C47" t="b">
        <v>1</v>
      </c>
      <c r="D47" t="s">
        <v>6</v>
      </c>
      <c r="E47" t="str">
        <f>_xlfn.XLOOKUP(D47,'Country Code &amp; Info'!A:A,'Country Code &amp; Info'!B:B)</f>
        <v>South Africa</v>
      </c>
      <c r="F47" s="6">
        <f>VLOOKUP(D47,'GDP Pred - 2060'!M:CF, 32)</f>
        <v>739611.8</v>
      </c>
      <c r="G47" s="37">
        <f>_xlfn.XLOOKUP(D47,'GDP Pred 2060 Pivot'!$A$3:$A$51,'GDP Pred 2060 Pivot'!$CB$3:$CB$51)</f>
        <v>2.7259911135025908E-2</v>
      </c>
      <c r="H47" s="35">
        <f>_xlfn.XLOOKUP(D47,'Berkeley Earth Temp'!L:L,'Berkeley Earth Temp'!P:P)</f>
        <v>18.201000000000001</v>
      </c>
      <c r="I47" s="29">
        <f>_xlfn.XLOOKUP(D47,'Berkeley Earth Temp'!L:L,'Berkeley Earth Temp'!R:R)</f>
        <v>1.3085106382978724</v>
      </c>
      <c r="J47" s="6">
        <f>_xlfn.XLOOKUP(D47,'GDP Pred 2060 Pivot'!$A$57:$A$105,'GDP Pred 2060 Pivot'!$BT$57:$BT$105)</f>
        <v>2144193</v>
      </c>
      <c r="K47" s="6" t="str">
        <f t="shared" si="0"/>
        <v>N</v>
      </c>
      <c r="L47">
        <f>_xlfn.XLOOKUP(D47,'GDP Pred - 2060'!M:M,'GDP Pred - 2060'!AP:AP)</f>
        <v>696355.90316284203</v>
      </c>
      <c r="M47" s="55">
        <f>_xlfn.XLOOKUP(D47,'Hist-ghg-emissions'!D:D,'Hist-ghg-emissions'!AK:AK)</f>
        <v>520.5</v>
      </c>
      <c r="N47" s="29">
        <f t="shared" si="1"/>
        <v>747.46260875493965</v>
      </c>
    </row>
  </sheetData>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430C-AC35-C446-AEA2-72EAB32D247F}">
  <dimension ref="A1:R235"/>
  <sheetViews>
    <sheetView workbookViewId="0">
      <selection activeCell="A7" sqref="A7"/>
    </sheetView>
  </sheetViews>
  <sheetFormatPr baseColWidth="10" defaultRowHeight="16" x14ac:dyDescent="0.2"/>
  <cols>
    <col min="2" max="2" width="31.1640625" customWidth="1"/>
    <col min="3" max="3" width="18.5" bestFit="1" customWidth="1"/>
    <col min="4" max="4" width="18.5" style="30" customWidth="1"/>
    <col min="5" max="5" width="5.1640625" style="30" bestFit="1" customWidth="1"/>
    <col min="6" max="6" width="13.1640625" bestFit="1" customWidth="1"/>
    <col min="7" max="7" width="10.83203125" style="29"/>
    <col min="11" max="11" width="17" bestFit="1" customWidth="1"/>
    <col min="16" max="16" width="12.33203125" bestFit="1" customWidth="1"/>
    <col min="17" max="17" width="13.33203125" bestFit="1" customWidth="1"/>
    <col min="18" max="18" width="10.83203125" style="29"/>
  </cols>
  <sheetData>
    <row r="1" spans="1:18" ht="34" x14ac:dyDescent="0.2">
      <c r="A1" t="s">
        <v>747</v>
      </c>
      <c r="B1" t="s">
        <v>705</v>
      </c>
      <c r="C1" t="s">
        <v>760</v>
      </c>
      <c r="D1" s="31" t="s">
        <v>761</v>
      </c>
      <c r="E1" s="30" t="s">
        <v>762</v>
      </c>
      <c r="F1" t="s">
        <v>622</v>
      </c>
      <c r="G1" s="32" t="s">
        <v>763</v>
      </c>
      <c r="H1" s="33" t="s">
        <v>764</v>
      </c>
      <c r="I1" s="33" t="s">
        <v>765</v>
      </c>
      <c r="K1" t="s">
        <v>757</v>
      </c>
      <c r="L1" s="4" t="s">
        <v>766</v>
      </c>
      <c r="M1" s="4" t="s">
        <v>767</v>
      </c>
      <c r="N1" s="4">
        <v>5</v>
      </c>
      <c r="O1" s="4">
        <v>10</v>
      </c>
      <c r="P1" s="4" t="s">
        <v>759</v>
      </c>
      <c r="Q1" s="4" t="s">
        <v>768</v>
      </c>
      <c r="R1" t="s">
        <v>769</v>
      </c>
    </row>
    <row r="2" spans="1:18" x14ac:dyDescent="0.2">
      <c r="A2" t="str">
        <f>_xlfn.IFNA(_xlfn.XLOOKUP(B2,'[1]WB Country Info'!B:B,'[1]WB Country Info'!A:A),_xlfn.XLOOKUP(C2,'[1]WB Country Info'!B:B,'[1]WB Country Info'!A:A))</f>
        <v>AFG</v>
      </c>
      <c r="B2" t="s">
        <v>527</v>
      </c>
      <c r="C2" t="s">
        <v>527</v>
      </c>
      <c r="D2" s="30">
        <v>3.32</v>
      </c>
      <c r="E2" s="30">
        <v>0.34</v>
      </c>
      <c r="F2" t="s">
        <v>770</v>
      </c>
      <c r="G2" s="29">
        <f t="shared" ref="G2:G65" si="0">D2/$I$2</f>
        <v>3.5319148936170213</v>
      </c>
      <c r="H2" s="33">
        <v>15.635</v>
      </c>
      <c r="I2" s="33">
        <v>0.94</v>
      </c>
      <c r="K2" t="s">
        <v>507</v>
      </c>
      <c r="L2" t="s">
        <v>506</v>
      </c>
      <c r="M2">
        <v>21.72</v>
      </c>
      <c r="N2">
        <v>1.1220000000000001</v>
      </c>
      <c r="O2">
        <v>1.1339999999999999</v>
      </c>
      <c r="P2">
        <f>$M2+N2</f>
        <v>22.841999999999999</v>
      </c>
      <c r="Q2">
        <f>$M2+O2</f>
        <v>22.853999999999999</v>
      </c>
      <c r="R2" s="29">
        <f>_xlfn.XLOOKUP(L2,A:A,G:G)</f>
        <v>1.4893617021276595</v>
      </c>
    </row>
    <row r="3" spans="1:18" x14ac:dyDescent="0.2">
      <c r="A3" t="e">
        <f>_xlfn.IFNA(_xlfn.XLOOKUP(B3,'[1]WB Country Info'!B:B,'[1]WB Country Info'!A:A),_xlfn.XLOOKUP(C3,'[1]WB Country Info'!B:B,'[1]WB Country Info'!A:A))</f>
        <v>#N/A</v>
      </c>
      <c r="B3" t="s">
        <v>771</v>
      </c>
      <c r="C3">
        <v>0</v>
      </c>
      <c r="D3" s="30">
        <v>3.01</v>
      </c>
      <c r="E3" s="30">
        <v>0.24</v>
      </c>
      <c r="F3" t="s">
        <v>772</v>
      </c>
      <c r="G3" s="29">
        <f t="shared" si="0"/>
        <v>3.2021276595744679</v>
      </c>
      <c r="K3" t="s">
        <v>505</v>
      </c>
      <c r="L3" t="s">
        <v>504</v>
      </c>
      <c r="M3">
        <v>6.15</v>
      </c>
      <c r="N3">
        <v>1.972</v>
      </c>
      <c r="O3">
        <v>1.9490000000000001</v>
      </c>
      <c r="P3">
        <f t="shared" ref="P3:Q50" si="1">$M3+N3</f>
        <v>8.1219999999999999</v>
      </c>
      <c r="Q3">
        <f t="shared" si="1"/>
        <v>8.0990000000000002</v>
      </c>
      <c r="R3" s="29">
        <f t="shared" ref="R3:R50" si="2">_xlfn.SINGLE(_xlfn.XLOOKUP(L3,A:A,G:G))</f>
        <v>3.0851063829787235</v>
      </c>
    </row>
    <row r="4" spans="1:18" x14ac:dyDescent="0.2">
      <c r="A4" t="str">
        <f>_xlfn.IFNA(_xlfn.XLOOKUP(B4,'[1]WB Country Info'!B:B,'[1]WB Country Info'!A:A),_xlfn.XLOOKUP(C4,'[1]WB Country Info'!B:B,'[1]WB Country Info'!A:A))</f>
        <v>ALB</v>
      </c>
      <c r="B4" t="s">
        <v>523</v>
      </c>
      <c r="C4" t="s">
        <v>523</v>
      </c>
      <c r="D4" s="30">
        <v>1.97</v>
      </c>
      <c r="E4" s="30">
        <v>0.28000000000000003</v>
      </c>
      <c r="F4" t="s">
        <v>772</v>
      </c>
      <c r="G4" s="29">
        <f t="shared" si="0"/>
        <v>2.0957446808510638</v>
      </c>
      <c r="K4" t="s">
        <v>499</v>
      </c>
      <c r="L4" t="s">
        <v>498</v>
      </c>
      <c r="M4">
        <v>9.4</v>
      </c>
      <c r="N4">
        <v>2.3010000000000002</v>
      </c>
      <c r="O4">
        <v>1.754</v>
      </c>
      <c r="P4">
        <f t="shared" si="1"/>
        <v>11.701000000000001</v>
      </c>
      <c r="Q4">
        <f t="shared" si="1"/>
        <v>11.154</v>
      </c>
      <c r="R4" s="29">
        <f t="shared" si="2"/>
        <v>3.021276595744681</v>
      </c>
    </row>
    <row r="5" spans="1:18" x14ac:dyDescent="0.2">
      <c r="A5" t="str">
        <f>_xlfn.IFNA(_xlfn.XLOOKUP(B5,'[1]WB Country Info'!B:B,'[1]WB Country Info'!A:A),_xlfn.XLOOKUP(C5,'[1]WB Country Info'!B:B,'[1]WB Country Info'!A:A))</f>
        <v>DZA</v>
      </c>
      <c r="B5" t="s">
        <v>413</v>
      </c>
      <c r="C5" t="s">
        <v>413</v>
      </c>
      <c r="D5" s="30">
        <v>2.86</v>
      </c>
      <c r="E5" s="30">
        <v>0.28000000000000003</v>
      </c>
      <c r="F5" t="s">
        <v>773</v>
      </c>
      <c r="G5" s="29">
        <f t="shared" si="0"/>
        <v>3.0425531914893615</v>
      </c>
      <c r="K5" t="s">
        <v>463</v>
      </c>
      <c r="L5" t="s">
        <v>462</v>
      </c>
      <c r="M5">
        <v>-4.8899999999999997</v>
      </c>
      <c r="N5">
        <v>1.196</v>
      </c>
      <c r="O5">
        <v>1.329</v>
      </c>
      <c r="P5">
        <f t="shared" si="1"/>
        <v>-3.694</v>
      </c>
      <c r="Q5">
        <f t="shared" si="1"/>
        <v>-3.5609999999999999</v>
      </c>
      <c r="R5" s="29">
        <f t="shared" si="2"/>
        <v>3.8723404255319154</v>
      </c>
    </row>
    <row r="6" spans="1:18" x14ac:dyDescent="0.2">
      <c r="A6" t="str">
        <f>_xlfn.IFNA(_xlfn.XLOOKUP(B6,'[1]WB Country Info'!B:B,'[1]WB Country Info'!A:A),_xlfn.XLOOKUP(C6,'[1]WB Country Info'!B:B,'[1]WB Country Info'!A:A))</f>
        <v>ASM</v>
      </c>
      <c r="B6" t="s">
        <v>511</v>
      </c>
      <c r="C6" t="s">
        <v>511</v>
      </c>
      <c r="D6" s="30">
        <v>1.43</v>
      </c>
      <c r="E6" s="30">
        <v>0.56999999999999995</v>
      </c>
      <c r="F6">
        <v>0</v>
      </c>
      <c r="G6" s="29">
        <f t="shared" si="0"/>
        <v>1.5212765957446808</v>
      </c>
      <c r="K6" t="s">
        <v>425</v>
      </c>
      <c r="L6" t="s">
        <v>424</v>
      </c>
      <c r="M6">
        <v>7.72</v>
      </c>
      <c r="N6">
        <v>2.2029999999999998</v>
      </c>
      <c r="O6">
        <v>1.58</v>
      </c>
      <c r="P6">
        <f t="shared" si="1"/>
        <v>9.923</v>
      </c>
      <c r="Q6">
        <f t="shared" si="1"/>
        <v>9.3000000000000007</v>
      </c>
      <c r="R6" s="29">
        <f t="shared" si="2"/>
        <v>2.9042553191489362</v>
      </c>
    </row>
    <row r="7" spans="1:18" x14ac:dyDescent="0.2">
      <c r="A7" t="str">
        <f>_xlfn.IFNA(_xlfn.XLOOKUP(B7,'[1]WB Country Info'!B:B,'[1]WB Country Info'!A:A),_xlfn.XLOOKUP(C7,'[1]WB Country Info'!B:B,'[1]WB Country Info'!A:A))</f>
        <v>AND</v>
      </c>
      <c r="B7" t="s">
        <v>521</v>
      </c>
      <c r="C7" t="s">
        <v>521</v>
      </c>
      <c r="D7" s="30">
        <v>2.75</v>
      </c>
      <c r="E7" s="30">
        <v>0.28999999999999998</v>
      </c>
      <c r="F7" t="s">
        <v>772</v>
      </c>
      <c r="G7" s="29">
        <f t="shared" si="0"/>
        <v>2.9255319148936172</v>
      </c>
      <c r="K7" t="s">
        <v>417</v>
      </c>
      <c r="L7" t="s">
        <v>416</v>
      </c>
      <c r="M7">
        <v>7.92</v>
      </c>
      <c r="N7">
        <v>0.90900000000000003</v>
      </c>
      <c r="O7">
        <v>1.3979999999999999</v>
      </c>
      <c r="P7">
        <f t="shared" si="1"/>
        <v>8.8290000000000006</v>
      </c>
      <c r="Q7">
        <f t="shared" si="1"/>
        <v>9.3179999999999996</v>
      </c>
      <c r="R7" s="29">
        <f t="shared" si="2"/>
        <v>3.0425531914893615</v>
      </c>
    </row>
    <row r="8" spans="1:18" x14ac:dyDescent="0.2">
      <c r="A8" t="str">
        <f>_xlfn.IFNA(_xlfn.XLOOKUP(B8,'[1]WB Country Info'!B:B,'[1]WB Country Info'!A:A),_xlfn.XLOOKUP(C8,'[1]WB Country Info'!B:B,'[1]WB Country Info'!A:A))</f>
        <v>AGO</v>
      </c>
      <c r="B8" t="s">
        <v>525</v>
      </c>
      <c r="C8" t="s">
        <v>525</v>
      </c>
      <c r="D8" s="30">
        <v>1.61</v>
      </c>
      <c r="E8" s="30">
        <v>0.34</v>
      </c>
      <c r="F8" t="s">
        <v>773</v>
      </c>
      <c r="G8" s="29">
        <f t="shared" si="0"/>
        <v>1.7127659574468088</v>
      </c>
      <c r="K8" t="s">
        <v>383</v>
      </c>
      <c r="L8" t="s">
        <v>382</v>
      </c>
      <c r="M8">
        <v>1.26</v>
      </c>
      <c r="N8">
        <v>2.2989999999999999</v>
      </c>
      <c r="O8">
        <v>1.7669999999999999</v>
      </c>
      <c r="P8">
        <f t="shared" si="1"/>
        <v>3.5590000000000002</v>
      </c>
      <c r="Q8">
        <f t="shared" si="1"/>
        <v>3.0270000000000001</v>
      </c>
      <c r="R8" s="29">
        <f t="shared" si="2"/>
        <v>3.2234042553191489</v>
      </c>
    </row>
    <row r="9" spans="1:18" x14ac:dyDescent="0.2">
      <c r="A9" t="e">
        <f>_xlfn.IFNA(_xlfn.XLOOKUP(B9,'[1]WB Country Info'!B:B,'[1]WB Country Info'!A:A),_xlfn.XLOOKUP(C9,'[1]WB Country Info'!B:B,'[1]WB Country Info'!A:A))</f>
        <v>#N/A</v>
      </c>
      <c r="B9" s="34" t="s">
        <v>774</v>
      </c>
      <c r="C9">
        <v>0</v>
      </c>
      <c r="D9" s="30">
        <v>1.91</v>
      </c>
      <c r="E9" s="30">
        <v>0.31</v>
      </c>
      <c r="F9">
        <v>0</v>
      </c>
      <c r="G9" s="29">
        <f t="shared" si="0"/>
        <v>2.0319148936170213</v>
      </c>
      <c r="K9" t="s">
        <v>379</v>
      </c>
      <c r="L9" t="s">
        <v>378</v>
      </c>
      <c r="M9">
        <v>12.96</v>
      </c>
      <c r="N9">
        <v>1.8939999999999999</v>
      </c>
      <c r="O9">
        <v>1.524</v>
      </c>
      <c r="P9">
        <f t="shared" si="1"/>
        <v>14.854000000000001</v>
      </c>
      <c r="Q9">
        <f t="shared" si="1"/>
        <v>14.484000000000002</v>
      </c>
      <c r="R9" s="29">
        <f t="shared" si="2"/>
        <v>2.7659574468085109</v>
      </c>
    </row>
    <row r="10" spans="1:18" x14ac:dyDescent="0.2">
      <c r="A10" t="e">
        <f>_xlfn.IFNA(_xlfn.XLOOKUP(B10,'[1]WB Country Info'!B:B,'[1]WB Country Info'!A:A),_xlfn.XLOOKUP(C10,'[1]WB Country Info'!B:B,'[1]WB Country Info'!A:A))</f>
        <v>#N/A</v>
      </c>
      <c r="B10" s="34" t="s">
        <v>775</v>
      </c>
      <c r="C10">
        <v>0</v>
      </c>
      <c r="D10" s="30">
        <v>1.05</v>
      </c>
      <c r="E10" s="30">
        <v>0.76</v>
      </c>
      <c r="F10">
        <v>0</v>
      </c>
      <c r="G10" s="29">
        <f t="shared" si="0"/>
        <v>1.1170212765957448</v>
      </c>
      <c r="K10" t="s">
        <v>423</v>
      </c>
      <c r="L10" t="s">
        <v>422</v>
      </c>
      <c r="M10">
        <v>8.11</v>
      </c>
      <c r="N10">
        <v>2.2170000000000001</v>
      </c>
      <c r="O10">
        <v>1.899</v>
      </c>
      <c r="P10">
        <f t="shared" si="1"/>
        <v>10.327</v>
      </c>
      <c r="Q10">
        <f t="shared" si="1"/>
        <v>10.009</v>
      </c>
      <c r="R10" s="29">
        <f t="shared" si="2"/>
        <v>2.9893617021276597</v>
      </c>
    </row>
    <row r="11" spans="1:18" x14ac:dyDescent="0.2">
      <c r="A11" t="str">
        <f>_xlfn.IFNA(_xlfn.XLOOKUP(B11,'[1]WB Country Info'!B:B,'[1]WB Country Info'!A:A),_xlfn.XLOOKUP(C11,'[1]WB Country Info'!B:B,'[1]WB Country Info'!A:A))</f>
        <v>ATG</v>
      </c>
      <c r="B11" t="s">
        <v>509</v>
      </c>
      <c r="C11" t="s">
        <v>509</v>
      </c>
      <c r="D11" s="30">
        <v>1.86</v>
      </c>
      <c r="E11" s="30">
        <v>0.28000000000000003</v>
      </c>
      <c r="F11">
        <v>0</v>
      </c>
      <c r="G11" s="29">
        <f t="shared" si="0"/>
        <v>1.9787234042553195</v>
      </c>
      <c r="K11" t="s">
        <v>355</v>
      </c>
      <c r="L11" t="s">
        <v>354</v>
      </c>
      <c r="M11">
        <v>14.83</v>
      </c>
      <c r="N11">
        <v>1.3109999999999999</v>
      </c>
      <c r="O11">
        <v>1.3129999999999999</v>
      </c>
      <c r="P11">
        <f t="shared" si="1"/>
        <v>16.140999999999998</v>
      </c>
      <c r="Q11">
        <f t="shared" si="1"/>
        <v>16.143000000000001</v>
      </c>
      <c r="R11" s="29">
        <f t="shared" si="2"/>
        <v>1.8936170212765959</v>
      </c>
    </row>
    <row r="12" spans="1:18" x14ac:dyDescent="0.2">
      <c r="A12" t="str">
        <f>_xlfn.IFNA(_xlfn.XLOOKUP(B12,'[1]WB Country Info'!B:B,'[1]WB Country Info'!A:A),_xlfn.XLOOKUP(C12,'[1]WB Country Info'!B:B,'[1]WB Country Info'!A:A))</f>
        <v>ARG</v>
      </c>
      <c r="B12" t="s">
        <v>515</v>
      </c>
      <c r="C12" t="s">
        <v>515</v>
      </c>
      <c r="D12" s="30">
        <v>1.1100000000000001</v>
      </c>
      <c r="E12" s="30">
        <v>0.26</v>
      </c>
      <c r="F12" t="s">
        <v>776</v>
      </c>
      <c r="G12" s="29">
        <f t="shared" si="0"/>
        <v>1.1808510638297873</v>
      </c>
      <c r="K12" t="s">
        <v>331</v>
      </c>
      <c r="L12" t="s">
        <v>330</v>
      </c>
      <c r="M12">
        <v>9.8699999999999992</v>
      </c>
      <c r="N12">
        <v>1.7030000000000001</v>
      </c>
      <c r="O12">
        <v>1.7909999999999999</v>
      </c>
      <c r="P12">
        <f t="shared" si="1"/>
        <v>11.572999999999999</v>
      </c>
      <c r="Q12">
        <f t="shared" si="1"/>
        <v>11.661</v>
      </c>
      <c r="R12" s="29">
        <f t="shared" si="2"/>
        <v>2.7127659574468086</v>
      </c>
    </row>
    <row r="13" spans="1:18" x14ac:dyDescent="0.2">
      <c r="A13" t="str">
        <f>_xlfn.IFNA(_xlfn.XLOOKUP(B13,'[1]WB Country Info'!B:B,'[1]WB Country Info'!A:A),_xlfn.XLOOKUP(C13,'[1]WB Country Info'!B:B,'[1]WB Country Info'!A:A))</f>
        <v>ARM</v>
      </c>
      <c r="B13" t="s">
        <v>513</v>
      </c>
      <c r="C13" t="s">
        <v>513</v>
      </c>
      <c r="D13" s="30">
        <v>2.38</v>
      </c>
      <c r="E13" s="30">
        <v>0.28999999999999998</v>
      </c>
      <c r="F13" t="s">
        <v>770</v>
      </c>
      <c r="G13" s="29">
        <f t="shared" si="0"/>
        <v>2.5319148936170213</v>
      </c>
      <c r="K13" t="s">
        <v>305</v>
      </c>
      <c r="L13" t="s">
        <v>304</v>
      </c>
      <c r="M13">
        <v>1.44</v>
      </c>
      <c r="N13">
        <v>0.73799999999999999</v>
      </c>
      <c r="O13">
        <v>1.1499999999999999</v>
      </c>
      <c r="P13">
        <f t="shared" si="1"/>
        <v>2.1779999999999999</v>
      </c>
      <c r="Q13">
        <f t="shared" si="1"/>
        <v>2.59</v>
      </c>
      <c r="R13" s="29">
        <f t="shared" si="2"/>
        <v>2.521276595744681</v>
      </c>
    </row>
    <row r="14" spans="1:18" x14ac:dyDescent="0.2">
      <c r="A14" t="str">
        <f>_xlfn.IFNA(_xlfn.XLOOKUP(B14,'[1]WB Country Info'!B:B,'[1]WB Country Info'!A:A),_xlfn.XLOOKUP(C14,'[1]WB Country Info'!B:B,'[1]WB Country Info'!A:A))</f>
        <v>ABW</v>
      </c>
      <c r="B14" t="s">
        <v>529</v>
      </c>
      <c r="C14" t="s">
        <v>529</v>
      </c>
      <c r="D14" s="30">
        <v>1.31</v>
      </c>
      <c r="E14" s="30">
        <v>0.34</v>
      </c>
      <c r="F14" t="s">
        <v>776</v>
      </c>
      <c r="G14" s="29">
        <f t="shared" si="0"/>
        <v>1.3936170212765959</v>
      </c>
      <c r="K14" t="s">
        <v>311</v>
      </c>
      <c r="L14" t="s">
        <v>310</v>
      </c>
      <c r="M14">
        <v>9.56</v>
      </c>
      <c r="N14">
        <v>0.98799999999999999</v>
      </c>
      <c r="O14">
        <v>0.98399999999999999</v>
      </c>
      <c r="P14">
        <f t="shared" si="1"/>
        <v>10.548</v>
      </c>
      <c r="Q14">
        <f t="shared" si="1"/>
        <v>10.544</v>
      </c>
      <c r="R14" s="29">
        <f t="shared" si="2"/>
        <v>2.1595744680851063</v>
      </c>
    </row>
    <row r="15" spans="1:18" x14ac:dyDescent="0.2">
      <c r="A15" t="str">
        <f>_xlfn.IFNA(_xlfn.XLOOKUP(B15,'[1]WB Country Info'!B:B,'[1]WB Country Info'!A:A),_xlfn.XLOOKUP(C15,'[1]WB Country Info'!B:B,'[1]WB Country Info'!A:A))</f>
        <v>AUS</v>
      </c>
      <c r="B15" t="s">
        <v>507</v>
      </c>
      <c r="C15" t="s">
        <v>507</v>
      </c>
      <c r="D15" s="30">
        <v>1.4</v>
      </c>
      <c r="E15" s="30">
        <v>0.25</v>
      </c>
      <c r="F15" t="s">
        <v>777</v>
      </c>
      <c r="G15" s="29">
        <f t="shared" si="0"/>
        <v>1.4893617021276595</v>
      </c>
      <c r="K15" t="s">
        <v>301</v>
      </c>
      <c r="L15" t="s">
        <v>300</v>
      </c>
      <c r="M15">
        <v>12.79</v>
      </c>
      <c r="N15">
        <v>1.6879999999999999</v>
      </c>
      <c r="O15">
        <v>1.5980000000000001</v>
      </c>
      <c r="P15">
        <f t="shared" si="1"/>
        <v>14.478</v>
      </c>
      <c r="Q15">
        <f t="shared" si="1"/>
        <v>14.388</v>
      </c>
      <c r="R15" s="29">
        <f t="shared" si="2"/>
        <v>2.8085106382978728</v>
      </c>
    </row>
    <row r="16" spans="1:18" x14ac:dyDescent="0.2">
      <c r="A16" t="str">
        <f>_xlfn.IFNA(_xlfn.XLOOKUP(B16,'[1]WB Country Info'!B:B,'[1]WB Country Info'!A:A),_xlfn.XLOOKUP(C16,'[1]WB Country Info'!B:B,'[1]WB Country Info'!A:A))</f>
        <v>AUT</v>
      </c>
      <c r="B16" t="s">
        <v>505</v>
      </c>
      <c r="C16" t="s">
        <v>505</v>
      </c>
      <c r="D16" s="30">
        <v>2.9</v>
      </c>
      <c r="E16" s="30">
        <v>0.28000000000000003</v>
      </c>
      <c r="F16" t="s">
        <v>772</v>
      </c>
      <c r="G16" s="29">
        <f t="shared" si="0"/>
        <v>3.0851063829787235</v>
      </c>
      <c r="K16" t="s">
        <v>295</v>
      </c>
      <c r="L16" t="s">
        <v>294</v>
      </c>
      <c r="M16">
        <v>12.29</v>
      </c>
      <c r="N16">
        <v>1.347</v>
      </c>
      <c r="O16">
        <v>1.0920000000000001</v>
      </c>
      <c r="P16">
        <f t="shared" si="1"/>
        <v>13.636999999999999</v>
      </c>
      <c r="Q16">
        <f t="shared" si="1"/>
        <v>13.382</v>
      </c>
      <c r="R16" s="29">
        <f t="shared" si="2"/>
        <v>1.7659574468085106</v>
      </c>
    </row>
    <row r="17" spans="1:18" x14ac:dyDescent="0.2">
      <c r="A17" t="str">
        <f>_xlfn.IFNA(_xlfn.XLOOKUP(B17,'[1]WB Country Info'!B:B,'[1]WB Country Info'!A:A),_xlfn.XLOOKUP(C17,'[1]WB Country Info'!B:B,'[1]WB Country Info'!A:A))</f>
        <v>AZE</v>
      </c>
      <c r="B17" t="s">
        <v>503</v>
      </c>
      <c r="C17" t="s">
        <v>503</v>
      </c>
      <c r="D17" s="30">
        <v>2.57</v>
      </c>
      <c r="E17" s="30">
        <v>0.35</v>
      </c>
      <c r="F17" t="s">
        <v>770</v>
      </c>
      <c r="G17" s="29">
        <f t="shared" si="0"/>
        <v>2.7340425531914891</v>
      </c>
      <c r="K17" t="s">
        <v>281</v>
      </c>
      <c r="L17" t="s">
        <v>280</v>
      </c>
      <c r="M17">
        <v>12.18</v>
      </c>
      <c r="N17">
        <v>1.2589999999999999</v>
      </c>
      <c r="O17">
        <v>1.2130000000000001</v>
      </c>
      <c r="P17">
        <f t="shared" si="1"/>
        <v>13.439</v>
      </c>
      <c r="Q17">
        <f t="shared" si="1"/>
        <v>13.393000000000001</v>
      </c>
      <c r="R17" s="29">
        <f t="shared" si="2"/>
        <v>2.1276595744680851</v>
      </c>
    </row>
    <row r="18" spans="1:18" x14ac:dyDescent="0.2">
      <c r="A18" t="str">
        <f>_xlfn.IFNA(_xlfn.XLOOKUP(B18,'[1]WB Country Info'!B:B,'[1]WB Country Info'!A:A),_xlfn.XLOOKUP(C18,'[1]WB Country Info'!B:B,'[1]WB Country Info'!A:A))</f>
        <v>BHS</v>
      </c>
      <c r="B18" t="s">
        <v>729</v>
      </c>
      <c r="C18" t="s">
        <v>487</v>
      </c>
      <c r="D18" s="30">
        <v>1.53</v>
      </c>
      <c r="E18" s="30">
        <v>0.28999999999999998</v>
      </c>
      <c r="F18" t="s">
        <v>193</v>
      </c>
      <c r="G18" s="29">
        <f t="shared" si="0"/>
        <v>1.6276595744680853</v>
      </c>
      <c r="K18" t="s">
        <v>245</v>
      </c>
      <c r="L18" t="s">
        <v>244</v>
      </c>
      <c r="M18">
        <v>9.19</v>
      </c>
      <c r="N18">
        <v>2.3359999999999999</v>
      </c>
      <c r="O18">
        <v>1.79</v>
      </c>
      <c r="P18">
        <f t="shared" si="1"/>
        <v>11.526</v>
      </c>
      <c r="Q18">
        <f t="shared" si="1"/>
        <v>10.98</v>
      </c>
      <c r="R18" s="29">
        <f t="shared" si="2"/>
        <v>3.0106382978723407</v>
      </c>
    </row>
    <row r="19" spans="1:18" x14ac:dyDescent="0.2">
      <c r="A19" t="str">
        <f>_xlfn.IFNA(_xlfn.XLOOKUP(B19,'[1]WB Country Info'!B:B,'[1]WB Country Info'!A:A),_xlfn.XLOOKUP(C19,'[1]WB Country Info'!B:B,'[1]WB Country Info'!A:A))</f>
        <v>BHR</v>
      </c>
      <c r="B19" t="s">
        <v>489</v>
      </c>
      <c r="C19" t="s">
        <v>489</v>
      </c>
      <c r="D19" s="30">
        <v>3.13</v>
      </c>
      <c r="E19" s="30">
        <v>0.55000000000000004</v>
      </c>
      <c r="F19" t="s">
        <v>770</v>
      </c>
      <c r="G19" s="29">
        <f t="shared" si="0"/>
        <v>3.3297872340425534</v>
      </c>
      <c r="K19" t="s">
        <v>225</v>
      </c>
      <c r="L19" t="s">
        <v>224</v>
      </c>
      <c r="M19">
        <v>20.46</v>
      </c>
      <c r="N19">
        <v>1.1140000000000001</v>
      </c>
      <c r="O19">
        <v>0.85299999999999998</v>
      </c>
      <c r="P19">
        <f t="shared" si="1"/>
        <v>21.574000000000002</v>
      </c>
      <c r="Q19">
        <f t="shared" si="1"/>
        <v>21.313000000000002</v>
      </c>
      <c r="R19" s="29">
        <f t="shared" si="2"/>
        <v>1.6808510638297873</v>
      </c>
    </row>
    <row r="20" spans="1:18" x14ac:dyDescent="0.2">
      <c r="A20" t="e">
        <f>_xlfn.IFNA(_xlfn.XLOOKUP(B20,'[1]WB Country Info'!B:B,'[1]WB Country Info'!A:A),_xlfn.XLOOKUP(C20,'[1]WB Country Info'!B:B,'[1]WB Country Info'!A:A))</f>
        <v>#N/A</v>
      </c>
      <c r="B20" t="s">
        <v>778</v>
      </c>
      <c r="C20">
        <v>0</v>
      </c>
      <c r="D20" s="30">
        <v>1.22</v>
      </c>
      <c r="E20" s="30">
        <v>0.17</v>
      </c>
      <c r="F20" t="s">
        <v>770</v>
      </c>
      <c r="G20" s="29">
        <f t="shared" si="0"/>
        <v>1.2978723404255319</v>
      </c>
      <c r="K20" t="s">
        <v>181</v>
      </c>
      <c r="L20" t="s">
        <v>180</v>
      </c>
      <c r="M20">
        <v>9.64</v>
      </c>
      <c r="N20">
        <v>2.1749999999999998</v>
      </c>
      <c r="O20">
        <v>1.7170000000000001</v>
      </c>
      <c r="P20">
        <f t="shared" si="1"/>
        <v>11.815000000000001</v>
      </c>
      <c r="Q20">
        <f t="shared" si="1"/>
        <v>11.357000000000001</v>
      </c>
      <c r="R20" s="29">
        <f t="shared" si="2"/>
        <v>3.0744680851063833</v>
      </c>
    </row>
    <row r="21" spans="1:18" x14ac:dyDescent="0.2">
      <c r="A21" t="str">
        <f>_xlfn.IFNA(_xlfn.XLOOKUP(B21,'[1]WB Country Info'!B:B,'[1]WB Country Info'!A:A),_xlfn.XLOOKUP(C21,'[1]WB Country Info'!B:B,'[1]WB Country Info'!A:A))</f>
        <v>BGD</v>
      </c>
      <c r="B21" t="s">
        <v>493</v>
      </c>
      <c r="C21" t="s">
        <v>493</v>
      </c>
      <c r="D21" s="30">
        <v>0.9</v>
      </c>
      <c r="E21" s="30">
        <v>0.41</v>
      </c>
      <c r="F21" t="s">
        <v>770</v>
      </c>
      <c r="G21" s="29">
        <f t="shared" si="0"/>
        <v>0.95744680851063835</v>
      </c>
      <c r="K21" t="s">
        <v>173</v>
      </c>
      <c r="L21" t="s">
        <v>172</v>
      </c>
      <c r="M21">
        <v>10.59</v>
      </c>
      <c r="N21">
        <v>0.77800000000000002</v>
      </c>
      <c r="O21">
        <v>0.92100000000000004</v>
      </c>
      <c r="P21">
        <f t="shared" si="1"/>
        <v>11.368</v>
      </c>
      <c r="Q21">
        <f t="shared" si="1"/>
        <v>11.510999999999999</v>
      </c>
      <c r="R21" s="29">
        <f t="shared" si="2"/>
        <v>1.0319148936170213</v>
      </c>
    </row>
    <row r="22" spans="1:18" x14ac:dyDescent="0.2">
      <c r="A22" t="str">
        <f>_xlfn.IFNA(_xlfn.XLOOKUP(B22,'[1]WB Country Info'!B:B,'[1]WB Country Info'!A:A),_xlfn.XLOOKUP(C22,'[1]WB Country Info'!B:B,'[1]WB Country Info'!A:A))</f>
        <v>BRB</v>
      </c>
      <c r="B22" t="s">
        <v>473</v>
      </c>
      <c r="C22" t="s">
        <v>473</v>
      </c>
      <c r="D22" s="30">
        <v>1.66</v>
      </c>
      <c r="E22" s="30">
        <v>0.32</v>
      </c>
      <c r="F22">
        <v>0</v>
      </c>
      <c r="G22" s="29">
        <f t="shared" si="0"/>
        <v>1.7659574468085106</v>
      </c>
      <c r="K22" t="s">
        <v>179</v>
      </c>
      <c r="L22" t="s">
        <v>178</v>
      </c>
      <c r="M22">
        <v>-0.05</v>
      </c>
      <c r="N22">
        <v>2.129</v>
      </c>
      <c r="O22">
        <v>1.6759999999999999</v>
      </c>
      <c r="P22">
        <f t="shared" si="1"/>
        <v>2.0790000000000002</v>
      </c>
      <c r="Q22">
        <f t="shared" si="1"/>
        <v>1.6259999999999999</v>
      </c>
      <c r="R22" s="29">
        <f t="shared" si="2"/>
        <v>3.3510638297872339</v>
      </c>
    </row>
    <row r="23" spans="1:18" x14ac:dyDescent="0.2">
      <c r="A23" t="str">
        <f>_xlfn.IFNA(_xlfn.XLOOKUP(B23,'[1]WB Country Info'!B:B,'[1]WB Country Info'!A:A),_xlfn.XLOOKUP(C23,'[1]WB Country Info'!B:B,'[1]WB Country Info'!A:A))</f>
        <v>BLR</v>
      </c>
      <c r="B23" t="s">
        <v>483</v>
      </c>
      <c r="C23" t="s">
        <v>483</v>
      </c>
      <c r="D23" s="30">
        <v>3.16</v>
      </c>
      <c r="E23" s="30">
        <v>0.21</v>
      </c>
      <c r="F23" t="s">
        <v>772</v>
      </c>
      <c r="G23" s="29">
        <f t="shared" si="0"/>
        <v>3.3617021276595747</v>
      </c>
      <c r="K23" t="s">
        <v>153</v>
      </c>
      <c r="L23" t="s">
        <v>152</v>
      </c>
      <c r="M23">
        <v>7.59</v>
      </c>
      <c r="N23">
        <v>2.375</v>
      </c>
      <c r="O23">
        <v>2.0499999999999998</v>
      </c>
      <c r="P23">
        <f t="shared" si="1"/>
        <v>9.9649999999999999</v>
      </c>
      <c r="Q23">
        <f t="shared" si="1"/>
        <v>9.64</v>
      </c>
      <c r="R23" s="29">
        <f t="shared" si="2"/>
        <v>2.9680851063829787</v>
      </c>
    </row>
    <row r="24" spans="1:18" x14ac:dyDescent="0.2">
      <c r="A24" t="str">
        <f>_xlfn.IFNA(_xlfn.XLOOKUP(B24,'[1]WB Country Info'!B:B,'[1]WB Country Info'!A:A),_xlfn.XLOOKUP(C24,'[1]WB Country Info'!B:B,'[1]WB Country Info'!A:A))</f>
        <v>BEL</v>
      </c>
      <c r="B24" t="s">
        <v>499</v>
      </c>
      <c r="C24" t="s">
        <v>499</v>
      </c>
      <c r="D24" s="30">
        <v>2.84</v>
      </c>
      <c r="E24" s="30">
        <v>0.2</v>
      </c>
      <c r="F24" t="s">
        <v>772</v>
      </c>
      <c r="G24" s="29">
        <f t="shared" si="0"/>
        <v>3.021276595744681</v>
      </c>
      <c r="K24" t="s">
        <v>145</v>
      </c>
      <c r="L24" t="s">
        <v>144</v>
      </c>
      <c r="M24">
        <v>14.6</v>
      </c>
      <c r="N24">
        <v>1.6040000000000001</v>
      </c>
      <c r="O24">
        <v>1.23</v>
      </c>
      <c r="P24">
        <f t="shared" si="1"/>
        <v>16.204000000000001</v>
      </c>
      <c r="Q24">
        <f t="shared" si="1"/>
        <v>15.83</v>
      </c>
      <c r="R24" s="29">
        <f t="shared" si="2"/>
        <v>2.4680851063829787</v>
      </c>
    </row>
    <row r="25" spans="1:18" x14ac:dyDescent="0.2">
      <c r="A25" t="str">
        <f>_xlfn.IFNA(_xlfn.XLOOKUP(B25,'[1]WB Country Info'!B:B,'[1]WB Country Info'!A:A),_xlfn.XLOOKUP(C25,'[1]WB Country Info'!B:B,'[1]WB Country Info'!A:A))</f>
        <v>BLZ</v>
      </c>
      <c r="B25" t="s">
        <v>481</v>
      </c>
      <c r="C25" t="s">
        <v>481</v>
      </c>
      <c r="D25" s="30">
        <v>1.23</v>
      </c>
      <c r="E25" s="30">
        <v>0.26</v>
      </c>
      <c r="F25" t="s">
        <v>193</v>
      </c>
      <c r="G25" s="29">
        <f t="shared" si="0"/>
        <v>1.3085106382978724</v>
      </c>
      <c r="K25" t="s">
        <v>91</v>
      </c>
      <c r="L25" t="s">
        <v>90</v>
      </c>
      <c r="M25">
        <v>7.52</v>
      </c>
      <c r="N25">
        <v>1.835</v>
      </c>
      <c r="O25">
        <v>1.8080000000000001</v>
      </c>
      <c r="P25">
        <f t="shared" si="1"/>
        <v>9.3550000000000004</v>
      </c>
      <c r="Q25">
        <f t="shared" si="1"/>
        <v>9.3279999999999994</v>
      </c>
      <c r="R25" s="29">
        <f t="shared" si="2"/>
        <v>2.6702127659574466</v>
      </c>
    </row>
    <row r="26" spans="1:18" x14ac:dyDescent="0.2">
      <c r="A26" t="str">
        <f>_xlfn.IFNA(_xlfn.XLOOKUP(B26,'[1]WB Country Info'!B:B,'[1]WB Country Info'!A:A),_xlfn.XLOOKUP(C26,'[1]WB Country Info'!B:B,'[1]WB Country Info'!A:A))</f>
        <v>BEN</v>
      </c>
      <c r="B26" t="s">
        <v>497</v>
      </c>
      <c r="C26" t="s">
        <v>497</v>
      </c>
      <c r="D26" s="30">
        <v>1.82</v>
      </c>
      <c r="E26" s="30">
        <v>0.42</v>
      </c>
      <c r="F26" t="s">
        <v>773</v>
      </c>
      <c r="G26" s="29">
        <f t="shared" si="0"/>
        <v>1.9361702127659577</v>
      </c>
      <c r="K26" t="s">
        <v>393</v>
      </c>
      <c r="L26" t="s">
        <v>392</v>
      </c>
      <c r="M26">
        <v>13.62</v>
      </c>
      <c r="N26">
        <v>1.7010000000000001</v>
      </c>
      <c r="O26">
        <v>1.427</v>
      </c>
      <c r="P26">
        <f t="shared" si="1"/>
        <v>15.321</v>
      </c>
      <c r="Q26">
        <f t="shared" si="1"/>
        <v>15.046999999999999</v>
      </c>
      <c r="R26" s="29">
        <f t="shared" si="2"/>
        <v>2.7340425531914891</v>
      </c>
    </row>
    <row r="27" spans="1:18" x14ac:dyDescent="0.2">
      <c r="A27" t="str">
        <f>_xlfn.IFNA(_xlfn.XLOOKUP(B27,'[1]WB Country Info'!B:B,'[1]WB Country Info'!A:A),_xlfn.XLOOKUP(C27,'[1]WB Country Info'!B:B,'[1]WB Country Info'!A:A))</f>
        <v>BTN</v>
      </c>
      <c r="B27" t="s">
        <v>469</v>
      </c>
      <c r="C27" t="s">
        <v>469</v>
      </c>
      <c r="D27" s="30">
        <v>1.25</v>
      </c>
      <c r="E27" s="30">
        <v>0.6</v>
      </c>
      <c r="F27" t="s">
        <v>770</v>
      </c>
      <c r="G27" s="29">
        <f t="shared" si="0"/>
        <v>1.3297872340425532</v>
      </c>
      <c r="K27" t="s">
        <v>87</v>
      </c>
      <c r="L27" t="s">
        <v>86</v>
      </c>
      <c r="M27">
        <v>2.27</v>
      </c>
      <c r="N27">
        <v>2.7669999999999999</v>
      </c>
      <c r="O27">
        <v>1.7330000000000001</v>
      </c>
      <c r="P27">
        <f t="shared" si="1"/>
        <v>5.0369999999999999</v>
      </c>
      <c r="Q27">
        <f t="shared" si="1"/>
        <v>4.0030000000000001</v>
      </c>
      <c r="R27" s="29">
        <f t="shared" si="2"/>
        <v>3.1382978723404258</v>
      </c>
    </row>
    <row r="28" spans="1:18" x14ac:dyDescent="0.2">
      <c r="A28" t="str">
        <f>_xlfn.IFNA(_xlfn.XLOOKUP(B28,'[1]WB Country Info'!B:B,'[1]WB Country Info'!A:A),_xlfn.XLOOKUP(C28,'[1]WB Country Info'!B:B,'[1]WB Country Info'!A:A))</f>
        <v>BOL</v>
      </c>
      <c r="B28" t="s">
        <v>477</v>
      </c>
      <c r="C28" t="s">
        <v>477</v>
      </c>
      <c r="D28" s="30">
        <v>0.65</v>
      </c>
      <c r="E28" s="30">
        <v>0.28999999999999998</v>
      </c>
      <c r="F28" t="s">
        <v>776</v>
      </c>
      <c r="G28" s="29">
        <f t="shared" si="0"/>
        <v>0.69148936170212771</v>
      </c>
      <c r="K28" t="s">
        <v>459</v>
      </c>
      <c r="L28" t="s">
        <v>458</v>
      </c>
      <c r="M28">
        <v>6.96</v>
      </c>
      <c r="N28">
        <v>2.097</v>
      </c>
      <c r="O28">
        <v>1.79</v>
      </c>
      <c r="P28">
        <f t="shared" si="1"/>
        <v>9.0570000000000004</v>
      </c>
      <c r="Q28">
        <f t="shared" si="1"/>
        <v>8.75</v>
      </c>
      <c r="R28" s="29">
        <f t="shared" si="2"/>
        <v>3.0106382978723407</v>
      </c>
    </row>
    <row r="29" spans="1:18" x14ac:dyDescent="0.2">
      <c r="A29" t="e">
        <f>_xlfn.IFNA(_xlfn.XLOOKUP(B29,'[1]WB Country Info'!B:B,'[1]WB Country Info'!A:A),_xlfn.XLOOKUP(C29,'[1]WB Country Info'!B:B,'[1]WB Country Info'!A:A))</f>
        <v>#N/A</v>
      </c>
      <c r="B29" t="s">
        <v>779</v>
      </c>
      <c r="C29">
        <v>0</v>
      </c>
      <c r="D29" s="30">
        <v>1.43</v>
      </c>
      <c r="E29" s="30">
        <v>0.34</v>
      </c>
      <c r="F29" t="s">
        <v>776</v>
      </c>
      <c r="G29" s="29">
        <f t="shared" si="0"/>
        <v>1.5212765957446808</v>
      </c>
      <c r="K29" t="s">
        <v>45</v>
      </c>
      <c r="L29" t="s">
        <v>44</v>
      </c>
      <c r="M29">
        <v>11.99</v>
      </c>
      <c r="N29">
        <v>1.6839999999999999</v>
      </c>
      <c r="O29">
        <v>1.5049999999999999</v>
      </c>
      <c r="P29">
        <f t="shared" si="1"/>
        <v>13.673999999999999</v>
      </c>
      <c r="Q29">
        <f t="shared" si="1"/>
        <v>13.495000000000001</v>
      </c>
      <c r="R29" s="29">
        <f t="shared" si="2"/>
        <v>1.7021276595744683</v>
      </c>
    </row>
    <row r="30" spans="1:18" x14ac:dyDescent="0.2">
      <c r="A30" t="str">
        <f>_xlfn.IFNA(_xlfn.XLOOKUP(B30,'[1]WB Country Info'!B:B,'[1]WB Country Info'!A:A),_xlfn.XLOOKUP(C30,'[1]WB Country Info'!B:B,'[1]WB Country Info'!A:A))</f>
        <v>BIH</v>
      </c>
      <c r="B30" t="s">
        <v>485</v>
      </c>
      <c r="C30" t="s">
        <v>485</v>
      </c>
      <c r="D30" s="30">
        <v>2.61</v>
      </c>
      <c r="E30" s="30">
        <v>0.3</v>
      </c>
      <c r="F30" t="s">
        <v>772</v>
      </c>
      <c r="G30" s="29">
        <f t="shared" si="0"/>
        <v>2.7765957446808511</v>
      </c>
      <c r="K30" t="s">
        <v>371</v>
      </c>
      <c r="L30" t="s">
        <v>370</v>
      </c>
      <c r="M30">
        <v>8.6</v>
      </c>
      <c r="N30">
        <v>1.3779999999999999</v>
      </c>
      <c r="O30">
        <v>1.1579999999999999</v>
      </c>
      <c r="P30">
        <f t="shared" si="1"/>
        <v>9.9779999999999998</v>
      </c>
      <c r="Q30">
        <f t="shared" si="1"/>
        <v>9.7579999999999991</v>
      </c>
      <c r="R30" s="29">
        <f t="shared" si="2"/>
        <v>2.4468085106382977</v>
      </c>
    </row>
    <row r="31" spans="1:18" x14ac:dyDescent="0.2">
      <c r="A31" t="str">
        <f>_xlfn.IFNA(_xlfn.XLOOKUP(B31,'[1]WB Country Info'!B:B,'[1]WB Country Info'!A:A),_xlfn.XLOOKUP(C31,'[1]WB Country Info'!B:B,'[1]WB Country Info'!A:A))</f>
        <v>BWA</v>
      </c>
      <c r="B31" t="s">
        <v>467</v>
      </c>
      <c r="C31" t="s">
        <v>467</v>
      </c>
      <c r="D31" s="30">
        <v>1.38</v>
      </c>
      <c r="E31" s="30">
        <v>0.28999999999999998</v>
      </c>
      <c r="F31" t="s">
        <v>773</v>
      </c>
      <c r="G31" s="29">
        <f t="shared" si="0"/>
        <v>1.4680851063829787</v>
      </c>
      <c r="K31" t="s">
        <v>31</v>
      </c>
      <c r="L31" t="s">
        <v>30</v>
      </c>
      <c r="M31">
        <v>8.7899999999999991</v>
      </c>
      <c r="N31">
        <v>1.919</v>
      </c>
      <c r="O31">
        <v>1.159</v>
      </c>
      <c r="P31">
        <f t="shared" si="1"/>
        <v>10.709</v>
      </c>
      <c r="Q31">
        <f t="shared" si="1"/>
        <v>9.9489999999999998</v>
      </c>
      <c r="R31" s="29">
        <f t="shared" si="2"/>
        <v>2.5106382978723403</v>
      </c>
    </row>
    <row r="32" spans="1:18" x14ac:dyDescent="0.2">
      <c r="A32" t="str">
        <f>_xlfn.IFNA(_xlfn.XLOOKUP(B32,'[1]WB Country Info'!B:B,'[1]WB Country Info'!A:A),_xlfn.XLOOKUP(C32,'[1]WB Country Info'!B:B,'[1]WB Country Info'!A:A))</f>
        <v>BRA</v>
      </c>
      <c r="B32" t="s">
        <v>475</v>
      </c>
      <c r="C32" t="s">
        <v>475</v>
      </c>
      <c r="D32" s="30">
        <v>1.7</v>
      </c>
      <c r="E32" s="30">
        <v>0.17</v>
      </c>
      <c r="F32" t="s">
        <v>776</v>
      </c>
      <c r="G32" s="29">
        <f t="shared" si="0"/>
        <v>1.8085106382978724</v>
      </c>
      <c r="K32" t="s">
        <v>475</v>
      </c>
      <c r="L32" t="s">
        <v>474</v>
      </c>
      <c r="M32">
        <v>24.98</v>
      </c>
      <c r="N32">
        <v>1.2529999999999999</v>
      </c>
      <c r="O32">
        <v>1.167</v>
      </c>
      <c r="P32">
        <f t="shared" si="1"/>
        <v>26.233000000000001</v>
      </c>
      <c r="Q32">
        <f t="shared" si="1"/>
        <v>26.147000000000002</v>
      </c>
      <c r="R32" s="29">
        <f t="shared" si="2"/>
        <v>1.8085106382978724</v>
      </c>
    </row>
    <row r="33" spans="1:18" x14ac:dyDescent="0.2">
      <c r="A33" t="str">
        <f>_xlfn.IFNA(_xlfn.XLOOKUP(B33,'[1]WB Country Info'!B:B,'[1]WB Country Info'!A:A),_xlfn.XLOOKUP(C33,'[1]WB Country Info'!B:B,'[1]WB Country Info'!A:A))</f>
        <v>VGB</v>
      </c>
      <c r="B33" t="s">
        <v>23</v>
      </c>
      <c r="C33" t="s">
        <v>23</v>
      </c>
      <c r="D33" s="30">
        <v>1.88</v>
      </c>
      <c r="E33" s="30">
        <v>0.3</v>
      </c>
      <c r="F33">
        <v>0</v>
      </c>
      <c r="G33" s="29">
        <f t="shared" si="0"/>
        <v>2</v>
      </c>
      <c r="K33" t="s">
        <v>455</v>
      </c>
      <c r="L33" t="s">
        <v>454</v>
      </c>
      <c r="M33">
        <v>9.3800000000000008</v>
      </c>
      <c r="N33">
        <v>1.0409999999999999</v>
      </c>
      <c r="O33">
        <v>0.875</v>
      </c>
      <c r="P33">
        <f t="shared" si="1"/>
        <v>10.421000000000001</v>
      </c>
      <c r="Q33">
        <f t="shared" si="1"/>
        <v>10.255000000000001</v>
      </c>
      <c r="R33" s="29">
        <f t="shared" si="2"/>
        <v>1.0212765957446808</v>
      </c>
    </row>
    <row r="34" spans="1:18" x14ac:dyDescent="0.2">
      <c r="A34" t="str">
        <f>_xlfn.IFNA(_xlfn.XLOOKUP(B34,'[1]WB Country Info'!B:B,'[1]WB Country Info'!A:A),_xlfn.XLOOKUP(C34,'[1]WB Country Info'!B:B,'[1]WB Country Info'!A:A))</f>
        <v>BGR</v>
      </c>
      <c r="B34" t="s">
        <v>491</v>
      </c>
      <c r="C34" t="s">
        <v>491</v>
      </c>
      <c r="D34" s="30">
        <v>2.0099999999999998</v>
      </c>
      <c r="E34" s="30">
        <v>0.25</v>
      </c>
      <c r="F34" t="s">
        <v>772</v>
      </c>
      <c r="G34" s="29">
        <f t="shared" si="0"/>
        <v>2.1382978723404253</v>
      </c>
      <c r="K34" t="s">
        <v>453</v>
      </c>
      <c r="L34" t="s">
        <v>452</v>
      </c>
      <c r="M34">
        <v>6.79</v>
      </c>
      <c r="N34">
        <v>1.4750000000000001</v>
      </c>
      <c r="O34">
        <v>1.3839999999999999</v>
      </c>
      <c r="P34">
        <f t="shared" si="1"/>
        <v>8.2650000000000006</v>
      </c>
      <c r="Q34">
        <f t="shared" si="1"/>
        <v>8.1739999999999995</v>
      </c>
      <c r="R34" s="29">
        <f t="shared" si="2"/>
        <v>2.2234042553191489</v>
      </c>
    </row>
    <row r="35" spans="1:18" x14ac:dyDescent="0.2">
      <c r="A35" t="str">
        <f>_xlfn.IFNA(_xlfn.XLOOKUP(B35,'[1]WB Country Info'!B:B,'[1]WB Country Info'!A:A),_xlfn.XLOOKUP(C35,'[1]WB Country Info'!B:B,'[1]WB Country Info'!A:A))</f>
        <v>BFA</v>
      </c>
      <c r="B35" t="s">
        <v>495</v>
      </c>
      <c r="C35" t="s">
        <v>495</v>
      </c>
      <c r="D35" s="30">
        <v>1.79</v>
      </c>
      <c r="E35" s="30">
        <v>0.34</v>
      </c>
      <c r="F35" t="s">
        <v>773</v>
      </c>
      <c r="G35" s="29">
        <f t="shared" si="0"/>
        <v>1.9042553191489364</v>
      </c>
      <c r="K35" t="s">
        <v>391</v>
      </c>
      <c r="L35" t="s">
        <v>390</v>
      </c>
      <c r="M35">
        <v>4.8899999999999997</v>
      </c>
      <c r="N35">
        <v>3.4039999999999999</v>
      </c>
      <c r="O35">
        <v>2.2250000000000001</v>
      </c>
      <c r="P35">
        <f t="shared" si="1"/>
        <v>8.2940000000000005</v>
      </c>
      <c r="Q35">
        <f t="shared" si="1"/>
        <v>7.1150000000000002</v>
      </c>
      <c r="R35" s="29">
        <f t="shared" si="2"/>
        <v>3.2021276595744679</v>
      </c>
    </row>
    <row r="36" spans="1:18" x14ac:dyDescent="0.2">
      <c r="A36" t="e">
        <f>_xlfn.IFNA(_xlfn.XLOOKUP(B36,'[1]WB Country Info'!B:B,'[1]WB Country Info'!A:A),_xlfn.XLOOKUP(C36,'[1]WB Country Info'!B:B,'[1]WB Country Info'!A:A))</f>
        <v>#N/A</v>
      </c>
      <c r="B36" t="s">
        <v>780</v>
      </c>
      <c r="C36">
        <v>0</v>
      </c>
      <c r="D36" s="30">
        <v>0.99</v>
      </c>
      <c r="E36" s="30">
        <v>0.3</v>
      </c>
      <c r="F36" t="s">
        <v>770</v>
      </c>
      <c r="G36" s="29">
        <f t="shared" si="0"/>
        <v>1.0531914893617023</v>
      </c>
      <c r="K36" t="s">
        <v>315</v>
      </c>
      <c r="L36" t="s">
        <v>314</v>
      </c>
      <c r="M36">
        <v>24.19</v>
      </c>
      <c r="N36">
        <v>0.43099999999999999</v>
      </c>
      <c r="O36">
        <v>0.78</v>
      </c>
      <c r="P36">
        <f t="shared" si="1"/>
        <v>24.621000000000002</v>
      </c>
      <c r="Q36">
        <f t="shared" si="1"/>
        <v>24.970000000000002</v>
      </c>
      <c r="R36" s="29">
        <f t="shared" si="2"/>
        <v>1.5319148936170213</v>
      </c>
    </row>
    <row r="37" spans="1:18" x14ac:dyDescent="0.2">
      <c r="A37" t="str">
        <f>_xlfn.IFNA(_xlfn.XLOOKUP(B37,'[1]WB Country Info'!B:B,'[1]WB Country Info'!A:A),_xlfn.XLOOKUP(C37,'[1]WB Country Info'!B:B,'[1]WB Country Info'!A:A))</f>
        <v>BDI</v>
      </c>
      <c r="B37" t="s">
        <v>501</v>
      </c>
      <c r="C37" t="s">
        <v>501</v>
      </c>
      <c r="D37" s="30">
        <v>1.9</v>
      </c>
      <c r="E37" s="30">
        <v>0.24</v>
      </c>
      <c r="F37" t="s">
        <v>773</v>
      </c>
      <c r="G37" s="29">
        <f t="shared" si="0"/>
        <v>2.021276595744681</v>
      </c>
      <c r="K37" t="s">
        <v>321</v>
      </c>
      <c r="L37" t="s">
        <v>320</v>
      </c>
      <c r="M37">
        <v>25.59</v>
      </c>
      <c r="N37">
        <v>1.012</v>
      </c>
      <c r="O37">
        <v>0.96299999999999997</v>
      </c>
      <c r="P37">
        <f t="shared" si="1"/>
        <v>26.602</v>
      </c>
      <c r="Q37">
        <f t="shared" si="1"/>
        <v>26.553000000000001</v>
      </c>
      <c r="R37" s="29">
        <f t="shared" si="2"/>
        <v>1.2872340425531916</v>
      </c>
    </row>
    <row r="38" spans="1:18" x14ac:dyDescent="0.2">
      <c r="A38" t="str">
        <f>_xlfn.IFNA(_xlfn.XLOOKUP(B38,'[1]WB Country Info'!B:B,'[1]WB Country Info'!A:A),_xlfn.XLOOKUP(C38,'[1]WB Country Info'!B:B,'[1]WB Country Info'!A:A))</f>
        <v>KHM</v>
      </c>
      <c r="B38" t="s">
        <v>287</v>
      </c>
      <c r="C38" t="s">
        <v>287</v>
      </c>
      <c r="D38" s="30">
        <v>1.05</v>
      </c>
      <c r="E38" s="30">
        <v>0.27</v>
      </c>
      <c r="F38" t="s">
        <v>770</v>
      </c>
      <c r="G38" s="29">
        <f t="shared" si="0"/>
        <v>1.1170212765957448</v>
      </c>
      <c r="K38" t="s">
        <v>303</v>
      </c>
      <c r="L38" t="s">
        <v>302</v>
      </c>
      <c r="M38">
        <v>19.88</v>
      </c>
      <c r="N38">
        <v>1.4239999999999999</v>
      </c>
      <c r="O38">
        <v>1.335</v>
      </c>
      <c r="P38">
        <f t="shared" si="1"/>
        <v>21.303999999999998</v>
      </c>
      <c r="Q38">
        <f t="shared" si="1"/>
        <v>21.215</v>
      </c>
      <c r="R38" s="29">
        <f t="shared" si="2"/>
        <v>2.1595744680851063</v>
      </c>
    </row>
    <row r="39" spans="1:18" x14ac:dyDescent="0.2">
      <c r="A39" t="str">
        <f>_xlfn.IFNA(_xlfn.XLOOKUP(B39,'[1]WB Country Info'!B:B,'[1]WB Country Info'!A:A),_xlfn.XLOOKUP(C39,'[1]WB Country Info'!B:B,'[1]WB Country Info'!A:A))</f>
        <v>CMR</v>
      </c>
      <c r="B39" t="s">
        <v>449</v>
      </c>
      <c r="C39" t="s">
        <v>449</v>
      </c>
      <c r="D39" s="30">
        <v>1.61</v>
      </c>
      <c r="E39" s="30">
        <v>0.41</v>
      </c>
      <c r="F39" t="s">
        <v>773</v>
      </c>
      <c r="G39" s="29">
        <f t="shared" si="0"/>
        <v>1.7127659574468088</v>
      </c>
      <c r="K39" t="s">
        <v>129</v>
      </c>
      <c r="L39" t="s">
        <v>128</v>
      </c>
      <c r="M39">
        <v>-5.47</v>
      </c>
      <c r="N39">
        <v>3.6280000000000001</v>
      </c>
      <c r="O39">
        <v>2.4430000000000001</v>
      </c>
      <c r="P39">
        <f t="shared" si="1"/>
        <v>-1.8419999999999996</v>
      </c>
      <c r="Q39">
        <f t="shared" si="1"/>
        <v>-3.0269999999999997</v>
      </c>
      <c r="R39" s="29">
        <f t="shared" si="2"/>
        <v>3.6063829787234045</v>
      </c>
    </row>
    <row r="40" spans="1:18" x14ac:dyDescent="0.2">
      <c r="A40" t="str">
        <f>_xlfn.IFNA(_xlfn.XLOOKUP(B40,'[1]WB Country Info'!B:B,'[1]WB Country Info'!A:A),_xlfn.XLOOKUP(C40,'[1]WB Country Info'!B:B,'[1]WB Country Info'!A:A))</f>
        <v>CAN</v>
      </c>
      <c r="B40" t="s">
        <v>463</v>
      </c>
      <c r="C40" t="s">
        <v>463</v>
      </c>
      <c r="D40" s="30">
        <v>3.64</v>
      </c>
      <c r="E40" s="30">
        <v>0.24</v>
      </c>
      <c r="F40" t="s">
        <v>193</v>
      </c>
      <c r="G40" s="29">
        <f t="shared" si="0"/>
        <v>3.8723404255319154</v>
      </c>
      <c r="K40" t="s">
        <v>89</v>
      </c>
      <c r="L40" t="s">
        <v>88</v>
      </c>
      <c r="M40">
        <v>8.94</v>
      </c>
      <c r="N40">
        <v>1.9159999999999999</v>
      </c>
      <c r="O40">
        <v>1.895</v>
      </c>
      <c r="P40">
        <f t="shared" si="1"/>
        <v>10.856</v>
      </c>
      <c r="Q40">
        <f t="shared" si="1"/>
        <v>10.834999999999999</v>
      </c>
      <c r="R40" s="29">
        <f t="shared" si="2"/>
        <v>3.2659574468085109</v>
      </c>
    </row>
    <row r="41" spans="1:18" x14ac:dyDescent="0.2">
      <c r="A41" t="str">
        <f>_xlfn.IFNA(_xlfn.XLOOKUP(B41,'[1]WB Country Info'!B:B,'[1]WB Country Info'!A:A),_xlfn.XLOOKUP(C41,'[1]WB Country Info'!B:B,'[1]WB Country Info'!A:A))</f>
        <v>CPV</v>
      </c>
      <c r="B41" t="s">
        <v>714</v>
      </c>
      <c r="C41" t="s">
        <v>714</v>
      </c>
      <c r="D41" s="30">
        <v>2.09</v>
      </c>
      <c r="E41" s="30">
        <v>0.56999999999999995</v>
      </c>
      <c r="F41">
        <v>0</v>
      </c>
      <c r="G41" s="29">
        <f t="shared" si="0"/>
        <v>2.2234042553191489</v>
      </c>
      <c r="K41" t="s">
        <v>7</v>
      </c>
      <c r="L41" t="s">
        <v>6</v>
      </c>
      <c r="M41">
        <v>17.43</v>
      </c>
      <c r="N41">
        <v>0.77100000000000002</v>
      </c>
      <c r="O41">
        <v>1.1379999999999999</v>
      </c>
      <c r="P41">
        <f t="shared" si="1"/>
        <v>18.201000000000001</v>
      </c>
      <c r="Q41">
        <f t="shared" si="1"/>
        <v>18.567999999999998</v>
      </c>
      <c r="R41" s="29">
        <f t="shared" si="2"/>
        <v>1.3085106382978724</v>
      </c>
    </row>
    <row r="42" spans="1:18" x14ac:dyDescent="0.2">
      <c r="A42" t="str">
        <f>_xlfn.IFNA(_xlfn.XLOOKUP(B42,'[1]WB Country Info'!B:B,'[1]WB Country Info'!A:A),_xlfn.XLOOKUP(C42,'[1]WB Country Info'!B:B,'[1]WB Country Info'!A:A))</f>
        <v>CYM</v>
      </c>
      <c r="B42" t="s">
        <v>429</v>
      </c>
      <c r="C42" t="s">
        <v>429</v>
      </c>
      <c r="D42" s="30">
        <v>1.47</v>
      </c>
      <c r="E42" s="30">
        <v>0.3</v>
      </c>
      <c r="F42">
        <v>0</v>
      </c>
      <c r="G42" s="29">
        <f t="shared" si="0"/>
        <v>1.5638297872340425</v>
      </c>
      <c r="K42" t="s">
        <v>515</v>
      </c>
      <c r="L42" t="s">
        <v>514</v>
      </c>
      <c r="M42">
        <v>14.75</v>
      </c>
      <c r="N42">
        <v>1.101</v>
      </c>
      <c r="O42">
        <v>0.84</v>
      </c>
      <c r="P42">
        <f t="shared" si="1"/>
        <v>15.850999999999999</v>
      </c>
      <c r="Q42">
        <f t="shared" si="1"/>
        <v>15.59</v>
      </c>
      <c r="R42" s="29">
        <f t="shared" si="2"/>
        <v>1.1808510638297873</v>
      </c>
    </row>
    <row r="43" spans="1:18" x14ac:dyDescent="0.2">
      <c r="A43" t="str">
        <f>_xlfn.IFNA(_xlfn.XLOOKUP(B43,'[1]WB Country Info'!B:B,'[1]WB Country Info'!A:A),_xlfn.XLOOKUP(C43,'[1]WB Country Info'!B:B,'[1]WB Country Info'!A:A))</f>
        <v>CAF</v>
      </c>
      <c r="B43" t="s">
        <v>465</v>
      </c>
      <c r="C43" t="s">
        <v>465</v>
      </c>
      <c r="D43" s="30">
        <v>1.78</v>
      </c>
      <c r="E43" s="30">
        <v>0.33</v>
      </c>
      <c r="F43" t="s">
        <v>773</v>
      </c>
      <c r="G43" s="29">
        <f t="shared" si="0"/>
        <v>1.8936170212765959</v>
      </c>
      <c r="K43" t="s">
        <v>443</v>
      </c>
      <c r="L43" t="s">
        <v>442</v>
      </c>
      <c r="M43">
        <v>24.84</v>
      </c>
      <c r="N43">
        <v>1.214</v>
      </c>
      <c r="O43">
        <v>0.93200000000000005</v>
      </c>
      <c r="P43">
        <f t="shared" si="1"/>
        <v>26.053999999999998</v>
      </c>
      <c r="Q43">
        <f t="shared" si="1"/>
        <v>25.771999999999998</v>
      </c>
      <c r="R43" s="29">
        <f t="shared" si="2"/>
        <v>1.3085106382978724</v>
      </c>
    </row>
    <row r="44" spans="1:18" x14ac:dyDescent="0.2">
      <c r="A44" t="str">
        <f>_xlfn.IFNA(_xlfn.XLOOKUP(B44,'[1]WB Country Info'!B:B,'[1]WB Country Info'!A:A),_xlfn.XLOOKUP(C44,'[1]WB Country Info'!B:B,'[1]WB Country Info'!A:A))</f>
        <v>TCD</v>
      </c>
      <c r="B44" t="s">
        <v>75</v>
      </c>
      <c r="C44" t="s">
        <v>75</v>
      </c>
      <c r="D44" s="30">
        <v>2.0699999999999998</v>
      </c>
      <c r="E44" s="30">
        <v>0.6</v>
      </c>
      <c r="F44" t="s">
        <v>773</v>
      </c>
      <c r="G44" s="29">
        <f t="shared" si="0"/>
        <v>2.2021276595744679</v>
      </c>
      <c r="K44" t="s">
        <v>437</v>
      </c>
      <c r="L44" t="s">
        <v>436</v>
      </c>
      <c r="M44">
        <v>25.87</v>
      </c>
      <c r="N44">
        <v>0.99399999999999999</v>
      </c>
      <c r="O44">
        <v>0.83499999999999996</v>
      </c>
      <c r="P44">
        <f t="shared" si="1"/>
        <v>26.864000000000001</v>
      </c>
      <c r="Q44">
        <f t="shared" si="1"/>
        <v>26.705000000000002</v>
      </c>
      <c r="R44" s="29">
        <f t="shared" si="2"/>
        <v>1.7021276595744683</v>
      </c>
    </row>
    <row r="45" spans="1:18" x14ac:dyDescent="0.2">
      <c r="A45" t="str">
        <f>_xlfn.IFNA(_xlfn.XLOOKUP(B45,'[1]WB Country Info'!B:B,'[1]WB Country Info'!A:A),_xlfn.XLOOKUP(C45,'[1]WB Country Info'!B:B,'[1]WB Country Info'!A:A))</f>
        <v>CHL</v>
      </c>
      <c r="B45" t="s">
        <v>455</v>
      </c>
      <c r="C45" t="s">
        <v>455</v>
      </c>
      <c r="D45" s="30">
        <v>0.96</v>
      </c>
      <c r="E45" s="30">
        <v>0.37</v>
      </c>
      <c r="F45" t="s">
        <v>776</v>
      </c>
      <c r="G45" s="29">
        <f t="shared" si="0"/>
        <v>1.0212765957446808</v>
      </c>
      <c r="K45" t="s">
        <v>243</v>
      </c>
      <c r="L45" t="s">
        <v>242</v>
      </c>
      <c r="M45">
        <v>5.37</v>
      </c>
      <c r="N45">
        <v>3.3149999999999999</v>
      </c>
      <c r="O45">
        <v>2.2589999999999999</v>
      </c>
      <c r="P45">
        <f t="shared" si="1"/>
        <v>8.6850000000000005</v>
      </c>
      <c r="Q45">
        <f t="shared" si="1"/>
        <v>7.6289999999999996</v>
      </c>
      <c r="R45" s="29">
        <f t="shared" si="2"/>
        <v>3.2446808510638299</v>
      </c>
    </row>
    <row r="46" spans="1:18" x14ac:dyDescent="0.2">
      <c r="A46" t="str">
        <f>_xlfn.IFNA(_xlfn.XLOOKUP(B46,'[1]WB Country Info'!B:B,'[1]WB Country Info'!A:A),_xlfn.XLOOKUP(C46,'[1]WB Country Info'!B:B,'[1]WB Country Info'!A:A))</f>
        <v>CHN</v>
      </c>
      <c r="B46" t="s">
        <v>453</v>
      </c>
      <c r="C46" t="s">
        <v>453</v>
      </c>
      <c r="D46" s="30">
        <v>2.09</v>
      </c>
      <c r="E46" s="30">
        <v>0.23</v>
      </c>
      <c r="F46" t="s">
        <v>770</v>
      </c>
      <c r="G46" s="29">
        <f t="shared" si="0"/>
        <v>2.2234042553191489</v>
      </c>
      <c r="K46" t="s">
        <v>247</v>
      </c>
      <c r="L46" t="s">
        <v>246</v>
      </c>
      <c r="M46">
        <v>5.97</v>
      </c>
      <c r="N46">
        <v>3.14</v>
      </c>
      <c r="O46">
        <v>2.2549999999999999</v>
      </c>
      <c r="P46">
        <f t="shared" si="1"/>
        <v>9.11</v>
      </c>
      <c r="Q46">
        <f t="shared" si="1"/>
        <v>8.2249999999999996</v>
      </c>
      <c r="R46" s="29">
        <f t="shared" si="2"/>
        <v>3.1702127659574471</v>
      </c>
    </row>
    <row r="47" spans="1:18" x14ac:dyDescent="0.2">
      <c r="A47" t="e">
        <f>_xlfn.IFNA(_xlfn.XLOOKUP(B47,'[1]WB Country Info'!B:B,'[1]WB Country Info'!A:A),_xlfn.XLOOKUP(C47,'[1]WB Country Info'!B:B,'[1]WB Country Info'!A:A))</f>
        <v>#N/A</v>
      </c>
      <c r="B47" t="s">
        <v>781</v>
      </c>
      <c r="C47">
        <v>0</v>
      </c>
      <c r="D47" s="30">
        <v>1.6</v>
      </c>
      <c r="E47" s="30">
        <v>0.27</v>
      </c>
      <c r="F47">
        <v>0</v>
      </c>
      <c r="G47" s="29">
        <f t="shared" si="0"/>
        <v>1.7021276595744683</v>
      </c>
      <c r="K47" t="s">
        <v>123</v>
      </c>
      <c r="L47" t="s">
        <v>122</v>
      </c>
      <c r="M47">
        <v>25.48</v>
      </c>
      <c r="N47">
        <v>1.367</v>
      </c>
      <c r="O47">
        <v>1.494</v>
      </c>
      <c r="P47">
        <f t="shared" si="1"/>
        <v>26.847000000000001</v>
      </c>
      <c r="Q47">
        <f t="shared" si="1"/>
        <v>26.974</v>
      </c>
      <c r="R47" s="29">
        <f t="shared" si="2"/>
        <v>2.7446808510638299</v>
      </c>
    </row>
    <row r="48" spans="1:18" x14ac:dyDescent="0.2">
      <c r="A48" t="str">
        <f>_xlfn.IFNA(_xlfn.XLOOKUP(B48,'[1]WB Country Info'!B:B,'[1]WB Country Info'!A:A),_xlfn.XLOOKUP(C48,'[1]WB Country Info'!B:B,'[1]WB Country Info'!A:A))</f>
        <v>COL</v>
      </c>
      <c r="B48" t="s">
        <v>443</v>
      </c>
      <c r="C48" t="s">
        <v>443</v>
      </c>
      <c r="D48" s="30">
        <v>1.23</v>
      </c>
      <c r="E48" s="30">
        <v>0.22</v>
      </c>
      <c r="F48" t="s">
        <v>776</v>
      </c>
      <c r="G48" s="29">
        <f t="shared" si="0"/>
        <v>1.3085106382978724</v>
      </c>
      <c r="L48" t="s">
        <v>628</v>
      </c>
      <c r="P48">
        <f t="shared" si="1"/>
        <v>0</v>
      </c>
      <c r="Q48">
        <f t="shared" si="1"/>
        <v>0</v>
      </c>
      <c r="R48" s="29" t="e">
        <f t="shared" si="2"/>
        <v>#N/A</v>
      </c>
    </row>
    <row r="49" spans="1:18" x14ac:dyDescent="0.2">
      <c r="A49" t="str">
        <f>_xlfn.IFNA(_xlfn.XLOOKUP(B49,'[1]WB Country Info'!B:B,'[1]WB Country Info'!A:A),_xlfn.XLOOKUP(C49,'[1]WB Country Info'!B:B,'[1]WB Country Info'!A:A))</f>
        <v>COM</v>
      </c>
      <c r="B49" t="s">
        <v>441</v>
      </c>
      <c r="C49" t="s">
        <v>441</v>
      </c>
      <c r="D49" s="30">
        <v>1.92</v>
      </c>
      <c r="E49" s="30">
        <v>0.32</v>
      </c>
      <c r="F49">
        <v>0</v>
      </c>
      <c r="G49" s="29">
        <f t="shared" si="0"/>
        <v>2.0425531914893615</v>
      </c>
      <c r="L49" t="s">
        <v>627</v>
      </c>
      <c r="P49">
        <f t="shared" si="1"/>
        <v>0</v>
      </c>
      <c r="Q49">
        <f t="shared" si="1"/>
        <v>0</v>
      </c>
      <c r="R49" s="29" t="e">
        <f t="shared" si="2"/>
        <v>#N/A</v>
      </c>
    </row>
    <row r="50" spans="1:18" x14ac:dyDescent="0.2">
      <c r="A50" t="str">
        <f>_xlfn.IFNA(_xlfn.XLOOKUP(B50,'[1]WB Country Info'!B:B,'[1]WB Country Info'!A:A),_xlfn.XLOOKUP(C50,'[1]WB Country Info'!B:B,'[1]WB Country Info'!A:A))</f>
        <v>COG</v>
      </c>
      <c r="B50" t="s">
        <v>782</v>
      </c>
      <c r="C50" t="s">
        <v>445</v>
      </c>
      <c r="D50" s="30">
        <v>1.47</v>
      </c>
      <c r="E50" s="30">
        <v>0.43</v>
      </c>
      <c r="F50" t="s">
        <v>773</v>
      </c>
      <c r="G50" s="29">
        <f t="shared" si="0"/>
        <v>1.5638297872340425</v>
      </c>
      <c r="L50" t="s">
        <v>14</v>
      </c>
      <c r="P50">
        <f t="shared" si="1"/>
        <v>0</v>
      </c>
      <c r="Q50">
        <f t="shared" si="1"/>
        <v>0</v>
      </c>
      <c r="R50" s="29" t="e">
        <f t="shared" si="2"/>
        <v>#N/A</v>
      </c>
    </row>
    <row r="51" spans="1:18" x14ac:dyDescent="0.2">
      <c r="A51" t="str">
        <f>_xlfn.IFNA(_xlfn.XLOOKUP(B51,'[1]WB Country Info'!B:B,'[1]WB Country Info'!A:A),_xlfn.XLOOKUP(C51,'[1]WB Country Info'!B:B,'[1]WB Country Info'!A:A))</f>
        <v>COD</v>
      </c>
      <c r="B51" t="s">
        <v>783</v>
      </c>
      <c r="C51" t="s">
        <v>447</v>
      </c>
      <c r="D51" s="30">
        <v>1.7</v>
      </c>
      <c r="E51" s="30">
        <v>0.23</v>
      </c>
      <c r="F51" t="s">
        <v>773</v>
      </c>
      <c r="G51" s="29">
        <f t="shared" si="0"/>
        <v>1.8085106382978724</v>
      </c>
    </row>
    <row r="52" spans="1:18" x14ac:dyDescent="0.2">
      <c r="A52" t="str">
        <f>_xlfn.IFNA(_xlfn.XLOOKUP(B52,'[1]WB Country Info'!B:B,'[1]WB Country Info'!A:A),_xlfn.XLOOKUP(C52,'[1]WB Country Info'!B:B,'[1]WB Country Info'!A:A))</f>
        <v>CRI</v>
      </c>
      <c r="B52" t="s">
        <v>437</v>
      </c>
      <c r="C52" t="s">
        <v>437</v>
      </c>
      <c r="D52" s="30">
        <v>1.6</v>
      </c>
      <c r="E52" s="30">
        <v>0.45</v>
      </c>
      <c r="F52" t="s">
        <v>193</v>
      </c>
      <c r="G52" s="29">
        <f t="shared" si="0"/>
        <v>1.7021276595744683</v>
      </c>
    </row>
    <row r="53" spans="1:18" x14ac:dyDescent="0.2">
      <c r="A53" t="str">
        <f>_xlfn.IFNA(_xlfn.XLOOKUP(B53,'[1]WB Country Info'!B:B,'[1]WB Country Info'!A:A),_xlfn.XLOOKUP(C53,'[1]WB Country Info'!B:B,'[1]WB Country Info'!A:A))</f>
        <v>CIV</v>
      </c>
      <c r="B53" t="s">
        <v>750</v>
      </c>
      <c r="C53" t="s">
        <v>451</v>
      </c>
      <c r="D53" s="30">
        <v>1.8</v>
      </c>
      <c r="E53" s="30">
        <v>0.28999999999999998</v>
      </c>
      <c r="F53" t="s">
        <v>773</v>
      </c>
      <c r="G53" s="29">
        <f t="shared" si="0"/>
        <v>1.9148936170212767</v>
      </c>
    </row>
    <row r="54" spans="1:18" x14ac:dyDescent="0.2">
      <c r="A54" t="str">
        <f>_xlfn.IFNA(_xlfn.XLOOKUP(B54,'[1]WB Country Info'!B:B,'[1]WB Country Info'!A:A),_xlfn.XLOOKUP(C54,'[1]WB Country Info'!B:B,'[1]WB Country Info'!A:A))</f>
        <v>HRV</v>
      </c>
      <c r="B54" t="s">
        <v>335</v>
      </c>
      <c r="C54" t="s">
        <v>335</v>
      </c>
      <c r="D54" s="30">
        <v>2.82</v>
      </c>
      <c r="E54" s="30">
        <v>0.31</v>
      </c>
      <c r="F54" t="s">
        <v>772</v>
      </c>
      <c r="G54" s="29">
        <f t="shared" si="0"/>
        <v>3</v>
      </c>
    </row>
    <row r="55" spans="1:18" x14ac:dyDescent="0.2">
      <c r="A55" t="str">
        <f>_xlfn.IFNA(_xlfn.XLOOKUP(B55,'[1]WB Country Info'!B:B,'[1]WB Country Info'!A:A),_xlfn.XLOOKUP(C55,'[1]WB Country Info'!B:B,'[1]WB Country Info'!A:A))</f>
        <v>CUB</v>
      </c>
      <c r="B55" t="s">
        <v>433</v>
      </c>
      <c r="C55" t="s">
        <v>433</v>
      </c>
      <c r="D55" s="30">
        <v>1.46</v>
      </c>
      <c r="E55" s="30">
        <v>0.25</v>
      </c>
      <c r="F55" t="s">
        <v>193</v>
      </c>
      <c r="G55" s="29">
        <f t="shared" si="0"/>
        <v>1.5531914893617023</v>
      </c>
    </row>
    <row r="56" spans="1:18" x14ac:dyDescent="0.2">
      <c r="A56" t="str">
        <f>_xlfn.IFNA(_xlfn.XLOOKUP(B56,'[1]WB Country Info'!B:B,'[1]WB Country Info'!A:A),_xlfn.XLOOKUP(C56,'[1]WB Country Info'!B:B,'[1]WB Country Info'!A:A))</f>
        <v>CUW</v>
      </c>
      <c r="B56" t="s">
        <v>784</v>
      </c>
      <c r="C56" t="s">
        <v>431</v>
      </c>
      <c r="D56" s="30">
        <v>1.32</v>
      </c>
      <c r="E56" s="30">
        <v>0.37</v>
      </c>
      <c r="F56" t="s">
        <v>776</v>
      </c>
      <c r="G56" s="29">
        <f t="shared" si="0"/>
        <v>1.4042553191489364</v>
      </c>
    </row>
    <row r="57" spans="1:18" x14ac:dyDescent="0.2">
      <c r="A57" t="str">
        <f>_xlfn.IFNA(_xlfn.XLOOKUP(B57,'[1]WB Country Info'!B:B,'[1]WB Country Info'!A:A),_xlfn.XLOOKUP(C57,'[1]WB Country Info'!B:B,'[1]WB Country Info'!A:A))</f>
        <v>CYP</v>
      </c>
      <c r="B57" t="s">
        <v>427</v>
      </c>
      <c r="C57" t="s">
        <v>427</v>
      </c>
      <c r="D57" s="30">
        <v>1.92</v>
      </c>
      <c r="E57" s="30">
        <v>0.33</v>
      </c>
      <c r="F57" t="s">
        <v>770</v>
      </c>
      <c r="G57" s="29">
        <f t="shared" si="0"/>
        <v>2.0425531914893615</v>
      </c>
    </row>
    <row r="58" spans="1:18" x14ac:dyDescent="0.2">
      <c r="A58" t="str">
        <f>_xlfn.IFNA(_xlfn.XLOOKUP(B58,'[1]WB Country Info'!B:B,'[1]WB Country Info'!A:A),_xlfn.XLOOKUP(C58,'[1]WB Country Info'!B:B,'[1]WB Country Info'!A:A))</f>
        <v>CZE</v>
      </c>
      <c r="B58" t="s">
        <v>425</v>
      </c>
      <c r="C58" t="s">
        <v>425</v>
      </c>
      <c r="D58" s="30">
        <v>2.73</v>
      </c>
      <c r="E58" s="30">
        <v>0.26</v>
      </c>
      <c r="F58" t="s">
        <v>772</v>
      </c>
      <c r="G58" s="29">
        <f t="shared" si="0"/>
        <v>2.9042553191489362</v>
      </c>
    </row>
    <row r="59" spans="1:18" x14ac:dyDescent="0.2">
      <c r="A59" t="str">
        <f>_xlfn.IFNA(_xlfn.XLOOKUP(B59,'[1]WB Country Info'!B:B,'[1]WB Country Info'!A:A),_xlfn.XLOOKUP(C59,'[1]WB Country Info'!B:B,'[1]WB Country Info'!A:A))</f>
        <v>DNK</v>
      </c>
      <c r="B59" t="s">
        <v>417</v>
      </c>
      <c r="C59" t="s">
        <v>417</v>
      </c>
      <c r="D59" s="30">
        <v>2.86</v>
      </c>
      <c r="E59" s="30">
        <v>0.23</v>
      </c>
      <c r="F59" t="s">
        <v>772</v>
      </c>
      <c r="G59" s="29">
        <f t="shared" si="0"/>
        <v>3.0425531914893615</v>
      </c>
    </row>
    <row r="60" spans="1:18" x14ac:dyDescent="0.2">
      <c r="A60" t="str">
        <f>_xlfn.IFNA(_xlfn.XLOOKUP(B60,'[1]WB Country Info'!B:B,'[1]WB Country Info'!A:A),_xlfn.XLOOKUP(C60,'[1]WB Country Info'!B:B,'[1]WB Country Info'!A:A))</f>
        <v>DJI</v>
      </c>
      <c r="B60" t="s">
        <v>421</v>
      </c>
      <c r="C60" t="s">
        <v>421</v>
      </c>
      <c r="D60" s="30">
        <v>2.29</v>
      </c>
      <c r="E60" s="30">
        <v>0.44</v>
      </c>
      <c r="F60" t="s">
        <v>773</v>
      </c>
      <c r="G60" s="29">
        <f t="shared" si="0"/>
        <v>2.4361702127659575</v>
      </c>
    </row>
    <row r="61" spans="1:18" x14ac:dyDescent="0.2">
      <c r="A61" t="str">
        <f>_xlfn.IFNA(_xlfn.XLOOKUP(B61,'[1]WB Country Info'!B:B,'[1]WB Country Info'!A:A),_xlfn.XLOOKUP(C61,'[1]WB Country Info'!B:B,'[1]WB Country Info'!A:A))</f>
        <v>DMA</v>
      </c>
      <c r="B61" t="s">
        <v>419</v>
      </c>
      <c r="C61" t="s">
        <v>419</v>
      </c>
      <c r="D61" s="30">
        <v>1.75</v>
      </c>
      <c r="E61" s="30">
        <v>0.31</v>
      </c>
      <c r="F61" t="s">
        <v>193</v>
      </c>
      <c r="G61" s="29">
        <f t="shared" si="0"/>
        <v>1.8617021276595747</v>
      </c>
    </row>
    <row r="62" spans="1:18" x14ac:dyDescent="0.2">
      <c r="A62" t="str">
        <f>_xlfn.IFNA(_xlfn.XLOOKUP(B62,'[1]WB Country Info'!B:B,'[1]WB Country Info'!A:A),_xlfn.XLOOKUP(C62,'[1]WB Country Info'!B:B,'[1]WB Country Info'!A:A))</f>
        <v>DOM</v>
      </c>
      <c r="B62" t="s">
        <v>415</v>
      </c>
      <c r="C62" t="s">
        <v>415</v>
      </c>
      <c r="D62" s="30">
        <v>1.67</v>
      </c>
      <c r="E62" s="30">
        <v>0.33</v>
      </c>
      <c r="F62" t="s">
        <v>193</v>
      </c>
      <c r="G62" s="29">
        <f t="shared" si="0"/>
        <v>1.7765957446808511</v>
      </c>
    </row>
    <row r="63" spans="1:18" x14ac:dyDescent="0.2">
      <c r="A63" t="str">
        <f>_xlfn.IFNA(_xlfn.XLOOKUP(B63,'[1]WB Country Info'!B:B,'[1]WB Country Info'!A:A),_xlfn.XLOOKUP(C63,'[1]WB Country Info'!B:B,'[1]WB Country Info'!A:A))</f>
        <v>ECU</v>
      </c>
      <c r="B63" t="s">
        <v>401</v>
      </c>
      <c r="C63" t="s">
        <v>401</v>
      </c>
      <c r="D63" s="30">
        <v>1.31</v>
      </c>
      <c r="E63" s="30">
        <v>0.36</v>
      </c>
      <c r="F63" t="s">
        <v>776</v>
      </c>
      <c r="G63" s="29">
        <f t="shared" si="0"/>
        <v>1.3936170212765959</v>
      </c>
    </row>
    <row r="64" spans="1:18" x14ac:dyDescent="0.2">
      <c r="A64" t="str">
        <f>_xlfn.IFNA(_xlfn.XLOOKUP(B64,'[1]WB Country Info'!B:B,'[1]WB Country Info'!A:A),_xlfn.XLOOKUP(C64,'[1]WB Country Info'!B:B,'[1]WB Country Info'!A:A))</f>
        <v>EGY</v>
      </c>
      <c r="B64" t="s">
        <v>741</v>
      </c>
      <c r="C64" t="s">
        <v>399</v>
      </c>
      <c r="D64" s="30">
        <v>2.0299999999999998</v>
      </c>
      <c r="E64" s="30">
        <v>0.33</v>
      </c>
      <c r="F64" t="s">
        <v>773</v>
      </c>
      <c r="G64" s="29">
        <f t="shared" si="0"/>
        <v>2.1595744680851063</v>
      </c>
    </row>
    <row r="65" spans="1:7" x14ac:dyDescent="0.2">
      <c r="A65" t="str">
        <f>_xlfn.IFNA(_xlfn.XLOOKUP(B65,'[1]WB Country Info'!B:B,'[1]WB Country Info'!A:A),_xlfn.XLOOKUP(C65,'[1]WB Country Info'!B:B,'[1]WB Country Info'!A:A))</f>
        <v>SLV</v>
      </c>
      <c r="B65" t="s">
        <v>111</v>
      </c>
      <c r="C65" t="s">
        <v>111</v>
      </c>
      <c r="D65" s="30">
        <v>1.41</v>
      </c>
      <c r="E65" s="30">
        <v>0.3</v>
      </c>
      <c r="F65" t="s">
        <v>193</v>
      </c>
      <c r="G65" s="29">
        <f t="shared" si="0"/>
        <v>1.5</v>
      </c>
    </row>
    <row r="66" spans="1:7" x14ac:dyDescent="0.2">
      <c r="A66" t="str">
        <f>_xlfn.IFNA(_xlfn.XLOOKUP(B66,'[1]WB Country Info'!B:B,'[1]WB Country Info'!A:A),_xlfn.XLOOKUP(C66,'[1]WB Country Info'!B:B,'[1]WB Country Info'!A:A))</f>
        <v>GNQ</v>
      </c>
      <c r="B66" t="s">
        <v>357</v>
      </c>
      <c r="C66" t="s">
        <v>357</v>
      </c>
      <c r="D66" s="30">
        <v>1.48</v>
      </c>
      <c r="E66" s="30">
        <v>0.39</v>
      </c>
      <c r="F66" t="s">
        <v>773</v>
      </c>
      <c r="G66" s="29">
        <f t="shared" ref="G66:G129" si="3">D66/$I$2</f>
        <v>1.574468085106383</v>
      </c>
    </row>
    <row r="67" spans="1:7" x14ac:dyDescent="0.2">
      <c r="A67" t="str">
        <f>_xlfn.IFNA(_xlfn.XLOOKUP(B67,'[1]WB Country Info'!B:B,'[1]WB Country Info'!A:A),_xlfn.XLOOKUP(C67,'[1]WB Country Info'!B:B,'[1]WB Country Info'!A:A))</f>
        <v>ERI</v>
      </c>
      <c r="B67" t="s">
        <v>395</v>
      </c>
      <c r="C67" t="s">
        <v>395</v>
      </c>
      <c r="D67" s="30">
        <v>2.29</v>
      </c>
      <c r="E67" s="30">
        <v>0.39</v>
      </c>
      <c r="F67" t="s">
        <v>773</v>
      </c>
      <c r="G67" s="29">
        <f t="shared" si="3"/>
        <v>2.4361702127659575</v>
      </c>
    </row>
    <row r="68" spans="1:7" x14ac:dyDescent="0.2">
      <c r="A68" t="str">
        <f>_xlfn.IFNA(_xlfn.XLOOKUP(B68,'[1]WB Country Info'!B:B,'[1]WB Country Info'!A:A),_xlfn.XLOOKUP(C68,'[1]WB Country Info'!B:B,'[1]WB Country Info'!A:A))</f>
        <v>EST</v>
      </c>
      <c r="B68" t="s">
        <v>391</v>
      </c>
      <c r="C68" t="s">
        <v>391</v>
      </c>
      <c r="D68" s="30">
        <v>3.01</v>
      </c>
      <c r="E68" s="30">
        <v>0.27</v>
      </c>
      <c r="F68" t="s">
        <v>772</v>
      </c>
      <c r="G68" s="29">
        <f t="shared" si="3"/>
        <v>3.2021276595744679</v>
      </c>
    </row>
    <row r="69" spans="1:7" x14ac:dyDescent="0.2">
      <c r="A69" t="str">
        <f>_xlfn.IFNA(_xlfn.XLOOKUP(B69,'[1]WB Country Info'!B:B,'[1]WB Country Info'!A:A),_xlfn.XLOOKUP(C69,'[1]WB Country Info'!B:B,'[1]WB Country Info'!A:A))</f>
        <v>ETH</v>
      </c>
      <c r="B69" t="s">
        <v>389</v>
      </c>
      <c r="C69" t="s">
        <v>389</v>
      </c>
      <c r="D69" s="30">
        <v>2.19</v>
      </c>
      <c r="E69" s="30">
        <v>0.25</v>
      </c>
      <c r="F69" t="s">
        <v>773</v>
      </c>
      <c r="G69" s="29">
        <f t="shared" si="3"/>
        <v>2.3297872340425534</v>
      </c>
    </row>
    <row r="70" spans="1:7" x14ac:dyDescent="0.2">
      <c r="A70" t="e">
        <f>_xlfn.IFNA(_xlfn.XLOOKUP(B70,'[1]WB Country Info'!B:B,'[1]WB Country Info'!A:A),_xlfn.XLOOKUP(C70,'[1]WB Country Info'!B:B,'[1]WB Country Info'!A:A))</f>
        <v>#N/A</v>
      </c>
      <c r="B70" t="s">
        <v>785</v>
      </c>
      <c r="C70">
        <v>0</v>
      </c>
      <c r="D70" s="30">
        <v>1.37</v>
      </c>
      <c r="E70" s="30">
        <v>0.38</v>
      </c>
      <c r="F70" t="s">
        <v>776</v>
      </c>
      <c r="G70" s="29">
        <f t="shared" si="3"/>
        <v>1.4574468085106385</v>
      </c>
    </row>
    <row r="71" spans="1:7" x14ac:dyDescent="0.2">
      <c r="A71" t="str">
        <f>_xlfn.IFNA(_xlfn.XLOOKUP(B71,'[1]WB Country Info'!B:B,'[1]WB Country Info'!A:A),_xlfn.XLOOKUP(C71,'[1]WB Country Info'!B:B,'[1]WB Country Info'!A:A))</f>
        <v>FRO</v>
      </c>
      <c r="B71" t="s">
        <v>377</v>
      </c>
      <c r="C71" t="s">
        <v>377</v>
      </c>
      <c r="D71" s="30">
        <v>1.74</v>
      </c>
      <c r="E71" s="30">
        <v>0.63</v>
      </c>
      <c r="F71">
        <v>0</v>
      </c>
      <c r="G71" s="29">
        <f t="shared" si="3"/>
        <v>1.8510638297872342</v>
      </c>
    </row>
    <row r="72" spans="1:7" x14ac:dyDescent="0.2">
      <c r="A72" t="e">
        <f>_xlfn.IFNA(_xlfn.XLOOKUP(B72,'[1]WB Country Info'!B:B,'[1]WB Country Info'!A:A),_xlfn.XLOOKUP(C72,'[1]WB Country Info'!B:B,'[1]WB Country Info'!A:A))</f>
        <v>#N/A</v>
      </c>
      <c r="B72" t="s">
        <v>786</v>
      </c>
      <c r="C72">
        <v>0</v>
      </c>
      <c r="D72" s="30">
        <v>1.79</v>
      </c>
      <c r="E72" s="30">
        <v>0.51</v>
      </c>
      <c r="F72">
        <v>0</v>
      </c>
      <c r="G72" s="29">
        <f t="shared" si="3"/>
        <v>1.9042553191489364</v>
      </c>
    </row>
    <row r="73" spans="1:7" x14ac:dyDescent="0.2">
      <c r="A73" t="str">
        <f>_xlfn.IFNA(_xlfn.XLOOKUP(B73,'[1]WB Country Info'!B:B,'[1]WB Country Info'!A:A),_xlfn.XLOOKUP(C73,'[1]WB Country Info'!B:B,'[1]WB Country Info'!A:A))</f>
        <v>FJI</v>
      </c>
      <c r="B73" t="s">
        <v>381</v>
      </c>
      <c r="C73" t="s">
        <v>381</v>
      </c>
      <c r="D73" s="30">
        <v>1.3</v>
      </c>
      <c r="E73" s="30">
        <v>0.44</v>
      </c>
      <c r="F73" t="s">
        <v>777</v>
      </c>
      <c r="G73" s="29">
        <f t="shared" si="3"/>
        <v>1.3829787234042554</v>
      </c>
    </row>
    <row r="74" spans="1:7" x14ac:dyDescent="0.2">
      <c r="A74" t="str">
        <f>_xlfn.IFNA(_xlfn.XLOOKUP(B74,'[1]WB Country Info'!B:B,'[1]WB Country Info'!A:A),_xlfn.XLOOKUP(C74,'[1]WB Country Info'!B:B,'[1]WB Country Info'!A:A))</f>
        <v>FIN</v>
      </c>
      <c r="B74" t="s">
        <v>383</v>
      </c>
      <c r="C74" t="s">
        <v>383</v>
      </c>
      <c r="D74" s="30">
        <v>3.03</v>
      </c>
      <c r="E74" s="30">
        <v>0.27</v>
      </c>
      <c r="F74" t="s">
        <v>772</v>
      </c>
      <c r="G74" s="29">
        <f t="shared" si="3"/>
        <v>3.2234042553191489</v>
      </c>
    </row>
    <row r="75" spans="1:7" x14ac:dyDescent="0.2">
      <c r="A75" t="str">
        <f>_xlfn.IFNA(_xlfn.XLOOKUP(B75,'[1]WB Country Info'!B:B,'[1]WB Country Info'!A:A),_xlfn.XLOOKUP(C75,'[1]WB Country Info'!B:B,'[1]WB Country Info'!A:A))</f>
        <v>FRA</v>
      </c>
      <c r="B75" t="s">
        <v>379</v>
      </c>
      <c r="C75" t="s">
        <v>379</v>
      </c>
      <c r="D75" s="30">
        <v>2.6</v>
      </c>
      <c r="E75" s="30">
        <v>0.21</v>
      </c>
      <c r="F75">
        <v>0</v>
      </c>
      <c r="G75" s="29">
        <f t="shared" si="3"/>
        <v>2.7659574468085109</v>
      </c>
    </row>
    <row r="76" spans="1:7" x14ac:dyDescent="0.2">
      <c r="A76" t="str">
        <f>_xlfn.IFNA(_xlfn.XLOOKUP(B76,'[1]WB Country Info'!B:B,'[1]WB Country Info'!A:A),_xlfn.XLOOKUP(C76,'[1]WB Country Info'!B:B,'[1]WB Country Info'!A:A))</f>
        <v>FRA</v>
      </c>
      <c r="B76" t="s">
        <v>787</v>
      </c>
      <c r="C76" t="s">
        <v>379</v>
      </c>
      <c r="D76" s="30">
        <v>2.77</v>
      </c>
      <c r="E76" s="30">
        <v>0.22</v>
      </c>
      <c r="F76" t="s">
        <v>772</v>
      </c>
      <c r="G76" s="29">
        <f t="shared" si="3"/>
        <v>2.9468085106382982</v>
      </c>
    </row>
    <row r="77" spans="1:7" x14ac:dyDescent="0.2">
      <c r="A77" t="str">
        <f>_xlfn.IFNA(_xlfn.XLOOKUP(B77,'[1]WB Country Info'!B:B,'[1]WB Country Info'!A:A),_xlfn.XLOOKUP(C77,'[1]WB Country Info'!B:B,'[1]WB Country Info'!A:A))</f>
        <v>GUY</v>
      </c>
      <c r="B77" t="s">
        <v>788</v>
      </c>
      <c r="C77" t="s">
        <v>345</v>
      </c>
      <c r="D77" s="30">
        <v>1.85</v>
      </c>
      <c r="E77" s="30">
        <v>0.22</v>
      </c>
      <c r="F77" t="s">
        <v>776</v>
      </c>
      <c r="G77" s="29">
        <f t="shared" si="3"/>
        <v>1.968085106382979</v>
      </c>
    </row>
    <row r="78" spans="1:7" x14ac:dyDescent="0.2">
      <c r="A78" t="str">
        <f>_xlfn.IFNA(_xlfn.XLOOKUP(B78,'[1]WB Country Info'!B:B,'[1]WB Country Info'!A:A),_xlfn.XLOOKUP(C78,'[1]WB Country Info'!B:B,'[1]WB Country Info'!A:A))</f>
        <v>PYF</v>
      </c>
      <c r="B78" t="s">
        <v>135</v>
      </c>
      <c r="C78" t="s">
        <v>135</v>
      </c>
      <c r="D78" s="30">
        <v>1.58</v>
      </c>
      <c r="E78" s="30">
        <v>0.46</v>
      </c>
      <c r="F78">
        <v>0</v>
      </c>
      <c r="G78" s="29">
        <f t="shared" si="3"/>
        <v>1.6808510638297873</v>
      </c>
    </row>
    <row r="79" spans="1:7" x14ac:dyDescent="0.2">
      <c r="A79" t="e">
        <f>_xlfn.IFNA(_xlfn.XLOOKUP(B79,'[1]WB Country Info'!B:B,'[1]WB Country Info'!A:A),_xlfn.XLOOKUP(C79,'[1]WB Country Info'!B:B,'[1]WB Country Info'!A:A))</f>
        <v>#N/A</v>
      </c>
      <c r="B79" t="s">
        <v>789</v>
      </c>
      <c r="C79">
        <v>0</v>
      </c>
      <c r="D79" s="30">
        <v>1.67</v>
      </c>
      <c r="E79" s="30">
        <v>0.67</v>
      </c>
      <c r="F79">
        <v>0</v>
      </c>
      <c r="G79" s="29">
        <f t="shared" si="3"/>
        <v>1.7765957446808511</v>
      </c>
    </row>
    <row r="80" spans="1:7" x14ac:dyDescent="0.2">
      <c r="A80" t="str">
        <f>_xlfn.IFNA(_xlfn.XLOOKUP(B80,'[1]WB Country Info'!B:B,'[1]WB Country Info'!A:A),_xlfn.XLOOKUP(C80,'[1]WB Country Info'!B:B,'[1]WB Country Info'!A:A))</f>
        <v>GAB</v>
      </c>
      <c r="B80" t="s">
        <v>373</v>
      </c>
      <c r="C80" t="s">
        <v>373</v>
      </c>
      <c r="D80" s="30">
        <v>1.47</v>
      </c>
      <c r="E80" s="30">
        <v>0.45</v>
      </c>
      <c r="F80" t="s">
        <v>773</v>
      </c>
      <c r="G80" s="29">
        <f t="shared" si="3"/>
        <v>1.5638297872340425</v>
      </c>
    </row>
    <row r="81" spans="1:7" x14ac:dyDescent="0.2">
      <c r="A81" t="str">
        <f>_xlfn.IFNA(_xlfn.XLOOKUP(B81,'[1]WB Country Info'!B:B,'[1]WB Country Info'!A:A),_xlfn.XLOOKUP(C81,'[1]WB Country Info'!B:B,'[1]WB Country Info'!A:A))</f>
        <v>GMB</v>
      </c>
      <c r="B81" t="s">
        <v>730</v>
      </c>
      <c r="C81" t="s">
        <v>361</v>
      </c>
      <c r="D81" s="30">
        <v>1.86</v>
      </c>
      <c r="E81" s="30">
        <v>0.39</v>
      </c>
      <c r="F81" t="s">
        <v>773</v>
      </c>
      <c r="G81" s="29">
        <f t="shared" si="3"/>
        <v>1.9787234042553195</v>
      </c>
    </row>
    <row r="82" spans="1:7" x14ac:dyDescent="0.2">
      <c r="A82" t="e">
        <f>_xlfn.IFNA(_xlfn.XLOOKUP(B82,'[1]WB Country Info'!B:B,'[1]WB Country Info'!A:A),_xlfn.XLOOKUP(C82,'[1]WB Country Info'!B:B,'[1]WB Country Info'!A:A))</f>
        <v>#N/A</v>
      </c>
      <c r="B82" t="s">
        <v>790</v>
      </c>
      <c r="C82">
        <v>0</v>
      </c>
      <c r="D82" s="30">
        <v>2.0499999999999998</v>
      </c>
      <c r="E82" s="30">
        <v>0.21</v>
      </c>
      <c r="F82" t="s">
        <v>770</v>
      </c>
      <c r="G82" s="29">
        <f t="shared" si="3"/>
        <v>2.1808510638297873</v>
      </c>
    </row>
    <row r="83" spans="1:7" x14ac:dyDescent="0.2">
      <c r="A83" t="str">
        <f>_xlfn.IFNA(_xlfn.XLOOKUP(B83,'[1]WB Country Info'!B:B,'[1]WB Country Info'!A:A),_xlfn.XLOOKUP(C83,'[1]WB Country Info'!B:B,'[1]WB Country Info'!A:A))</f>
        <v>GEO</v>
      </c>
      <c r="B83" t="s">
        <v>369</v>
      </c>
      <c r="C83" t="s">
        <v>369</v>
      </c>
      <c r="D83" s="30">
        <v>2.1</v>
      </c>
      <c r="E83" s="30">
        <v>0.26</v>
      </c>
      <c r="F83" t="s">
        <v>770</v>
      </c>
      <c r="G83" s="29">
        <f t="shared" si="3"/>
        <v>2.2340425531914896</v>
      </c>
    </row>
    <row r="84" spans="1:7" x14ac:dyDescent="0.2">
      <c r="A84" t="str">
        <f>_xlfn.IFNA(_xlfn.XLOOKUP(B84,'[1]WB Country Info'!B:B,'[1]WB Country Info'!A:A),_xlfn.XLOOKUP(C84,'[1]WB Country Info'!B:B,'[1]WB Country Info'!A:A))</f>
        <v>DEU</v>
      </c>
      <c r="B84" t="s">
        <v>423</v>
      </c>
      <c r="C84" t="s">
        <v>423</v>
      </c>
      <c r="D84" s="30">
        <v>2.81</v>
      </c>
      <c r="E84" s="30">
        <v>0.21</v>
      </c>
      <c r="F84" t="s">
        <v>772</v>
      </c>
      <c r="G84" s="29">
        <f t="shared" si="3"/>
        <v>2.9893617021276597</v>
      </c>
    </row>
    <row r="85" spans="1:7" x14ac:dyDescent="0.2">
      <c r="A85" t="str">
        <f>_xlfn.IFNA(_xlfn.XLOOKUP(B85,'[1]WB Country Info'!B:B,'[1]WB Country Info'!A:A),_xlfn.XLOOKUP(C85,'[1]WB Country Info'!B:B,'[1]WB Country Info'!A:A))</f>
        <v>GHA</v>
      </c>
      <c r="B85" t="s">
        <v>367</v>
      </c>
      <c r="C85" t="s">
        <v>367</v>
      </c>
      <c r="D85" s="30">
        <v>1.75</v>
      </c>
      <c r="E85" s="30">
        <v>0.37</v>
      </c>
      <c r="F85" t="s">
        <v>773</v>
      </c>
      <c r="G85" s="29">
        <f t="shared" si="3"/>
        <v>1.8617021276595747</v>
      </c>
    </row>
    <row r="86" spans="1:7" x14ac:dyDescent="0.2">
      <c r="A86" t="str">
        <f>_xlfn.IFNA(_xlfn.XLOOKUP(B86,'[1]WB Country Info'!B:B,'[1]WB Country Info'!A:A),_xlfn.XLOOKUP(C86,'[1]WB Country Info'!B:B,'[1]WB Country Info'!A:A))</f>
        <v>GRC</v>
      </c>
      <c r="B86" t="s">
        <v>355</v>
      </c>
      <c r="C86" t="s">
        <v>355</v>
      </c>
      <c r="D86" s="30">
        <v>1.78</v>
      </c>
      <c r="E86" s="30">
        <v>0.27</v>
      </c>
      <c r="F86" t="s">
        <v>772</v>
      </c>
      <c r="G86" s="29">
        <f t="shared" si="3"/>
        <v>1.8936170212765959</v>
      </c>
    </row>
    <row r="87" spans="1:7" x14ac:dyDescent="0.2">
      <c r="A87" t="str">
        <f>_xlfn.IFNA(_xlfn.XLOOKUP(B87,'[1]WB Country Info'!B:B,'[1]WB Country Info'!A:A),_xlfn.XLOOKUP(C87,'[1]WB Country Info'!B:B,'[1]WB Country Info'!A:A))</f>
        <v>GRL</v>
      </c>
      <c r="B87" t="s">
        <v>351</v>
      </c>
      <c r="C87" t="s">
        <v>351</v>
      </c>
      <c r="D87" s="30">
        <v>3.57</v>
      </c>
      <c r="E87" s="30">
        <v>0.75</v>
      </c>
      <c r="F87" t="s">
        <v>193</v>
      </c>
      <c r="G87" s="29">
        <f t="shared" si="3"/>
        <v>3.7978723404255321</v>
      </c>
    </row>
    <row r="88" spans="1:7" x14ac:dyDescent="0.2">
      <c r="A88" t="str">
        <f>_xlfn.IFNA(_xlfn.XLOOKUP(B88,'[1]WB Country Info'!B:B,'[1]WB Country Info'!A:A),_xlfn.XLOOKUP(C88,'[1]WB Country Info'!B:B,'[1]WB Country Info'!A:A))</f>
        <v>GRD</v>
      </c>
      <c r="B88" t="s">
        <v>353</v>
      </c>
      <c r="C88" t="s">
        <v>353</v>
      </c>
      <c r="D88" s="30">
        <v>1.62</v>
      </c>
      <c r="E88" s="30">
        <v>0.33</v>
      </c>
      <c r="F88">
        <v>0</v>
      </c>
      <c r="G88" s="29">
        <f t="shared" si="3"/>
        <v>1.7234042553191491</v>
      </c>
    </row>
    <row r="89" spans="1:7" x14ac:dyDescent="0.2">
      <c r="A89" t="e">
        <f>_xlfn.IFNA(_xlfn.XLOOKUP(B89,'[1]WB Country Info'!B:B,'[1]WB Country Info'!A:A),_xlfn.XLOOKUP(C89,'[1]WB Country Info'!B:B,'[1]WB Country Info'!A:A))</f>
        <v>#N/A</v>
      </c>
      <c r="B89" t="s">
        <v>791</v>
      </c>
      <c r="C89">
        <v>0</v>
      </c>
      <c r="D89" s="30">
        <v>1.83</v>
      </c>
      <c r="E89" s="30">
        <v>0.28000000000000003</v>
      </c>
      <c r="F89" t="s">
        <v>193</v>
      </c>
      <c r="G89" s="29">
        <f t="shared" si="3"/>
        <v>1.946808510638298</v>
      </c>
    </row>
    <row r="90" spans="1:7" x14ac:dyDescent="0.2">
      <c r="A90" t="str">
        <f>_xlfn.IFNA(_xlfn.XLOOKUP(B90,'[1]WB Country Info'!B:B,'[1]WB Country Info'!A:A),_xlfn.XLOOKUP(C90,'[1]WB Country Info'!B:B,'[1]WB Country Info'!A:A))</f>
        <v>GUM</v>
      </c>
      <c r="B90" t="s">
        <v>347</v>
      </c>
      <c r="C90" t="s">
        <v>347</v>
      </c>
      <c r="D90" s="30">
        <v>1.24</v>
      </c>
      <c r="E90" s="30">
        <v>0.33</v>
      </c>
      <c r="F90">
        <v>0</v>
      </c>
      <c r="G90" s="29">
        <f t="shared" si="3"/>
        <v>1.3191489361702129</v>
      </c>
    </row>
    <row r="91" spans="1:7" x14ac:dyDescent="0.2">
      <c r="A91" t="str">
        <f>_xlfn.IFNA(_xlfn.XLOOKUP(B91,'[1]WB Country Info'!B:B,'[1]WB Country Info'!A:A),_xlfn.XLOOKUP(C91,'[1]WB Country Info'!B:B,'[1]WB Country Info'!A:A))</f>
        <v>GTM</v>
      </c>
      <c r="B91" t="s">
        <v>349</v>
      </c>
      <c r="C91" t="s">
        <v>349</v>
      </c>
      <c r="D91" s="30">
        <v>1.22</v>
      </c>
      <c r="E91" s="30">
        <v>0.3</v>
      </c>
      <c r="F91" t="s">
        <v>193</v>
      </c>
      <c r="G91" s="29">
        <f t="shared" si="3"/>
        <v>1.2978723404255319</v>
      </c>
    </row>
    <row r="92" spans="1:7" x14ac:dyDescent="0.2">
      <c r="A92" t="e">
        <f>_xlfn.IFNA(_xlfn.XLOOKUP(B92,'[1]WB Country Info'!B:B,'[1]WB Country Info'!A:A),_xlfn.XLOOKUP(C92,'[1]WB Country Info'!B:B,'[1]WB Country Info'!A:A))</f>
        <v>#N/A</v>
      </c>
      <c r="B92" t="s">
        <v>792</v>
      </c>
      <c r="C92">
        <v>0</v>
      </c>
      <c r="D92" s="30">
        <v>2.5</v>
      </c>
      <c r="E92" s="30">
        <v>0.28000000000000003</v>
      </c>
      <c r="F92" t="s">
        <v>772</v>
      </c>
      <c r="G92" s="29">
        <f t="shared" si="3"/>
        <v>2.6595744680851063</v>
      </c>
    </row>
    <row r="93" spans="1:7" x14ac:dyDescent="0.2">
      <c r="A93" t="str">
        <f>_xlfn.IFNA(_xlfn.XLOOKUP(B93,'[1]WB Country Info'!B:B,'[1]WB Country Info'!A:A),_xlfn.XLOOKUP(C93,'[1]WB Country Info'!B:B,'[1]WB Country Info'!A:A))</f>
        <v>GIN</v>
      </c>
      <c r="B93" t="s">
        <v>363</v>
      </c>
      <c r="C93" t="s">
        <v>363</v>
      </c>
      <c r="D93" s="30">
        <v>1.8</v>
      </c>
      <c r="E93" s="30">
        <v>0.27</v>
      </c>
      <c r="F93" t="s">
        <v>773</v>
      </c>
      <c r="G93" s="29">
        <f t="shared" si="3"/>
        <v>1.9148936170212767</v>
      </c>
    </row>
    <row r="94" spans="1:7" x14ac:dyDescent="0.2">
      <c r="A94" t="str">
        <f>_xlfn.IFNA(_xlfn.XLOOKUP(B94,'[1]WB Country Info'!B:B,'[1]WB Country Info'!A:A),_xlfn.XLOOKUP(C94,'[1]WB Country Info'!B:B,'[1]WB Country Info'!A:A))</f>
        <v>GNB</v>
      </c>
      <c r="B94" t="s">
        <v>359</v>
      </c>
      <c r="C94" t="s">
        <v>359</v>
      </c>
      <c r="D94" s="30">
        <v>1.85</v>
      </c>
      <c r="E94" s="30">
        <v>0.37</v>
      </c>
      <c r="F94" t="s">
        <v>773</v>
      </c>
      <c r="G94" s="29">
        <f t="shared" si="3"/>
        <v>1.968085106382979</v>
      </c>
    </row>
    <row r="95" spans="1:7" x14ac:dyDescent="0.2">
      <c r="A95" t="str">
        <f>_xlfn.IFNA(_xlfn.XLOOKUP(B95,'[1]WB Country Info'!B:B,'[1]WB Country Info'!A:A),_xlfn.XLOOKUP(C95,'[1]WB Country Info'!B:B,'[1]WB Country Info'!A:A))</f>
        <v>GUY</v>
      </c>
      <c r="B95" t="s">
        <v>345</v>
      </c>
      <c r="C95" t="s">
        <v>345</v>
      </c>
      <c r="D95" s="30">
        <v>1.62</v>
      </c>
      <c r="E95" s="30">
        <v>0.28000000000000003</v>
      </c>
      <c r="F95" t="s">
        <v>776</v>
      </c>
      <c r="G95" s="29">
        <f t="shared" si="3"/>
        <v>1.7234042553191491</v>
      </c>
    </row>
    <row r="96" spans="1:7" x14ac:dyDescent="0.2">
      <c r="A96" t="str">
        <f>_xlfn.IFNA(_xlfn.XLOOKUP(B96,'[1]WB Country Info'!B:B,'[1]WB Country Info'!A:A),_xlfn.XLOOKUP(C96,'[1]WB Country Info'!B:B,'[1]WB Country Info'!A:A))</f>
        <v>HTI</v>
      </c>
      <c r="B96" t="s">
        <v>333</v>
      </c>
      <c r="C96" t="s">
        <v>333</v>
      </c>
      <c r="D96" s="30">
        <v>1.54</v>
      </c>
      <c r="E96" s="30">
        <v>0.3</v>
      </c>
      <c r="F96" t="s">
        <v>193</v>
      </c>
      <c r="G96" s="29">
        <f t="shared" si="3"/>
        <v>1.6382978723404256</v>
      </c>
    </row>
    <row r="97" spans="1:7" x14ac:dyDescent="0.2">
      <c r="A97" t="e">
        <f>_xlfn.IFNA(_xlfn.XLOOKUP(B97,'[1]WB Country Info'!B:B,'[1]WB Country Info'!A:A),_xlfn.XLOOKUP(C97,'[1]WB Country Info'!B:B,'[1]WB Country Info'!A:A))</f>
        <v>#N/A</v>
      </c>
      <c r="B97" t="s">
        <v>793</v>
      </c>
      <c r="C97">
        <v>0</v>
      </c>
      <c r="D97" s="30">
        <v>1.49</v>
      </c>
      <c r="E97" s="30">
        <v>0.6</v>
      </c>
      <c r="F97">
        <v>0</v>
      </c>
      <c r="G97" s="29">
        <f t="shared" si="3"/>
        <v>1.5851063829787235</v>
      </c>
    </row>
    <row r="98" spans="1:7" x14ac:dyDescent="0.2">
      <c r="A98" t="str">
        <f>_xlfn.IFNA(_xlfn.XLOOKUP(B98,'[1]WB Country Info'!B:B,'[1]WB Country Info'!A:A),_xlfn.XLOOKUP(C98,'[1]WB Country Info'!B:B,'[1]WB Country Info'!A:A))</f>
        <v>HND</v>
      </c>
      <c r="B98" t="s">
        <v>339</v>
      </c>
      <c r="C98" t="s">
        <v>339</v>
      </c>
      <c r="D98" s="30">
        <v>1.44</v>
      </c>
      <c r="E98" s="30">
        <v>0.27</v>
      </c>
      <c r="F98" t="s">
        <v>193</v>
      </c>
      <c r="G98" s="29">
        <f t="shared" si="3"/>
        <v>1.5319148936170213</v>
      </c>
    </row>
    <row r="99" spans="1:7" x14ac:dyDescent="0.2">
      <c r="A99" t="str">
        <f>_xlfn.IFNA(_xlfn.XLOOKUP(B99,'[1]WB Country Info'!B:B,'[1]WB Country Info'!A:A),_xlfn.XLOOKUP(C99,'[1]WB Country Info'!B:B,'[1]WB Country Info'!A:A))</f>
        <v>HKG</v>
      </c>
      <c r="B99" t="s">
        <v>794</v>
      </c>
      <c r="C99" t="s">
        <v>341</v>
      </c>
      <c r="D99" s="30">
        <v>0.83</v>
      </c>
      <c r="E99" s="30">
        <v>0.27</v>
      </c>
      <c r="F99" t="s">
        <v>770</v>
      </c>
      <c r="G99" s="29">
        <f t="shared" si="3"/>
        <v>0.88297872340425532</v>
      </c>
    </row>
    <row r="100" spans="1:7" x14ac:dyDescent="0.2">
      <c r="A100" t="str">
        <f>_xlfn.IFNA(_xlfn.XLOOKUP(B100,'[1]WB Country Info'!B:B,'[1]WB Country Info'!A:A),_xlfn.XLOOKUP(C100,'[1]WB Country Info'!B:B,'[1]WB Country Info'!A:A))</f>
        <v>HUN</v>
      </c>
      <c r="B100" t="s">
        <v>331</v>
      </c>
      <c r="C100" t="s">
        <v>331</v>
      </c>
      <c r="D100" s="30">
        <v>2.5499999999999998</v>
      </c>
      <c r="E100" s="30">
        <v>0.23</v>
      </c>
      <c r="F100" t="s">
        <v>772</v>
      </c>
      <c r="G100" s="29">
        <f t="shared" si="3"/>
        <v>2.7127659574468086</v>
      </c>
    </row>
    <row r="101" spans="1:7" x14ac:dyDescent="0.2">
      <c r="A101" t="str">
        <f>_xlfn.IFNA(_xlfn.XLOOKUP(B101,'[1]WB Country Info'!B:B,'[1]WB Country Info'!A:A),_xlfn.XLOOKUP(C101,'[1]WB Country Info'!B:B,'[1]WB Country Info'!A:A))</f>
        <v>ISL</v>
      </c>
      <c r="B101" t="s">
        <v>305</v>
      </c>
      <c r="C101" t="s">
        <v>305</v>
      </c>
      <c r="D101" s="30">
        <v>2.37</v>
      </c>
      <c r="E101" s="30">
        <v>0.44</v>
      </c>
      <c r="F101" t="s">
        <v>772</v>
      </c>
      <c r="G101" s="29">
        <f t="shared" si="3"/>
        <v>2.521276595744681</v>
      </c>
    </row>
    <row r="102" spans="1:7" x14ac:dyDescent="0.2">
      <c r="A102" t="str">
        <f>_xlfn.IFNA(_xlfn.XLOOKUP(B102,'[1]WB Country Info'!B:B,'[1]WB Country Info'!A:A),_xlfn.XLOOKUP(C102,'[1]WB Country Info'!B:B,'[1]WB Country Info'!A:A))</f>
        <v>IND</v>
      </c>
      <c r="B102" t="s">
        <v>315</v>
      </c>
      <c r="C102" t="s">
        <v>315</v>
      </c>
      <c r="D102" s="30">
        <v>1.44</v>
      </c>
      <c r="E102" s="30">
        <v>0.3</v>
      </c>
      <c r="F102" t="s">
        <v>770</v>
      </c>
      <c r="G102" s="29">
        <f t="shared" si="3"/>
        <v>1.5319148936170213</v>
      </c>
    </row>
    <row r="103" spans="1:7" x14ac:dyDescent="0.2">
      <c r="A103" t="str">
        <f>_xlfn.IFNA(_xlfn.XLOOKUP(B103,'[1]WB Country Info'!B:B,'[1]WB Country Info'!A:A),_xlfn.XLOOKUP(C103,'[1]WB Country Info'!B:B,'[1]WB Country Info'!A:A))</f>
        <v>IDN</v>
      </c>
      <c r="B103" t="s">
        <v>321</v>
      </c>
      <c r="C103" t="s">
        <v>321</v>
      </c>
      <c r="D103" s="30">
        <v>1.21</v>
      </c>
      <c r="E103" s="30">
        <v>0.18</v>
      </c>
      <c r="F103" t="s">
        <v>770</v>
      </c>
      <c r="G103" s="29">
        <f t="shared" si="3"/>
        <v>1.2872340425531916</v>
      </c>
    </row>
    <row r="104" spans="1:7" x14ac:dyDescent="0.2">
      <c r="A104" t="str">
        <f>_xlfn.IFNA(_xlfn.XLOOKUP(B104,'[1]WB Country Info'!B:B,'[1]WB Country Info'!A:A),_xlfn.XLOOKUP(C104,'[1]WB Country Info'!B:B,'[1]WB Country Info'!A:A))</f>
        <v>IRN</v>
      </c>
      <c r="B104" t="s">
        <v>744</v>
      </c>
      <c r="C104" t="s">
        <v>309</v>
      </c>
      <c r="D104" s="30">
        <v>3.52</v>
      </c>
      <c r="E104" s="30">
        <v>0.37</v>
      </c>
      <c r="F104" t="s">
        <v>770</v>
      </c>
      <c r="G104" s="29">
        <f t="shared" si="3"/>
        <v>3.7446808510638299</v>
      </c>
    </row>
    <row r="105" spans="1:7" x14ac:dyDescent="0.2">
      <c r="A105" t="str">
        <f>_xlfn.IFNA(_xlfn.XLOOKUP(B105,'[1]WB Country Info'!B:B,'[1]WB Country Info'!A:A),_xlfn.XLOOKUP(C105,'[1]WB Country Info'!B:B,'[1]WB Country Info'!A:A))</f>
        <v>IRQ</v>
      </c>
      <c r="B105" t="s">
        <v>307</v>
      </c>
      <c r="C105" t="s">
        <v>307</v>
      </c>
      <c r="D105" s="30">
        <v>2.54</v>
      </c>
      <c r="E105" s="30">
        <v>0.45</v>
      </c>
      <c r="F105" t="s">
        <v>770</v>
      </c>
      <c r="G105" s="29">
        <f t="shared" si="3"/>
        <v>2.7021276595744683</v>
      </c>
    </row>
    <row r="106" spans="1:7" x14ac:dyDescent="0.2">
      <c r="A106" t="str">
        <f>_xlfn.IFNA(_xlfn.XLOOKUP(B106,'[1]WB Country Info'!B:B,'[1]WB Country Info'!A:A),_xlfn.XLOOKUP(C106,'[1]WB Country Info'!B:B,'[1]WB Country Info'!A:A))</f>
        <v>IRL</v>
      </c>
      <c r="B106" t="s">
        <v>311</v>
      </c>
      <c r="C106" t="s">
        <v>311</v>
      </c>
      <c r="D106" s="30">
        <v>2.0299999999999998</v>
      </c>
      <c r="E106" s="30">
        <v>0.36</v>
      </c>
      <c r="F106" t="s">
        <v>772</v>
      </c>
      <c r="G106" s="29">
        <f t="shared" si="3"/>
        <v>2.1595744680851063</v>
      </c>
    </row>
    <row r="107" spans="1:7" x14ac:dyDescent="0.2">
      <c r="A107" t="str">
        <f>_xlfn.IFNA(_xlfn.XLOOKUP(B107,'[1]WB Country Info'!B:B,'[1]WB Country Info'!A:A),_xlfn.XLOOKUP(C107,'[1]WB Country Info'!B:B,'[1]WB Country Info'!A:A))</f>
        <v>IMN</v>
      </c>
      <c r="B107" t="s">
        <v>317</v>
      </c>
      <c r="C107" t="s">
        <v>317</v>
      </c>
      <c r="D107" s="30">
        <v>2.2999999999999998</v>
      </c>
      <c r="E107" s="30">
        <v>0.28999999999999998</v>
      </c>
      <c r="F107" t="s">
        <v>772</v>
      </c>
      <c r="G107" s="29">
        <f t="shared" si="3"/>
        <v>2.4468085106382977</v>
      </c>
    </row>
    <row r="108" spans="1:7" x14ac:dyDescent="0.2">
      <c r="A108" t="str">
        <f>_xlfn.IFNA(_xlfn.XLOOKUP(B108,'[1]WB Country Info'!B:B,'[1]WB Country Info'!A:A),_xlfn.XLOOKUP(C108,'[1]WB Country Info'!B:B,'[1]WB Country Info'!A:A))</f>
        <v>ISR</v>
      </c>
      <c r="B108" t="s">
        <v>303</v>
      </c>
      <c r="C108" t="s">
        <v>303</v>
      </c>
      <c r="D108" s="30">
        <v>2.0299999999999998</v>
      </c>
      <c r="E108" s="30">
        <v>0.21</v>
      </c>
      <c r="F108" t="s">
        <v>770</v>
      </c>
      <c r="G108" s="29">
        <f t="shared" si="3"/>
        <v>2.1595744680851063</v>
      </c>
    </row>
    <row r="109" spans="1:7" x14ac:dyDescent="0.2">
      <c r="A109" t="str">
        <f>_xlfn.IFNA(_xlfn.XLOOKUP(B109,'[1]WB Country Info'!B:B,'[1]WB Country Info'!A:A),_xlfn.XLOOKUP(C109,'[1]WB Country Info'!B:B,'[1]WB Country Info'!A:A))</f>
        <v>ITA</v>
      </c>
      <c r="B109" t="s">
        <v>301</v>
      </c>
      <c r="C109" t="s">
        <v>301</v>
      </c>
      <c r="D109" s="30">
        <v>2.64</v>
      </c>
      <c r="E109" s="30">
        <v>0.22</v>
      </c>
      <c r="F109" t="s">
        <v>772</v>
      </c>
      <c r="G109" s="29">
        <f t="shared" si="3"/>
        <v>2.8085106382978728</v>
      </c>
    </row>
    <row r="110" spans="1:7" x14ac:dyDescent="0.2">
      <c r="A110" t="str">
        <f>_xlfn.IFNA(_xlfn.XLOOKUP(B110,'[1]WB Country Info'!B:B,'[1]WB Country Info'!A:A),_xlfn.XLOOKUP(C110,'[1]WB Country Info'!B:B,'[1]WB Country Info'!A:A))</f>
        <v>JAM</v>
      </c>
      <c r="B110" t="s">
        <v>299</v>
      </c>
      <c r="C110" t="s">
        <v>299</v>
      </c>
      <c r="D110" s="30">
        <v>1.46</v>
      </c>
      <c r="E110" s="30">
        <v>0.26</v>
      </c>
      <c r="F110" t="s">
        <v>193</v>
      </c>
      <c r="G110" s="29">
        <f t="shared" si="3"/>
        <v>1.5531914893617023</v>
      </c>
    </row>
    <row r="111" spans="1:7" x14ac:dyDescent="0.2">
      <c r="A111" t="str">
        <f>_xlfn.IFNA(_xlfn.XLOOKUP(B111,'[1]WB Country Info'!B:B,'[1]WB Country Info'!A:A),_xlfn.XLOOKUP(C111,'[1]WB Country Info'!B:B,'[1]WB Country Info'!A:A))</f>
        <v>JPN</v>
      </c>
      <c r="B111" t="s">
        <v>295</v>
      </c>
      <c r="C111" t="s">
        <v>295</v>
      </c>
      <c r="D111" s="30">
        <v>1.66</v>
      </c>
      <c r="E111" s="30">
        <v>0.23</v>
      </c>
      <c r="F111" t="s">
        <v>770</v>
      </c>
      <c r="G111" s="29">
        <f t="shared" si="3"/>
        <v>1.7659574468085106</v>
      </c>
    </row>
    <row r="112" spans="1:7" x14ac:dyDescent="0.2">
      <c r="A112" t="e">
        <f>_xlfn.IFNA(_xlfn.XLOOKUP(B112,'[1]WB Country Info'!B:B,'[1]WB Country Info'!A:A),_xlfn.XLOOKUP(C112,'[1]WB Country Info'!B:B,'[1]WB Country Info'!A:A))</f>
        <v>#N/A</v>
      </c>
      <c r="B112" t="s">
        <v>795</v>
      </c>
      <c r="C112">
        <v>0</v>
      </c>
      <c r="D112" s="30">
        <v>2.5</v>
      </c>
      <c r="E112" s="30">
        <v>0.28000000000000003</v>
      </c>
      <c r="F112" t="s">
        <v>772</v>
      </c>
      <c r="G112" s="29">
        <f t="shared" si="3"/>
        <v>2.6595744680851063</v>
      </c>
    </row>
    <row r="113" spans="1:7" x14ac:dyDescent="0.2">
      <c r="A113" t="str">
        <f>_xlfn.IFNA(_xlfn.XLOOKUP(B113,'[1]WB Country Info'!B:B,'[1]WB Country Info'!A:A),_xlfn.XLOOKUP(C113,'[1]WB Country Info'!B:B,'[1]WB Country Info'!A:A))</f>
        <v>JOR</v>
      </c>
      <c r="B113" t="s">
        <v>297</v>
      </c>
      <c r="C113" t="s">
        <v>297</v>
      </c>
      <c r="D113" s="30">
        <v>2.1</v>
      </c>
      <c r="E113" s="30">
        <v>0.28999999999999998</v>
      </c>
      <c r="F113" t="s">
        <v>770</v>
      </c>
      <c r="G113" s="29">
        <f t="shared" si="3"/>
        <v>2.2340425531914896</v>
      </c>
    </row>
    <row r="114" spans="1:7" x14ac:dyDescent="0.2">
      <c r="A114" t="str">
        <f>_xlfn.IFNA(_xlfn.XLOOKUP(B114,'[1]WB Country Info'!B:B,'[1]WB Country Info'!A:A),_xlfn.XLOOKUP(C114,'[1]WB Country Info'!B:B,'[1]WB Country Info'!A:A))</f>
        <v>KAZ</v>
      </c>
      <c r="B114" t="s">
        <v>293</v>
      </c>
      <c r="C114" t="s">
        <v>293</v>
      </c>
      <c r="D114" s="30">
        <v>2.48</v>
      </c>
      <c r="E114" s="30">
        <v>0.26</v>
      </c>
      <c r="F114" t="s">
        <v>770</v>
      </c>
      <c r="G114" s="29">
        <f t="shared" si="3"/>
        <v>2.6382978723404258</v>
      </c>
    </row>
    <row r="115" spans="1:7" x14ac:dyDescent="0.2">
      <c r="A115" t="str">
        <f>_xlfn.IFNA(_xlfn.XLOOKUP(B115,'[1]WB Country Info'!B:B,'[1]WB Country Info'!A:A),_xlfn.XLOOKUP(C115,'[1]WB Country Info'!B:B,'[1]WB Country Info'!A:A))</f>
        <v>KEN</v>
      </c>
      <c r="B115" t="s">
        <v>291</v>
      </c>
      <c r="C115" t="s">
        <v>291</v>
      </c>
      <c r="D115" s="30">
        <v>1.86</v>
      </c>
      <c r="E115" s="30">
        <v>0.2</v>
      </c>
      <c r="F115" t="s">
        <v>773</v>
      </c>
      <c r="G115" s="29">
        <f t="shared" si="3"/>
        <v>1.9787234042553195</v>
      </c>
    </row>
    <row r="116" spans="1:7" x14ac:dyDescent="0.2">
      <c r="A116" t="e">
        <f>_xlfn.IFNA(_xlfn.XLOOKUP(B116,'[1]WB Country Info'!B:B,'[1]WB Country Info'!A:A),_xlfn.XLOOKUP(C116,'[1]WB Country Info'!B:B,'[1]WB Country Info'!A:A))</f>
        <v>#N/A</v>
      </c>
      <c r="B116" t="s">
        <v>796</v>
      </c>
      <c r="C116">
        <v>0</v>
      </c>
      <c r="D116" s="30">
        <v>1.71</v>
      </c>
      <c r="E116" s="30">
        <v>0.84</v>
      </c>
      <c r="F116">
        <v>0</v>
      </c>
      <c r="G116" s="29">
        <f t="shared" si="3"/>
        <v>1.8191489361702129</v>
      </c>
    </row>
    <row r="117" spans="1:7" x14ac:dyDescent="0.2">
      <c r="A117" t="str">
        <f>_xlfn.IFNA(_xlfn.XLOOKUP(B117,'[1]WB Country Info'!B:B,'[1]WB Country Info'!A:A),_xlfn.XLOOKUP(C117,'[1]WB Country Info'!B:B,'[1]WB Country Info'!A:A))</f>
        <v>KIR</v>
      </c>
      <c r="B117" t="s">
        <v>285</v>
      </c>
      <c r="C117" t="s">
        <v>285</v>
      </c>
      <c r="D117" s="30">
        <v>1.73</v>
      </c>
      <c r="E117" s="30">
        <v>0.94</v>
      </c>
      <c r="F117">
        <v>0</v>
      </c>
      <c r="G117" s="29">
        <f t="shared" si="3"/>
        <v>1.8404255319148937</v>
      </c>
    </row>
    <row r="118" spans="1:7" x14ac:dyDescent="0.2">
      <c r="A118" t="str">
        <f>_xlfn.IFNA(_xlfn.XLOOKUP(B118,'[1]WB Country Info'!B:B,'[1]WB Country Info'!A:A),_xlfn.XLOOKUP(C118,'[1]WB Country Info'!B:B,'[1]WB Country Info'!A:A))</f>
        <v>KWT</v>
      </c>
      <c r="B118" t="s">
        <v>279</v>
      </c>
      <c r="C118" t="s">
        <v>279</v>
      </c>
      <c r="D118" s="30">
        <v>2.86</v>
      </c>
      <c r="E118" s="30">
        <v>0.65</v>
      </c>
      <c r="F118" t="s">
        <v>770</v>
      </c>
      <c r="G118" s="29">
        <f t="shared" si="3"/>
        <v>3.0425531914893615</v>
      </c>
    </row>
    <row r="119" spans="1:7" x14ac:dyDescent="0.2">
      <c r="A119" t="str">
        <f>_xlfn.IFNA(_xlfn.XLOOKUP(B119,'[1]WB Country Info'!B:B,'[1]WB Country Info'!A:A),_xlfn.XLOOKUP(C119,'[1]WB Country Info'!B:B,'[1]WB Country Info'!A:A))</f>
        <v>KGZ</v>
      </c>
      <c r="B119" t="s">
        <v>732</v>
      </c>
      <c r="C119" t="s">
        <v>289</v>
      </c>
      <c r="D119" s="30">
        <v>2.4700000000000002</v>
      </c>
      <c r="E119" s="30">
        <v>0.24</v>
      </c>
      <c r="F119" t="s">
        <v>770</v>
      </c>
      <c r="G119" s="29">
        <f t="shared" si="3"/>
        <v>2.6276595744680855</v>
      </c>
    </row>
    <row r="120" spans="1:7" x14ac:dyDescent="0.2">
      <c r="A120" t="str">
        <f>_xlfn.IFNA(_xlfn.XLOOKUP(B120,'[1]WB Country Info'!B:B,'[1]WB Country Info'!A:A),_xlfn.XLOOKUP(C120,'[1]WB Country Info'!B:B,'[1]WB Country Info'!A:A))</f>
        <v>LAO</v>
      </c>
      <c r="B120" t="s">
        <v>736</v>
      </c>
      <c r="C120" t="s">
        <v>275</v>
      </c>
      <c r="D120" s="30">
        <v>0.96</v>
      </c>
      <c r="E120" s="30">
        <v>0.28000000000000003</v>
      </c>
      <c r="F120" t="s">
        <v>770</v>
      </c>
      <c r="G120" s="29">
        <f t="shared" si="3"/>
        <v>1.0212765957446808</v>
      </c>
    </row>
    <row r="121" spans="1:7" x14ac:dyDescent="0.2">
      <c r="A121" t="str">
        <f>_xlfn.IFNA(_xlfn.XLOOKUP(B121,'[1]WB Country Info'!B:B,'[1]WB Country Info'!A:A),_xlfn.XLOOKUP(C121,'[1]WB Country Info'!B:B,'[1]WB Country Info'!A:A))</f>
        <v>LVA</v>
      </c>
      <c r="B121" t="s">
        <v>243</v>
      </c>
      <c r="C121" t="s">
        <v>243</v>
      </c>
      <c r="D121" s="30">
        <v>3.05</v>
      </c>
      <c r="E121" s="30">
        <v>0.26</v>
      </c>
      <c r="F121" t="s">
        <v>772</v>
      </c>
      <c r="G121" s="29">
        <f t="shared" si="3"/>
        <v>3.2446808510638299</v>
      </c>
    </row>
    <row r="122" spans="1:7" x14ac:dyDescent="0.2">
      <c r="A122" t="str">
        <f>_xlfn.IFNA(_xlfn.XLOOKUP(B122,'[1]WB Country Info'!B:B,'[1]WB Country Info'!A:A),_xlfn.XLOOKUP(C122,'[1]WB Country Info'!B:B,'[1]WB Country Info'!A:A))</f>
        <v>LBN</v>
      </c>
      <c r="B122" t="s">
        <v>273</v>
      </c>
      <c r="C122" t="s">
        <v>273</v>
      </c>
      <c r="D122" s="30">
        <v>1.97</v>
      </c>
      <c r="E122" s="30">
        <v>0.19</v>
      </c>
      <c r="F122" t="s">
        <v>770</v>
      </c>
      <c r="G122" s="29">
        <f t="shared" si="3"/>
        <v>2.0957446808510638</v>
      </c>
    </row>
    <row r="123" spans="1:7" x14ac:dyDescent="0.2">
      <c r="A123" t="str">
        <f>_xlfn.IFNA(_xlfn.XLOOKUP(B123,'[1]WB Country Info'!B:B,'[1]WB Country Info'!A:A),_xlfn.XLOOKUP(C123,'[1]WB Country Info'!B:B,'[1]WB Country Info'!A:A))</f>
        <v>LSO</v>
      </c>
      <c r="B123" t="s">
        <v>251</v>
      </c>
      <c r="C123" t="s">
        <v>251</v>
      </c>
      <c r="D123" s="30">
        <v>1.17</v>
      </c>
      <c r="E123" s="30">
        <v>0.38</v>
      </c>
      <c r="F123" t="s">
        <v>773</v>
      </c>
      <c r="G123" s="29">
        <f t="shared" si="3"/>
        <v>1.2446808510638299</v>
      </c>
    </row>
    <row r="124" spans="1:7" x14ac:dyDescent="0.2">
      <c r="A124" t="str">
        <f>_xlfn.IFNA(_xlfn.XLOOKUP(B124,'[1]WB Country Info'!B:B,'[1]WB Country Info'!A:A),_xlfn.XLOOKUP(C124,'[1]WB Country Info'!B:B,'[1]WB Country Info'!A:A))</f>
        <v>LBR</v>
      </c>
      <c r="B124" t="s">
        <v>271</v>
      </c>
      <c r="C124" t="s">
        <v>271</v>
      </c>
      <c r="D124" s="30">
        <v>1.81</v>
      </c>
      <c r="E124" s="30">
        <v>0.31</v>
      </c>
      <c r="F124" t="s">
        <v>773</v>
      </c>
      <c r="G124" s="29">
        <f t="shared" si="3"/>
        <v>1.9255319148936172</v>
      </c>
    </row>
    <row r="125" spans="1:7" x14ac:dyDescent="0.2">
      <c r="A125" t="str">
        <f>_xlfn.IFNA(_xlfn.XLOOKUP(B125,'[1]WB Country Info'!B:B,'[1]WB Country Info'!A:A),_xlfn.XLOOKUP(C125,'[1]WB Country Info'!B:B,'[1]WB Country Info'!A:A))</f>
        <v>LBY</v>
      </c>
      <c r="B125" t="s">
        <v>269</v>
      </c>
      <c r="C125" t="s">
        <v>269</v>
      </c>
      <c r="D125" s="30">
        <v>2.54</v>
      </c>
      <c r="E125" s="30">
        <v>0.63</v>
      </c>
      <c r="F125" t="s">
        <v>773</v>
      </c>
      <c r="G125" s="29">
        <f t="shared" si="3"/>
        <v>2.7021276595744683</v>
      </c>
    </row>
    <row r="126" spans="1:7" x14ac:dyDescent="0.2">
      <c r="A126" t="str">
        <f>_xlfn.IFNA(_xlfn.XLOOKUP(B126,'[1]WB Country Info'!B:B,'[1]WB Country Info'!A:A),_xlfn.XLOOKUP(C126,'[1]WB Country Info'!B:B,'[1]WB Country Info'!A:A))</f>
        <v>LIE</v>
      </c>
      <c r="B126" t="s">
        <v>259</v>
      </c>
      <c r="C126" t="s">
        <v>259</v>
      </c>
      <c r="D126" s="30">
        <v>2.83</v>
      </c>
      <c r="E126" s="30">
        <v>0.31</v>
      </c>
      <c r="F126" t="s">
        <v>772</v>
      </c>
      <c r="G126" s="29">
        <f t="shared" si="3"/>
        <v>3.0106382978723407</v>
      </c>
    </row>
    <row r="127" spans="1:7" x14ac:dyDescent="0.2">
      <c r="A127" t="str">
        <f>_xlfn.IFNA(_xlfn.XLOOKUP(B127,'[1]WB Country Info'!B:B,'[1]WB Country Info'!A:A),_xlfn.XLOOKUP(C127,'[1]WB Country Info'!B:B,'[1]WB Country Info'!A:A))</f>
        <v>LTU</v>
      </c>
      <c r="B127" t="s">
        <v>247</v>
      </c>
      <c r="C127" t="s">
        <v>247</v>
      </c>
      <c r="D127" s="30">
        <v>2.98</v>
      </c>
      <c r="E127" s="30">
        <v>0.23</v>
      </c>
      <c r="F127" t="s">
        <v>772</v>
      </c>
      <c r="G127" s="29">
        <f t="shared" si="3"/>
        <v>3.1702127659574471</v>
      </c>
    </row>
    <row r="128" spans="1:7" x14ac:dyDescent="0.2">
      <c r="A128" t="str">
        <f>_xlfn.IFNA(_xlfn.XLOOKUP(B128,'[1]WB Country Info'!B:B,'[1]WB Country Info'!A:A),_xlfn.XLOOKUP(C128,'[1]WB Country Info'!B:B,'[1]WB Country Info'!A:A))</f>
        <v>LUX</v>
      </c>
      <c r="B128" t="s">
        <v>245</v>
      </c>
      <c r="C128" t="s">
        <v>245</v>
      </c>
      <c r="D128" s="30">
        <v>2.83</v>
      </c>
      <c r="E128" s="30">
        <v>0.19</v>
      </c>
      <c r="F128" t="s">
        <v>772</v>
      </c>
      <c r="G128" s="29">
        <f t="shared" si="3"/>
        <v>3.0106382978723407</v>
      </c>
    </row>
    <row r="129" spans="1:7" x14ac:dyDescent="0.2">
      <c r="A129" t="e">
        <f>_xlfn.IFNA(_xlfn.XLOOKUP(B129,'[1]WB Country Info'!B:B,'[1]WB Country Info'!A:A),_xlfn.XLOOKUP(C129,'[1]WB Country Info'!B:B,'[1]WB Country Info'!A:A))</f>
        <v>#N/A</v>
      </c>
      <c r="B129" t="s">
        <v>797</v>
      </c>
      <c r="C129">
        <v>0</v>
      </c>
      <c r="D129" s="30">
        <v>0.79</v>
      </c>
      <c r="E129" s="30">
        <v>0.28999999999999998</v>
      </c>
      <c r="F129" t="s">
        <v>770</v>
      </c>
      <c r="G129" s="29">
        <f t="shared" si="3"/>
        <v>0.84042553191489366</v>
      </c>
    </row>
    <row r="130" spans="1:7" x14ac:dyDescent="0.2">
      <c r="A130" t="e">
        <f>_xlfn.IFNA(_xlfn.XLOOKUP(B130,'[1]WB Country Info'!B:B,'[1]WB Country Info'!A:A),_xlfn.XLOOKUP(C130,'[1]WB Country Info'!B:B,'[1]WB Country Info'!A:A))</f>
        <v>#N/A</v>
      </c>
      <c r="B130" t="s">
        <v>731</v>
      </c>
      <c r="C130">
        <v>0</v>
      </c>
      <c r="D130" s="30">
        <v>2.0299999999999998</v>
      </c>
      <c r="E130" s="30">
        <v>0.3</v>
      </c>
      <c r="F130" t="s">
        <v>772</v>
      </c>
      <c r="G130" s="29">
        <f t="shared" ref="G130:G193" si="4">D130/$I$2</f>
        <v>2.1595744680851063</v>
      </c>
    </row>
    <row r="131" spans="1:7" x14ac:dyDescent="0.2">
      <c r="A131" t="str">
        <f>_xlfn.IFNA(_xlfn.XLOOKUP(B131,'[1]WB Country Info'!B:B,'[1]WB Country Info'!A:A),_xlfn.XLOOKUP(C131,'[1]WB Country Info'!B:B,'[1]WB Country Info'!A:A))</f>
        <v>MDG</v>
      </c>
      <c r="B131" t="s">
        <v>231</v>
      </c>
      <c r="C131" t="s">
        <v>231</v>
      </c>
      <c r="D131" s="30">
        <v>1.93</v>
      </c>
      <c r="E131" s="30">
        <v>0.35</v>
      </c>
      <c r="F131" t="s">
        <v>773</v>
      </c>
      <c r="G131" s="29">
        <f t="shared" si="4"/>
        <v>2.0531914893617023</v>
      </c>
    </row>
    <row r="132" spans="1:7" x14ac:dyDescent="0.2">
      <c r="A132" t="str">
        <f>_xlfn.IFNA(_xlfn.XLOOKUP(B132,'[1]WB Country Info'!B:B,'[1]WB Country Info'!A:A),_xlfn.XLOOKUP(C132,'[1]WB Country Info'!B:B,'[1]WB Country Info'!A:A))</f>
        <v>MWI</v>
      </c>
      <c r="B132" t="s">
        <v>197</v>
      </c>
      <c r="C132" t="s">
        <v>197</v>
      </c>
      <c r="D132" s="30">
        <v>1.94</v>
      </c>
      <c r="E132" s="30">
        <v>0.33</v>
      </c>
      <c r="F132" t="s">
        <v>773</v>
      </c>
      <c r="G132" s="29">
        <f t="shared" si="4"/>
        <v>2.0638297872340425</v>
      </c>
    </row>
    <row r="133" spans="1:7" x14ac:dyDescent="0.2">
      <c r="A133" t="str">
        <f>_xlfn.IFNA(_xlfn.XLOOKUP(B133,'[1]WB Country Info'!B:B,'[1]WB Country Info'!A:A),_xlfn.XLOOKUP(C133,'[1]WB Country Info'!B:B,'[1]WB Country Info'!A:A))</f>
        <v>MYS</v>
      </c>
      <c r="B133" t="s">
        <v>195</v>
      </c>
      <c r="C133" t="s">
        <v>195</v>
      </c>
      <c r="D133" s="30">
        <v>1.27</v>
      </c>
      <c r="E133" s="30">
        <v>0.15</v>
      </c>
      <c r="F133" t="s">
        <v>770</v>
      </c>
      <c r="G133" s="29">
        <f t="shared" si="4"/>
        <v>1.3510638297872342</v>
      </c>
    </row>
    <row r="134" spans="1:7" x14ac:dyDescent="0.2">
      <c r="A134" t="str">
        <f>_xlfn.IFNA(_xlfn.XLOOKUP(B134,'[1]WB Country Info'!B:B,'[1]WB Country Info'!A:A),_xlfn.XLOOKUP(C134,'[1]WB Country Info'!B:B,'[1]WB Country Info'!A:A))</f>
        <v>MLI</v>
      </c>
      <c r="B134" t="s">
        <v>217</v>
      </c>
      <c r="C134" t="s">
        <v>217</v>
      </c>
      <c r="D134" s="30">
        <v>1.94</v>
      </c>
      <c r="E134" s="30">
        <v>0.45</v>
      </c>
      <c r="F134" t="s">
        <v>773</v>
      </c>
      <c r="G134" s="29">
        <f t="shared" si="4"/>
        <v>2.0638297872340425</v>
      </c>
    </row>
    <row r="135" spans="1:7" x14ac:dyDescent="0.2">
      <c r="A135" t="str">
        <f>_xlfn.IFNA(_xlfn.XLOOKUP(B135,'[1]WB Country Info'!B:B,'[1]WB Country Info'!A:A),_xlfn.XLOOKUP(C135,'[1]WB Country Info'!B:B,'[1]WB Country Info'!A:A))</f>
        <v>MLT</v>
      </c>
      <c r="B135" t="s">
        <v>215</v>
      </c>
      <c r="C135" t="s">
        <v>215</v>
      </c>
      <c r="D135" s="30">
        <v>2.74</v>
      </c>
      <c r="E135" s="30">
        <v>0.41</v>
      </c>
      <c r="F135">
        <v>0</v>
      </c>
      <c r="G135" s="29">
        <f t="shared" si="4"/>
        <v>2.9148936170212769</v>
      </c>
    </row>
    <row r="136" spans="1:7" x14ac:dyDescent="0.2">
      <c r="A136" t="e">
        <f>_xlfn.IFNA(_xlfn.XLOOKUP(B136,'[1]WB Country Info'!B:B,'[1]WB Country Info'!A:A),_xlfn.XLOOKUP(C136,'[1]WB Country Info'!B:B,'[1]WB Country Info'!A:A))</f>
        <v>#N/A</v>
      </c>
      <c r="B136" t="s">
        <v>798</v>
      </c>
      <c r="C136">
        <v>0</v>
      </c>
      <c r="D136" s="30">
        <v>1.75</v>
      </c>
      <c r="E136" s="30">
        <v>0.31</v>
      </c>
      <c r="F136" t="s">
        <v>193</v>
      </c>
      <c r="G136" s="29">
        <f t="shared" si="4"/>
        <v>1.8617021276595747</v>
      </c>
    </row>
    <row r="137" spans="1:7" x14ac:dyDescent="0.2">
      <c r="A137" t="str">
        <f>_xlfn.IFNA(_xlfn.XLOOKUP(B137,'[1]WB Country Info'!B:B,'[1]WB Country Info'!A:A),_xlfn.XLOOKUP(C137,'[1]WB Country Info'!B:B,'[1]WB Country Info'!A:A))</f>
        <v>MRT</v>
      </c>
      <c r="B137" t="s">
        <v>201</v>
      </c>
      <c r="C137" t="s">
        <v>201</v>
      </c>
      <c r="D137" s="30">
        <v>2.2799999999999998</v>
      </c>
      <c r="E137" s="30">
        <v>0.63</v>
      </c>
      <c r="F137" t="s">
        <v>773</v>
      </c>
      <c r="G137" s="29">
        <f t="shared" si="4"/>
        <v>2.4255319148936167</v>
      </c>
    </row>
    <row r="138" spans="1:7" x14ac:dyDescent="0.2">
      <c r="A138" t="str">
        <f>_xlfn.IFNA(_xlfn.XLOOKUP(B138,'[1]WB Country Info'!B:B,'[1]WB Country Info'!A:A),_xlfn.XLOOKUP(C138,'[1]WB Country Info'!B:B,'[1]WB Country Info'!A:A))</f>
        <v>MUS</v>
      </c>
      <c r="B138" t="s">
        <v>199</v>
      </c>
      <c r="C138" t="s">
        <v>199</v>
      </c>
      <c r="D138" s="30">
        <v>2.0299999999999998</v>
      </c>
      <c r="E138" s="30">
        <v>0.27</v>
      </c>
      <c r="F138" t="s">
        <v>773</v>
      </c>
      <c r="G138" s="29">
        <f t="shared" si="4"/>
        <v>2.1595744680851063</v>
      </c>
    </row>
    <row r="139" spans="1:7" x14ac:dyDescent="0.2">
      <c r="A139" t="e">
        <f>_xlfn.IFNA(_xlfn.XLOOKUP(B139,'[1]WB Country Info'!B:B,'[1]WB Country Info'!A:A),_xlfn.XLOOKUP(C139,'[1]WB Country Info'!B:B,'[1]WB Country Info'!A:A))</f>
        <v>#N/A</v>
      </c>
      <c r="B139" t="s">
        <v>799</v>
      </c>
      <c r="C139">
        <v>0</v>
      </c>
      <c r="D139" s="30">
        <v>1.89</v>
      </c>
      <c r="E139" s="30">
        <v>0.34</v>
      </c>
      <c r="F139">
        <v>0</v>
      </c>
      <c r="G139" s="29">
        <f t="shared" si="4"/>
        <v>2.0106382978723403</v>
      </c>
    </row>
    <row r="140" spans="1:7" x14ac:dyDescent="0.2">
      <c r="A140" t="str">
        <f>_xlfn.IFNA(_xlfn.XLOOKUP(B140,'[1]WB Country Info'!B:B,'[1]WB Country Info'!A:A),_xlfn.XLOOKUP(C140,'[1]WB Country Info'!B:B,'[1]WB Country Info'!A:A))</f>
        <v>MEX</v>
      </c>
      <c r="B140" t="s">
        <v>225</v>
      </c>
      <c r="C140" t="s">
        <v>225</v>
      </c>
      <c r="D140" s="30">
        <v>1.58</v>
      </c>
      <c r="E140" s="30">
        <v>0.28999999999999998</v>
      </c>
      <c r="F140" t="s">
        <v>193</v>
      </c>
      <c r="G140" s="29">
        <f t="shared" si="4"/>
        <v>1.6808510638297873</v>
      </c>
    </row>
    <row r="141" spans="1:7" x14ac:dyDescent="0.2">
      <c r="A141" t="str">
        <f>_xlfn.IFNA(_xlfn.XLOOKUP(B141,'[1]WB Country Info'!B:B,'[1]WB Country Info'!A:A),_xlfn.XLOOKUP(C141,'[1]WB Country Info'!B:B,'[1]WB Country Info'!A:A))</f>
        <v>MDA</v>
      </c>
      <c r="B141" t="s">
        <v>233</v>
      </c>
      <c r="C141" t="s">
        <v>233</v>
      </c>
      <c r="D141" s="30">
        <v>2.38</v>
      </c>
      <c r="E141" s="30">
        <v>0.23</v>
      </c>
      <c r="F141" t="s">
        <v>772</v>
      </c>
      <c r="G141" s="29">
        <f t="shared" si="4"/>
        <v>2.5319148936170213</v>
      </c>
    </row>
    <row r="142" spans="1:7" x14ac:dyDescent="0.2">
      <c r="A142" t="str">
        <f>_xlfn.IFNA(_xlfn.XLOOKUP(B142,'[1]WB Country Info'!B:B,'[1]WB Country Info'!A:A),_xlfn.XLOOKUP(C142,'[1]WB Country Info'!B:B,'[1]WB Country Info'!A:A))</f>
        <v>MCO</v>
      </c>
      <c r="B142" t="s">
        <v>235</v>
      </c>
      <c r="C142" t="s">
        <v>235</v>
      </c>
      <c r="D142" s="30">
        <v>2.76</v>
      </c>
      <c r="E142" s="30">
        <v>0.3</v>
      </c>
      <c r="F142" t="s">
        <v>772</v>
      </c>
      <c r="G142" s="29">
        <f t="shared" si="4"/>
        <v>2.9361702127659575</v>
      </c>
    </row>
    <row r="143" spans="1:7" x14ac:dyDescent="0.2">
      <c r="A143" t="str">
        <f>_xlfn.IFNA(_xlfn.XLOOKUP(B143,'[1]WB Country Info'!B:B,'[1]WB Country Info'!A:A),_xlfn.XLOOKUP(C143,'[1]WB Country Info'!B:B,'[1]WB Country Info'!A:A))</f>
        <v>MNG</v>
      </c>
      <c r="B143" t="s">
        <v>207</v>
      </c>
      <c r="C143" t="s">
        <v>207</v>
      </c>
      <c r="D143" s="30">
        <v>2.92</v>
      </c>
      <c r="E143" s="30">
        <v>0.35</v>
      </c>
      <c r="F143" t="s">
        <v>770</v>
      </c>
      <c r="G143" s="29">
        <f t="shared" si="4"/>
        <v>3.1063829787234045</v>
      </c>
    </row>
    <row r="144" spans="1:7" x14ac:dyDescent="0.2">
      <c r="A144" t="str">
        <f>_xlfn.IFNA(_xlfn.XLOOKUP(B144,'[1]WB Country Info'!B:B,'[1]WB Country Info'!A:A),_xlfn.XLOOKUP(C144,'[1]WB Country Info'!B:B,'[1]WB Country Info'!A:A))</f>
        <v>MNE</v>
      </c>
      <c r="B144" t="s">
        <v>209</v>
      </c>
      <c r="C144" t="s">
        <v>209</v>
      </c>
      <c r="D144" s="30">
        <v>2.14</v>
      </c>
      <c r="E144" s="30">
        <v>0.25</v>
      </c>
      <c r="F144" t="s">
        <v>772</v>
      </c>
      <c r="G144" s="29">
        <f t="shared" si="4"/>
        <v>2.2765957446808511</v>
      </c>
    </row>
    <row r="145" spans="1:7" x14ac:dyDescent="0.2">
      <c r="A145" t="e">
        <f>_xlfn.IFNA(_xlfn.XLOOKUP(B145,'[1]WB Country Info'!B:B,'[1]WB Country Info'!A:A),_xlfn.XLOOKUP(C145,'[1]WB Country Info'!B:B,'[1]WB Country Info'!A:A))</f>
        <v>#N/A</v>
      </c>
      <c r="B145" t="s">
        <v>800</v>
      </c>
      <c r="C145">
        <v>0</v>
      </c>
      <c r="D145" s="30">
        <v>1.85</v>
      </c>
      <c r="E145" s="30">
        <v>0.28000000000000003</v>
      </c>
      <c r="F145">
        <v>0</v>
      </c>
      <c r="G145" s="29">
        <f t="shared" si="4"/>
        <v>1.968085106382979</v>
      </c>
    </row>
    <row r="146" spans="1:7" x14ac:dyDescent="0.2">
      <c r="A146" t="str">
        <f>_xlfn.IFNA(_xlfn.XLOOKUP(B146,'[1]WB Country Info'!B:B,'[1]WB Country Info'!A:A),_xlfn.XLOOKUP(C146,'[1]WB Country Info'!B:B,'[1]WB Country Info'!A:A))</f>
        <v>MAR</v>
      </c>
      <c r="B146" t="s">
        <v>237</v>
      </c>
      <c r="C146" t="s">
        <v>237</v>
      </c>
      <c r="D146" s="30">
        <v>2.71</v>
      </c>
      <c r="E146" s="30">
        <v>0.23</v>
      </c>
      <c r="F146" t="s">
        <v>773</v>
      </c>
      <c r="G146" s="29">
        <f t="shared" si="4"/>
        <v>2.8829787234042556</v>
      </c>
    </row>
    <row r="147" spans="1:7" x14ac:dyDescent="0.2">
      <c r="A147" t="str">
        <f>_xlfn.IFNA(_xlfn.XLOOKUP(B147,'[1]WB Country Info'!B:B,'[1]WB Country Info'!A:A),_xlfn.XLOOKUP(C147,'[1]WB Country Info'!B:B,'[1]WB Country Info'!A:A))</f>
        <v>MOZ</v>
      </c>
      <c r="B147" t="s">
        <v>203</v>
      </c>
      <c r="C147" t="s">
        <v>203</v>
      </c>
      <c r="D147" s="30">
        <v>1.73</v>
      </c>
      <c r="E147" s="30">
        <v>0.23</v>
      </c>
      <c r="F147" t="s">
        <v>773</v>
      </c>
      <c r="G147" s="29">
        <f t="shared" si="4"/>
        <v>1.8404255319148937</v>
      </c>
    </row>
    <row r="148" spans="1:7" x14ac:dyDescent="0.2">
      <c r="A148" t="str">
        <f>_xlfn.IFNA(_xlfn.XLOOKUP(B148,'[1]WB Country Info'!B:B,'[1]WB Country Info'!A:A),_xlfn.XLOOKUP(C148,'[1]WB Country Info'!B:B,'[1]WB Country Info'!A:A))</f>
        <v>NAM</v>
      </c>
      <c r="B148" t="s">
        <v>191</v>
      </c>
      <c r="C148" t="s">
        <v>191</v>
      </c>
      <c r="D148" s="30">
        <v>1.51</v>
      </c>
      <c r="E148" s="30">
        <v>0.72</v>
      </c>
      <c r="F148" t="s">
        <v>773</v>
      </c>
      <c r="G148" s="29">
        <f t="shared" si="4"/>
        <v>1.6063829787234043</v>
      </c>
    </row>
    <row r="149" spans="1:7" x14ac:dyDescent="0.2">
      <c r="A149" t="str">
        <f>_xlfn.IFNA(_xlfn.XLOOKUP(B149,'[1]WB Country Info'!B:B,'[1]WB Country Info'!A:A),_xlfn.XLOOKUP(C149,'[1]WB Country Info'!B:B,'[1]WB Country Info'!A:A))</f>
        <v>NPL</v>
      </c>
      <c r="B149" t="s">
        <v>177</v>
      </c>
      <c r="C149" t="s">
        <v>177</v>
      </c>
      <c r="D149" s="30">
        <v>1.65</v>
      </c>
      <c r="E149" s="30">
        <v>0.34</v>
      </c>
      <c r="F149" t="s">
        <v>770</v>
      </c>
      <c r="G149" s="29">
        <f t="shared" si="4"/>
        <v>1.7553191489361701</v>
      </c>
    </row>
    <row r="150" spans="1:7" x14ac:dyDescent="0.2">
      <c r="A150" t="str">
        <f>_xlfn.IFNA(_xlfn.XLOOKUP(B150,'[1]WB Country Info'!B:B,'[1]WB Country Info'!A:A),_xlfn.XLOOKUP(C150,'[1]WB Country Info'!B:B,'[1]WB Country Info'!A:A))</f>
        <v>NLD</v>
      </c>
      <c r="B150" t="s">
        <v>181</v>
      </c>
      <c r="C150" t="s">
        <v>181</v>
      </c>
      <c r="D150" s="30">
        <v>2.89</v>
      </c>
      <c r="E150" s="30">
        <v>0.21</v>
      </c>
      <c r="F150" t="s">
        <v>772</v>
      </c>
      <c r="G150" s="29">
        <f t="shared" si="4"/>
        <v>3.0744680851063833</v>
      </c>
    </row>
    <row r="151" spans="1:7" x14ac:dyDescent="0.2">
      <c r="A151" t="str">
        <f>_xlfn.IFNA(_xlfn.XLOOKUP(B151,'[1]WB Country Info'!B:B,'[1]WB Country Info'!A:A),_xlfn.XLOOKUP(C151,'[1]WB Country Info'!B:B,'[1]WB Country Info'!A:A))</f>
        <v>NCL</v>
      </c>
      <c r="B151" t="s">
        <v>189</v>
      </c>
      <c r="C151" t="s">
        <v>189</v>
      </c>
      <c r="D151" s="30">
        <v>1.81</v>
      </c>
      <c r="E151" s="30">
        <v>0.35</v>
      </c>
      <c r="F151" t="s">
        <v>777</v>
      </c>
      <c r="G151" s="29">
        <f t="shared" si="4"/>
        <v>1.9255319148936172</v>
      </c>
    </row>
    <row r="152" spans="1:7" x14ac:dyDescent="0.2">
      <c r="A152" t="str">
        <f>_xlfn.IFNA(_xlfn.XLOOKUP(B152,'[1]WB Country Info'!B:B,'[1]WB Country Info'!A:A),_xlfn.XLOOKUP(C152,'[1]WB Country Info'!B:B,'[1]WB Country Info'!A:A))</f>
        <v>NZL</v>
      </c>
      <c r="B152" t="s">
        <v>173</v>
      </c>
      <c r="C152" t="s">
        <v>173</v>
      </c>
      <c r="D152" s="30">
        <v>0.97</v>
      </c>
      <c r="E152" s="30">
        <v>0.24</v>
      </c>
      <c r="F152" t="s">
        <v>777</v>
      </c>
      <c r="G152" s="29">
        <f t="shared" si="4"/>
        <v>1.0319148936170213</v>
      </c>
    </row>
    <row r="153" spans="1:7" x14ac:dyDescent="0.2">
      <c r="A153" t="str">
        <f>_xlfn.IFNA(_xlfn.XLOOKUP(B153,'[1]WB Country Info'!B:B,'[1]WB Country Info'!A:A),_xlfn.XLOOKUP(C153,'[1]WB Country Info'!B:B,'[1]WB Country Info'!A:A))</f>
        <v>NIC</v>
      </c>
      <c r="B153" t="s">
        <v>183</v>
      </c>
      <c r="C153" t="s">
        <v>183</v>
      </c>
      <c r="D153" s="30">
        <v>1.55</v>
      </c>
      <c r="E153" s="30">
        <v>0.39</v>
      </c>
      <c r="F153" t="s">
        <v>193</v>
      </c>
      <c r="G153" s="29">
        <f t="shared" si="4"/>
        <v>1.6489361702127661</v>
      </c>
    </row>
    <row r="154" spans="1:7" x14ac:dyDescent="0.2">
      <c r="A154" t="str">
        <f>_xlfn.IFNA(_xlfn.XLOOKUP(B154,'[1]WB Country Info'!B:B,'[1]WB Country Info'!A:A),_xlfn.XLOOKUP(C154,'[1]WB Country Info'!B:B,'[1]WB Country Info'!A:A))</f>
        <v>NER</v>
      </c>
      <c r="B154" t="s">
        <v>187</v>
      </c>
      <c r="C154" t="s">
        <v>187</v>
      </c>
      <c r="D154" s="30">
        <v>2.27</v>
      </c>
      <c r="E154" s="30">
        <v>0.64</v>
      </c>
      <c r="F154" t="s">
        <v>773</v>
      </c>
      <c r="G154" s="29">
        <f t="shared" si="4"/>
        <v>2.4148936170212769</v>
      </c>
    </row>
    <row r="155" spans="1:7" x14ac:dyDescent="0.2">
      <c r="A155" t="str">
        <f>_xlfn.IFNA(_xlfn.XLOOKUP(B155,'[1]WB Country Info'!B:B,'[1]WB Country Info'!A:A),_xlfn.XLOOKUP(C155,'[1]WB Country Info'!B:B,'[1]WB Country Info'!A:A))</f>
        <v>NGA</v>
      </c>
      <c r="B155" t="s">
        <v>185</v>
      </c>
      <c r="C155" t="s">
        <v>185</v>
      </c>
      <c r="D155" s="30">
        <v>1.88</v>
      </c>
      <c r="E155" s="30">
        <v>0.43</v>
      </c>
      <c r="F155" t="s">
        <v>773</v>
      </c>
      <c r="G155" s="29">
        <f t="shared" si="4"/>
        <v>2</v>
      </c>
    </row>
    <row r="156" spans="1:7" x14ac:dyDescent="0.2">
      <c r="A156" t="str">
        <f>_xlfn.IFNA(_xlfn.XLOOKUP(B156,'[1]WB Country Info'!B:B,'[1]WB Country Info'!A:A),_xlfn.XLOOKUP(C156,'[1]WB Country Info'!B:B,'[1]WB Country Info'!A:A))</f>
        <v>NIU</v>
      </c>
      <c r="B156" t="s">
        <v>723</v>
      </c>
      <c r="C156" t="s">
        <v>723</v>
      </c>
      <c r="D156" s="30">
        <v>1.38</v>
      </c>
      <c r="E156" s="30">
        <v>0.56999999999999995</v>
      </c>
      <c r="F156">
        <v>0</v>
      </c>
      <c r="G156" s="29">
        <f t="shared" si="4"/>
        <v>1.4680851063829787</v>
      </c>
    </row>
    <row r="157" spans="1:7" x14ac:dyDescent="0.2">
      <c r="A157" t="str">
        <f>_xlfn.IFNA(_xlfn.XLOOKUP(B157,'[1]WB Country Info'!B:B,'[1]WB Country Info'!A:A),_xlfn.XLOOKUP(C157,'[1]WB Country Info'!B:B,'[1]WB Country Info'!A:A))</f>
        <v>PRK</v>
      </c>
      <c r="B157" t="s">
        <v>738</v>
      </c>
      <c r="C157" t="s">
        <v>147</v>
      </c>
      <c r="D157" s="30">
        <v>2.44</v>
      </c>
      <c r="E157" s="30">
        <v>0.23</v>
      </c>
      <c r="F157" t="s">
        <v>770</v>
      </c>
      <c r="G157" s="29">
        <f t="shared" si="4"/>
        <v>2.5957446808510638</v>
      </c>
    </row>
    <row r="158" spans="1:7" x14ac:dyDescent="0.2">
      <c r="A158" t="str">
        <f>_xlfn.IFNA(_xlfn.XLOOKUP(B158,'[1]WB Country Info'!B:B,'[1]WB Country Info'!A:A),_xlfn.XLOOKUP(C158,'[1]WB Country Info'!B:B,'[1]WB Country Info'!A:A))</f>
        <v>MNP</v>
      </c>
      <c r="B158" t="s">
        <v>205</v>
      </c>
      <c r="C158" t="s">
        <v>205</v>
      </c>
      <c r="D158" s="30">
        <v>1.24</v>
      </c>
      <c r="E158" s="30">
        <v>0.33</v>
      </c>
      <c r="F158">
        <v>0</v>
      </c>
      <c r="G158" s="29">
        <f t="shared" si="4"/>
        <v>1.3191489361702129</v>
      </c>
    </row>
    <row r="159" spans="1:7" x14ac:dyDescent="0.2">
      <c r="A159" t="str">
        <f>_xlfn.IFNA(_xlfn.XLOOKUP(B159,'[1]WB Country Info'!B:B,'[1]WB Country Info'!A:A),_xlfn.XLOOKUP(C159,'[1]WB Country Info'!B:B,'[1]WB Country Info'!A:A))</f>
        <v>NOR</v>
      </c>
      <c r="B159" t="s">
        <v>179</v>
      </c>
      <c r="C159" t="s">
        <v>179</v>
      </c>
      <c r="D159" s="30">
        <v>3.15</v>
      </c>
      <c r="E159" s="30">
        <v>0.37</v>
      </c>
      <c r="F159" t="s">
        <v>772</v>
      </c>
      <c r="G159" s="29">
        <f t="shared" si="4"/>
        <v>3.3510638297872339</v>
      </c>
    </row>
    <row r="160" spans="1:7" x14ac:dyDescent="0.2">
      <c r="A160" t="str">
        <f>_xlfn.IFNA(_xlfn.XLOOKUP(B160,'[1]WB Country Info'!B:B,'[1]WB Country Info'!A:A),_xlfn.XLOOKUP(C160,'[1]WB Country Info'!B:B,'[1]WB Country Info'!A:A))</f>
        <v>OMN</v>
      </c>
      <c r="B160" t="s">
        <v>169</v>
      </c>
      <c r="C160" t="s">
        <v>169</v>
      </c>
      <c r="D160" s="30">
        <v>2.96</v>
      </c>
      <c r="E160" s="30">
        <v>0.52</v>
      </c>
      <c r="F160" t="s">
        <v>770</v>
      </c>
      <c r="G160" s="29">
        <f t="shared" si="4"/>
        <v>3.1489361702127661</v>
      </c>
    </row>
    <row r="161" spans="1:7" x14ac:dyDescent="0.2">
      <c r="A161" t="str">
        <f>_xlfn.IFNA(_xlfn.XLOOKUP(B161,'[1]WB Country Info'!B:B,'[1]WB Country Info'!A:A),_xlfn.XLOOKUP(C161,'[1]WB Country Info'!B:B,'[1]WB Country Info'!A:A))</f>
        <v>PAK</v>
      </c>
      <c r="B161" t="s">
        <v>165</v>
      </c>
      <c r="C161" t="s">
        <v>165</v>
      </c>
      <c r="D161" s="30">
        <v>2.72</v>
      </c>
      <c r="E161" s="30">
        <v>0.28000000000000003</v>
      </c>
      <c r="F161" t="s">
        <v>770</v>
      </c>
      <c r="G161" s="29">
        <f t="shared" si="4"/>
        <v>2.8936170212765959</v>
      </c>
    </row>
    <row r="162" spans="1:7" x14ac:dyDescent="0.2">
      <c r="A162" t="str">
        <f>_xlfn.IFNA(_xlfn.XLOOKUP(B162,'[1]WB Country Info'!B:B,'[1]WB Country Info'!A:A),_xlfn.XLOOKUP(C162,'[1]WB Country Info'!B:B,'[1]WB Country Info'!A:A))</f>
        <v>PLW</v>
      </c>
      <c r="B162" t="s">
        <v>157</v>
      </c>
      <c r="C162" t="s">
        <v>157</v>
      </c>
      <c r="D162" s="30">
        <v>0.91</v>
      </c>
      <c r="E162" s="30">
        <v>0.27</v>
      </c>
      <c r="F162">
        <v>0</v>
      </c>
      <c r="G162" s="29">
        <f t="shared" si="4"/>
        <v>0.96808510638297884</v>
      </c>
    </row>
    <row r="163" spans="1:7" x14ac:dyDescent="0.2">
      <c r="A163" t="e">
        <f>_xlfn.IFNA(_xlfn.XLOOKUP(B163,'[1]WB Country Info'!B:B,'[1]WB Country Info'!A:A),_xlfn.XLOOKUP(C163,'[1]WB Country Info'!B:B,'[1]WB Country Info'!A:A))</f>
        <v>#N/A</v>
      </c>
      <c r="B163" t="s">
        <v>801</v>
      </c>
      <c r="C163">
        <v>0</v>
      </c>
      <c r="D163" s="30">
        <v>1.71</v>
      </c>
      <c r="E163" s="30">
        <v>0.3</v>
      </c>
      <c r="F163">
        <v>0</v>
      </c>
      <c r="G163" s="29">
        <f t="shared" si="4"/>
        <v>1.8191489361702129</v>
      </c>
    </row>
    <row r="164" spans="1:7" x14ac:dyDescent="0.2">
      <c r="A164" t="e">
        <f>_xlfn.IFNA(_xlfn.XLOOKUP(B164,'[1]WB Country Info'!B:B,'[1]WB Country Info'!A:A),_xlfn.XLOOKUP(C164,'[1]WB Country Info'!B:B,'[1]WB Country Info'!A:A))</f>
        <v>#N/A</v>
      </c>
      <c r="B164" t="s">
        <v>802</v>
      </c>
      <c r="C164">
        <v>0</v>
      </c>
      <c r="D164" s="30">
        <v>1.72</v>
      </c>
      <c r="E164" s="30">
        <v>0.84</v>
      </c>
      <c r="F164">
        <v>0</v>
      </c>
      <c r="G164" s="29">
        <f t="shared" si="4"/>
        <v>1.8297872340425532</v>
      </c>
    </row>
    <row r="165" spans="1:7" x14ac:dyDescent="0.2">
      <c r="A165" t="str">
        <f>_xlfn.IFNA(_xlfn.XLOOKUP(B165,'[1]WB Country Info'!B:B,'[1]WB Country Info'!A:A),_xlfn.XLOOKUP(C165,'[1]WB Country Info'!B:B,'[1]WB Country Info'!A:A))</f>
        <v>PAN</v>
      </c>
      <c r="B165" t="s">
        <v>163</v>
      </c>
      <c r="C165" t="s">
        <v>163</v>
      </c>
      <c r="D165" s="30">
        <v>1.52</v>
      </c>
      <c r="E165" s="30">
        <v>0.32</v>
      </c>
      <c r="F165" t="s">
        <v>193</v>
      </c>
      <c r="G165" s="29">
        <f t="shared" si="4"/>
        <v>1.6170212765957448</v>
      </c>
    </row>
    <row r="166" spans="1:7" x14ac:dyDescent="0.2">
      <c r="A166" t="str">
        <f>_xlfn.IFNA(_xlfn.XLOOKUP(B166,'[1]WB Country Info'!B:B,'[1]WB Country Info'!A:A),_xlfn.XLOOKUP(C166,'[1]WB Country Info'!B:B,'[1]WB Country Info'!A:A))</f>
        <v>PNG</v>
      </c>
      <c r="B166" t="s">
        <v>155</v>
      </c>
      <c r="C166" t="s">
        <v>155</v>
      </c>
      <c r="D166" s="30">
        <v>1.24</v>
      </c>
      <c r="E166" s="30">
        <v>0.27</v>
      </c>
      <c r="F166" t="s">
        <v>777</v>
      </c>
      <c r="G166" s="29">
        <f t="shared" si="4"/>
        <v>1.3191489361702129</v>
      </c>
    </row>
    <row r="167" spans="1:7" x14ac:dyDescent="0.2">
      <c r="A167" t="str">
        <f>_xlfn.IFNA(_xlfn.XLOOKUP(B167,'[1]WB Country Info'!B:B,'[1]WB Country Info'!A:A),_xlfn.XLOOKUP(C167,'[1]WB Country Info'!B:B,'[1]WB Country Info'!A:A))</f>
        <v>PRY</v>
      </c>
      <c r="B167" t="s">
        <v>143</v>
      </c>
      <c r="C167" t="s">
        <v>143</v>
      </c>
      <c r="D167" s="30">
        <v>1.18</v>
      </c>
      <c r="E167" s="30">
        <v>0.49</v>
      </c>
      <c r="F167" t="s">
        <v>776</v>
      </c>
      <c r="G167" s="29">
        <f t="shared" si="4"/>
        <v>1.2553191489361701</v>
      </c>
    </row>
    <row r="168" spans="1:7" x14ac:dyDescent="0.2">
      <c r="A168" t="str">
        <f>_xlfn.IFNA(_xlfn.XLOOKUP(B168,'[1]WB Country Info'!B:B,'[1]WB Country Info'!A:A),_xlfn.XLOOKUP(C168,'[1]WB Country Info'!B:B,'[1]WB Country Info'!A:A))</f>
        <v>PER</v>
      </c>
      <c r="B168" t="s">
        <v>161</v>
      </c>
      <c r="C168" t="s">
        <v>161</v>
      </c>
      <c r="D168" s="30">
        <v>0.95</v>
      </c>
      <c r="E168" s="30">
        <v>0.34</v>
      </c>
      <c r="F168" t="s">
        <v>776</v>
      </c>
      <c r="G168" s="29">
        <f t="shared" si="4"/>
        <v>1.0106382978723405</v>
      </c>
    </row>
    <row r="169" spans="1:7" x14ac:dyDescent="0.2">
      <c r="A169" t="str">
        <f>_xlfn.IFNA(_xlfn.XLOOKUP(B169,'[1]WB Country Info'!B:B,'[1]WB Country Info'!A:A),_xlfn.XLOOKUP(C169,'[1]WB Country Info'!B:B,'[1]WB Country Info'!A:A))</f>
        <v>PHL</v>
      </c>
      <c r="B169" t="s">
        <v>159</v>
      </c>
      <c r="C169" t="s">
        <v>159</v>
      </c>
      <c r="D169" s="30">
        <v>0.97</v>
      </c>
      <c r="E169" s="30">
        <v>0.27</v>
      </c>
      <c r="F169" t="s">
        <v>770</v>
      </c>
      <c r="G169" s="29">
        <f t="shared" si="4"/>
        <v>1.0319148936170213</v>
      </c>
    </row>
    <row r="170" spans="1:7" x14ac:dyDescent="0.2">
      <c r="A170" t="str">
        <f>_xlfn.IFNA(_xlfn.XLOOKUP(B170,'[1]WB Country Info'!B:B,'[1]WB Country Info'!A:A),_xlfn.XLOOKUP(C170,'[1]WB Country Info'!B:B,'[1]WB Country Info'!A:A))</f>
        <v>POL</v>
      </c>
      <c r="B170" t="s">
        <v>153</v>
      </c>
      <c r="C170" t="s">
        <v>153</v>
      </c>
      <c r="D170" s="30">
        <v>2.79</v>
      </c>
      <c r="E170" s="30">
        <v>0.23</v>
      </c>
      <c r="F170" t="s">
        <v>772</v>
      </c>
      <c r="G170" s="29">
        <f t="shared" si="4"/>
        <v>2.9680851063829787</v>
      </c>
    </row>
    <row r="171" spans="1:7" x14ac:dyDescent="0.2">
      <c r="A171" t="str">
        <f>_xlfn.IFNA(_xlfn.XLOOKUP(B171,'[1]WB Country Info'!B:B,'[1]WB Country Info'!A:A),_xlfn.XLOOKUP(C171,'[1]WB Country Info'!B:B,'[1]WB Country Info'!A:A))</f>
        <v>PRT</v>
      </c>
      <c r="B171" t="s">
        <v>145</v>
      </c>
      <c r="C171" t="s">
        <v>145</v>
      </c>
      <c r="D171" s="30">
        <v>2.3199999999999998</v>
      </c>
      <c r="E171" s="30">
        <v>0.27</v>
      </c>
      <c r="F171" t="s">
        <v>772</v>
      </c>
      <c r="G171" s="29">
        <f t="shared" si="4"/>
        <v>2.4680851063829787</v>
      </c>
    </row>
    <row r="172" spans="1:7" x14ac:dyDescent="0.2">
      <c r="A172" t="str">
        <f>_xlfn.IFNA(_xlfn.XLOOKUP(B172,'[1]WB Country Info'!B:B,'[1]WB Country Info'!A:A),_xlfn.XLOOKUP(C172,'[1]WB Country Info'!B:B,'[1]WB Country Info'!A:A))</f>
        <v>PRI</v>
      </c>
      <c r="B172" t="s">
        <v>149</v>
      </c>
      <c r="C172" t="s">
        <v>149</v>
      </c>
      <c r="D172" s="30">
        <v>1.84</v>
      </c>
      <c r="E172" s="30">
        <v>0.32</v>
      </c>
      <c r="F172" t="s">
        <v>193</v>
      </c>
      <c r="G172" s="29">
        <f t="shared" si="4"/>
        <v>1.9574468085106385</v>
      </c>
    </row>
    <row r="173" spans="1:7" x14ac:dyDescent="0.2">
      <c r="A173" t="str">
        <f>_xlfn.IFNA(_xlfn.XLOOKUP(B173,'[1]WB Country Info'!B:B,'[1]WB Country Info'!A:A),_xlfn.XLOOKUP(C173,'[1]WB Country Info'!B:B,'[1]WB Country Info'!A:A))</f>
        <v>QAT</v>
      </c>
      <c r="B173" t="s">
        <v>133</v>
      </c>
      <c r="C173" t="s">
        <v>133</v>
      </c>
      <c r="D173" s="30">
        <v>3.3</v>
      </c>
      <c r="E173" s="30">
        <v>0.49</v>
      </c>
      <c r="F173" t="s">
        <v>770</v>
      </c>
      <c r="G173" s="29">
        <f t="shared" si="4"/>
        <v>3.5106382978723403</v>
      </c>
    </row>
    <row r="174" spans="1:7" x14ac:dyDescent="0.2">
      <c r="A174" t="e">
        <f>_xlfn.IFNA(_xlfn.XLOOKUP(B174,'[1]WB Country Info'!B:B,'[1]WB Country Info'!A:A),_xlfn.XLOOKUP(C174,'[1]WB Country Info'!B:B,'[1]WB Country Info'!A:A))</f>
        <v>#N/A</v>
      </c>
      <c r="B174" t="s">
        <v>803</v>
      </c>
      <c r="C174">
        <v>0</v>
      </c>
      <c r="D174" s="30">
        <v>2</v>
      </c>
      <c r="E174" s="30">
        <v>0.27</v>
      </c>
      <c r="F174" t="s">
        <v>773</v>
      </c>
      <c r="G174" s="29">
        <f t="shared" si="4"/>
        <v>2.1276595744680851</v>
      </c>
    </row>
    <row r="175" spans="1:7" x14ac:dyDescent="0.2">
      <c r="A175" t="str">
        <f>_xlfn.IFNA(_xlfn.XLOOKUP(B175,'[1]WB Country Info'!B:B,'[1]WB Country Info'!A:A),_xlfn.XLOOKUP(C175,'[1]WB Country Info'!B:B,'[1]WB Country Info'!A:A))</f>
        <v>ROU</v>
      </c>
      <c r="B175" t="s">
        <v>131</v>
      </c>
      <c r="C175" t="s">
        <v>131</v>
      </c>
      <c r="D175" s="30">
        <v>2.1800000000000002</v>
      </c>
      <c r="E175" s="30">
        <v>0.19</v>
      </c>
      <c r="F175" t="s">
        <v>772</v>
      </c>
      <c r="G175" s="29">
        <f t="shared" si="4"/>
        <v>2.3191489361702131</v>
      </c>
    </row>
    <row r="176" spans="1:7" x14ac:dyDescent="0.2">
      <c r="A176" t="str">
        <f>_xlfn.IFNA(_xlfn.XLOOKUP(B176,'[1]WB Country Info'!B:B,'[1]WB Country Info'!A:A),_xlfn.XLOOKUP(C176,'[1]WB Country Info'!B:B,'[1]WB Country Info'!A:A))</f>
        <v>RUS</v>
      </c>
      <c r="B176" t="s">
        <v>745</v>
      </c>
      <c r="C176" t="s">
        <v>129</v>
      </c>
      <c r="D176" s="30">
        <v>3.39</v>
      </c>
      <c r="E176" s="30">
        <v>0.28000000000000003</v>
      </c>
      <c r="F176" t="s">
        <v>770</v>
      </c>
      <c r="G176" s="29">
        <f t="shared" si="4"/>
        <v>3.6063829787234045</v>
      </c>
    </row>
    <row r="177" spans="1:7" x14ac:dyDescent="0.2">
      <c r="A177" t="str">
        <f>_xlfn.IFNA(_xlfn.XLOOKUP(B177,'[1]WB Country Info'!B:B,'[1]WB Country Info'!A:A),_xlfn.XLOOKUP(C177,'[1]WB Country Info'!B:B,'[1]WB Country Info'!A:A))</f>
        <v>RWA</v>
      </c>
      <c r="B177" t="s">
        <v>127</v>
      </c>
      <c r="C177" t="s">
        <v>127</v>
      </c>
      <c r="D177" s="30">
        <v>1.87</v>
      </c>
      <c r="E177" s="30">
        <v>0.23</v>
      </c>
      <c r="F177" t="s">
        <v>773</v>
      </c>
      <c r="G177" s="29">
        <f t="shared" si="4"/>
        <v>1.9893617021276597</v>
      </c>
    </row>
    <row r="178" spans="1:7" x14ac:dyDescent="0.2">
      <c r="A178" t="e">
        <f>_xlfn.IFNA(_xlfn.XLOOKUP(B178,'[1]WB Country Info'!B:B,'[1]WB Country Info'!A:A),_xlfn.XLOOKUP(C178,'[1]WB Country Info'!B:B,'[1]WB Country Info'!A:A))</f>
        <v>#N/A</v>
      </c>
      <c r="B178" t="s">
        <v>804</v>
      </c>
      <c r="C178">
        <v>0</v>
      </c>
      <c r="D178" s="30">
        <v>1.91</v>
      </c>
      <c r="E178" s="30">
        <v>0.31</v>
      </c>
      <c r="F178">
        <v>0</v>
      </c>
      <c r="G178" s="29">
        <f t="shared" si="4"/>
        <v>2.0319148936170213</v>
      </c>
    </row>
    <row r="179" spans="1:7" x14ac:dyDescent="0.2">
      <c r="A179" t="str">
        <f>_xlfn.IFNA(_xlfn.XLOOKUP(B179,'[1]WB Country Info'!B:B,'[1]WB Country Info'!A:A),_xlfn.XLOOKUP(C179,'[1]WB Country Info'!B:B,'[1]WB Country Info'!A:A))</f>
        <v>KNA</v>
      </c>
      <c r="B179" t="s">
        <v>727</v>
      </c>
      <c r="C179" t="s">
        <v>283</v>
      </c>
      <c r="D179" s="30">
        <v>1.83</v>
      </c>
      <c r="E179" s="30">
        <v>0.27</v>
      </c>
      <c r="F179">
        <v>0</v>
      </c>
      <c r="G179" s="29">
        <f t="shared" si="4"/>
        <v>1.946808510638298</v>
      </c>
    </row>
    <row r="180" spans="1:7" x14ac:dyDescent="0.2">
      <c r="A180" t="str">
        <f>_xlfn.IFNA(_xlfn.XLOOKUP(B180,'[1]WB Country Info'!B:B,'[1]WB Country Info'!A:A),_xlfn.XLOOKUP(C180,'[1]WB Country Info'!B:B,'[1]WB Country Info'!A:A))</f>
        <v>LCA</v>
      </c>
      <c r="B180" t="s">
        <v>728</v>
      </c>
      <c r="C180" t="s">
        <v>267</v>
      </c>
      <c r="D180" s="30">
        <v>1.66</v>
      </c>
      <c r="E180" s="30">
        <v>0.3</v>
      </c>
      <c r="F180">
        <v>0</v>
      </c>
      <c r="G180" s="29">
        <f t="shared" si="4"/>
        <v>1.7659574468085106</v>
      </c>
    </row>
    <row r="181" spans="1:7" x14ac:dyDescent="0.2">
      <c r="A181" t="str">
        <f>_xlfn.IFNA(_xlfn.XLOOKUP(B181,'[1]WB Country Info'!B:B,'[1]WB Country Info'!A:A),_xlfn.XLOOKUP(C181,'[1]WB Country Info'!B:B,'[1]WB Country Info'!A:A))</f>
        <v>MAF</v>
      </c>
      <c r="B181" t="s">
        <v>805</v>
      </c>
      <c r="C181" t="s">
        <v>239</v>
      </c>
      <c r="D181" s="30">
        <v>1.91</v>
      </c>
      <c r="E181" s="30">
        <v>0.31</v>
      </c>
      <c r="F181">
        <v>0</v>
      </c>
      <c r="G181" s="29">
        <f t="shared" si="4"/>
        <v>2.0319148936170213</v>
      </c>
    </row>
    <row r="182" spans="1:7" x14ac:dyDescent="0.2">
      <c r="A182" t="str">
        <f>_xlfn.IFNA(_xlfn.XLOOKUP(B182,'[1]WB Country Info'!B:B,'[1]WB Country Info'!A:A),_xlfn.XLOOKUP(C183,'[1]WB Country Info'!B:B,'[1]WB Country Info'!A:A))</f>
        <v>VCT</v>
      </c>
      <c r="B182" t="s">
        <v>806</v>
      </c>
      <c r="C182">
        <v>0</v>
      </c>
      <c r="D182" s="30">
        <v>2.35</v>
      </c>
      <c r="E182" s="30">
        <v>0.43</v>
      </c>
      <c r="F182" t="s">
        <v>776</v>
      </c>
      <c r="G182" s="29">
        <f t="shared" si="4"/>
        <v>2.5000000000000004</v>
      </c>
    </row>
    <row r="183" spans="1:7" x14ac:dyDescent="0.2">
      <c r="A183" t="str">
        <f>_xlfn.IFNA(_xlfn.XLOOKUP(B183,'[1]WB Country Info'!B:B,'[1]WB Country Info'!A:A),_xlfn.XLOOKUP(C184,'[1]WB Country Info'!B:B,'[1]WB Country Info'!A:A))</f>
        <v>WSM</v>
      </c>
      <c r="B183" t="s">
        <v>726</v>
      </c>
      <c r="C183" t="s">
        <v>27</v>
      </c>
      <c r="D183" s="30">
        <v>1.65</v>
      </c>
      <c r="E183" s="30">
        <v>0.3</v>
      </c>
      <c r="F183">
        <v>0</v>
      </c>
      <c r="G183" s="29">
        <f t="shared" si="4"/>
        <v>1.7553191489361701</v>
      </c>
    </row>
    <row r="184" spans="1:7" x14ac:dyDescent="0.2">
      <c r="A184" t="str">
        <f>_xlfn.IFNA(_xlfn.XLOOKUP(B184,'[1]WB Country Info'!B:B,'[1]WB Country Info'!A:A),_xlfn.XLOOKUP(C184,'[1]WB Country Info'!B:B,'[1]WB Country Info'!A:A))</f>
        <v>WSM</v>
      </c>
      <c r="B184" t="s">
        <v>13</v>
      </c>
      <c r="C184" t="s">
        <v>13</v>
      </c>
      <c r="D184" s="30">
        <v>1.41</v>
      </c>
      <c r="E184" s="30">
        <v>0.55000000000000004</v>
      </c>
      <c r="F184" t="s">
        <v>777</v>
      </c>
      <c r="G184" s="29">
        <f t="shared" si="4"/>
        <v>1.5</v>
      </c>
    </row>
    <row r="185" spans="1:7" x14ac:dyDescent="0.2">
      <c r="A185" t="str">
        <f>_xlfn.IFNA(_xlfn.XLOOKUP(B185,'[1]WB Country Info'!B:B,'[1]WB Country Info'!A:A),_xlfn.XLOOKUP(C185,'[1]WB Country Info'!B:B,'[1]WB Country Info'!A:A))</f>
        <v>SMR</v>
      </c>
      <c r="B185" t="s">
        <v>109</v>
      </c>
      <c r="C185" t="s">
        <v>109</v>
      </c>
      <c r="D185" s="30">
        <v>2.86</v>
      </c>
      <c r="E185" s="30">
        <v>0.3</v>
      </c>
      <c r="F185" t="s">
        <v>772</v>
      </c>
      <c r="G185" s="29">
        <f t="shared" si="4"/>
        <v>3.0425531914893615</v>
      </c>
    </row>
    <row r="186" spans="1:7" x14ac:dyDescent="0.2">
      <c r="A186" t="str">
        <f>_xlfn.IFNA(_xlfn.XLOOKUP(B186,'[1]WB Country Info'!B:B,'[1]WB Country Info'!A:A),_xlfn.XLOOKUP(C186,'[1]WB Country Info'!B:B,'[1]WB Country Info'!A:A))</f>
        <v>STP</v>
      </c>
      <c r="B186" t="s">
        <v>95</v>
      </c>
      <c r="C186" t="s">
        <v>95</v>
      </c>
      <c r="D186" s="30">
        <v>1.54</v>
      </c>
      <c r="E186" s="30">
        <v>0.4</v>
      </c>
      <c r="F186">
        <v>0</v>
      </c>
      <c r="G186" s="29">
        <f t="shared" si="4"/>
        <v>1.6382978723404256</v>
      </c>
    </row>
    <row r="187" spans="1:7" x14ac:dyDescent="0.2">
      <c r="A187" t="str">
        <f>_xlfn.IFNA(_xlfn.XLOOKUP(B187,'[1]WB Country Info'!B:B,'[1]WB Country Info'!A:A),_xlfn.XLOOKUP(C187,'[1]WB Country Info'!B:B,'[1]WB Country Info'!A:A))</f>
        <v>SAU</v>
      </c>
      <c r="B187" t="s">
        <v>123</v>
      </c>
      <c r="C187" t="s">
        <v>123</v>
      </c>
      <c r="D187" s="30">
        <v>2.58</v>
      </c>
      <c r="E187" s="30">
        <v>0.5</v>
      </c>
      <c r="F187" t="s">
        <v>770</v>
      </c>
      <c r="G187" s="29">
        <f t="shared" si="4"/>
        <v>2.7446808510638299</v>
      </c>
    </row>
    <row r="188" spans="1:7" x14ac:dyDescent="0.2">
      <c r="A188" t="str">
        <f>_xlfn.IFNA(_xlfn.XLOOKUP(B188,'[1]WB Country Info'!B:B,'[1]WB Country Info'!A:A),_xlfn.XLOOKUP(C188,'[1]WB Country Info'!B:B,'[1]WB Country Info'!A:A))</f>
        <v>SEN</v>
      </c>
      <c r="B188" t="s">
        <v>119</v>
      </c>
      <c r="C188" t="s">
        <v>119</v>
      </c>
      <c r="D188" s="30">
        <v>1.87</v>
      </c>
      <c r="E188" s="30">
        <v>0.34</v>
      </c>
      <c r="F188" t="s">
        <v>773</v>
      </c>
      <c r="G188" s="29">
        <f t="shared" si="4"/>
        <v>1.9893617021276597</v>
      </c>
    </row>
    <row r="189" spans="1:7" x14ac:dyDescent="0.2">
      <c r="A189" t="str">
        <f>_xlfn.IFNA(_xlfn.XLOOKUP(B189,'[1]WB Country Info'!B:B,'[1]WB Country Info'!A:A),_xlfn.XLOOKUP(C189,'[1]WB Country Info'!B:B,'[1]WB Country Info'!A:A))</f>
        <v>SRB</v>
      </c>
      <c r="B189" t="s">
        <v>105</v>
      </c>
      <c r="C189" t="s">
        <v>105</v>
      </c>
      <c r="D189" s="30">
        <v>2.27</v>
      </c>
      <c r="E189" s="30">
        <v>0.27</v>
      </c>
      <c r="F189" t="s">
        <v>772</v>
      </c>
      <c r="G189" s="29">
        <f t="shared" si="4"/>
        <v>2.4148936170212769</v>
      </c>
    </row>
    <row r="190" spans="1:7" x14ac:dyDescent="0.2">
      <c r="A190" t="str">
        <f>_xlfn.IFNA(_xlfn.XLOOKUP(B190,'[1]WB Country Info'!B:B,'[1]WB Country Info'!A:A),_xlfn.XLOOKUP(C190,'[1]WB Country Info'!B:B,'[1]WB Country Info'!A:A))</f>
        <v>SYC</v>
      </c>
      <c r="B190" t="s">
        <v>81</v>
      </c>
      <c r="C190" t="s">
        <v>81</v>
      </c>
      <c r="D190" s="30">
        <v>1.8</v>
      </c>
      <c r="E190" s="30">
        <v>0.46</v>
      </c>
      <c r="F190">
        <v>0</v>
      </c>
      <c r="G190" s="29">
        <f t="shared" si="4"/>
        <v>1.9148936170212767</v>
      </c>
    </row>
    <row r="191" spans="1:7" x14ac:dyDescent="0.2">
      <c r="A191" t="str">
        <f>_xlfn.IFNA(_xlfn.XLOOKUP(B191,'[1]WB Country Info'!B:B,'[1]WB Country Info'!A:A),_xlfn.XLOOKUP(C191,'[1]WB Country Info'!B:B,'[1]WB Country Info'!A:A))</f>
        <v>SLE</v>
      </c>
      <c r="B191" t="s">
        <v>113</v>
      </c>
      <c r="C191" t="s">
        <v>113</v>
      </c>
      <c r="D191" s="30">
        <v>1.82</v>
      </c>
      <c r="E191" s="30">
        <v>0.28000000000000003</v>
      </c>
      <c r="F191" t="s">
        <v>773</v>
      </c>
      <c r="G191" s="29">
        <f t="shared" si="4"/>
        <v>1.9361702127659577</v>
      </c>
    </row>
    <row r="192" spans="1:7" x14ac:dyDescent="0.2">
      <c r="A192" t="str">
        <f>_xlfn.IFNA(_xlfn.XLOOKUP(B192,'[1]WB Country Info'!B:B,'[1]WB Country Info'!A:A),_xlfn.XLOOKUP(C192,'[1]WB Country Info'!B:B,'[1]WB Country Info'!A:A))</f>
        <v>SGP</v>
      </c>
      <c r="B192" t="s">
        <v>117</v>
      </c>
      <c r="C192" t="s">
        <v>117</v>
      </c>
      <c r="D192" s="30">
        <v>1.45</v>
      </c>
      <c r="E192" s="30">
        <v>0.22</v>
      </c>
      <c r="F192" t="s">
        <v>770</v>
      </c>
      <c r="G192" s="29">
        <f t="shared" si="4"/>
        <v>1.5425531914893618</v>
      </c>
    </row>
    <row r="193" spans="1:7" x14ac:dyDescent="0.2">
      <c r="A193" t="str">
        <f>_xlfn.IFNA(_xlfn.XLOOKUP(B193,'[1]WB Country Info'!B:B,'[1]WB Country Info'!A:A),_xlfn.XLOOKUP(C193,'[1]WB Country Info'!B:B,'[1]WB Country Info'!A:A))</f>
        <v>SXM</v>
      </c>
      <c r="B193" t="s">
        <v>807</v>
      </c>
      <c r="C193" t="s">
        <v>83</v>
      </c>
      <c r="D193" s="30">
        <v>1.91</v>
      </c>
      <c r="E193" s="30">
        <v>0.31</v>
      </c>
      <c r="F193">
        <v>0</v>
      </c>
      <c r="G193" s="29">
        <f t="shared" si="4"/>
        <v>2.0319148936170213</v>
      </c>
    </row>
    <row r="194" spans="1:7" x14ac:dyDescent="0.2">
      <c r="A194" t="str">
        <f>_xlfn.IFNA(_xlfn.XLOOKUP(B194,'[1]WB Country Info'!B:B,'[1]WB Country Info'!A:A),_xlfn.XLOOKUP(C194,'[1]WB Country Info'!B:B,'[1]WB Country Info'!A:A))</f>
        <v>SVK</v>
      </c>
      <c r="B194" t="s">
        <v>737</v>
      </c>
      <c r="C194" t="s">
        <v>91</v>
      </c>
      <c r="D194" s="30">
        <v>2.5099999999999998</v>
      </c>
      <c r="E194" s="30">
        <v>0.25</v>
      </c>
      <c r="F194" t="s">
        <v>772</v>
      </c>
      <c r="G194" s="29">
        <f t="shared" ref="G194:G235" si="5">D194/$I$2</f>
        <v>2.6702127659574466</v>
      </c>
    </row>
    <row r="195" spans="1:7" x14ac:dyDescent="0.2">
      <c r="A195" t="str">
        <f>_xlfn.IFNA(_xlfn.XLOOKUP(B195,'[1]WB Country Info'!B:B,'[1]WB Country Info'!A:A),_xlfn.XLOOKUP(C195,'[1]WB Country Info'!B:B,'[1]WB Country Info'!A:A))</f>
        <v>SVN</v>
      </c>
      <c r="B195" t="s">
        <v>89</v>
      </c>
      <c r="C195" t="s">
        <v>89</v>
      </c>
      <c r="D195" s="30">
        <v>3.07</v>
      </c>
      <c r="E195" s="30">
        <v>0.28000000000000003</v>
      </c>
      <c r="F195" t="s">
        <v>772</v>
      </c>
      <c r="G195" s="29">
        <f t="shared" si="5"/>
        <v>3.2659574468085109</v>
      </c>
    </row>
    <row r="196" spans="1:7" x14ac:dyDescent="0.2">
      <c r="A196" t="str">
        <f>_xlfn.IFNA(_xlfn.XLOOKUP(B196,'[1]WB Country Info'!B:B,'[1]WB Country Info'!A:A),_xlfn.XLOOKUP(C196,'[1]WB Country Info'!B:B,'[1]WB Country Info'!A:A))</f>
        <v>SLB</v>
      </c>
      <c r="B196" t="s">
        <v>115</v>
      </c>
      <c r="C196" t="s">
        <v>115</v>
      </c>
      <c r="D196" s="30">
        <v>1.62</v>
      </c>
      <c r="E196" s="30">
        <v>0.5</v>
      </c>
      <c r="F196" t="s">
        <v>777</v>
      </c>
      <c r="G196" s="29">
        <f t="shared" si="5"/>
        <v>1.7234042553191491</v>
      </c>
    </row>
    <row r="197" spans="1:7" x14ac:dyDescent="0.2">
      <c r="A197" t="str">
        <f>_xlfn.IFNA(_xlfn.XLOOKUP(B197,'[1]WB Country Info'!B:B,'[1]WB Country Info'!A:A),_xlfn.XLOOKUP(C197,'[1]WB Country Info'!B:B,'[1]WB Country Info'!A:A))</f>
        <v>SOM</v>
      </c>
      <c r="B197" t="s">
        <v>107</v>
      </c>
      <c r="C197" t="s">
        <v>107</v>
      </c>
      <c r="D197" s="30">
        <v>2.14</v>
      </c>
      <c r="E197" s="30">
        <v>0.5</v>
      </c>
      <c r="F197" t="s">
        <v>773</v>
      </c>
      <c r="G197" s="29">
        <f t="shared" si="5"/>
        <v>2.2765957446808511</v>
      </c>
    </row>
    <row r="198" spans="1:7" x14ac:dyDescent="0.2">
      <c r="A198" t="str">
        <f>_xlfn.IFNA(_xlfn.XLOOKUP(B198,'[1]WB Country Info'!B:B,'[1]WB Country Info'!A:A),_xlfn.XLOOKUP(C198,'[1]WB Country Info'!B:B,'[1]WB Country Info'!A:A))</f>
        <v>ZAF</v>
      </c>
      <c r="B198" t="s">
        <v>7</v>
      </c>
      <c r="C198" t="s">
        <v>7</v>
      </c>
      <c r="D198" s="30">
        <v>1.23</v>
      </c>
      <c r="E198" s="30">
        <v>0.37</v>
      </c>
      <c r="F198" t="s">
        <v>773</v>
      </c>
      <c r="G198" s="29">
        <f t="shared" si="5"/>
        <v>1.3085106382978724</v>
      </c>
    </row>
    <row r="199" spans="1:7" x14ac:dyDescent="0.2">
      <c r="A199" t="e">
        <f>_xlfn.IFNA(_xlfn.XLOOKUP(B199,'[1]WB Country Info'!B:B,'[1]WB Country Info'!A:A),_xlfn.XLOOKUP(C199,'[1]WB Country Info'!B:B,'[1]WB Country Info'!A:A))</f>
        <v>#N/A</v>
      </c>
      <c r="B199" t="s">
        <v>808</v>
      </c>
      <c r="C199">
        <v>0</v>
      </c>
      <c r="D199" s="30">
        <v>1.85</v>
      </c>
      <c r="E199" s="30">
        <v>0.76</v>
      </c>
      <c r="F199">
        <v>0</v>
      </c>
      <c r="G199" s="29">
        <f t="shared" si="5"/>
        <v>1.968085106382979</v>
      </c>
    </row>
    <row r="200" spans="1:7" x14ac:dyDescent="0.2">
      <c r="A200" t="str">
        <f>_xlfn.IFNA(_xlfn.XLOOKUP(B200,'[1]WB Country Info'!B:B,'[1]WB Country Info'!A:A),_xlfn.XLOOKUP(C200,'[1]WB Country Info'!B:B,'[1]WB Country Info'!A:A))</f>
        <v>KOR</v>
      </c>
      <c r="B200" t="s">
        <v>742</v>
      </c>
      <c r="C200" t="s">
        <v>281</v>
      </c>
      <c r="D200" s="30">
        <v>2</v>
      </c>
      <c r="E200" s="30">
        <v>0.21</v>
      </c>
      <c r="F200" t="s">
        <v>770</v>
      </c>
      <c r="G200" s="29">
        <f t="shared" si="5"/>
        <v>2.1276595744680851</v>
      </c>
    </row>
    <row r="201" spans="1:7" x14ac:dyDescent="0.2">
      <c r="A201" t="str">
        <f>_xlfn.IFNA(_xlfn.XLOOKUP(B201,'[1]WB Country Info'!B:B,'[1]WB Country Info'!A:A),_xlfn.XLOOKUP(C201,'[1]WB Country Info'!B:B,'[1]WB Country Info'!A:A))</f>
        <v>ESP</v>
      </c>
      <c r="B201" t="s">
        <v>393</v>
      </c>
      <c r="C201" t="s">
        <v>393</v>
      </c>
      <c r="D201" s="30">
        <v>2.57</v>
      </c>
      <c r="E201" s="30">
        <v>0.24</v>
      </c>
      <c r="F201" t="s">
        <v>772</v>
      </c>
      <c r="G201" s="29">
        <f t="shared" si="5"/>
        <v>2.7340425531914891</v>
      </c>
    </row>
    <row r="202" spans="1:7" x14ac:dyDescent="0.2">
      <c r="A202" t="str">
        <f>_xlfn.IFNA(_xlfn.XLOOKUP(B202,'[1]WB Country Info'!B:B,'[1]WB Country Info'!A:A),_xlfn.XLOOKUP(C202,'[1]WB Country Info'!B:B,'[1]WB Country Info'!A:A))</f>
        <v>LKA</v>
      </c>
      <c r="B202" t="s">
        <v>257</v>
      </c>
      <c r="C202" t="s">
        <v>257</v>
      </c>
      <c r="D202" s="30">
        <v>1.37</v>
      </c>
      <c r="E202" s="30">
        <v>0.28000000000000003</v>
      </c>
      <c r="F202" t="s">
        <v>770</v>
      </c>
      <c r="G202" s="29">
        <f t="shared" si="5"/>
        <v>1.4574468085106385</v>
      </c>
    </row>
    <row r="203" spans="1:7" x14ac:dyDescent="0.2">
      <c r="A203" t="str">
        <f>_xlfn.IFNA(_xlfn.XLOOKUP(B203,'[1]WB Country Info'!B:B,'[1]WB Country Info'!A:A),_xlfn.XLOOKUP(C203,'[1]WB Country Info'!B:B,'[1]WB Country Info'!A:A))</f>
        <v>SDN</v>
      </c>
      <c r="B203" t="s">
        <v>121</v>
      </c>
      <c r="C203" t="s">
        <v>121</v>
      </c>
      <c r="D203" s="30">
        <v>2.04</v>
      </c>
      <c r="E203" s="30">
        <v>0.22</v>
      </c>
      <c r="F203" t="s">
        <v>773</v>
      </c>
      <c r="G203" s="29">
        <f t="shared" si="5"/>
        <v>2.1702127659574471</v>
      </c>
    </row>
    <row r="204" spans="1:7" x14ac:dyDescent="0.2">
      <c r="A204" t="str">
        <f>_xlfn.IFNA(_xlfn.XLOOKUP(B204,'[1]WB Country Info'!B:B,'[1]WB Country Info'!A:A),_xlfn.XLOOKUP(C204,'[1]WB Country Info'!B:B,'[1]WB Country Info'!A:A))</f>
        <v>SUR</v>
      </c>
      <c r="B204" t="s">
        <v>93</v>
      </c>
      <c r="C204" t="s">
        <v>93</v>
      </c>
      <c r="D204" s="30">
        <v>1.75</v>
      </c>
      <c r="E204" s="30">
        <v>0.22</v>
      </c>
      <c r="F204" t="s">
        <v>776</v>
      </c>
      <c r="G204" s="29">
        <f t="shared" si="5"/>
        <v>1.8617021276595747</v>
      </c>
    </row>
    <row r="205" spans="1:7" x14ac:dyDescent="0.2">
      <c r="A205" t="e">
        <f>_xlfn.IFNA(_xlfn.XLOOKUP(B205,'[1]WB Country Info'!B:B,'[1]WB Country Info'!A:A),_xlfn.XLOOKUP(C205,'[1]WB Country Info'!B:B,'[1]WB Country Info'!A:A))</f>
        <v>#N/A</v>
      </c>
      <c r="B205" t="s">
        <v>809</v>
      </c>
      <c r="C205">
        <v>0</v>
      </c>
      <c r="D205" s="30">
        <v>5.45</v>
      </c>
      <c r="E205" s="30">
        <v>0.81</v>
      </c>
      <c r="F205" t="s">
        <v>772</v>
      </c>
      <c r="G205" s="29">
        <f t="shared" si="5"/>
        <v>5.7978723404255321</v>
      </c>
    </row>
    <row r="206" spans="1:7" x14ac:dyDescent="0.2">
      <c r="A206" t="e">
        <f>_xlfn.IFNA(_xlfn.XLOOKUP(B206,'[1]WB Country Info'!B:B,'[1]WB Country Info'!A:A),_xlfn.XLOOKUP(C206,'[1]WB Country Info'!B:B,'[1]WB Country Info'!A:A))</f>
        <v>#N/A</v>
      </c>
      <c r="B206" t="s">
        <v>715</v>
      </c>
      <c r="C206">
        <v>0</v>
      </c>
      <c r="D206" s="30">
        <v>1.43</v>
      </c>
      <c r="E206" s="30">
        <v>0.31</v>
      </c>
      <c r="F206" t="s">
        <v>773</v>
      </c>
      <c r="G206" s="29">
        <f t="shared" si="5"/>
        <v>1.5212765957446808</v>
      </c>
    </row>
    <row r="207" spans="1:7" x14ac:dyDescent="0.2">
      <c r="A207" t="str">
        <f>_xlfn.IFNA(_xlfn.XLOOKUP(B207,'[1]WB Country Info'!B:B,'[1]WB Country Info'!A:A),_xlfn.XLOOKUP(C207,'[1]WB Country Info'!B:B,'[1]WB Country Info'!A:A))</f>
        <v>SWE</v>
      </c>
      <c r="B207" t="s">
        <v>87</v>
      </c>
      <c r="C207" t="s">
        <v>87</v>
      </c>
      <c r="D207" s="30">
        <v>2.95</v>
      </c>
      <c r="E207" s="30">
        <v>0.27</v>
      </c>
      <c r="F207" t="s">
        <v>772</v>
      </c>
      <c r="G207" s="29">
        <f t="shared" si="5"/>
        <v>3.1382978723404258</v>
      </c>
    </row>
    <row r="208" spans="1:7" x14ac:dyDescent="0.2">
      <c r="A208" t="str">
        <f>_xlfn.IFNA(_xlfn.XLOOKUP(B208,'[1]WB Country Info'!B:B,'[1]WB Country Info'!A:A),_xlfn.XLOOKUP(C208,'[1]WB Country Info'!B:B,'[1]WB Country Info'!A:A))</f>
        <v>CHE</v>
      </c>
      <c r="B208" t="s">
        <v>459</v>
      </c>
      <c r="C208" t="s">
        <v>459</v>
      </c>
      <c r="D208" s="30">
        <v>2.83</v>
      </c>
      <c r="E208" s="30">
        <v>0.23</v>
      </c>
      <c r="F208" t="s">
        <v>772</v>
      </c>
      <c r="G208" s="29">
        <f t="shared" si="5"/>
        <v>3.0106382978723407</v>
      </c>
    </row>
    <row r="209" spans="1:7" x14ac:dyDescent="0.2">
      <c r="A209" t="str">
        <f>_xlfn.IFNA(_xlfn.XLOOKUP(B209,'[1]WB Country Info'!B:B,'[1]WB Country Info'!A:A),_xlfn.XLOOKUP(C209,'[1]WB Country Info'!B:B,'[1]WB Country Info'!A:A))</f>
        <v>SYR</v>
      </c>
      <c r="B209" t="s">
        <v>739</v>
      </c>
      <c r="C209" t="s">
        <v>79</v>
      </c>
      <c r="D209" s="30">
        <v>1.95</v>
      </c>
      <c r="E209" s="30">
        <v>0.19</v>
      </c>
      <c r="F209" t="s">
        <v>770</v>
      </c>
      <c r="G209" s="29">
        <f t="shared" si="5"/>
        <v>2.0744680851063833</v>
      </c>
    </row>
    <row r="210" spans="1:7" x14ac:dyDescent="0.2">
      <c r="A210" t="e">
        <f>_xlfn.IFNA(_xlfn.XLOOKUP(B210,'[1]WB Country Info'!B:B,'[1]WB Country Info'!A:A),_xlfn.XLOOKUP(C210,'[1]WB Country Info'!B:B,'[1]WB Country Info'!A:A))</f>
        <v>#N/A</v>
      </c>
      <c r="B210" t="s">
        <v>810</v>
      </c>
      <c r="C210">
        <v>0</v>
      </c>
      <c r="D210" s="30">
        <v>1.46</v>
      </c>
      <c r="E210" s="30">
        <v>0.28000000000000003</v>
      </c>
      <c r="F210" t="s">
        <v>770</v>
      </c>
      <c r="G210" s="29">
        <f t="shared" si="5"/>
        <v>1.5531914893617023</v>
      </c>
    </row>
    <row r="211" spans="1:7" x14ac:dyDescent="0.2">
      <c r="A211" t="str">
        <f>_xlfn.IFNA(_xlfn.XLOOKUP(B211,'[1]WB Country Info'!B:B,'[1]WB Country Info'!A:A),_xlfn.XLOOKUP(C211,'[1]WB Country Info'!B:B,'[1]WB Country Info'!A:A))</f>
        <v>TJK</v>
      </c>
      <c r="B211" t="s">
        <v>65</v>
      </c>
      <c r="C211" t="s">
        <v>65</v>
      </c>
      <c r="D211" s="30">
        <v>2.66</v>
      </c>
      <c r="E211" s="30">
        <v>0.28000000000000003</v>
      </c>
      <c r="F211" t="s">
        <v>770</v>
      </c>
      <c r="G211" s="29">
        <f t="shared" si="5"/>
        <v>2.8297872340425534</v>
      </c>
    </row>
    <row r="212" spans="1:7" x14ac:dyDescent="0.2">
      <c r="A212" t="str">
        <f>_xlfn.IFNA(_xlfn.XLOOKUP(B212,'[1]WB Country Info'!B:B,'[1]WB Country Info'!A:A),_xlfn.XLOOKUP(C212,'[1]WB Country Info'!B:B,'[1]WB Country Info'!A:A))</f>
        <v>TZA</v>
      </c>
      <c r="B212" t="s">
        <v>41</v>
      </c>
      <c r="C212" t="s">
        <v>41</v>
      </c>
      <c r="D212" s="30">
        <v>1.98</v>
      </c>
      <c r="E212" s="30">
        <v>0.27</v>
      </c>
      <c r="F212" t="s">
        <v>773</v>
      </c>
      <c r="G212" s="29">
        <f t="shared" si="5"/>
        <v>2.1063829787234045</v>
      </c>
    </row>
    <row r="213" spans="1:7" x14ac:dyDescent="0.2">
      <c r="A213" t="str">
        <f>_xlfn.IFNA(_xlfn.XLOOKUP(B213,'[1]WB Country Info'!B:B,'[1]WB Country Info'!A:A),_xlfn.XLOOKUP(C213,'[1]WB Country Info'!B:B,'[1]WB Country Info'!A:A))</f>
        <v>THA</v>
      </c>
      <c r="B213" t="s">
        <v>67</v>
      </c>
      <c r="C213" t="s">
        <v>67</v>
      </c>
      <c r="D213" s="30">
        <v>1.07</v>
      </c>
      <c r="E213" s="30">
        <v>0.24</v>
      </c>
      <c r="F213" t="s">
        <v>770</v>
      </c>
      <c r="G213" s="29">
        <f t="shared" si="5"/>
        <v>1.1382978723404256</v>
      </c>
    </row>
    <row r="214" spans="1:7" x14ac:dyDescent="0.2">
      <c r="A214" t="str">
        <f>_xlfn.IFNA(_xlfn.XLOOKUP(B214,'[1]WB Country Info'!B:B,'[1]WB Country Info'!A:A),_xlfn.XLOOKUP(C214,'[1]WB Country Info'!B:B,'[1]WB Country Info'!A:A))</f>
        <v>TLS</v>
      </c>
      <c r="B214" t="s">
        <v>59</v>
      </c>
      <c r="C214" t="s">
        <v>59</v>
      </c>
      <c r="D214" s="30">
        <v>0.9</v>
      </c>
      <c r="E214" s="30">
        <v>0.41</v>
      </c>
      <c r="F214" t="s">
        <v>770</v>
      </c>
      <c r="G214" s="29">
        <f t="shared" si="5"/>
        <v>0.95744680851063835</v>
      </c>
    </row>
    <row r="215" spans="1:7" x14ac:dyDescent="0.2">
      <c r="A215" t="str">
        <f>_xlfn.IFNA(_xlfn.XLOOKUP(B215,'[1]WB Country Info'!B:B,'[1]WB Country Info'!A:A),_xlfn.XLOOKUP(C215,'[1]WB Country Info'!B:B,'[1]WB Country Info'!A:A))</f>
        <v>TGO</v>
      </c>
      <c r="B215" t="s">
        <v>69</v>
      </c>
      <c r="C215" t="s">
        <v>69</v>
      </c>
      <c r="D215" s="30">
        <v>1.75</v>
      </c>
      <c r="E215" s="30">
        <v>0.46</v>
      </c>
      <c r="F215" t="s">
        <v>773</v>
      </c>
      <c r="G215" s="29">
        <f t="shared" si="5"/>
        <v>1.8617021276595747</v>
      </c>
    </row>
    <row r="216" spans="1:7" x14ac:dyDescent="0.2">
      <c r="A216" t="str">
        <f>_xlfn.IFNA(_xlfn.XLOOKUP(B216,'[1]WB Country Info'!B:B,'[1]WB Country Info'!A:A),_xlfn.XLOOKUP(C216,'[1]WB Country Info'!B:B,'[1]WB Country Info'!A:A))</f>
        <v>TON</v>
      </c>
      <c r="B216" t="s">
        <v>55</v>
      </c>
      <c r="C216" t="s">
        <v>55</v>
      </c>
      <c r="D216" s="30">
        <v>1.34</v>
      </c>
      <c r="E216" s="30">
        <v>0.43</v>
      </c>
      <c r="F216">
        <v>0</v>
      </c>
      <c r="G216" s="29">
        <f t="shared" si="5"/>
        <v>1.4255319148936172</v>
      </c>
    </row>
    <row r="217" spans="1:7" x14ac:dyDescent="0.2">
      <c r="A217" t="str">
        <f>_xlfn.IFNA(_xlfn.XLOOKUP(B217,'[1]WB Country Info'!B:B,'[1]WB Country Info'!A:A),_xlfn.XLOOKUP(C217,'[1]WB Country Info'!B:B,'[1]WB Country Info'!A:A))</f>
        <v>TTO</v>
      </c>
      <c r="B217" t="s">
        <v>49</v>
      </c>
      <c r="C217" t="s">
        <v>49</v>
      </c>
      <c r="D217" s="30">
        <v>1.6</v>
      </c>
      <c r="E217" s="30">
        <v>0.37</v>
      </c>
      <c r="F217" t="s">
        <v>776</v>
      </c>
      <c r="G217" s="29">
        <f t="shared" si="5"/>
        <v>1.7021276595744683</v>
      </c>
    </row>
    <row r="218" spans="1:7" x14ac:dyDescent="0.2">
      <c r="A218" t="str">
        <f>_xlfn.IFNA(_xlfn.XLOOKUP(B218,'[1]WB Country Info'!B:B,'[1]WB Country Info'!A:A),_xlfn.XLOOKUP(C218,'[1]WB Country Info'!B:B,'[1]WB Country Info'!A:A))</f>
        <v>TUN</v>
      </c>
      <c r="B218" t="s">
        <v>47</v>
      </c>
      <c r="C218" t="s">
        <v>47</v>
      </c>
      <c r="D218" s="30">
        <v>3.12</v>
      </c>
      <c r="E218" s="30">
        <v>0.31</v>
      </c>
      <c r="F218" t="s">
        <v>773</v>
      </c>
      <c r="G218" s="29">
        <f t="shared" si="5"/>
        <v>3.3191489361702131</v>
      </c>
    </row>
    <row r="219" spans="1:7" x14ac:dyDescent="0.2">
      <c r="A219" t="str">
        <f>_xlfn.IFNA(_xlfn.XLOOKUP(B219,'[1]WB Country Info'!B:B,'[1]WB Country Info'!A:A),_xlfn.XLOOKUP(C219,'[1]WB Country Info'!B:B,'[1]WB Country Info'!A:A))</f>
        <v>TUR</v>
      </c>
      <c r="B219" t="s">
        <v>45</v>
      </c>
      <c r="C219" t="s">
        <v>45</v>
      </c>
      <c r="D219" s="30">
        <v>1.6</v>
      </c>
      <c r="E219" s="30">
        <v>0.22</v>
      </c>
      <c r="F219" t="s">
        <v>770</v>
      </c>
      <c r="G219" s="29">
        <f t="shared" si="5"/>
        <v>1.7021276595744683</v>
      </c>
    </row>
    <row r="220" spans="1:7" x14ac:dyDescent="0.2">
      <c r="A220" t="str">
        <f>_xlfn.IFNA(_xlfn.XLOOKUP(B220,'[1]WB Country Info'!B:B,'[1]WB Country Info'!A:A),_xlfn.XLOOKUP(C220,'[1]WB Country Info'!B:B,'[1]WB Country Info'!A:A))</f>
        <v>TKM</v>
      </c>
      <c r="B220" t="s">
        <v>63</v>
      </c>
      <c r="C220" t="s">
        <v>63</v>
      </c>
      <c r="D220" s="30">
        <v>3.19</v>
      </c>
      <c r="E220" s="30">
        <v>0.26</v>
      </c>
      <c r="F220" t="s">
        <v>770</v>
      </c>
      <c r="G220" s="29">
        <f t="shared" si="5"/>
        <v>3.3936170212765959</v>
      </c>
    </row>
    <row r="221" spans="1:7" x14ac:dyDescent="0.2">
      <c r="A221" t="e">
        <f>_xlfn.IFNA(_xlfn.XLOOKUP(B221,'[1]WB Country Info'!B:B,'[1]WB Country Info'!A:A),_xlfn.XLOOKUP(C221,'[1]WB Country Info'!B:B,'[1]WB Country Info'!A:A))</f>
        <v>#N/A</v>
      </c>
      <c r="B221" t="s">
        <v>811</v>
      </c>
      <c r="C221">
        <v>0</v>
      </c>
      <c r="D221" s="30">
        <v>1.5</v>
      </c>
      <c r="E221" s="30">
        <v>0.39</v>
      </c>
      <c r="F221">
        <v>0</v>
      </c>
      <c r="G221" s="29">
        <f t="shared" si="5"/>
        <v>1.595744680851064</v>
      </c>
    </row>
    <row r="222" spans="1:7" x14ac:dyDescent="0.2">
      <c r="A222" t="str">
        <f>_xlfn.IFNA(_xlfn.XLOOKUP(B222,'[1]WB Country Info'!B:B,'[1]WB Country Info'!A:A),_xlfn.XLOOKUP(C222,'[1]WB Country Info'!B:B,'[1]WB Country Info'!A:A))</f>
        <v>UGA</v>
      </c>
      <c r="B222" t="s">
        <v>39</v>
      </c>
      <c r="C222" t="s">
        <v>39</v>
      </c>
      <c r="D222" s="30">
        <v>1.78</v>
      </c>
      <c r="E222" s="30">
        <v>0.17</v>
      </c>
      <c r="F222" t="s">
        <v>773</v>
      </c>
      <c r="G222" s="29">
        <f t="shared" si="5"/>
        <v>1.8936170212765959</v>
      </c>
    </row>
    <row r="223" spans="1:7" x14ac:dyDescent="0.2">
      <c r="A223" t="str">
        <f>_xlfn.IFNA(_xlfn.XLOOKUP(B223,'[1]WB Country Info'!B:B,'[1]WB Country Info'!A:A),_xlfn.XLOOKUP(C223,'[1]WB Country Info'!B:B,'[1]WB Country Info'!A:A))</f>
        <v>UKR</v>
      </c>
      <c r="B223" t="s">
        <v>37</v>
      </c>
      <c r="C223" t="s">
        <v>37</v>
      </c>
      <c r="D223" s="30">
        <v>2.66</v>
      </c>
      <c r="E223" s="30">
        <v>0.21</v>
      </c>
      <c r="F223" t="s">
        <v>772</v>
      </c>
      <c r="G223" s="29">
        <f t="shared" si="5"/>
        <v>2.8297872340425534</v>
      </c>
    </row>
    <row r="224" spans="1:7" x14ac:dyDescent="0.2">
      <c r="A224" t="str">
        <f>_xlfn.IFNA(_xlfn.XLOOKUP(B224,'[1]WB Country Info'!B:B,'[1]WB Country Info'!A:A),_xlfn.XLOOKUP(C224,'[1]WB Country Info'!B:B,'[1]WB Country Info'!A:A))</f>
        <v>ARE</v>
      </c>
      <c r="B224" t="s">
        <v>517</v>
      </c>
      <c r="C224" t="s">
        <v>517</v>
      </c>
      <c r="D224" s="30">
        <v>3.36</v>
      </c>
      <c r="E224" s="30">
        <v>0.56999999999999995</v>
      </c>
      <c r="F224" t="s">
        <v>770</v>
      </c>
      <c r="G224" s="29">
        <f t="shared" si="5"/>
        <v>3.5744680851063833</v>
      </c>
    </row>
    <row r="225" spans="1:7" x14ac:dyDescent="0.2">
      <c r="A225" t="str">
        <f>_xlfn.IFNA(_xlfn.XLOOKUP(B225,'[1]WB Country Info'!B:B,'[1]WB Country Info'!A:A),_xlfn.XLOOKUP(C225,'[1]WB Country Info'!B:B,'[1]WB Country Info'!A:A))</f>
        <v>GBR</v>
      </c>
      <c r="B225" t="s">
        <v>371</v>
      </c>
      <c r="C225" t="s">
        <v>371</v>
      </c>
      <c r="D225" s="30">
        <v>2.2999999999999998</v>
      </c>
      <c r="E225" s="30">
        <v>0.26</v>
      </c>
      <c r="F225" t="s">
        <v>772</v>
      </c>
      <c r="G225" s="29">
        <f t="shared" si="5"/>
        <v>2.4468085106382977</v>
      </c>
    </row>
    <row r="226" spans="1:7" x14ac:dyDescent="0.2">
      <c r="A226" t="str">
        <f>_xlfn.IFNA(_xlfn.XLOOKUP(B226,'[1]WB Country Info'!B:B,'[1]WB Country Info'!A:A),_xlfn.XLOOKUP(C226,'[1]WB Country Info'!B:B,'[1]WB Country Info'!A:A))</f>
        <v>USA</v>
      </c>
      <c r="B226" t="s">
        <v>31</v>
      </c>
      <c r="C226" t="s">
        <v>31</v>
      </c>
      <c r="D226" s="30">
        <v>2.36</v>
      </c>
      <c r="E226" s="30">
        <v>0.13</v>
      </c>
      <c r="F226" t="s">
        <v>193</v>
      </c>
      <c r="G226" s="29">
        <f t="shared" si="5"/>
        <v>2.5106382978723403</v>
      </c>
    </row>
    <row r="227" spans="1:7" x14ac:dyDescent="0.2">
      <c r="A227" t="str">
        <f>_xlfn.IFNA(_xlfn.XLOOKUP(B227,'[1]WB Country Info'!B:B,'[1]WB Country Info'!A:A),_xlfn.XLOOKUP(C227,'[1]WB Country Info'!B:B,'[1]WB Country Info'!A:A))</f>
        <v>URY</v>
      </c>
      <c r="B227" t="s">
        <v>33</v>
      </c>
      <c r="C227" t="s">
        <v>33</v>
      </c>
      <c r="D227" s="30">
        <v>1.56</v>
      </c>
      <c r="E227" s="30">
        <v>0.45</v>
      </c>
      <c r="F227" t="s">
        <v>776</v>
      </c>
      <c r="G227" s="29">
        <f t="shared" si="5"/>
        <v>1.6595744680851066</v>
      </c>
    </row>
    <row r="228" spans="1:7" x14ac:dyDescent="0.2">
      <c r="A228" t="str">
        <f>_xlfn.IFNA(_xlfn.XLOOKUP(B228,'[1]WB Country Info'!B:B,'[1]WB Country Info'!A:A),_xlfn.XLOOKUP(C228,'[1]WB Country Info'!B:B,'[1]WB Country Info'!A:A))</f>
        <v>UZB</v>
      </c>
      <c r="B228" t="s">
        <v>29</v>
      </c>
      <c r="C228" t="s">
        <v>29</v>
      </c>
      <c r="D228" s="30">
        <v>2.72</v>
      </c>
      <c r="E228" s="30">
        <v>0.28999999999999998</v>
      </c>
      <c r="F228" t="s">
        <v>770</v>
      </c>
      <c r="G228" s="29">
        <f t="shared" si="5"/>
        <v>2.8936170212765959</v>
      </c>
    </row>
    <row r="229" spans="1:7" x14ac:dyDescent="0.2">
      <c r="A229" t="e">
        <f>_xlfn.IFNA(_xlfn.XLOOKUP(B229,'[1]WB Country Info'!B:B,'[1]WB Country Info'!A:A),_xlfn.XLOOKUP(C229,'[1]WB Country Info'!B:B,'[1]WB Country Info'!A:A))</f>
        <v>#N/A</v>
      </c>
      <c r="B229" t="s">
        <v>740</v>
      </c>
      <c r="C229">
        <v>0</v>
      </c>
      <c r="D229" s="30">
        <v>1.33</v>
      </c>
      <c r="E229" s="30">
        <v>0.31</v>
      </c>
      <c r="F229" t="s">
        <v>776</v>
      </c>
      <c r="G229" s="29">
        <f t="shared" si="5"/>
        <v>1.4148936170212767</v>
      </c>
    </row>
    <row r="230" spans="1:7" x14ac:dyDescent="0.2">
      <c r="A230" t="str">
        <f>_xlfn.IFNA(_xlfn.XLOOKUP(B230,'[1]WB Country Info'!B:B,'[1]WB Country Info'!A:A),_xlfn.XLOOKUP(C230,'[1]WB Country Info'!B:B,'[1]WB Country Info'!A:A))</f>
        <v>VNM</v>
      </c>
      <c r="B230" t="s">
        <v>19</v>
      </c>
      <c r="C230" t="s">
        <v>19</v>
      </c>
      <c r="D230" s="30">
        <v>0.91</v>
      </c>
      <c r="E230" s="30">
        <v>0.27</v>
      </c>
      <c r="F230" t="s">
        <v>770</v>
      </c>
      <c r="G230" s="29">
        <f t="shared" si="5"/>
        <v>0.96808510638297884</v>
      </c>
    </row>
    <row r="231" spans="1:7" x14ac:dyDescent="0.2">
      <c r="A231" t="e">
        <f>_xlfn.IFNA(_xlfn.XLOOKUP(B231,'[1]WB Country Info'!B:B,'[1]WB Country Info'!A:A),_xlfn.XLOOKUP(C231,'[1]WB Country Info'!B:B,'[1]WB Country Info'!A:A))</f>
        <v>#N/A</v>
      </c>
      <c r="B231" t="s">
        <v>812</v>
      </c>
      <c r="C231">
        <v>0</v>
      </c>
      <c r="D231" s="30">
        <v>1.88</v>
      </c>
      <c r="E231" s="30">
        <v>0.3</v>
      </c>
      <c r="F231">
        <v>0</v>
      </c>
      <c r="G231" s="29">
        <f t="shared" si="5"/>
        <v>2</v>
      </c>
    </row>
    <row r="232" spans="1:7" x14ac:dyDescent="0.2">
      <c r="A232" t="e">
        <f>_xlfn.IFNA(_xlfn.XLOOKUP(B232,'[1]WB Country Info'!B:B,'[1]WB Country Info'!A:A),_xlfn.XLOOKUP(C232,'[1]WB Country Info'!B:B,'[1]WB Country Info'!A:A))</f>
        <v>#N/A</v>
      </c>
      <c r="B232" t="s">
        <v>813</v>
      </c>
      <c r="C232">
        <v>0</v>
      </c>
      <c r="D232" s="30">
        <v>2.4900000000000002</v>
      </c>
      <c r="E232" s="30">
        <v>0.69</v>
      </c>
      <c r="F232" t="s">
        <v>773</v>
      </c>
      <c r="G232" s="29">
        <f t="shared" si="5"/>
        <v>2.6489361702127665</v>
      </c>
    </row>
    <row r="233" spans="1:7" x14ac:dyDescent="0.2">
      <c r="A233" t="e">
        <f>_xlfn.IFNA(_xlfn.XLOOKUP(B233,'[1]WB Country Info'!B:B,'[1]WB Country Info'!A:A),_xlfn.XLOOKUP(C233,'[1]WB Country Info'!B:B,'[1]WB Country Info'!A:A))</f>
        <v>#N/A</v>
      </c>
      <c r="B233" t="s">
        <v>735</v>
      </c>
      <c r="C233">
        <v>0</v>
      </c>
      <c r="D233" s="30">
        <v>2.5</v>
      </c>
      <c r="E233" s="30">
        <v>0.55000000000000004</v>
      </c>
      <c r="F233" t="s">
        <v>770</v>
      </c>
      <c r="G233" s="29">
        <f t="shared" si="5"/>
        <v>2.6595744680851063</v>
      </c>
    </row>
    <row r="234" spans="1:7" x14ac:dyDescent="0.2">
      <c r="A234" t="str">
        <f>_xlfn.IFNA(_xlfn.XLOOKUP(B234,'[1]WB Country Info'!B:B,'[1]WB Country Info'!A:A),_xlfn.XLOOKUP(C234,'[1]WB Country Info'!B:B,'[1]WB Country Info'!A:A))</f>
        <v>ZMB</v>
      </c>
      <c r="B234" t="s">
        <v>5</v>
      </c>
      <c r="C234" t="s">
        <v>5</v>
      </c>
      <c r="D234" s="30">
        <v>1.77</v>
      </c>
      <c r="E234" s="30">
        <v>0.27</v>
      </c>
      <c r="F234" t="s">
        <v>773</v>
      </c>
      <c r="G234" s="29">
        <f t="shared" si="5"/>
        <v>1.8829787234042554</v>
      </c>
    </row>
    <row r="235" spans="1:7" x14ac:dyDescent="0.2">
      <c r="A235" t="str">
        <f>_xlfn.IFNA(_xlfn.XLOOKUP(B235,'[1]WB Country Info'!B:B,'[1]WB Country Info'!A:A),_xlfn.XLOOKUP(C235,'[1]WB Country Info'!B:B,'[1]WB Country Info'!A:A))</f>
        <v>ZWE</v>
      </c>
      <c r="B235" t="s">
        <v>3</v>
      </c>
      <c r="C235" t="s">
        <v>3</v>
      </c>
      <c r="D235" s="30">
        <v>1.5</v>
      </c>
      <c r="E235" s="30">
        <v>0.22</v>
      </c>
      <c r="F235" t="s">
        <v>773</v>
      </c>
      <c r="G235" s="29">
        <f t="shared" si="5"/>
        <v>1.595744680851064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4BB4C-C652-D940-9990-048D186F6CB6}">
  <dimension ref="A1:BS196"/>
  <sheetViews>
    <sheetView topLeftCell="D15" workbookViewId="0">
      <selection activeCell="AP36" sqref="AP36:AP37"/>
    </sheetView>
  </sheetViews>
  <sheetFormatPr baseColWidth="10" defaultRowHeight="16" outlineLevelCol="1" x14ac:dyDescent="0.2"/>
  <cols>
    <col min="5" max="6" width="20.5" style="25" customWidth="1"/>
    <col min="7" max="7" width="14.83203125" style="24" customWidth="1"/>
    <col min="8" max="8" width="7.83203125" bestFit="1" customWidth="1"/>
    <col min="9" max="9" width="10.83203125" customWidth="1"/>
    <col min="10" max="18" width="10.83203125" hidden="1" customWidth="1" outlineLevel="1"/>
    <col min="19" max="19" width="10.83203125" customWidth="1" collapsed="1"/>
    <col min="20" max="28" width="10.83203125" hidden="1" customWidth="1" outlineLevel="1"/>
    <col min="29" max="29" width="10.83203125" customWidth="1" collapsed="1"/>
    <col min="30" max="36" width="10.83203125" hidden="1" customWidth="1" outlineLevel="1"/>
    <col min="37" max="37" width="9.1640625" bestFit="1" customWidth="1" collapsed="1"/>
    <col min="39" max="39" width="19.33203125" bestFit="1" customWidth="1"/>
    <col min="40" max="40" width="11.5" bestFit="1" customWidth="1"/>
    <col min="41" max="41" width="5.1640625" bestFit="1" customWidth="1"/>
    <col min="42" max="42" width="12.1640625" bestFit="1" customWidth="1"/>
    <col min="43" max="43" width="108.33203125" bestFit="1" customWidth="1"/>
    <col min="44" max="60" width="6.1640625" bestFit="1" customWidth="1"/>
    <col min="61" max="68" width="7.1640625" bestFit="1" customWidth="1"/>
    <col min="69" max="69" width="6.1640625" bestFit="1" customWidth="1"/>
    <col min="70" max="71" width="7.1640625" bestFit="1" customWidth="1"/>
    <col min="72" max="72" width="6.1640625" bestFit="1" customWidth="1"/>
    <col min="73" max="78" width="7.1640625" bestFit="1" customWidth="1"/>
    <col min="79" max="84" width="8.1640625" bestFit="1" customWidth="1"/>
    <col min="85" max="85" width="9.1640625" bestFit="1" customWidth="1"/>
    <col min="86" max="87" width="10.83203125" bestFit="1" customWidth="1"/>
    <col min="88" max="88" width="7" bestFit="1" customWidth="1"/>
    <col min="89" max="89" width="10.83203125" bestFit="1" customWidth="1"/>
    <col min="90" max="90" width="5.6640625" bestFit="1" customWidth="1"/>
    <col min="91" max="91" width="8.1640625" bestFit="1" customWidth="1"/>
    <col min="92" max="92" width="6.1640625" bestFit="1" customWidth="1"/>
    <col min="93" max="93" width="8.5" bestFit="1" customWidth="1"/>
    <col min="94" max="94" width="7.1640625" bestFit="1" customWidth="1"/>
    <col min="95" max="95" width="8.5" bestFit="1" customWidth="1"/>
    <col min="96" max="96" width="8.1640625" bestFit="1" customWidth="1"/>
    <col min="97" max="97" width="8.83203125" bestFit="1" customWidth="1"/>
    <col min="98" max="98" width="7.1640625" bestFit="1" customWidth="1"/>
    <col min="99" max="99" width="9.5" bestFit="1" customWidth="1"/>
    <col min="100" max="100" width="6.5" bestFit="1" customWidth="1"/>
    <col min="101" max="101" width="9" bestFit="1" customWidth="1"/>
    <col min="102" max="102" width="6.6640625" bestFit="1" customWidth="1"/>
    <col min="103" max="103" width="9.1640625" bestFit="1" customWidth="1"/>
    <col min="104" max="104" width="6.5" bestFit="1" customWidth="1"/>
    <col min="105" max="105" width="9" bestFit="1" customWidth="1"/>
    <col min="106" max="106" width="7.1640625" bestFit="1" customWidth="1"/>
    <col min="107" max="107" width="9.6640625" bestFit="1" customWidth="1"/>
    <col min="108" max="108" width="7.1640625" bestFit="1" customWidth="1"/>
    <col min="109" max="109" width="9.33203125" bestFit="1" customWidth="1"/>
    <col min="110" max="110" width="7.1640625" bestFit="1" customWidth="1"/>
    <col min="111" max="111" width="9.6640625" bestFit="1" customWidth="1"/>
    <col min="112" max="112" width="6.5" bestFit="1" customWidth="1"/>
    <col min="113" max="113" width="9" bestFit="1" customWidth="1"/>
    <col min="114" max="114" width="7.1640625" bestFit="1" customWidth="1"/>
    <col min="115" max="115" width="9" bestFit="1" customWidth="1"/>
    <col min="116" max="116" width="6.5" bestFit="1" customWidth="1"/>
    <col min="117" max="117" width="9" bestFit="1" customWidth="1"/>
    <col min="118" max="118" width="8.1640625" bestFit="1" customWidth="1"/>
    <col min="119" max="119" width="9.33203125" bestFit="1" customWidth="1"/>
    <col min="120" max="120" width="7.1640625" bestFit="1" customWidth="1"/>
    <col min="121" max="121" width="9.33203125" bestFit="1" customWidth="1"/>
    <col min="122" max="122" width="6.6640625" bestFit="1" customWidth="1"/>
    <col min="123" max="123" width="9.1640625" bestFit="1" customWidth="1"/>
    <col min="124" max="124" width="6.83203125" bestFit="1" customWidth="1"/>
    <col min="125" max="125" width="9.33203125" bestFit="1" customWidth="1"/>
    <col min="126" max="126" width="7.1640625" bestFit="1" customWidth="1"/>
    <col min="127" max="127" width="9.6640625" bestFit="1" customWidth="1"/>
    <col min="128" max="128" width="7.1640625" bestFit="1" customWidth="1"/>
    <col min="129" max="129" width="9.33203125" bestFit="1" customWidth="1"/>
    <col min="130" max="130" width="8.1640625" bestFit="1" customWidth="1"/>
    <col min="131" max="131" width="9.33203125" bestFit="1" customWidth="1"/>
    <col min="132" max="132" width="6.5" bestFit="1" customWidth="1"/>
    <col min="133" max="133" width="9" bestFit="1" customWidth="1"/>
    <col min="134" max="134" width="9.1640625" bestFit="1" customWidth="1"/>
    <col min="135" max="135" width="11.6640625" bestFit="1" customWidth="1"/>
  </cols>
  <sheetData>
    <row r="1" spans="1:71" x14ac:dyDescent="0.2">
      <c r="A1" t="s">
        <v>827</v>
      </c>
      <c r="B1" t="s">
        <v>828</v>
      </c>
      <c r="C1" t="s">
        <v>628</v>
      </c>
      <c r="D1" t="s">
        <v>747</v>
      </c>
      <c r="E1" s="25" t="s">
        <v>752</v>
      </c>
      <c r="F1" s="25" t="s">
        <v>753</v>
      </c>
      <c r="G1" s="22" t="s">
        <v>751</v>
      </c>
      <c r="H1" t="s">
        <v>746</v>
      </c>
      <c r="I1">
        <v>1990</v>
      </c>
      <c r="J1">
        <v>1991</v>
      </c>
      <c r="K1">
        <v>1992</v>
      </c>
      <c r="L1">
        <v>1993</v>
      </c>
      <c r="M1">
        <v>1994</v>
      </c>
      <c r="N1">
        <v>1995</v>
      </c>
      <c r="O1">
        <v>1996</v>
      </c>
      <c r="P1">
        <v>1997</v>
      </c>
      <c r="Q1">
        <v>1998</v>
      </c>
      <c r="R1">
        <v>1999</v>
      </c>
      <c r="S1">
        <v>2000</v>
      </c>
      <c r="T1">
        <v>2001</v>
      </c>
      <c r="U1">
        <v>2002</v>
      </c>
      <c r="V1">
        <v>2003</v>
      </c>
      <c r="W1">
        <v>2004</v>
      </c>
      <c r="X1">
        <v>2005</v>
      </c>
      <c r="Y1">
        <v>2006</v>
      </c>
      <c r="Z1">
        <v>2007</v>
      </c>
      <c r="AA1">
        <v>2008</v>
      </c>
      <c r="AB1">
        <v>2009</v>
      </c>
      <c r="AC1">
        <v>2010</v>
      </c>
      <c r="AD1">
        <v>2011</v>
      </c>
      <c r="AE1">
        <v>2012</v>
      </c>
      <c r="AF1">
        <v>2013</v>
      </c>
      <c r="AG1">
        <v>2014</v>
      </c>
      <c r="AH1">
        <v>2015</v>
      </c>
      <c r="AI1">
        <v>2016</v>
      </c>
      <c r="AJ1">
        <v>2017</v>
      </c>
      <c r="AK1">
        <v>2018</v>
      </c>
      <c r="AO1" s="21"/>
      <c r="AP1" s="4" t="s">
        <v>721</v>
      </c>
      <c r="AQ1" t="s">
        <v>720</v>
      </c>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row>
    <row r="2" spans="1:71" x14ac:dyDescent="0.2">
      <c r="A2" t="b">
        <f>_xlfn.IFNA(_xlfn.XLOOKUP($D2,GDP_by_Country_0622!$D:$D,GDP_by_Country_0622!A:A),FALSE)</f>
        <v>0</v>
      </c>
      <c r="B2" t="b">
        <f>_xlfn.IFNA(_xlfn.XLOOKUP($D2,GDP_by_Country_0622!$D:$D,GDP_by_Country_0622!B:B),FALSE)</f>
        <v>0</v>
      </c>
      <c r="C2" t="b">
        <f>_xlfn.IFNA(_xlfn.XLOOKUP($D2,GDP_by_Country_0622!$D:$D,GDP_by_Country_0622!C:C),FALSE)</f>
        <v>0</v>
      </c>
      <c r="D2" t="str">
        <f>_xlfn.XLOOKUP('Hist-ghg-emissions'!E2,'Country Code &amp; Info'!B:B,'Country Code &amp; Info'!A:A)</f>
        <v>AFG</v>
      </c>
      <c r="E2" s="25" t="s">
        <v>527</v>
      </c>
      <c r="F2" s="24" t="str">
        <f>IF(_xlfn.IFNA(_xlfn.XLOOKUP(D2,GDP_by_Country_0622!D$1:D$47,GDP_by_Country_0622!D$1:D$47),0)=0,"N","Y")</f>
        <v>N</v>
      </c>
      <c r="G2" s="22" t="s">
        <v>527</v>
      </c>
      <c r="H2" t="s">
        <v>722</v>
      </c>
      <c r="I2">
        <v>12.79</v>
      </c>
      <c r="J2">
        <v>12.71</v>
      </c>
      <c r="K2">
        <v>11.25</v>
      </c>
      <c r="L2">
        <v>11.08</v>
      </c>
      <c r="M2">
        <v>10.88</v>
      </c>
      <c r="N2">
        <v>11.09</v>
      </c>
      <c r="O2">
        <v>12.05</v>
      </c>
      <c r="P2">
        <v>12.95</v>
      </c>
      <c r="Q2">
        <v>13.71</v>
      </c>
      <c r="R2">
        <v>14.53</v>
      </c>
      <c r="S2">
        <v>12.69</v>
      </c>
      <c r="T2">
        <v>13.61</v>
      </c>
      <c r="U2">
        <v>16.21</v>
      </c>
      <c r="V2">
        <v>16.899999999999999</v>
      </c>
      <c r="W2">
        <v>16.64</v>
      </c>
      <c r="X2">
        <v>17.52</v>
      </c>
      <c r="Y2">
        <v>21.16</v>
      </c>
      <c r="Z2">
        <v>25</v>
      </c>
      <c r="AA2">
        <v>31.66</v>
      </c>
      <c r="AB2">
        <v>37.08</v>
      </c>
      <c r="AC2">
        <v>45.03</v>
      </c>
      <c r="AD2">
        <v>58.41</v>
      </c>
      <c r="AE2">
        <v>66.5</v>
      </c>
      <c r="AF2">
        <v>74.55</v>
      </c>
      <c r="AG2">
        <v>84.37</v>
      </c>
      <c r="AH2">
        <v>93.48</v>
      </c>
      <c r="AI2">
        <v>95.53</v>
      </c>
      <c r="AJ2">
        <v>97.45</v>
      </c>
      <c r="AK2">
        <v>99.08</v>
      </c>
      <c r="AM2" s="1" t="s">
        <v>753</v>
      </c>
      <c r="AN2" t="s">
        <v>755</v>
      </c>
      <c r="AO2" s="21"/>
      <c r="AP2" s="4" t="s">
        <v>719</v>
      </c>
      <c r="AQ2" t="s">
        <v>718</v>
      </c>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row>
    <row r="3" spans="1:71" x14ac:dyDescent="0.2">
      <c r="A3" t="b">
        <f>_xlfn.IFNA(_xlfn.XLOOKUP($D3,GDP_by_Country_0622!$D:$D,GDP_by_Country_0622!A:A),FALSE)</f>
        <v>0</v>
      </c>
      <c r="B3" t="b">
        <f>_xlfn.IFNA(_xlfn.XLOOKUP($D3,GDP_by_Country_0622!$D:$D,GDP_by_Country_0622!B:B),FALSE)</f>
        <v>0</v>
      </c>
      <c r="C3" t="b">
        <f>_xlfn.IFNA(_xlfn.XLOOKUP($D3,GDP_by_Country_0622!$D:$D,GDP_by_Country_0622!C:C),FALSE)</f>
        <v>0</v>
      </c>
      <c r="D3" t="str">
        <f>_xlfn.XLOOKUP('Hist-ghg-emissions'!E3,'Country Code &amp; Info'!B:B,'Country Code &amp; Info'!A:A)</f>
        <v>AGO</v>
      </c>
      <c r="E3" s="25" t="s">
        <v>525</v>
      </c>
      <c r="F3" s="24" t="str">
        <f>IF(_xlfn.IFNA(_xlfn.XLOOKUP(D3,GDP_by_Country_0622!D$1:D$47,GDP_by_Country_0622!D$1:D$47),0)=0,"N","Y")</f>
        <v>N</v>
      </c>
      <c r="G3" s="22" t="s">
        <v>525</v>
      </c>
      <c r="H3" t="s">
        <v>722</v>
      </c>
      <c r="I3">
        <v>65.180000000000007</v>
      </c>
      <c r="J3">
        <v>65.849999999999994</v>
      </c>
      <c r="K3">
        <v>66.17</v>
      </c>
      <c r="L3">
        <v>66.959999999999994</v>
      </c>
      <c r="M3">
        <v>67.099999999999994</v>
      </c>
      <c r="N3">
        <v>71.47</v>
      </c>
      <c r="O3">
        <v>73.33</v>
      </c>
      <c r="P3">
        <v>71.739999999999995</v>
      </c>
      <c r="Q3">
        <v>79.62</v>
      </c>
      <c r="R3">
        <v>77.650000000000006</v>
      </c>
      <c r="S3">
        <v>73.290000000000006</v>
      </c>
      <c r="T3">
        <v>95.49</v>
      </c>
      <c r="U3">
        <v>100.57</v>
      </c>
      <c r="V3">
        <v>111.24</v>
      </c>
      <c r="W3">
        <v>114.92</v>
      </c>
      <c r="X3">
        <v>115.14</v>
      </c>
      <c r="Y3">
        <v>114.99</v>
      </c>
      <c r="Z3">
        <v>121.86</v>
      </c>
      <c r="AA3">
        <v>123.39</v>
      </c>
      <c r="AB3">
        <v>128.34</v>
      </c>
      <c r="AC3">
        <v>133.35</v>
      </c>
      <c r="AD3">
        <v>133.54</v>
      </c>
      <c r="AE3">
        <v>133.21</v>
      </c>
      <c r="AF3">
        <v>135.41</v>
      </c>
      <c r="AG3">
        <v>136.5</v>
      </c>
      <c r="AH3">
        <v>139.09</v>
      </c>
      <c r="AI3">
        <v>138.85</v>
      </c>
      <c r="AJ3">
        <v>137.32</v>
      </c>
      <c r="AK3">
        <v>124.59</v>
      </c>
    </row>
    <row r="4" spans="1:71" x14ac:dyDescent="0.2">
      <c r="A4" t="b">
        <f>_xlfn.IFNA(_xlfn.XLOOKUP($D4,GDP_by_Country_0622!$D:$D,GDP_by_Country_0622!A:A),FALSE)</f>
        <v>0</v>
      </c>
      <c r="B4" t="b">
        <f>_xlfn.IFNA(_xlfn.XLOOKUP($D4,GDP_by_Country_0622!$D:$D,GDP_by_Country_0622!B:B),FALSE)</f>
        <v>0</v>
      </c>
      <c r="C4" t="b">
        <f>_xlfn.IFNA(_xlfn.XLOOKUP($D4,GDP_by_Country_0622!$D:$D,GDP_by_Country_0622!C:C),FALSE)</f>
        <v>0</v>
      </c>
      <c r="D4" t="str">
        <f>_xlfn.XLOOKUP('Hist-ghg-emissions'!E4,'Country Code &amp; Info'!B:B,'Country Code &amp; Info'!A:A)</f>
        <v>ALB</v>
      </c>
      <c r="E4" s="25" t="s">
        <v>523</v>
      </c>
      <c r="F4" s="24" t="str">
        <f>IF(_xlfn.IFNA(_xlfn.XLOOKUP(D4,GDP_by_Country_0622!D$1:D$47,GDP_by_Country_0622!D$1:D$47),0)=0,"N","Y")</f>
        <v>N</v>
      </c>
      <c r="G4" s="22" t="s">
        <v>523</v>
      </c>
      <c r="H4" t="s">
        <v>722</v>
      </c>
      <c r="I4">
        <v>11.51</v>
      </c>
      <c r="J4">
        <v>9.15</v>
      </c>
      <c r="K4">
        <v>7.09</v>
      </c>
      <c r="L4">
        <v>7.03</v>
      </c>
      <c r="M4">
        <v>7.87</v>
      </c>
      <c r="N4">
        <v>7.63</v>
      </c>
      <c r="O4">
        <v>7.36</v>
      </c>
      <c r="P4">
        <v>6.65</v>
      </c>
      <c r="Q4">
        <v>6.88</v>
      </c>
      <c r="R4">
        <v>8.09</v>
      </c>
      <c r="S4">
        <v>8.48</v>
      </c>
      <c r="T4">
        <v>7.08</v>
      </c>
      <c r="U4">
        <v>7.7</v>
      </c>
      <c r="V4">
        <v>8.1300000000000008</v>
      </c>
      <c r="W4">
        <v>8.19</v>
      </c>
      <c r="X4">
        <v>7.98</v>
      </c>
      <c r="Y4">
        <v>7.88</v>
      </c>
      <c r="Z4">
        <v>7.94</v>
      </c>
      <c r="AA4">
        <v>7.67</v>
      </c>
      <c r="AB4">
        <v>7.73</v>
      </c>
      <c r="AC4">
        <v>8.01</v>
      </c>
      <c r="AD4">
        <v>8.7899999999999991</v>
      </c>
      <c r="AE4">
        <v>8.4</v>
      </c>
      <c r="AF4">
        <v>8.6</v>
      </c>
      <c r="AG4">
        <v>9.08</v>
      </c>
      <c r="AH4">
        <v>9.01</v>
      </c>
      <c r="AI4">
        <v>9.49</v>
      </c>
      <c r="AJ4">
        <v>10.06</v>
      </c>
      <c r="AK4">
        <v>9.84</v>
      </c>
      <c r="AM4" s="1" t="s">
        <v>638</v>
      </c>
      <c r="AN4" t="s">
        <v>754</v>
      </c>
    </row>
    <row r="5" spans="1:71" x14ac:dyDescent="0.2">
      <c r="A5" t="b">
        <f>_xlfn.IFNA(_xlfn.XLOOKUP($D5,GDP_by_Country_0622!$D:$D,GDP_by_Country_0622!A:A),FALSE)</f>
        <v>0</v>
      </c>
      <c r="B5" t="b">
        <f>_xlfn.IFNA(_xlfn.XLOOKUP($D5,GDP_by_Country_0622!$D:$D,GDP_by_Country_0622!B:B),FALSE)</f>
        <v>0</v>
      </c>
      <c r="C5" t="b">
        <f>_xlfn.IFNA(_xlfn.XLOOKUP($D5,GDP_by_Country_0622!$D:$D,GDP_by_Country_0622!C:C),FALSE)</f>
        <v>0</v>
      </c>
      <c r="D5" t="str">
        <f>_xlfn.XLOOKUP('Hist-ghg-emissions'!E5,'Country Code &amp; Info'!B:B,'Country Code &amp; Info'!A:A)</f>
        <v>AND</v>
      </c>
      <c r="E5" s="25" t="s">
        <v>521</v>
      </c>
      <c r="F5" s="24" t="str">
        <f>IF(_xlfn.IFNA(_xlfn.XLOOKUP(D5,GDP_by_Country_0622!D$1:D$47,GDP_by_Country_0622!D$1:D$47),0)=0,"N","Y")</f>
        <v>N</v>
      </c>
      <c r="G5" s="22" t="s">
        <v>521</v>
      </c>
      <c r="H5" t="s">
        <v>722</v>
      </c>
      <c r="I5">
        <v>0.43</v>
      </c>
      <c r="J5">
        <v>0.43</v>
      </c>
      <c r="K5">
        <v>0.43</v>
      </c>
      <c r="L5">
        <v>0.44</v>
      </c>
      <c r="M5">
        <v>0.44</v>
      </c>
      <c r="N5">
        <v>0.46</v>
      </c>
      <c r="O5">
        <v>0.49</v>
      </c>
      <c r="P5">
        <v>0.51</v>
      </c>
      <c r="Q5">
        <v>0.54</v>
      </c>
      <c r="R5">
        <v>0.56999999999999995</v>
      </c>
      <c r="S5">
        <v>0.59</v>
      </c>
      <c r="T5">
        <v>0.59</v>
      </c>
      <c r="U5">
        <v>0.6</v>
      </c>
      <c r="V5">
        <v>0.61</v>
      </c>
      <c r="W5">
        <v>0.64</v>
      </c>
      <c r="X5">
        <v>0.66</v>
      </c>
      <c r="Y5">
        <v>0.64</v>
      </c>
      <c r="Z5">
        <v>0.64</v>
      </c>
      <c r="AA5">
        <v>0.64</v>
      </c>
      <c r="AB5">
        <v>0.62</v>
      </c>
      <c r="AC5">
        <v>0.63</v>
      </c>
      <c r="AD5">
        <v>0.6</v>
      </c>
      <c r="AE5">
        <v>0.6</v>
      </c>
      <c r="AF5">
        <v>0.59</v>
      </c>
      <c r="AG5">
        <v>0.57999999999999996</v>
      </c>
      <c r="AH5">
        <v>0.57999999999999996</v>
      </c>
      <c r="AI5">
        <v>0.59</v>
      </c>
      <c r="AJ5">
        <v>0.59</v>
      </c>
      <c r="AK5">
        <v>0.59</v>
      </c>
      <c r="AM5" s="2" t="s">
        <v>514</v>
      </c>
      <c r="AN5" s="3">
        <v>395.5</v>
      </c>
    </row>
    <row r="6" spans="1:71" x14ac:dyDescent="0.2">
      <c r="A6" t="b">
        <f>_xlfn.IFNA(_xlfn.XLOOKUP($D6,GDP_by_Country_0622!$D:$D,GDP_by_Country_0622!A:A),FALSE)</f>
        <v>0</v>
      </c>
      <c r="B6" t="b">
        <f>_xlfn.IFNA(_xlfn.XLOOKUP($D6,GDP_by_Country_0622!$D:$D,GDP_by_Country_0622!B:B),FALSE)</f>
        <v>0</v>
      </c>
      <c r="C6" t="b">
        <f>_xlfn.IFNA(_xlfn.XLOOKUP($D6,GDP_by_Country_0622!$D:$D,GDP_by_Country_0622!C:C),FALSE)</f>
        <v>0</v>
      </c>
      <c r="D6" t="str">
        <f>_xlfn.XLOOKUP('Hist-ghg-emissions'!E6,'Country Code &amp; Info'!B:B,'Country Code &amp; Info'!A:A)</f>
        <v>ARE</v>
      </c>
      <c r="E6" s="25" t="s">
        <v>517</v>
      </c>
      <c r="F6" s="24" t="str">
        <f>IF(_xlfn.IFNA(_xlfn.XLOOKUP(D6,GDP_by_Country_0622!D$1:D$47,GDP_by_Country_0622!D$1:D$47),0)=0,"N","Y")</f>
        <v>N</v>
      </c>
      <c r="G6" s="22" t="s">
        <v>517</v>
      </c>
      <c r="H6" t="s">
        <v>722</v>
      </c>
      <c r="I6">
        <v>69.709999999999994</v>
      </c>
      <c r="J6">
        <v>76.25</v>
      </c>
      <c r="K6">
        <v>74.819999999999993</v>
      </c>
      <c r="L6">
        <v>77.760000000000005</v>
      </c>
      <c r="M6">
        <v>84.37</v>
      </c>
      <c r="N6">
        <v>90.78</v>
      </c>
      <c r="O6">
        <v>96.09</v>
      </c>
      <c r="P6">
        <v>103.86</v>
      </c>
      <c r="Q6">
        <v>108.39</v>
      </c>
      <c r="R6">
        <v>112.69</v>
      </c>
      <c r="S6">
        <v>113.34</v>
      </c>
      <c r="T6">
        <v>127.37</v>
      </c>
      <c r="U6">
        <v>131.6</v>
      </c>
      <c r="V6">
        <v>139.31</v>
      </c>
      <c r="W6">
        <v>148.02000000000001</v>
      </c>
      <c r="X6">
        <v>156.69999999999999</v>
      </c>
      <c r="Y6">
        <v>162.94999999999999</v>
      </c>
      <c r="Z6">
        <v>174.27</v>
      </c>
      <c r="AA6">
        <v>199.89</v>
      </c>
      <c r="AB6">
        <v>202.08</v>
      </c>
      <c r="AC6">
        <v>208.58</v>
      </c>
      <c r="AD6">
        <v>214.63</v>
      </c>
      <c r="AE6">
        <v>226.57</v>
      </c>
      <c r="AF6">
        <v>237.63</v>
      </c>
      <c r="AG6">
        <v>240.02</v>
      </c>
      <c r="AH6">
        <v>252.85</v>
      </c>
      <c r="AI6">
        <v>259.64999999999998</v>
      </c>
      <c r="AJ6">
        <v>269.82</v>
      </c>
      <c r="AK6">
        <v>263.24</v>
      </c>
      <c r="AM6" s="2" t="s">
        <v>506</v>
      </c>
      <c r="AN6" s="3">
        <v>619.26</v>
      </c>
    </row>
    <row r="7" spans="1:71" x14ac:dyDescent="0.2">
      <c r="A7" t="b">
        <f>_xlfn.IFNA(_xlfn.XLOOKUP($D7,GDP_by_Country_0622!$D:$D,GDP_by_Country_0622!A:A),FALSE)</f>
        <v>0</v>
      </c>
      <c r="B7" t="b">
        <f>_xlfn.IFNA(_xlfn.XLOOKUP($D7,GDP_by_Country_0622!$D:$D,GDP_by_Country_0622!B:B),FALSE)</f>
        <v>1</v>
      </c>
      <c r="C7" t="b">
        <f>_xlfn.IFNA(_xlfn.XLOOKUP($D7,GDP_by_Country_0622!$D:$D,GDP_by_Country_0622!C:C),FALSE)</f>
        <v>0</v>
      </c>
      <c r="D7" t="str">
        <f>_xlfn.XLOOKUP('Hist-ghg-emissions'!E7,'Country Code &amp; Info'!B:B,'Country Code &amp; Info'!A:A)</f>
        <v>ARG</v>
      </c>
      <c r="E7" s="25" t="s">
        <v>515</v>
      </c>
      <c r="F7" s="24" t="str">
        <f>IF(_xlfn.IFNA(_xlfn.XLOOKUP(D7,GDP_by_Country_0622!D$1:D$47,GDP_by_Country_0622!D$1:D$47),0)=0,"N","Y")</f>
        <v>Y</v>
      </c>
      <c r="G7" s="22" t="s">
        <v>515</v>
      </c>
      <c r="H7" t="s">
        <v>722</v>
      </c>
      <c r="I7">
        <v>288.37</v>
      </c>
      <c r="J7">
        <v>293.36</v>
      </c>
      <c r="K7">
        <v>297.76</v>
      </c>
      <c r="L7">
        <v>300.27</v>
      </c>
      <c r="M7">
        <v>305.35000000000002</v>
      </c>
      <c r="N7">
        <v>305.93</v>
      </c>
      <c r="O7">
        <v>319.81</v>
      </c>
      <c r="P7">
        <v>322.33999999999997</v>
      </c>
      <c r="Q7">
        <v>326.14999999999998</v>
      </c>
      <c r="R7">
        <v>332.24</v>
      </c>
      <c r="S7">
        <v>331.14</v>
      </c>
      <c r="T7">
        <v>372.45</v>
      </c>
      <c r="U7">
        <v>369.3</v>
      </c>
      <c r="V7">
        <v>391.04</v>
      </c>
      <c r="W7">
        <v>406.44</v>
      </c>
      <c r="X7">
        <v>410.92</v>
      </c>
      <c r="Y7">
        <v>425.42</v>
      </c>
      <c r="Z7">
        <v>438.82</v>
      </c>
      <c r="AA7">
        <v>442.98</v>
      </c>
      <c r="AB7">
        <v>424.07</v>
      </c>
      <c r="AC7">
        <v>429.81</v>
      </c>
      <c r="AD7">
        <v>410.64</v>
      </c>
      <c r="AE7">
        <v>414.84</v>
      </c>
      <c r="AF7">
        <v>424.7</v>
      </c>
      <c r="AG7">
        <v>421.76</v>
      </c>
      <c r="AH7">
        <v>428.37</v>
      </c>
      <c r="AI7">
        <v>396.27</v>
      </c>
      <c r="AJ7">
        <v>397.7</v>
      </c>
      <c r="AK7">
        <v>395.5</v>
      </c>
      <c r="AM7" s="2" t="s">
        <v>504</v>
      </c>
      <c r="AN7" s="3">
        <v>67.849999999999994</v>
      </c>
    </row>
    <row r="8" spans="1:71" x14ac:dyDescent="0.2">
      <c r="A8" t="b">
        <f>_xlfn.IFNA(_xlfn.XLOOKUP($D8,GDP_by_Country_0622!$D:$D,GDP_by_Country_0622!A:A),FALSE)</f>
        <v>0</v>
      </c>
      <c r="B8" t="b">
        <f>_xlfn.IFNA(_xlfn.XLOOKUP($D8,GDP_by_Country_0622!$D:$D,GDP_by_Country_0622!B:B),FALSE)</f>
        <v>0</v>
      </c>
      <c r="C8" t="b">
        <f>_xlfn.IFNA(_xlfn.XLOOKUP($D8,GDP_by_Country_0622!$D:$D,GDP_by_Country_0622!C:C),FALSE)</f>
        <v>0</v>
      </c>
      <c r="D8" t="str">
        <f>_xlfn.XLOOKUP('Hist-ghg-emissions'!E8,'Country Code &amp; Info'!B:B,'Country Code &amp; Info'!A:A)</f>
        <v>ARM</v>
      </c>
      <c r="E8" s="25" t="s">
        <v>513</v>
      </c>
      <c r="F8" s="24" t="str">
        <f>IF(_xlfn.IFNA(_xlfn.XLOOKUP(D8,GDP_by_Country_0622!D$1:D$47,GDP_by_Country_0622!D$1:D$47),0)=0,"N","Y")</f>
        <v>N</v>
      </c>
      <c r="G8" s="22" t="s">
        <v>513</v>
      </c>
      <c r="H8" t="s">
        <v>722</v>
      </c>
      <c r="I8">
        <v>24.44</v>
      </c>
      <c r="J8">
        <v>25.07</v>
      </c>
      <c r="K8">
        <v>14.95</v>
      </c>
      <c r="L8">
        <v>8.77</v>
      </c>
      <c r="M8">
        <v>6.24</v>
      </c>
      <c r="N8">
        <v>6.85</v>
      </c>
      <c r="O8">
        <v>5.78</v>
      </c>
      <c r="P8">
        <v>6.39</v>
      </c>
      <c r="Q8">
        <v>6.31</v>
      </c>
      <c r="R8">
        <v>5.8</v>
      </c>
      <c r="S8">
        <v>6.15</v>
      </c>
      <c r="T8">
        <v>6.26</v>
      </c>
      <c r="U8">
        <v>5.93</v>
      </c>
      <c r="V8">
        <v>6.35</v>
      </c>
      <c r="W8">
        <v>6.75</v>
      </c>
      <c r="X8">
        <v>7.47</v>
      </c>
      <c r="Y8">
        <v>7.9</v>
      </c>
      <c r="Z8">
        <v>8.56</v>
      </c>
      <c r="AA8">
        <v>9.11</v>
      </c>
      <c r="AB8">
        <v>8.02</v>
      </c>
      <c r="AC8">
        <v>7.88</v>
      </c>
      <c r="AD8">
        <v>8.3000000000000007</v>
      </c>
      <c r="AE8">
        <v>9.2899999999999991</v>
      </c>
      <c r="AF8">
        <v>9.2200000000000006</v>
      </c>
      <c r="AG8">
        <v>9.18</v>
      </c>
      <c r="AH8">
        <v>9.18</v>
      </c>
      <c r="AI8">
        <v>9.5399999999999991</v>
      </c>
      <c r="AJ8">
        <v>9.32</v>
      </c>
      <c r="AK8">
        <v>9.4</v>
      </c>
      <c r="AM8" s="2" t="s">
        <v>498</v>
      </c>
      <c r="AN8" s="3">
        <v>108.91</v>
      </c>
    </row>
    <row r="9" spans="1:71" x14ac:dyDescent="0.2">
      <c r="A9" t="b">
        <f>_xlfn.IFNA(_xlfn.XLOOKUP($D9,GDP_by_Country_0622!$D:$D,GDP_by_Country_0622!A:A),FALSE)</f>
        <v>0</v>
      </c>
      <c r="B9" t="b">
        <f>_xlfn.IFNA(_xlfn.XLOOKUP($D9,GDP_by_Country_0622!$D:$D,GDP_by_Country_0622!B:B),FALSE)</f>
        <v>0</v>
      </c>
      <c r="C9" t="b">
        <f>_xlfn.IFNA(_xlfn.XLOOKUP($D9,GDP_by_Country_0622!$D:$D,GDP_by_Country_0622!C:C),FALSE)</f>
        <v>0</v>
      </c>
      <c r="D9" t="str">
        <f>_xlfn.XLOOKUP('Hist-ghg-emissions'!E9,'Country Code &amp; Info'!B:B,'Country Code &amp; Info'!A:A)</f>
        <v>ATG</v>
      </c>
      <c r="E9" s="25" t="s">
        <v>509</v>
      </c>
      <c r="F9" s="24" t="str">
        <f>IF(_xlfn.IFNA(_xlfn.XLOOKUP(D9,GDP_by_Country_0622!D$1:D$47,GDP_by_Country_0622!D$1:D$47),0)=0,"N","Y")</f>
        <v>N</v>
      </c>
      <c r="G9" s="22" t="s">
        <v>509</v>
      </c>
      <c r="H9" t="s">
        <v>722</v>
      </c>
      <c r="I9">
        <v>0.36</v>
      </c>
      <c r="J9">
        <v>0.37</v>
      </c>
      <c r="K9">
        <v>0.45</v>
      </c>
      <c r="L9">
        <v>0.43</v>
      </c>
      <c r="M9">
        <v>0.43</v>
      </c>
      <c r="N9">
        <v>0.46</v>
      </c>
      <c r="O9">
        <v>0.49</v>
      </c>
      <c r="P9">
        <v>0.52</v>
      </c>
      <c r="Q9">
        <v>0.56999999999999995</v>
      </c>
      <c r="R9">
        <v>0.59</v>
      </c>
      <c r="S9">
        <v>0.61</v>
      </c>
      <c r="T9">
        <v>0.65</v>
      </c>
      <c r="U9">
        <v>0.71</v>
      </c>
      <c r="V9">
        <v>0.75</v>
      </c>
      <c r="W9">
        <v>0.76</v>
      </c>
      <c r="X9">
        <v>0.79</v>
      </c>
      <c r="Y9">
        <v>0.86</v>
      </c>
      <c r="Z9">
        <v>0.92</v>
      </c>
      <c r="AA9">
        <v>0.97</v>
      </c>
      <c r="AB9">
        <v>1.93</v>
      </c>
      <c r="AC9">
        <v>1.04</v>
      </c>
      <c r="AD9">
        <v>1.07</v>
      </c>
      <c r="AE9">
        <v>1.29</v>
      </c>
      <c r="AF9">
        <v>1.06</v>
      </c>
      <c r="AG9">
        <v>1.07</v>
      </c>
      <c r="AH9">
        <v>1.1000000000000001</v>
      </c>
      <c r="AI9">
        <v>1.1299999999999999</v>
      </c>
      <c r="AJ9">
        <v>1.1599999999999999</v>
      </c>
      <c r="AK9">
        <v>1.21</v>
      </c>
      <c r="AM9" s="2" t="s">
        <v>474</v>
      </c>
      <c r="AN9" s="3">
        <v>1420.58</v>
      </c>
    </row>
    <row r="10" spans="1:71" x14ac:dyDescent="0.2">
      <c r="A10" t="b">
        <f>_xlfn.IFNA(_xlfn.XLOOKUP($D10,GDP_by_Country_0622!$D:$D,GDP_by_Country_0622!A:A),FALSE)</f>
        <v>1</v>
      </c>
      <c r="B10" t="b">
        <f>_xlfn.IFNA(_xlfn.XLOOKUP($D10,GDP_by_Country_0622!$D:$D,GDP_by_Country_0622!B:B),FALSE)</f>
        <v>1</v>
      </c>
      <c r="C10" t="b">
        <f>_xlfn.IFNA(_xlfn.XLOOKUP($D10,GDP_by_Country_0622!$D:$D,GDP_by_Country_0622!C:C),FALSE)</f>
        <v>0</v>
      </c>
      <c r="D10" t="str">
        <f>_xlfn.XLOOKUP('Hist-ghg-emissions'!E10,'Country Code &amp; Info'!B:B,'Country Code &amp; Info'!A:A)</f>
        <v>AUS</v>
      </c>
      <c r="E10" s="25" t="s">
        <v>507</v>
      </c>
      <c r="F10" s="24" t="str">
        <f>IF(_xlfn.IFNA(_xlfn.XLOOKUP(D10,GDP_by_Country_0622!D$1:D$47,GDP_by_Country_0622!D$1:D$47),0)=0,"N","Y")</f>
        <v>Y</v>
      </c>
      <c r="G10" s="22" t="s">
        <v>507</v>
      </c>
      <c r="H10" t="s">
        <v>722</v>
      </c>
      <c r="I10">
        <v>558.21</v>
      </c>
      <c r="J10">
        <v>558.13</v>
      </c>
      <c r="K10">
        <v>560.29999999999995</v>
      </c>
      <c r="L10">
        <v>559.98</v>
      </c>
      <c r="M10">
        <v>563.05999999999995</v>
      </c>
      <c r="N10">
        <v>571.19000000000005</v>
      </c>
      <c r="O10">
        <v>571.01</v>
      </c>
      <c r="P10">
        <v>582.28</v>
      </c>
      <c r="Q10">
        <v>608.08000000000004</v>
      </c>
      <c r="R10">
        <v>643.6</v>
      </c>
      <c r="S10">
        <v>661.97</v>
      </c>
      <c r="T10">
        <v>665.72</v>
      </c>
      <c r="U10">
        <v>660.75</v>
      </c>
      <c r="V10">
        <v>583.65</v>
      </c>
      <c r="W10">
        <v>635.5</v>
      </c>
      <c r="X10">
        <v>598.44000000000005</v>
      </c>
      <c r="Y10">
        <v>646.91</v>
      </c>
      <c r="Z10">
        <v>646.46</v>
      </c>
      <c r="AA10">
        <v>617.09</v>
      </c>
      <c r="AB10">
        <v>633.79999999999995</v>
      </c>
      <c r="AC10">
        <v>601.14</v>
      </c>
      <c r="AD10">
        <v>644.74</v>
      </c>
      <c r="AE10">
        <v>643.12</v>
      </c>
      <c r="AF10">
        <v>555.26</v>
      </c>
      <c r="AG10">
        <v>566.21</v>
      </c>
      <c r="AH10">
        <v>566.47</v>
      </c>
      <c r="AI10">
        <v>577.32000000000005</v>
      </c>
      <c r="AJ10">
        <v>623.08000000000004</v>
      </c>
      <c r="AK10">
        <v>619.26</v>
      </c>
      <c r="AM10" s="2" t="s">
        <v>462</v>
      </c>
      <c r="AN10" s="3">
        <v>763.44</v>
      </c>
    </row>
    <row r="11" spans="1:71" x14ac:dyDescent="0.2">
      <c r="A11" t="b">
        <f>_xlfn.IFNA(_xlfn.XLOOKUP($D11,GDP_by_Country_0622!$D:$D,GDP_by_Country_0622!A:A),FALSE)</f>
        <v>0</v>
      </c>
      <c r="B11" t="b">
        <f>_xlfn.IFNA(_xlfn.XLOOKUP($D11,GDP_by_Country_0622!$D:$D,GDP_by_Country_0622!B:B),FALSE)</f>
        <v>0</v>
      </c>
      <c r="C11" t="b">
        <f>_xlfn.IFNA(_xlfn.XLOOKUP($D11,GDP_by_Country_0622!$D:$D,GDP_by_Country_0622!C:C),FALSE)</f>
        <v>0</v>
      </c>
      <c r="D11" t="str">
        <f>_xlfn.XLOOKUP('Hist-ghg-emissions'!E11,'Country Code &amp; Info'!B:B,'Country Code &amp; Info'!A:A)</f>
        <v>AUT</v>
      </c>
      <c r="E11" s="25" t="s">
        <v>505</v>
      </c>
      <c r="F11" s="24" t="str">
        <f>IF(_xlfn.IFNA(_xlfn.XLOOKUP(D11,GDP_by_Country_0622!D$1:D$47,GDP_by_Country_0622!D$1:D$47),0)=0,"N","Y")</f>
        <v>Y</v>
      </c>
      <c r="G11" s="22" t="s">
        <v>505</v>
      </c>
      <c r="H11" t="s">
        <v>722</v>
      </c>
      <c r="I11">
        <v>62.79</v>
      </c>
      <c r="J11">
        <v>66.989999999999995</v>
      </c>
      <c r="K11">
        <v>61.2</v>
      </c>
      <c r="L11">
        <v>61.12</v>
      </c>
      <c r="M11">
        <v>61.22</v>
      </c>
      <c r="N11">
        <v>63.69</v>
      </c>
      <c r="O11">
        <v>67.41</v>
      </c>
      <c r="P11">
        <v>66.400000000000006</v>
      </c>
      <c r="Q11">
        <v>66.38</v>
      </c>
      <c r="R11">
        <v>64.56</v>
      </c>
      <c r="S11">
        <v>64.760000000000005</v>
      </c>
      <c r="T11">
        <v>76.39</v>
      </c>
      <c r="U11">
        <v>77.69</v>
      </c>
      <c r="V11">
        <v>82.77</v>
      </c>
      <c r="W11">
        <v>83.59</v>
      </c>
      <c r="X11">
        <v>83.63</v>
      </c>
      <c r="Y11">
        <v>81.31</v>
      </c>
      <c r="Z11">
        <v>78.22</v>
      </c>
      <c r="AA11">
        <v>77.790000000000006</v>
      </c>
      <c r="AB11">
        <v>70.83</v>
      </c>
      <c r="AC11">
        <v>76.55</v>
      </c>
      <c r="AD11">
        <v>73.72</v>
      </c>
      <c r="AE11">
        <v>70.5</v>
      </c>
      <c r="AF11">
        <v>71.05</v>
      </c>
      <c r="AG11">
        <v>67.28</v>
      </c>
      <c r="AH11">
        <v>68.41</v>
      </c>
      <c r="AI11">
        <v>68.53</v>
      </c>
      <c r="AJ11">
        <v>70.709999999999994</v>
      </c>
      <c r="AK11">
        <v>67.849999999999994</v>
      </c>
      <c r="AM11" s="2" t="s">
        <v>458</v>
      </c>
      <c r="AN11" s="3">
        <v>43.78</v>
      </c>
    </row>
    <row r="12" spans="1:71" x14ac:dyDescent="0.2">
      <c r="A12" t="b">
        <f>_xlfn.IFNA(_xlfn.XLOOKUP($D12,GDP_by_Country_0622!$D:$D,GDP_by_Country_0622!A:A),FALSE)</f>
        <v>0</v>
      </c>
      <c r="B12" t="b">
        <f>_xlfn.IFNA(_xlfn.XLOOKUP($D12,GDP_by_Country_0622!$D:$D,GDP_by_Country_0622!B:B),FALSE)</f>
        <v>0</v>
      </c>
      <c r="C12" t="b">
        <f>_xlfn.IFNA(_xlfn.XLOOKUP($D12,GDP_by_Country_0622!$D:$D,GDP_by_Country_0622!C:C),FALSE)</f>
        <v>0</v>
      </c>
      <c r="D12" t="str">
        <f>_xlfn.XLOOKUP('Hist-ghg-emissions'!E12,'Country Code &amp; Info'!B:B,'Country Code &amp; Info'!A:A)</f>
        <v>AZE</v>
      </c>
      <c r="E12" s="25" t="s">
        <v>503</v>
      </c>
      <c r="F12" s="24" t="str">
        <f>IF(_xlfn.IFNA(_xlfn.XLOOKUP(D12,GDP_by_Country_0622!D$1:D$47,GDP_by_Country_0622!D$1:D$47),0)=0,"N","Y")</f>
        <v>N</v>
      </c>
      <c r="G12" s="22" t="s">
        <v>503</v>
      </c>
      <c r="H12" t="s">
        <v>722</v>
      </c>
      <c r="I12">
        <v>75.17</v>
      </c>
      <c r="J12">
        <v>84.19</v>
      </c>
      <c r="K12">
        <v>60.44</v>
      </c>
      <c r="L12">
        <v>68.59</v>
      </c>
      <c r="M12">
        <v>62.05</v>
      </c>
      <c r="N12">
        <v>60.01</v>
      </c>
      <c r="O12">
        <v>55.36</v>
      </c>
      <c r="P12">
        <v>55.45</v>
      </c>
      <c r="Q12">
        <v>56.29</v>
      </c>
      <c r="R12">
        <v>56.6</v>
      </c>
      <c r="S12">
        <v>58.71</v>
      </c>
      <c r="T12">
        <v>58.8</v>
      </c>
      <c r="U12">
        <v>59.73</v>
      </c>
      <c r="V12">
        <v>57.43</v>
      </c>
      <c r="W12">
        <v>58.72</v>
      </c>
      <c r="X12">
        <v>62.71</v>
      </c>
      <c r="Y12">
        <v>65.739999999999995</v>
      </c>
      <c r="Z12">
        <v>64.400000000000006</v>
      </c>
      <c r="AA12">
        <v>71.98</v>
      </c>
      <c r="AB12">
        <v>72.900000000000006</v>
      </c>
      <c r="AC12">
        <v>77.180000000000007</v>
      </c>
      <c r="AD12">
        <v>79.47</v>
      </c>
      <c r="AE12">
        <v>80.64</v>
      </c>
      <c r="AF12">
        <v>80.180000000000007</v>
      </c>
      <c r="AG12">
        <v>80.36</v>
      </c>
      <c r="AH12">
        <v>79.180000000000007</v>
      </c>
      <c r="AI12">
        <v>79.97</v>
      </c>
      <c r="AJ12">
        <v>78.61</v>
      </c>
      <c r="AK12">
        <v>78.349999999999994</v>
      </c>
      <c r="AM12" s="2" t="s">
        <v>454</v>
      </c>
      <c r="AN12" s="3">
        <v>51.77</v>
      </c>
    </row>
    <row r="13" spans="1:71" x14ac:dyDescent="0.2">
      <c r="A13" t="b">
        <f>_xlfn.IFNA(_xlfn.XLOOKUP($D13,GDP_by_Country_0622!$D:$D,GDP_by_Country_0622!A:A),FALSE)</f>
        <v>0</v>
      </c>
      <c r="B13" t="b">
        <f>_xlfn.IFNA(_xlfn.XLOOKUP($D13,GDP_by_Country_0622!$D:$D,GDP_by_Country_0622!B:B),FALSE)</f>
        <v>0</v>
      </c>
      <c r="C13" t="b">
        <f>_xlfn.IFNA(_xlfn.XLOOKUP($D13,GDP_by_Country_0622!$D:$D,GDP_by_Country_0622!C:C),FALSE)</f>
        <v>0</v>
      </c>
      <c r="D13" t="str">
        <f>_xlfn.XLOOKUP('Hist-ghg-emissions'!E13,'Country Code &amp; Info'!B:B,'Country Code &amp; Info'!A:A)</f>
        <v>BDI</v>
      </c>
      <c r="E13" s="25" t="s">
        <v>501</v>
      </c>
      <c r="F13" s="24" t="str">
        <f>IF(_xlfn.IFNA(_xlfn.XLOOKUP(D13,GDP_by_Country_0622!D$1:D$47,GDP_by_Country_0622!D$1:D$47),0)=0,"N","Y")</f>
        <v>N</v>
      </c>
      <c r="G13" s="22" t="s">
        <v>501</v>
      </c>
      <c r="H13" t="s">
        <v>722</v>
      </c>
      <c r="I13">
        <v>8.33</v>
      </c>
      <c r="J13">
        <v>8.44</v>
      </c>
      <c r="K13">
        <v>8.48</v>
      </c>
      <c r="L13">
        <v>8.5</v>
      </c>
      <c r="M13">
        <v>8.44</v>
      </c>
      <c r="N13">
        <v>8.66</v>
      </c>
      <c r="O13">
        <v>8.67</v>
      </c>
      <c r="P13">
        <v>8.7100000000000009</v>
      </c>
      <c r="Q13">
        <v>8.73</v>
      </c>
      <c r="R13">
        <v>8.73</v>
      </c>
      <c r="S13">
        <v>8.67</v>
      </c>
      <c r="T13">
        <v>6.53</v>
      </c>
      <c r="U13">
        <v>6.49</v>
      </c>
      <c r="V13">
        <v>6.44</v>
      </c>
      <c r="W13">
        <v>6.47</v>
      </c>
      <c r="X13">
        <v>6.51</v>
      </c>
      <c r="Y13">
        <v>6.67</v>
      </c>
      <c r="Z13">
        <v>6.74</v>
      </c>
      <c r="AA13">
        <v>6.87</v>
      </c>
      <c r="AB13">
        <v>7.02</v>
      </c>
      <c r="AC13">
        <v>7.36</v>
      </c>
      <c r="AD13">
        <v>2.6</v>
      </c>
      <c r="AE13">
        <v>2.66</v>
      </c>
      <c r="AF13">
        <v>3.02</v>
      </c>
      <c r="AG13">
        <v>2.96</v>
      </c>
      <c r="AH13">
        <v>2.94</v>
      </c>
      <c r="AI13">
        <v>8.25</v>
      </c>
      <c r="AJ13">
        <v>8.8800000000000008</v>
      </c>
      <c r="AK13">
        <v>8.99</v>
      </c>
      <c r="AM13" s="2" t="s">
        <v>452</v>
      </c>
      <c r="AN13" s="3">
        <v>11705.81</v>
      </c>
    </row>
    <row r="14" spans="1:71" x14ac:dyDescent="0.2">
      <c r="A14" t="b">
        <f>_xlfn.IFNA(_xlfn.XLOOKUP($D14,GDP_by_Country_0622!$D:$D,GDP_by_Country_0622!A:A),FALSE)</f>
        <v>0</v>
      </c>
      <c r="B14" t="b">
        <f>_xlfn.IFNA(_xlfn.XLOOKUP($D14,GDP_by_Country_0622!$D:$D,GDP_by_Country_0622!B:B),FALSE)</f>
        <v>0</v>
      </c>
      <c r="C14" t="b">
        <f>_xlfn.IFNA(_xlfn.XLOOKUP($D14,GDP_by_Country_0622!$D:$D,GDP_by_Country_0622!C:C),FALSE)</f>
        <v>0</v>
      </c>
      <c r="D14" t="str">
        <f>_xlfn.XLOOKUP('Hist-ghg-emissions'!E14,'Country Code &amp; Info'!B:B,'Country Code &amp; Info'!A:A)</f>
        <v>BEL</v>
      </c>
      <c r="E14" s="25" t="s">
        <v>499</v>
      </c>
      <c r="F14" s="24" t="str">
        <f>IF(_xlfn.IFNA(_xlfn.XLOOKUP(D14,GDP_by_Country_0622!D$1:D$47,GDP_by_Country_0622!D$1:D$47),0)=0,"N","Y")</f>
        <v>Y</v>
      </c>
      <c r="G14" s="22" t="s">
        <v>499</v>
      </c>
      <c r="H14" t="s">
        <v>722</v>
      </c>
      <c r="I14">
        <v>126.81</v>
      </c>
      <c r="J14">
        <v>131.76</v>
      </c>
      <c r="K14">
        <v>129.84</v>
      </c>
      <c r="L14">
        <v>127.66</v>
      </c>
      <c r="M14">
        <v>133.02000000000001</v>
      </c>
      <c r="N14">
        <v>133.19</v>
      </c>
      <c r="O14">
        <v>138.55000000000001</v>
      </c>
      <c r="P14">
        <v>135.36000000000001</v>
      </c>
      <c r="Q14">
        <v>138.13</v>
      </c>
      <c r="R14">
        <v>134.27000000000001</v>
      </c>
      <c r="S14">
        <v>134.30000000000001</v>
      </c>
      <c r="T14">
        <v>135.68</v>
      </c>
      <c r="U14">
        <v>128.4</v>
      </c>
      <c r="V14">
        <v>131.78</v>
      </c>
      <c r="W14">
        <v>130.35</v>
      </c>
      <c r="X14">
        <v>126.49</v>
      </c>
      <c r="Y14">
        <v>123.51</v>
      </c>
      <c r="Z14">
        <v>118.84</v>
      </c>
      <c r="AA14">
        <v>121.18</v>
      </c>
      <c r="AB14">
        <v>114.12</v>
      </c>
      <c r="AC14">
        <v>121.44</v>
      </c>
      <c r="AD14">
        <v>109.82</v>
      </c>
      <c r="AE14">
        <v>109.23</v>
      </c>
      <c r="AF14">
        <v>110.5</v>
      </c>
      <c r="AG14">
        <v>104.09</v>
      </c>
      <c r="AH14">
        <v>109.16</v>
      </c>
      <c r="AI14">
        <v>110.52</v>
      </c>
      <c r="AJ14">
        <v>108.41</v>
      </c>
      <c r="AK14">
        <v>108.91</v>
      </c>
      <c r="AM14" s="2" t="s">
        <v>442</v>
      </c>
      <c r="AN14" s="3">
        <v>267.95</v>
      </c>
    </row>
    <row r="15" spans="1:71" x14ac:dyDescent="0.2">
      <c r="A15" t="b">
        <f>_xlfn.IFNA(_xlfn.XLOOKUP($D15,GDP_by_Country_0622!$D:$D,GDP_by_Country_0622!A:A),FALSE)</f>
        <v>0</v>
      </c>
      <c r="B15" t="b">
        <f>_xlfn.IFNA(_xlfn.XLOOKUP($D15,GDP_by_Country_0622!$D:$D,GDP_by_Country_0622!B:B),FALSE)</f>
        <v>0</v>
      </c>
      <c r="C15" t="b">
        <f>_xlfn.IFNA(_xlfn.XLOOKUP($D15,GDP_by_Country_0622!$D:$D,GDP_by_Country_0622!C:C),FALSE)</f>
        <v>0</v>
      </c>
      <c r="D15" t="str">
        <f>_xlfn.XLOOKUP('Hist-ghg-emissions'!E15,'Country Code &amp; Info'!B:B,'Country Code &amp; Info'!A:A)</f>
        <v>BEN</v>
      </c>
      <c r="E15" s="25" t="s">
        <v>497</v>
      </c>
      <c r="F15" s="24" t="str">
        <f>IF(_xlfn.IFNA(_xlfn.XLOOKUP(D15,GDP_by_Country_0622!D$1:D$47,GDP_by_Country_0622!D$1:D$47),0)=0,"N","Y")</f>
        <v>N</v>
      </c>
      <c r="G15" s="22" t="s">
        <v>497</v>
      </c>
      <c r="H15" t="s">
        <v>722</v>
      </c>
      <c r="I15">
        <v>20.309999999999999</v>
      </c>
      <c r="J15">
        <v>20.440000000000001</v>
      </c>
      <c r="K15">
        <v>20.56</v>
      </c>
      <c r="L15">
        <v>20.68</v>
      </c>
      <c r="M15">
        <v>20.97</v>
      </c>
      <c r="N15">
        <v>20.82</v>
      </c>
      <c r="O15">
        <v>22.14</v>
      </c>
      <c r="P15">
        <v>22.43</v>
      </c>
      <c r="Q15">
        <v>23.55</v>
      </c>
      <c r="R15">
        <v>23.33</v>
      </c>
      <c r="S15">
        <v>23.56</v>
      </c>
      <c r="T15">
        <v>18.12</v>
      </c>
      <c r="U15">
        <v>19.059999999999999</v>
      </c>
      <c r="V15">
        <v>19.02</v>
      </c>
      <c r="W15">
        <v>19.11</v>
      </c>
      <c r="X15">
        <v>20.329999999999998</v>
      </c>
      <c r="Y15">
        <v>21.08</v>
      </c>
      <c r="Z15">
        <v>21.93</v>
      </c>
      <c r="AA15">
        <v>21.7</v>
      </c>
      <c r="AB15">
        <v>22.4</v>
      </c>
      <c r="AC15">
        <v>22.99</v>
      </c>
      <c r="AD15">
        <v>23.23</v>
      </c>
      <c r="AE15">
        <v>23.22</v>
      </c>
      <c r="AF15">
        <v>23.93</v>
      </c>
      <c r="AG15">
        <v>24.5</v>
      </c>
      <c r="AH15">
        <v>25.15</v>
      </c>
      <c r="AI15">
        <v>26.83</v>
      </c>
      <c r="AJ15">
        <v>27.01</v>
      </c>
      <c r="AK15">
        <v>28.12</v>
      </c>
      <c r="AM15" s="2" t="s">
        <v>436</v>
      </c>
      <c r="AN15" s="3">
        <v>8.5399999999999991</v>
      </c>
    </row>
    <row r="16" spans="1:71" x14ac:dyDescent="0.2">
      <c r="A16" t="b">
        <f>_xlfn.IFNA(_xlfn.XLOOKUP($D16,GDP_by_Country_0622!$D:$D,GDP_by_Country_0622!A:A),FALSE)</f>
        <v>0</v>
      </c>
      <c r="B16" t="b">
        <f>_xlfn.IFNA(_xlfn.XLOOKUP($D16,GDP_by_Country_0622!$D:$D,GDP_by_Country_0622!B:B),FALSE)</f>
        <v>0</v>
      </c>
      <c r="C16" t="b">
        <f>_xlfn.IFNA(_xlfn.XLOOKUP($D16,GDP_by_Country_0622!$D:$D,GDP_by_Country_0622!C:C),FALSE)</f>
        <v>0</v>
      </c>
      <c r="D16" t="str">
        <f>_xlfn.XLOOKUP('Hist-ghg-emissions'!E16,'Country Code &amp; Info'!B:B,'Country Code &amp; Info'!A:A)</f>
        <v>BFA</v>
      </c>
      <c r="E16" s="25" t="s">
        <v>495</v>
      </c>
      <c r="F16" s="24" t="str">
        <f>IF(_xlfn.IFNA(_xlfn.XLOOKUP(D16,GDP_by_Country_0622!D$1:D$47,GDP_by_Country_0622!D$1:D$47),0)=0,"N","Y")</f>
        <v>N</v>
      </c>
      <c r="G16" s="22" t="s">
        <v>495</v>
      </c>
      <c r="H16" t="s">
        <v>722</v>
      </c>
      <c r="I16">
        <v>26.04</v>
      </c>
      <c r="J16">
        <v>26.49</v>
      </c>
      <c r="K16">
        <v>26.79</v>
      </c>
      <c r="L16">
        <v>27.05</v>
      </c>
      <c r="M16">
        <v>27.52</v>
      </c>
      <c r="N16">
        <v>27.9</v>
      </c>
      <c r="O16">
        <v>27.83</v>
      </c>
      <c r="P16">
        <v>28.37</v>
      </c>
      <c r="Q16">
        <v>29.15</v>
      </c>
      <c r="R16">
        <v>29.07</v>
      </c>
      <c r="S16">
        <v>30.42</v>
      </c>
      <c r="T16">
        <v>32.26</v>
      </c>
      <c r="U16">
        <v>33</v>
      </c>
      <c r="V16">
        <v>36.479999999999997</v>
      </c>
      <c r="W16">
        <v>37.08</v>
      </c>
      <c r="X16">
        <v>37.75</v>
      </c>
      <c r="Y16">
        <v>37.799999999999997</v>
      </c>
      <c r="Z16">
        <v>38.549999999999997</v>
      </c>
      <c r="AA16">
        <v>39.39</v>
      </c>
      <c r="AB16">
        <v>40.090000000000003</v>
      </c>
      <c r="AC16">
        <v>41.27</v>
      </c>
      <c r="AD16">
        <v>31.12</v>
      </c>
      <c r="AE16">
        <v>31.84</v>
      </c>
      <c r="AF16">
        <v>32.86</v>
      </c>
      <c r="AG16">
        <v>33.36</v>
      </c>
      <c r="AH16">
        <v>34.11</v>
      </c>
      <c r="AI16">
        <v>53.75</v>
      </c>
      <c r="AJ16">
        <v>54.66</v>
      </c>
      <c r="AK16">
        <v>54.96</v>
      </c>
      <c r="AM16" s="2" t="s">
        <v>424</v>
      </c>
      <c r="AN16" s="3">
        <v>117.03</v>
      </c>
    </row>
    <row r="17" spans="1:40" x14ac:dyDescent="0.2">
      <c r="A17" t="b">
        <f>_xlfn.IFNA(_xlfn.XLOOKUP($D17,GDP_by_Country_0622!$D:$D,GDP_by_Country_0622!A:A),FALSE)</f>
        <v>0</v>
      </c>
      <c r="B17" t="b">
        <f>_xlfn.IFNA(_xlfn.XLOOKUP($D17,GDP_by_Country_0622!$D:$D,GDP_by_Country_0622!B:B),FALSE)</f>
        <v>0</v>
      </c>
      <c r="C17" t="b">
        <f>_xlfn.IFNA(_xlfn.XLOOKUP($D17,GDP_by_Country_0622!$D:$D,GDP_by_Country_0622!C:C),FALSE)</f>
        <v>0</v>
      </c>
      <c r="D17" t="str">
        <f>_xlfn.XLOOKUP('Hist-ghg-emissions'!E17,'Country Code &amp; Info'!B:B,'Country Code &amp; Info'!A:A)</f>
        <v>BGD</v>
      </c>
      <c r="E17" s="25" t="s">
        <v>493</v>
      </c>
      <c r="F17" s="24" t="str">
        <f>IF(_xlfn.IFNA(_xlfn.XLOOKUP(D17,GDP_by_Country_0622!D$1:D$47,GDP_by_Country_0622!D$1:D$47),0)=0,"N","Y")</f>
        <v>N</v>
      </c>
      <c r="G17" s="22" t="s">
        <v>493</v>
      </c>
      <c r="H17" t="s">
        <v>722</v>
      </c>
      <c r="I17">
        <v>115.06</v>
      </c>
      <c r="J17">
        <v>115.24</v>
      </c>
      <c r="K17">
        <v>117.14</v>
      </c>
      <c r="L17">
        <v>118.35</v>
      </c>
      <c r="M17">
        <v>120.8</v>
      </c>
      <c r="N17">
        <v>125.86</v>
      </c>
      <c r="O17">
        <v>126.39</v>
      </c>
      <c r="P17">
        <v>128.66</v>
      </c>
      <c r="Q17">
        <v>128.46</v>
      </c>
      <c r="R17">
        <v>132.37</v>
      </c>
      <c r="S17">
        <v>134.54</v>
      </c>
      <c r="T17">
        <v>139.71</v>
      </c>
      <c r="U17">
        <v>143.03</v>
      </c>
      <c r="V17">
        <v>144.66999999999999</v>
      </c>
      <c r="W17">
        <v>146.24</v>
      </c>
      <c r="X17">
        <v>150.91</v>
      </c>
      <c r="Y17">
        <v>156.41999999999999</v>
      </c>
      <c r="Z17">
        <v>159.06</v>
      </c>
      <c r="AA17">
        <v>167.36</v>
      </c>
      <c r="AB17">
        <v>171.06</v>
      </c>
      <c r="AC17">
        <v>178.5</v>
      </c>
      <c r="AD17">
        <v>183.76</v>
      </c>
      <c r="AE17">
        <v>187.33</v>
      </c>
      <c r="AF17">
        <v>190.85</v>
      </c>
      <c r="AG17">
        <v>195.62</v>
      </c>
      <c r="AH17">
        <v>204.52</v>
      </c>
      <c r="AI17">
        <v>205.26</v>
      </c>
      <c r="AJ17">
        <v>214.18</v>
      </c>
      <c r="AK17">
        <v>220.75</v>
      </c>
      <c r="AM17" s="2" t="s">
        <v>422</v>
      </c>
      <c r="AN17" s="3">
        <v>776.61</v>
      </c>
    </row>
    <row r="18" spans="1:40" x14ac:dyDescent="0.2">
      <c r="A18" t="b">
        <f>_xlfn.IFNA(_xlfn.XLOOKUP($D18,GDP_by_Country_0622!$D:$D,GDP_by_Country_0622!A:A),FALSE)</f>
        <v>0</v>
      </c>
      <c r="B18" t="b">
        <f>_xlfn.IFNA(_xlfn.XLOOKUP($D18,GDP_by_Country_0622!$D:$D,GDP_by_Country_0622!B:B),FALSE)</f>
        <v>0</v>
      </c>
      <c r="C18" t="b">
        <f>_xlfn.IFNA(_xlfn.XLOOKUP($D18,GDP_by_Country_0622!$D:$D,GDP_by_Country_0622!C:C),FALSE)</f>
        <v>0</v>
      </c>
      <c r="D18" t="str">
        <f>_xlfn.XLOOKUP('Hist-ghg-emissions'!E18,'Country Code &amp; Info'!B:B,'Country Code &amp; Info'!A:A)</f>
        <v>BGR</v>
      </c>
      <c r="E18" s="25" t="s">
        <v>491</v>
      </c>
      <c r="F18" s="24" t="str">
        <f>IF(_xlfn.IFNA(_xlfn.XLOOKUP(D18,GDP_by_Country_0622!D$1:D$47,GDP_by_Country_0622!D$1:D$47),0)=0,"N","Y")</f>
        <v>N</v>
      </c>
      <c r="G18" s="22" t="s">
        <v>491</v>
      </c>
      <c r="H18" t="s">
        <v>722</v>
      </c>
      <c r="I18">
        <v>76.59</v>
      </c>
      <c r="J18">
        <v>59.37</v>
      </c>
      <c r="K18">
        <v>53.5</v>
      </c>
      <c r="L18">
        <v>52.02</v>
      </c>
      <c r="M18">
        <v>48.13</v>
      </c>
      <c r="N18">
        <v>49.35</v>
      </c>
      <c r="O18">
        <v>49.88</v>
      </c>
      <c r="P18">
        <v>47.36</v>
      </c>
      <c r="Q18">
        <v>43.51</v>
      </c>
      <c r="R18">
        <v>36.58</v>
      </c>
      <c r="S18">
        <v>35.97</v>
      </c>
      <c r="T18">
        <v>36.61</v>
      </c>
      <c r="U18">
        <v>33.96</v>
      </c>
      <c r="V18">
        <v>38.75</v>
      </c>
      <c r="W18">
        <v>37.44</v>
      </c>
      <c r="X18">
        <v>37.409999999999997</v>
      </c>
      <c r="Y18">
        <v>37.479999999999997</v>
      </c>
      <c r="Z18">
        <v>41.68</v>
      </c>
      <c r="AA18">
        <v>39.21</v>
      </c>
      <c r="AB18">
        <v>31.8</v>
      </c>
      <c r="AC18">
        <v>33.49</v>
      </c>
      <c r="AD18">
        <v>50.74</v>
      </c>
      <c r="AE18">
        <v>45.04</v>
      </c>
      <c r="AF18">
        <v>39.96</v>
      </c>
      <c r="AG18">
        <v>42.55</v>
      </c>
      <c r="AH18">
        <v>45.2</v>
      </c>
      <c r="AI18">
        <v>20.47</v>
      </c>
      <c r="AJ18">
        <v>22.65</v>
      </c>
      <c r="AK18">
        <v>19.52</v>
      </c>
      <c r="AM18" s="2" t="s">
        <v>416</v>
      </c>
      <c r="AN18" s="3">
        <v>46.73</v>
      </c>
    </row>
    <row r="19" spans="1:40" x14ac:dyDescent="0.2">
      <c r="A19" t="b">
        <f>_xlfn.IFNA(_xlfn.XLOOKUP($D19,GDP_by_Country_0622!$D:$D,GDP_by_Country_0622!A:A),FALSE)</f>
        <v>0</v>
      </c>
      <c r="B19" t="b">
        <f>_xlfn.IFNA(_xlfn.XLOOKUP($D19,GDP_by_Country_0622!$D:$D,GDP_by_Country_0622!B:B),FALSE)</f>
        <v>0</v>
      </c>
      <c r="C19" t="b">
        <f>_xlfn.IFNA(_xlfn.XLOOKUP($D19,GDP_by_Country_0622!$D:$D,GDP_by_Country_0622!C:C),FALSE)</f>
        <v>0</v>
      </c>
      <c r="D19" t="str">
        <f>_xlfn.XLOOKUP('Hist-ghg-emissions'!E19,'Country Code &amp; Info'!B:B,'Country Code &amp; Info'!A:A)</f>
        <v>BHR</v>
      </c>
      <c r="E19" s="25" t="s">
        <v>489</v>
      </c>
      <c r="F19" s="24" t="str">
        <f>IF(_xlfn.IFNA(_xlfn.XLOOKUP(D19,GDP_by_Country_0622!D$1:D$47,GDP_by_Country_0622!D$1:D$47),0)=0,"N","Y")</f>
        <v>N</v>
      </c>
      <c r="G19" s="22" t="s">
        <v>489</v>
      </c>
      <c r="H19" t="s">
        <v>722</v>
      </c>
      <c r="I19">
        <v>14.06</v>
      </c>
      <c r="J19">
        <v>13.76</v>
      </c>
      <c r="K19">
        <v>15.78</v>
      </c>
      <c r="L19">
        <v>16.670000000000002</v>
      </c>
      <c r="M19">
        <v>17.13</v>
      </c>
      <c r="N19">
        <v>17.96</v>
      </c>
      <c r="O19">
        <v>19.34</v>
      </c>
      <c r="P19">
        <v>20.329999999999998</v>
      </c>
      <c r="Q19">
        <v>22.17</v>
      </c>
      <c r="R19">
        <v>22.86</v>
      </c>
      <c r="S19">
        <v>24.02</v>
      </c>
      <c r="T19">
        <v>24.85</v>
      </c>
      <c r="U19">
        <v>26.02</v>
      </c>
      <c r="V19">
        <v>27.07</v>
      </c>
      <c r="W19">
        <v>27.37</v>
      </c>
      <c r="X19">
        <v>30.46</v>
      </c>
      <c r="Y19">
        <v>32.880000000000003</v>
      </c>
      <c r="Z19">
        <v>34.03</v>
      </c>
      <c r="AA19">
        <v>36.43</v>
      </c>
      <c r="AB19">
        <v>37.01</v>
      </c>
      <c r="AC19">
        <v>38.92</v>
      </c>
      <c r="AD19">
        <v>39.659999999999997</v>
      </c>
      <c r="AE19">
        <v>40.880000000000003</v>
      </c>
      <c r="AF19">
        <v>43.76</v>
      </c>
      <c r="AG19">
        <v>45.9</v>
      </c>
      <c r="AH19">
        <v>46.95</v>
      </c>
      <c r="AI19">
        <v>47.15</v>
      </c>
      <c r="AJ19">
        <v>47.94</v>
      </c>
      <c r="AK19">
        <v>48.95</v>
      </c>
      <c r="AM19" s="2" t="s">
        <v>392</v>
      </c>
      <c r="AN19" s="3">
        <v>313.06</v>
      </c>
    </row>
    <row r="20" spans="1:40" x14ac:dyDescent="0.2">
      <c r="A20" t="b">
        <f>_xlfn.IFNA(_xlfn.XLOOKUP($D20,GDP_by_Country_0622!$D:$D,GDP_by_Country_0622!A:A),FALSE)</f>
        <v>0</v>
      </c>
      <c r="B20" t="b">
        <f>_xlfn.IFNA(_xlfn.XLOOKUP($D20,GDP_by_Country_0622!$D:$D,GDP_by_Country_0622!B:B),FALSE)</f>
        <v>0</v>
      </c>
      <c r="C20" t="b">
        <f>_xlfn.IFNA(_xlfn.XLOOKUP($D20,GDP_by_Country_0622!$D:$D,GDP_by_Country_0622!C:C),FALSE)</f>
        <v>0</v>
      </c>
      <c r="D20" t="str">
        <f>_xlfn.XLOOKUP('Hist-ghg-emissions'!E20,'Country Code &amp; Info'!B:B,'Country Code &amp; Info'!A:A)</f>
        <v>BHS</v>
      </c>
      <c r="E20" s="25" t="s">
        <v>487</v>
      </c>
      <c r="F20" s="24" t="str">
        <f>IF(_xlfn.IFNA(_xlfn.XLOOKUP(D20,GDP_by_Country_0622!D$1:D$47,GDP_by_Country_0622!D$1:D$47),0)=0,"N","Y")</f>
        <v>N</v>
      </c>
      <c r="G20" s="22" t="s">
        <v>729</v>
      </c>
      <c r="H20" t="s">
        <v>722</v>
      </c>
      <c r="I20">
        <v>2.04</v>
      </c>
      <c r="J20">
        <v>2.14</v>
      </c>
      <c r="K20">
        <v>2.8</v>
      </c>
      <c r="L20">
        <v>2.37</v>
      </c>
      <c r="M20">
        <v>2.2999999999999998</v>
      </c>
      <c r="N20">
        <v>2.36</v>
      </c>
      <c r="O20">
        <v>2.2999999999999998</v>
      </c>
      <c r="P20">
        <v>2.1</v>
      </c>
      <c r="Q20">
        <v>2.62</v>
      </c>
      <c r="R20">
        <v>2.58</v>
      </c>
      <c r="S20">
        <v>2.52</v>
      </c>
      <c r="T20">
        <v>2.4</v>
      </c>
      <c r="U20">
        <v>2.56</v>
      </c>
      <c r="V20">
        <v>2.5299999999999998</v>
      </c>
      <c r="W20">
        <v>2.5</v>
      </c>
      <c r="X20">
        <v>2.36</v>
      </c>
      <c r="Y20">
        <v>2.34</v>
      </c>
      <c r="Z20">
        <v>2.38</v>
      </c>
      <c r="AA20">
        <v>2.48</v>
      </c>
      <c r="AB20">
        <v>6.38</v>
      </c>
      <c r="AC20">
        <v>2.42</v>
      </c>
      <c r="AD20">
        <v>2.82</v>
      </c>
      <c r="AE20">
        <v>4</v>
      </c>
      <c r="AF20">
        <v>3.53</v>
      </c>
      <c r="AG20">
        <v>3</v>
      </c>
      <c r="AH20">
        <v>2.76</v>
      </c>
      <c r="AI20">
        <v>2.6</v>
      </c>
      <c r="AJ20">
        <v>2.61</v>
      </c>
      <c r="AK20">
        <v>2.65</v>
      </c>
      <c r="AM20" s="2" t="s">
        <v>390</v>
      </c>
      <c r="AN20" s="3">
        <v>20.56</v>
      </c>
    </row>
    <row r="21" spans="1:40" x14ac:dyDescent="0.2">
      <c r="A21" t="b">
        <f>_xlfn.IFNA(_xlfn.XLOOKUP($D21,GDP_by_Country_0622!$D:$D,GDP_by_Country_0622!A:A),FALSE)</f>
        <v>0</v>
      </c>
      <c r="B21" t="b">
        <f>_xlfn.IFNA(_xlfn.XLOOKUP($D21,GDP_by_Country_0622!$D:$D,GDP_by_Country_0622!B:B),FALSE)</f>
        <v>0</v>
      </c>
      <c r="C21" t="b">
        <f>_xlfn.IFNA(_xlfn.XLOOKUP($D21,GDP_by_Country_0622!$D:$D,GDP_by_Country_0622!C:C),FALSE)</f>
        <v>0</v>
      </c>
      <c r="D21" t="str">
        <f>_xlfn.XLOOKUP('Hist-ghg-emissions'!E21,'Country Code &amp; Info'!B:B,'Country Code &amp; Info'!A:A)</f>
        <v>BIH</v>
      </c>
      <c r="E21" s="25" t="s">
        <v>485</v>
      </c>
      <c r="F21" s="24" t="str">
        <f>IF(_xlfn.IFNA(_xlfn.XLOOKUP(D21,GDP_by_Country_0622!D$1:D$47,GDP_by_Country_0622!D$1:D$47),0)=0,"N","Y")</f>
        <v>N</v>
      </c>
      <c r="G21" s="22" t="s">
        <v>485</v>
      </c>
      <c r="H21" t="s">
        <v>722</v>
      </c>
      <c r="I21">
        <v>33.409999999999997</v>
      </c>
      <c r="J21">
        <v>30.87</v>
      </c>
      <c r="K21">
        <v>23.34</v>
      </c>
      <c r="L21">
        <v>19.89</v>
      </c>
      <c r="M21">
        <v>9.57</v>
      </c>
      <c r="N21">
        <v>9.48</v>
      </c>
      <c r="O21">
        <v>10.56</v>
      </c>
      <c r="P21">
        <v>15.47</v>
      </c>
      <c r="Q21">
        <v>18.309999999999999</v>
      </c>
      <c r="R21">
        <v>18.3</v>
      </c>
      <c r="S21">
        <v>22.07</v>
      </c>
      <c r="T21">
        <v>18.8</v>
      </c>
      <c r="U21">
        <v>18.940000000000001</v>
      </c>
      <c r="V21">
        <v>19.440000000000001</v>
      </c>
      <c r="W21">
        <v>20.5</v>
      </c>
      <c r="X21">
        <v>21.17</v>
      </c>
      <c r="Y21">
        <v>23.04</v>
      </c>
      <c r="Z21">
        <v>24.16</v>
      </c>
      <c r="AA21">
        <v>26.06</v>
      </c>
      <c r="AB21">
        <v>26.3</v>
      </c>
      <c r="AC21">
        <v>26.3</v>
      </c>
      <c r="AD21">
        <v>25.35</v>
      </c>
      <c r="AE21">
        <v>23.56</v>
      </c>
      <c r="AF21">
        <v>23.33</v>
      </c>
      <c r="AG21">
        <v>20.75</v>
      </c>
      <c r="AH21">
        <v>20.93</v>
      </c>
      <c r="AI21">
        <v>25.46</v>
      </c>
      <c r="AJ21">
        <v>25.73</v>
      </c>
      <c r="AK21">
        <v>25.45</v>
      </c>
      <c r="AM21" s="2" t="s">
        <v>382</v>
      </c>
      <c r="AN21" s="3">
        <v>61.43</v>
      </c>
    </row>
    <row r="22" spans="1:40" x14ac:dyDescent="0.2">
      <c r="A22" t="b">
        <f>_xlfn.IFNA(_xlfn.XLOOKUP($D22,GDP_by_Country_0622!$D:$D,GDP_by_Country_0622!A:A),FALSE)</f>
        <v>0</v>
      </c>
      <c r="B22" t="b">
        <f>_xlfn.IFNA(_xlfn.XLOOKUP($D22,GDP_by_Country_0622!$D:$D,GDP_by_Country_0622!B:B),FALSE)</f>
        <v>0</v>
      </c>
      <c r="C22" t="b">
        <f>_xlfn.IFNA(_xlfn.XLOOKUP($D22,GDP_by_Country_0622!$D:$D,GDP_by_Country_0622!C:C),FALSE)</f>
        <v>0</v>
      </c>
      <c r="D22" t="str">
        <f>_xlfn.XLOOKUP('Hist-ghg-emissions'!E22,'Country Code &amp; Info'!B:B,'Country Code &amp; Info'!A:A)</f>
        <v>BLR</v>
      </c>
      <c r="E22" s="25" t="s">
        <v>483</v>
      </c>
      <c r="F22" s="24" t="str">
        <f>IF(_xlfn.IFNA(_xlfn.XLOOKUP(D22,GDP_by_Country_0622!D$1:D$47,GDP_by_Country_0622!D$1:D$47),0)=0,"N","Y")</f>
        <v>N</v>
      </c>
      <c r="G22" s="22" t="s">
        <v>483</v>
      </c>
      <c r="H22" t="s">
        <v>722</v>
      </c>
      <c r="I22">
        <v>104.36</v>
      </c>
      <c r="J22">
        <v>99.3</v>
      </c>
      <c r="K22">
        <v>85.47</v>
      </c>
      <c r="L22">
        <v>72.69</v>
      </c>
      <c r="M22">
        <v>59.65</v>
      </c>
      <c r="N22">
        <v>51.66</v>
      </c>
      <c r="O22">
        <v>52.41</v>
      </c>
      <c r="P22">
        <v>52.84</v>
      </c>
      <c r="Q22">
        <v>50.95</v>
      </c>
      <c r="R22">
        <v>48.68</v>
      </c>
      <c r="S22">
        <v>46.09</v>
      </c>
      <c r="T22">
        <v>53.15</v>
      </c>
      <c r="U22">
        <v>52.01</v>
      </c>
      <c r="V22">
        <v>53.02</v>
      </c>
      <c r="W22">
        <v>56.74</v>
      </c>
      <c r="X22">
        <v>57.49</v>
      </c>
      <c r="Y22">
        <v>60.66</v>
      </c>
      <c r="Z22">
        <v>59.4</v>
      </c>
      <c r="AA22">
        <v>63.54</v>
      </c>
      <c r="AB22">
        <v>60.67</v>
      </c>
      <c r="AC22">
        <v>65.260000000000005</v>
      </c>
      <c r="AD22">
        <v>70.97</v>
      </c>
      <c r="AE22">
        <v>72.599999999999994</v>
      </c>
      <c r="AF22">
        <v>73.22</v>
      </c>
      <c r="AG22">
        <v>72.53</v>
      </c>
      <c r="AH22">
        <v>68.08</v>
      </c>
      <c r="AI22">
        <v>62.24</v>
      </c>
      <c r="AJ22">
        <v>63.76</v>
      </c>
      <c r="AK22">
        <v>66.680000000000007</v>
      </c>
      <c r="AM22" s="2" t="s">
        <v>378</v>
      </c>
      <c r="AN22" s="3">
        <v>361.37</v>
      </c>
    </row>
    <row r="23" spans="1:40" x14ac:dyDescent="0.2">
      <c r="A23" t="b">
        <f>_xlfn.IFNA(_xlfn.XLOOKUP($D23,GDP_by_Country_0622!$D:$D,GDP_by_Country_0622!A:A),FALSE)</f>
        <v>0</v>
      </c>
      <c r="B23" t="b">
        <f>_xlfn.IFNA(_xlfn.XLOOKUP($D23,GDP_by_Country_0622!$D:$D,GDP_by_Country_0622!B:B),FALSE)</f>
        <v>0</v>
      </c>
      <c r="C23" t="b">
        <f>_xlfn.IFNA(_xlfn.XLOOKUP($D23,GDP_by_Country_0622!$D:$D,GDP_by_Country_0622!C:C),FALSE)</f>
        <v>0</v>
      </c>
      <c r="D23" t="str">
        <f>_xlfn.XLOOKUP('Hist-ghg-emissions'!E23,'Country Code &amp; Info'!B:B,'Country Code &amp; Info'!A:A)</f>
        <v>BLZ</v>
      </c>
      <c r="E23" s="25" t="s">
        <v>481</v>
      </c>
      <c r="F23" s="24" t="str">
        <f>IF(_xlfn.IFNA(_xlfn.XLOOKUP(D23,GDP_by_Country_0622!D$1:D$47,GDP_by_Country_0622!D$1:D$47),0)=0,"N","Y")</f>
        <v>N</v>
      </c>
      <c r="G23" s="22" t="s">
        <v>481</v>
      </c>
      <c r="H23" t="s">
        <v>722</v>
      </c>
      <c r="I23">
        <v>13.2</v>
      </c>
      <c r="J23">
        <v>13.41</v>
      </c>
      <c r="K23">
        <v>13.63</v>
      </c>
      <c r="L23">
        <v>13.7</v>
      </c>
      <c r="M23">
        <v>13.8</v>
      </c>
      <c r="N23">
        <v>12.71</v>
      </c>
      <c r="O23">
        <v>11.55</v>
      </c>
      <c r="P23">
        <v>10.57</v>
      </c>
      <c r="Q23">
        <v>9.6</v>
      </c>
      <c r="R23">
        <v>8.44</v>
      </c>
      <c r="S23">
        <v>7.43</v>
      </c>
      <c r="T23">
        <v>4.18</v>
      </c>
      <c r="U23">
        <v>4.29</v>
      </c>
      <c r="V23">
        <v>4.5199999999999996</v>
      </c>
      <c r="W23">
        <v>4.1100000000000003</v>
      </c>
      <c r="X23">
        <v>4.25</v>
      </c>
      <c r="Y23">
        <v>4.28</v>
      </c>
      <c r="Z23">
        <v>4.46</v>
      </c>
      <c r="AA23">
        <v>4.42</v>
      </c>
      <c r="AB23">
        <v>5.44</v>
      </c>
      <c r="AC23">
        <v>4.5999999999999996</v>
      </c>
      <c r="AD23">
        <v>7.22</v>
      </c>
      <c r="AE23">
        <v>6.94</v>
      </c>
      <c r="AF23">
        <v>6.94</v>
      </c>
      <c r="AG23">
        <v>6.79</v>
      </c>
      <c r="AH23">
        <v>7</v>
      </c>
      <c r="AI23">
        <v>6.77</v>
      </c>
      <c r="AJ23">
        <v>6.84</v>
      </c>
      <c r="AK23">
        <v>6.82</v>
      </c>
      <c r="AM23" s="2" t="s">
        <v>370</v>
      </c>
      <c r="AN23" s="3">
        <v>441.13</v>
      </c>
    </row>
    <row r="24" spans="1:40" x14ac:dyDescent="0.2">
      <c r="A24" t="b">
        <f>_xlfn.IFNA(_xlfn.XLOOKUP($D24,GDP_by_Country_0622!$D:$D,GDP_by_Country_0622!A:A),FALSE)</f>
        <v>0</v>
      </c>
      <c r="B24" t="b">
        <f>_xlfn.IFNA(_xlfn.XLOOKUP($D24,GDP_by_Country_0622!$D:$D,GDP_by_Country_0622!B:B),FALSE)</f>
        <v>0</v>
      </c>
      <c r="C24" t="b">
        <f>_xlfn.IFNA(_xlfn.XLOOKUP($D24,GDP_by_Country_0622!$D:$D,GDP_by_Country_0622!C:C),FALSE)</f>
        <v>0</v>
      </c>
      <c r="D24" t="str">
        <f>_xlfn.XLOOKUP('Hist-ghg-emissions'!E24,'Country Code &amp; Info'!B:B,'Country Code &amp; Info'!A:A)</f>
        <v>BOL</v>
      </c>
      <c r="E24" s="25" t="s">
        <v>477</v>
      </c>
      <c r="F24" s="24" t="str">
        <f>IF(_xlfn.IFNA(_xlfn.XLOOKUP(D24,GDP_by_Country_0622!D$1:D$47,GDP_by_Country_0622!D$1:D$47),0)=0,"N","Y")</f>
        <v>N</v>
      </c>
      <c r="G24" s="22" t="s">
        <v>477</v>
      </c>
      <c r="H24" t="s">
        <v>722</v>
      </c>
      <c r="I24">
        <v>104.98</v>
      </c>
      <c r="J24">
        <v>105.78</v>
      </c>
      <c r="K24">
        <v>107.6</v>
      </c>
      <c r="L24">
        <v>109.37</v>
      </c>
      <c r="M24">
        <v>111.44</v>
      </c>
      <c r="N24">
        <v>111.02</v>
      </c>
      <c r="O24">
        <v>111.71</v>
      </c>
      <c r="P24">
        <v>112.74</v>
      </c>
      <c r="Q24">
        <v>113.75</v>
      </c>
      <c r="R24">
        <v>119.22</v>
      </c>
      <c r="S24">
        <v>109.82</v>
      </c>
      <c r="T24">
        <v>89.29</v>
      </c>
      <c r="U24">
        <v>95.21</v>
      </c>
      <c r="V24">
        <v>92.79</v>
      </c>
      <c r="W24">
        <v>104.92</v>
      </c>
      <c r="X24">
        <v>100.75</v>
      </c>
      <c r="Y24">
        <v>102.56</v>
      </c>
      <c r="Z24">
        <v>107.32</v>
      </c>
      <c r="AA24">
        <v>102.42</v>
      </c>
      <c r="AB24">
        <v>101.39</v>
      </c>
      <c r="AC24">
        <v>122.67</v>
      </c>
      <c r="AD24">
        <v>111.42</v>
      </c>
      <c r="AE24">
        <v>111.8</v>
      </c>
      <c r="AF24">
        <v>111.88</v>
      </c>
      <c r="AG24">
        <v>112.39</v>
      </c>
      <c r="AH24">
        <v>115.51</v>
      </c>
      <c r="AI24">
        <v>126.36</v>
      </c>
      <c r="AJ24">
        <v>125.32</v>
      </c>
      <c r="AK24">
        <v>126.21</v>
      </c>
      <c r="AM24" s="2" t="s">
        <v>354</v>
      </c>
      <c r="AN24" s="3">
        <v>86.14</v>
      </c>
    </row>
    <row r="25" spans="1:40" x14ac:dyDescent="0.2">
      <c r="A25" t="b">
        <f>_xlfn.IFNA(_xlfn.XLOOKUP($D25,GDP_by_Country_0622!$D:$D,GDP_by_Country_0622!A:A),FALSE)</f>
        <v>0</v>
      </c>
      <c r="B25" t="b">
        <f>_xlfn.IFNA(_xlfn.XLOOKUP($D25,GDP_by_Country_0622!$D:$D,GDP_by_Country_0622!B:B),FALSE)</f>
        <v>1</v>
      </c>
      <c r="C25" t="b">
        <f>_xlfn.IFNA(_xlfn.XLOOKUP($D25,GDP_by_Country_0622!$D:$D,GDP_by_Country_0622!C:C),FALSE)</f>
        <v>0</v>
      </c>
      <c r="D25" t="str">
        <f>_xlfn.XLOOKUP('Hist-ghg-emissions'!E25,'Country Code &amp; Info'!B:B,'Country Code &amp; Info'!A:A)</f>
        <v>BRA</v>
      </c>
      <c r="E25" s="25" t="s">
        <v>475</v>
      </c>
      <c r="F25" s="24" t="str">
        <f>IF(_xlfn.IFNA(_xlfn.XLOOKUP(D25,GDP_by_Country_0622!D$1:D$47,GDP_by_Country_0622!D$1:D$47),0)=0,"N","Y")</f>
        <v>Y</v>
      </c>
      <c r="G25" s="22" t="s">
        <v>475</v>
      </c>
      <c r="H25" t="s">
        <v>722</v>
      </c>
      <c r="I25">
        <v>1642.29</v>
      </c>
      <c r="J25">
        <v>1669.56</v>
      </c>
      <c r="K25">
        <v>1679.5</v>
      </c>
      <c r="L25">
        <v>1689.7</v>
      </c>
      <c r="M25">
        <v>1706.03</v>
      </c>
      <c r="N25">
        <v>1726.08</v>
      </c>
      <c r="O25">
        <v>1735.71</v>
      </c>
      <c r="P25">
        <v>1766.32</v>
      </c>
      <c r="Q25">
        <v>1800.62</v>
      </c>
      <c r="R25">
        <v>1810.51</v>
      </c>
      <c r="S25">
        <v>1807.03</v>
      </c>
      <c r="T25">
        <v>1901.78</v>
      </c>
      <c r="U25">
        <v>1935.36</v>
      </c>
      <c r="V25">
        <v>1948.37</v>
      </c>
      <c r="W25">
        <v>1995.86</v>
      </c>
      <c r="X25">
        <v>2004.36</v>
      </c>
      <c r="Y25">
        <v>1994.55</v>
      </c>
      <c r="Z25">
        <v>2029.48</v>
      </c>
      <c r="AA25">
        <v>2030.84</v>
      </c>
      <c r="AB25">
        <v>2008.85</v>
      </c>
      <c r="AC25">
        <v>2104.61</v>
      </c>
      <c r="AD25">
        <v>1270.5899999999999</v>
      </c>
      <c r="AE25">
        <v>1311.58</v>
      </c>
      <c r="AF25">
        <v>1335.02</v>
      </c>
      <c r="AG25">
        <v>1372.79</v>
      </c>
      <c r="AH25">
        <v>1354.28</v>
      </c>
      <c r="AI25">
        <v>1443.98</v>
      </c>
      <c r="AJ25">
        <v>1461.43</v>
      </c>
      <c r="AK25">
        <v>1420.58</v>
      </c>
      <c r="AM25" s="2" t="s">
        <v>330</v>
      </c>
      <c r="AN25" s="3">
        <v>62.81</v>
      </c>
    </row>
    <row r="26" spans="1:40" x14ac:dyDescent="0.2">
      <c r="A26" t="b">
        <f>_xlfn.IFNA(_xlfn.XLOOKUP($D26,GDP_by_Country_0622!$D:$D,GDP_by_Country_0622!A:A),FALSE)</f>
        <v>0</v>
      </c>
      <c r="B26" t="b">
        <f>_xlfn.IFNA(_xlfn.XLOOKUP($D26,GDP_by_Country_0622!$D:$D,GDP_by_Country_0622!B:B),FALSE)</f>
        <v>0</v>
      </c>
      <c r="C26" t="b">
        <f>_xlfn.IFNA(_xlfn.XLOOKUP($D26,GDP_by_Country_0622!$D:$D,GDP_by_Country_0622!C:C),FALSE)</f>
        <v>0</v>
      </c>
      <c r="D26" t="str">
        <f>_xlfn.XLOOKUP('Hist-ghg-emissions'!E26,'Country Code &amp; Info'!B:B,'Country Code &amp; Info'!A:A)</f>
        <v>BRB</v>
      </c>
      <c r="E26" s="25" t="s">
        <v>473</v>
      </c>
      <c r="F26" s="24" t="str">
        <f>IF(_xlfn.IFNA(_xlfn.XLOOKUP(D26,GDP_by_Country_0622!D$1:D$47,GDP_by_Country_0622!D$1:D$47),0)=0,"N","Y")</f>
        <v>N</v>
      </c>
      <c r="G26" s="22" t="s">
        <v>473</v>
      </c>
      <c r="H26" t="s">
        <v>722</v>
      </c>
      <c r="I26">
        <v>3.12</v>
      </c>
      <c r="J26">
        <v>3.15</v>
      </c>
      <c r="K26">
        <v>3.39</v>
      </c>
      <c r="L26">
        <v>3.24</v>
      </c>
      <c r="M26">
        <v>3.32</v>
      </c>
      <c r="N26">
        <v>3.37</v>
      </c>
      <c r="O26">
        <v>3.38</v>
      </c>
      <c r="P26">
        <v>3.49</v>
      </c>
      <c r="Q26">
        <v>3.61</v>
      </c>
      <c r="R26">
        <v>3.65</v>
      </c>
      <c r="S26">
        <v>3.6</v>
      </c>
      <c r="T26">
        <v>3.67</v>
      </c>
      <c r="U26">
        <v>3.72</v>
      </c>
      <c r="V26">
        <v>3.73</v>
      </c>
      <c r="W26">
        <v>3.73</v>
      </c>
      <c r="X26">
        <v>3.77</v>
      </c>
      <c r="Y26">
        <v>3.83</v>
      </c>
      <c r="Z26">
        <v>3.85</v>
      </c>
      <c r="AA26">
        <v>4.17</v>
      </c>
      <c r="AB26">
        <v>7.01</v>
      </c>
      <c r="AC26">
        <v>3.99</v>
      </c>
      <c r="AD26">
        <v>4.09</v>
      </c>
      <c r="AE26">
        <v>4.6500000000000004</v>
      </c>
      <c r="AF26">
        <v>3.94</v>
      </c>
      <c r="AG26">
        <v>3.76</v>
      </c>
      <c r="AH26">
        <v>3.77</v>
      </c>
      <c r="AI26">
        <v>3.81</v>
      </c>
      <c r="AJ26">
        <v>3.72</v>
      </c>
      <c r="AK26">
        <v>3.79</v>
      </c>
      <c r="AM26" s="2" t="s">
        <v>320</v>
      </c>
      <c r="AN26" s="3">
        <v>1703.86</v>
      </c>
    </row>
    <row r="27" spans="1:40" x14ac:dyDescent="0.2">
      <c r="A27" t="b">
        <f>_xlfn.IFNA(_xlfn.XLOOKUP($D27,GDP_by_Country_0622!$D:$D,GDP_by_Country_0622!A:A),FALSE)</f>
        <v>0</v>
      </c>
      <c r="B27" t="b">
        <f>_xlfn.IFNA(_xlfn.XLOOKUP($D27,GDP_by_Country_0622!$D:$D,GDP_by_Country_0622!B:B),FALSE)</f>
        <v>0</v>
      </c>
      <c r="C27" t="b">
        <f>_xlfn.IFNA(_xlfn.XLOOKUP($D27,GDP_by_Country_0622!$D:$D,GDP_by_Country_0622!C:C),FALSE)</f>
        <v>0</v>
      </c>
      <c r="D27" t="str">
        <f>_xlfn.XLOOKUP('Hist-ghg-emissions'!E27,'Country Code &amp; Info'!B:B,'Country Code &amp; Info'!A:A)</f>
        <v>BRN</v>
      </c>
      <c r="E27" s="25" t="s">
        <v>471</v>
      </c>
      <c r="F27" s="24" t="str">
        <f>IF(_xlfn.IFNA(_xlfn.XLOOKUP(D27,GDP_by_Country_0622!D$1:D$47,GDP_by_Country_0622!D$1:D$47),0)=0,"N","Y")</f>
        <v>N</v>
      </c>
      <c r="G27" s="22" t="s">
        <v>733</v>
      </c>
      <c r="H27" t="s">
        <v>722</v>
      </c>
      <c r="I27">
        <v>15.51</v>
      </c>
      <c r="J27">
        <v>15.11</v>
      </c>
      <c r="K27">
        <v>15.45</v>
      </c>
      <c r="L27">
        <v>15.86</v>
      </c>
      <c r="M27">
        <v>16.28</v>
      </c>
      <c r="N27">
        <v>16.79</v>
      </c>
      <c r="O27">
        <v>17.09</v>
      </c>
      <c r="P27">
        <v>17.989999999999998</v>
      </c>
      <c r="Q27">
        <v>21.65</v>
      </c>
      <c r="R27">
        <v>17.48</v>
      </c>
      <c r="S27">
        <v>18.07</v>
      </c>
      <c r="T27">
        <v>18.059999999999999</v>
      </c>
      <c r="U27">
        <v>18.14</v>
      </c>
      <c r="V27">
        <v>19.260000000000002</v>
      </c>
      <c r="W27">
        <v>18.86</v>
      </c>
      <c r="X27">
        <v>18.86</v>
      </c>
      <c r="Y27">
        <v>20.75</v>
      </c>
      <c r="Z27">
        <v>19.899999999999999</v>
      </c>
      <c r="AA27">
        <v>19.79</v>
      </c>
      <c r="AB27">
        <v>19.54</v>
      </c>
      <c r="AC27">
        <v>18.47</v>
      </c>
      <c r="AD27">
        <v>17.62</v>
      </c>
      <c r="AE27">
        <v>17.66</v>
      </c>
      <c r="AF27">
        <v>17.45</v>
      </c>
      <c r="AG27">
        <v>17.39</v>
      </c>
      <c r="AH27">
        <v>16.27</v>
      </c>
      <c r="AI27">
        <v>16.57</v>
      </c>
      <c r="AJ27">
        <v>16.66</v>
      </c>
      <c r="AK27">
        <v>16.95</v>
      </c>
      <c r="AM27" s="2" t="s">
        <v>314</v>
      </c>
      <c r="AN27" s="3">
        <v>3346.63</v>
      </c>
    </row>
    <row r="28" spans="1:40" x14ac:dyDescent="0.2">
      <c r="A28" t="b">
        <f>_xlfn.IFNA(_xlfn.XLOOKUP($D28,GDP_by_Country_0622!$D:$D,GDP_by_Country_0622!A:A),FALSE)</f>
        <v>0</v>
      </c>
      <c r="B28" t="b">
        <f>_xlfn.IFNA(_xlfn.XLOOKUP($D28,GDP_by_Country_0622!$D:$D,GDP_by_Country_0622!B:B),FALSE)</f>
        <v>0</v>
      </c>
      <c r="C28" t="b">
        <f>_xlfn.IFNA(_xlfn.XLOOKUP($D28,GDP_by_Country_0622!$D:$D,GDP_by_Country_0622!C:C),FALSE)</f>
        <v>0</v>
      </c>
      <c r="D28" t="str">
        <f>_xlfn.XLOOKUP('Hist-ghg-emissions'!E28,'Country Code &amp; Info'!B:B,'Country Code &amp; Info'!A:A)</f>
        <v>BTN</v>
      </c>
      <c r="E28" s="25" t="s">
        <v>469</v>
      </c>
      <c r="F28" s="24" t="str">
        <f>IF(_xlfn.IFNA(_xlfn.XLOOKUP(D28,GDP_by_Country_0622!D$1:D$47,GDP_by_Country_0622!D$1:D$47),0)=0,"N","Y")</f>
        <v>N</v>
      </c>
      <c r="G28" s="22" t="s">
        <v>469</v>
      </c>
      <c r="H28" t="s">
        <v>722</v>
      </c>
      <c r="I28">
        <v>-5.46</v>
      </c>
      <c r="J28">
        <v>-5.41</v>
      </c>
      <c r="K28">
        <v>-5.42</v>
      </c>
      <c r="L28">
        <v>-5.45</v>
      </c>
      <c r="M28">
        <v>-5.42</v>
      </c>
      <c r="N28">
        <v>-5.32</v>
      </c>
      <c r="O28">
        <v>-5.29</v>
      </c>
      <c r="P28">
        <v>-5.2</v>
      </c>
      <c r="Q28">
        <v>-5.19</v>
      </c>
      <c r="R28">
        <v>-5.13</v>
      </c>
      <c r="S28">
        <v>-5.18</v>
      </c>
      <c r="T28">
        <v>-5.24</v>
      </c>
      <c r="U28">
        <v>-5.21</v>
      </c>
      <c r="V28">
        <v>-5.25</v>
      </c>
      <c r="W28">
        <v>-5.28</v>
      </c>
      <c r="X28">
        <v>-5.09</v>
      </c>
      <c r="Y28">
        <v>-5.1100000000000003</v>
      </c>
      <c r="Z28">
        <v>-5.03</v>
      </c>
      <c r="AA28">
        <v>-5.16</v>
      </c>
      <c r="AB28">
        <v>-5.14</v>
      </c>
      <c r="AC28">
        <v>-4.99</v>
      </c>
      <c r="AD28">
        <v>0.48</v>
      </c>
      <c r="AE28">
        <v>0.62</v>
      </c>
      <c r="AF28">
        <v>0.67</v>
      </c>
      <c r="AG28">
        <v>0.74</v>
      </c>
      <c r="AH28">
        <v>0.77</v>
      </c>
      <c r="AI28">
        <v>1.01</v>
      </c>
      <c r="AJ28">
        <v>1.1100000000000001</v>
      </c>
      <c r="AK28">
        <v>1.1599999999999999</v>
      </c>
      <c r="AM28" s="2" t="s">
        <v>310</v>
      </c>
      <c r="AN28" s="3">
        <v>62.29</v>
      </c>
    </row>
    <row r="29" spans="1:40" x14ac:dyDescent="0.2">
      <c r="A29" t="b">
        <f>_xlfn.IFNA(_xlfn.XLOOKUP($D29,GDP_by_Country_0622!$D:$D,GDP_by_Country_0622!A:A),FALSE)</f>
        <v>0</v>
      </c>
      <c r="B29" t="b">
        <f>_xlfn.IFNA(_xlfn.XLOOKUP($D29,GDP_by_Country_0622!$D:$D,GDP_by_Country_0622!B:B),FALSE)</f>
        <v>0</v>
      </c>
      <c r="C29" t="b">
        <f>_xlfn.IFNA(_xlfn.XLOOKUP($D29,GDP_by_Country_0622!$D:$D,GDP_by_Country_0622!C:C),FALSE)</f>
        <v>0</v>
      </c>
      <c r="D29" t="str">
        <f>_xlfn.XLOOKUP('Hist-ghg-emissions'!E29,'Country Code &amp; Info'!B:B,'Country Code &amp; Info'!A:A)</f>
        <v>BWA</v>
      </c>
      <c r="E29" s="25" t="s">
        <v>467</v>
      </c>
      <c r="F29" s="24" t="str">
        <f>IF(_xlfn.IFNA(_xlfn.XLOOKUP(D29,GDP_by_Country_0622!D$1:D$47,GDP_by_Country_0622!D$1:D$47),0)=0,"N","Y")</f>
        <v>N</v>
      </c>
      <c r="G29" s="22" t="s">
        <v>467</v>
      </c>
      <c r="H29" t="s">
        <v>722</v>
      </c>
      <c r="I29">
        <v>54.94</v>
      </c>
      <c r="J29">
        <v>54.38</v>
      </c>
      <c r="K29">
        <v>54.65</v>
      </c>
      <c r="L29">
        <v>54.33</v>
      </c>
      <c r="M29">
        <v>54.61</v>
      </c>
      <c r="N29">
        <v>55.54</v>
      </c>
      <c r="O29">
        <v>56.98</v>
      </c>
      <c r="P29">
        <v>56.61</v>
      </c>
      <c r="Q29">
        <v>56.43</v>
      </c>
      <c r="R29">
        <v>56.5</v>
      </c>
      <c r="S29">
        <v>56.28</v>
      </c>
      <c r="T29">
        <v>58.09</v>
      </c>
      <c r="U29">
        <v>58.44</v>
      </c>
      <c r="V29">
        <v>51.32</v>
      </c>
      <c r="W29">
        <v>51.95</v>
      </c>
      <c r="X29">
        <v>53.35</v>
      </c>
      <c r="Y29">
        <v>55.21</v>
      </c>
      <c r="Z29">
        <v>53.51</v>
      </c>
      <c r="AA29">
        <v>62.3</v>
      </c>
      <c r="AB29">
        <v>53.17</v>
      </c>
      <c r="AC29">
        <v>63.76</v>
      </c>
      <c r="AD29">
        <v>68.83</v>
      </c>
      <c r="AE29">
        <v>57.82</v>
      </c>
      <c r="AF29">
        <v>57.28</v>
      </c>
      <c r="AG29">
        <v>56.09</v>
      </c>
      <c r="AH29">
        <v>55.73</v>
      </c>
      <c r="AI29">
        <v>54.92</v>
      </c>
      <c r="AJ29">
        <v>58.79</v>
      </c>
      <c r="AK29">
        <v>57.45</v>
      </c>
      <c r="AM29" s="2" t="s">
        <v>304</v>
      </c>
      <c r="AN29" s="3">
        <v>3.35</v>
      </c>
    </row>
    <row r="30" spans="1:40" x14ac:dyDescent="0.2">
      <c r="A30" t="b">
        <f>_xlfn.IFNA(_xlfn.XLOOKUP($D30,GDP_by_Country_0622!$D:$D,GDP_by_Country_0622!A:A),FALSE)</f>
        <v>0</v>
      </c>
      <c r="B30" t="b">
        <f>_xlfn.IFNA(_xlfn.XLOOKUP($D30,GDP_by_Country_0622!$D:$D,GDP_by_Country_0622!B:B),FALSE)</f>
        <v>0</v>
      </c>
      <c r="C30" t="b">
        <f>_xlfn.IFNA(_xlfn.XLOOKUP($D30,GDP_by_Country_0622!$D:$D,GDP_by_Country_0622!C:C),FALSE)</f>
        <v>0</v>
      </c>
      <c r="D30" t="str">
        <f>_xlfn.XLOOKUP('Hist-ghg-emissions'!E30,'Country Code &amp; Info'!B:B,'Country Code &amp; Info'!A:A)</f>
        <v>CAF</v>
      </c>
      <c r="E30" s="25" t="s">
        <v>465</v>
      </c>
      <c r="F30" s="24" t="str">
        <f>IF(_xlfn.IFNA(_xlfn.XLOOKUP(D30,GDP_by_Country_0622!D$1:D$47,GDP_by_Country_0622!D$1:D$47),0)=0,"N","Y")</f>
        <v>N</v>
      </c>
      <c r="G30" s="22" t="s">
        <v>465</v>
      </c>
      <c r="H30" t="s">
        <v>722</v>
      </c>
      <c r="I30">
        <v>64.44</v>
      </c>
      <c r="J30">
        <v>65.19</v>
      </c>
      <c r="K30">
        <v>65.67</v>
      </c>
      <c r="L30">
        <v>66.16</v>
      </c>
      <c r="M30">
        <v>69.099999999999994</v>
      </c>
      <c r="N30">
        <v>69.67</v>
      </c>
      <c r="O30">
        <v>58.69</v>
      </c>
      <c r="P30">
        <v>62.37</v>
      </c>
      <c r="Q30">
        <v>67.959999999999994</v>
      </c>
      <c r="R30">
        <v>64.61</v>
      </c>
      <c r="S30">
        <v>66.209999999999994</v>
      </c>
      <c r="T30">
        <v>74.069999999999993</v>
      </c>
      <c r="U30">
        <v>69.63</v>
      </c>
      <c r="V30">
        <v>83.41</v>
      </c>
      <c r="W30">
        <v>72.150000000000006</v>
      </c>
      <c r="X30">
        <v>78.25</v>
      </c>
      <c r="Y30">
        <v>77.77</v>
      </c>
      <c r="Z30">
        <v>80.56</v>
      </c>
      <c r="AA30">
        <v>80.89</v>
      </c>
      <c r="AB30">
        <v>70.69</v>
      </c>
      <c r="AC30">
        <v>78.739999999999995</v>
      </c>
      <c r="AD30">
        <v>83.04</v>
      </c>
      <c r="AE30">
        <v>80.14</v>
      </c>
      <c r="AF30">
        <v>80.650000000000006</v>
      </c>
      <c r="AG30">
        <v>79.569999999999993</v>
      </c>
      <c r="AH30">
        <v>83.31</v>
      </c>
      <c r="AI30">
        <v>90.99</v>
      </c>
      <c r="AJ30">
        <v>86.67</v>
      </c>
      <c r="AK30">
        <v>87.07</v>
      </c>
      <c r="AM30" s="2" t="s">
        <v>302</v>
      </c>
      <c r="AN30" s="3">
        <v>87.92</v>
      </c>
    </row>
    <row r="31" spans="1:40" x14ac:dyDescent="0.2">
      <c r="A31" t="b">
        <f>_xlfn.IFNA(_xlfn.XLOOKUP($D31,GDP_by_Country_0622!$D:$D,GDP_by_Country_0622!A:A),FALSE)</f>
        <v>1</v>
      </c>
      <c r="B31" t="b">
        <f>_xlfn.IFNA(_xlfn.XLOOKUP($D31,GDP_by_Country_0622!$D:$D,GDP_by_Country_0622!B:B),FALSE)</f>
        <v>1</v>
      </c>
      <c r="C31" t="b">
        <f>_xlfn.IFNA(_xlfn.XLOOKUP($D31,GDP_by_Country_0622!$D:$D,GDP_by_Country_0622!C:C),FALSE)</f>
        <v>0</v>
      </c>
      <c r="D31" t="str">
        <f>_xlfn.XLOOKUP('Hist-ghg-emissions'!E31,'Country Code &amp; Info'!B:B,'Country Code &amp; Info'!A:A)</f>
        <v>CAN</v>
      </c>
      <c r="E31" s="25" t="s">
        <v>463</v>
      </c>
      <c r="F31" s="24" t="str">
        <f>IF(_xlfn.IFNA(_xlfn.XLOOKUP(D31,GDP_by_Country_0622!D$1:D$47,GDP_by_Country_0622!D$1:D$47),0)=0,"N","Y")</f>
        <v>Y</v>
      </c>
      <c r="G31" s="22" t="s">
        <v>463</v>
      </c>
      <c r="H31" t="s">
        <v>722</v>
      </c>
      <c r="I31">
        <v>626.36</v>
      </c>
      <c r="J31">
        <v>622.29</v>
      </c>
      <c r="K31">
        <v>638.22</v>
      </c>
      <c r="L31">
        <v>636.25</v>
      </c>
      <c r="M31">
        <v>656.82</v>
      </c>
      <c r="N31">
        <v>672.53</v>
      </c>
      <c r="O31">
        <v>696.88</v>
      </c>
      <c r="P31">
        <v>709.57</v>
      </c>
      <c r="Q31">
        <v>726.1</v>
      </c>
      <c r="R31">
        <v>723.75</v>
      </c>
      <c r="S31">
        <v>739.69</v>
      </c>
      <c r="T31">
        <v>962.37</v>
      </c>
      <c r="U31">
        <v>981.04</v>
      </c>
      <c r="V31">
        <v>1000.48</v>
      </c>
      <c r="W31">
        <v>995.19</v>
      </c>
      <c r="X31">
        <v>1006.64</v>
      </c>
      <c r="Y31">
        <v>992.64</v>
      </c>
      <c r="Z31">
        <v>1023.93</v>
      </c>
      <c r="AA31">
        <v>999.57</v>
      </c>
      <c r="AB31">
        <v>962.46</v>
      </c>
      <c r="AC31">
        <v>975.84</v>
      </c>
      <c r="AD31">
        <v>825.24</v>
      </c>
      <c r="AE31">
        <v>830.07</v>
      </c>
      <c r="AF31">
        <v>841.21</v>
      </c>
      <c r="AG31">
        <v>848.12</v>
      </c>
      <c r="AH31">
        <v>844.67</v>
      </c>
      <c r="AI31">
        <v>731.11</v>
      </c>
      <c r="AJ31">
        <v>745.74</v>
      </c>
      <c r="AK31">
        <v>763.44</v>
      </c>
      <c r="AM31" s="2" t="s">
        <v>300</v>
      </c>
      <c r="AN31" s="3">
        <v>386.78</v>
      </c>
    </row>
    <row r="32" spans="1:40" x14ac:dyDescent="0.2">
      <c r="A32" t="b">
        <f>_xlfn.IFNA(_xlfn.XLOOKUP($D32,GDP_by_Country_0622!$D:$D,GDP_by_Country_0622!A:A),FALSE)</f>
        <v>0</v>
      </c>
      <c r="B32" t="b">
        <f>_xlfn.IFNA(_xlfn.XLOOKUP($D32,GDP_by_Country_0622!$D:$D,GDP_by_Country_0622!B:B),FALSE)</f>
        <v>0</v>
      </c>
      <c r="C32" t="b">
        <f>_xlfn.IFNA(_xlfn.XLOOKUP($D32,GDP_by_Country_0622!$D:$D,GDP_by_Country_0622!C:C),FALSE)</f>
        <v>0</v>
      </c>
      <c r="D32" t="str">
        <f>_xlfn.XLOOKUP('Hist-ghg-emissions'!E32,'Country Code &amp; Info'!B:B,'Country Code &amp; Info'!A:A)</f>
        <v>CHE</v>
      </c>
      <c r="E32" s="25" t="s">
        <v>459</v>
      </c>
      <c r="F32" s="24" t="str">
        <f>IF(_xlfn.IFNA(_xlfn.XLOOKUP(D32,GDP_by_Country_0622!D$1:D$47,GDP_by_Country_0622!D$1:D$47),0)=0,"N","Y")</f>
        <v>Y</v>
      </c>
      <c r="G32" s="22" t="s">
        <v>459</v>
      </c>
      <c r="H32" t="s">
        <v>722</v>
      </c>
      <c r="I32">
        <v>51.19</v>
      </c>
      <c r="J32">
        <v>53.4</v>
      </c>
      <c r="K32">
        <v>53.31</v>
      </c>
      <c r="L32">
        <v>50.85</v>
      </c>
      <c r="M32">
        <v>49.97</v>
      </c>
      <c r="N32">
        <v>50.9</v>
      </c>
      <c r="O32">
        <v>51.49</v>
      </c>
      <c r="P32">
        <v>50.03</v>
      </c>
      <c r="Q32">
        <v>51.57</v>
      </c>
      <c r="R32">
        <v>51.69</v>
      </c>
      <c r="S32">
        <v>50.89</v>
      </c>
      <c r="T32">
        <v>51.64</v>
      </c>
      <c r="U32">
        <v>49.96</v>
      </c>
      <c r="V32">
        <v>51.15</v>
      </c>
      <c r="W32">
        <v>51.6</v>
      </c>
      <c r="X32">
        <v>52.29</v>
      </c>
      <c r="Y32">
        <v>51.99</v>
      </c>
      <c r="Z32">
        <v>50.06</v>
      </c>
      <c r="AA32">
        <v>51.65</v>
      </c>
      <c r="AB32">
        <v>50.18</v>
      </c>
      <c r="AC32">
        <v>51.74</v>
      </c>
      <c r="AD32">
        <v>47.81</v>
      </c>
      <c r="AE32">
        <v>49.04</v>
      </c>
      <c r="AF32">
        <v>50.06</v>
      </c>
      <c r="AG32">
        <v>46.26</v>
      </c>
      <c r="AH32">
        <v>45.49</v>
      </c>
      <c r="AI32">
        <v>45.95</v>
      </c>
      <c r="AJ32">
        <v>44.96</v>
      </c>
      <c r="AK32">
        <v>43.78</v>
      </c>
      <c r="AM32" s="2" t="s">
        <v>294</v>
      </c>
      <c r="AN32" s="3">
        <v>1154.72</v>
      </c>
    </row>
    <row r="33" spans="1:42" x14ac:dyDescent="0.2">
      <c r="A33" t="b">
        <f>_xlfn.IFNA(_xlfn.XLOOKUP($D33,GDP_by_Country_0622!$D:$D,GDP_by_Country_0622!A:A),FALSE)</f>
        <v>0</v>
      </c>
      <c r="B33" t="b">
        <f>_xlfn.IFNA(_xlfn.XLOOKUP($D33,GDP_by_Country_0622!$D:$D,GDP_by_Country_0622!B:B),FALSE)</f>
        <v>0</v>
      </c>
      <c r="C33" t="b">
        <f>_xlfn.IFNA(_xlfn.XLOOKUP($D33,GDP_by_Country_0622!$D:$D,GDP_by_Country_0622!C:C),FALSE)</f>
        <v>0</v>
      </c>
      <c r="D33" t="str">
        <f>_xlfn.XLOOKUP('Hist-ghg-emissions'!E33,'Country Code &amp; Info'!B:B,'Country Code &amp; Info'!A:A)</f>
        <v>CHL</v>
      </c>
      <c r="E33" s="25" t="s">
        <v>455</v>
      </c>
      <c r="F33" s="24" t="str">
        <f>IF(_xlfn.IFNA(_xlfn.XLOOKUP(D33,GDP_by_Country_0622!D$1:D$47,GDP_by_Country_0622!D$1:D$47),0)=0,"N","Y")</f>
        <v>Y</v>
      </c>
      <c r="G33" s="22" t="s">
        <v>455</v>
      </c>
      <c r="H33" t="s">
        <v>722</v>
      </c>
      <c r="I33">
        <v>30.34</v>
      </c>
      <c r="J33">
        <v>29.62</v>
      </c>
      <c r="K33">
        <v>31.95</v>
      </c>
      <c r="L33">
        <v>33.32</v>
      </c>
      <c r="M33">
        <v>36.840000000000003</v>
      </c>
      <c r="N33">
        <v>40.299999999999997</v>
      </c>
      <c r="O33">
        <v>46.64</v>
      </c>
      <c r="P33">
        <v>53.95</v>
      </c>
      <c r="Q33">
        <v>55.16</v>
      </c>
      <c r="R33">
        <v>57.97</v>
      </c>
      <c r="S33">
        <v>54.22</v>
      </c>
      <c r="T33">
        <v>33.28</v>
      </c>
      <c r="U33">
        <v>34.08</v>
      </c>
      <c r="V33">
        <v>34.93</v>
      </c>
      <c r="W33">
        <v>40.229999999999997</v>
      </c>
      <c r="X33">
        <v>40.85</v>
      </c>
      <c r="Y33">
        <v>42.17</v>
      </c>
      <c r="Z33">
        <v>50.39</v>
      </c>
      <c r="AA33">
        <v>55.06</v>
      </c>
      <c r="AB33">
        <v>52.36</v>
      </c>
      <c r="AC33">
        <v>57.15</v>
      </c>
      <c r="AD33">
        <v>18.43</v>
      </c>
      <c r="AE33">
        <v>20.68</v>
      </c>
      <c r="AF33">
        <v>23.68</v>
      </c>
      <c r="AG33">
        <v>17.45</v>
      </c>
      <c r="AH33">
        <v>23.21</v>
      </c>
      <c r="AI33">
        <v>50.37</v>
      </c>
      <c r="AJ33">
        <v>52.77</v>
      </c>
      <c r="AK33">
        <v>51.77</v>
      </c>
      <c r="AM33" s="2" t="s">
        <v>280</v>
      </c>
      <c r="AN33" s="3">
        <v>673.08</v>
      </c>
    </row>
    <row r="34" spans="1:42" x14ac:dyDescent="0.2">
      <c r="A34" t="b">
        <f>_xlfn.IFNA(_xlfn.XLOOKUP($D34,GDP_by_Country_0622!$D:$D,GDP_by_Country_0622!A:A),FALSE)</f>
        <v>0</v>
      </c>
      <c r="B34" t="b">
        <f>_xlfn.IFNA(_xlfn.XLOOKUP($D34,GDP_by_Country_0622!$D:$D,GDP_by_Country_0622!B:B),FALSE)</f>
        <v>1</v>
      </c>
      <c r="C34" t="b">
        <f>_xlfn.IFNA(_xlfn.XLOOKUP($D34,GDP_by_Country_0622!$D:$D,GDP_by_Country_0622!C:C),FALSE)</f>
        <v>0</v>
      </c>
      <c r="D34" t="str">
        <f>_xlfn.XLOOKUP('Hist-ghg-emissions'!E34,'Country Code &amp; Info'!B:B,'Country Code &amp; Info'!A:A)</f>
        <v>CHN</v>
      </c>
      <c r="E34" s="25" t="s">
        <v>453</v>
      </c>
      <c r="F34" s="24" t="str">
        <f>IF(_xlfn.IFNA(_xlfn.XLOOKUP(D34,GDP_by_Country_0622!D$1:D$47,GDP_by_Country_0622!D$1:D$47),0)=0,"N","Y")</f>
        <v>Y</v>
      </c>
      <c r="G34" s="22" t="s">
        <v>453</v>
      </c>
      <c r="H34" t="s">
        <v>722</v>
      </c>
      <c r="I34">
        <v>2873.71</v>
      </c>
      <c r="J34">
        <v>3023.38</v>
      </c>
      <c r="K34">
        <v>3154.54</v>
      </c>
      <c r="L34">
        <v>3377.79</v>
      </c>
      <c r="M34">
        <v>3528.81</v>
      </c>
      <c r="N34">
        <v>3918.3</v>
      </c>
      <c r="O34">
        <v>3954.75</v>
      </c>
      <c r="P34">
        <v>3963.61</v>
      </c>
      <c r="Q34">
        <v>4103.2299999999996</v>
      </c>
      <c r="R34">
        <v>4053.37</v>
      </c>
      <c r="S34">
        <v>4249.7</v>
      </c>
      <c r="T34">
        <v>4459.91</v>
      </c>
      <c r="U34">
        <v>4769.03</v>
      </c>
      <c r="V34">
        <v>5386.89</v>
      </c>
      <c r="W34">
        <v>6135.95</v>
      </c>
      <c r="X34">
        <v>6862.81</v>
      </c>
      <c r="Y34">
        <v>7547.54</v>
      </c>
      <c r="Z34">
        <v>8165.43</v>
      </c>
      <c r="AA34">
        <v>8455.65</v>
      </c>
      <c r="AB34">
        <v>9046.19</v>
      </c>
      <c r="AC34">
        <v>9872.3700000000008</v>
      </c>
      <c r="AD34">
        <v>10364.83</v>
      </c>
      <c r="AE34">
        <v>10690.04</v>
      </c>
      <c r="AF34">
        <v>11144.76</v>
      </c>
      <c r="AG34">
        <v>11155.76</v>
      </c>
      <c r="AH34">
        <v>11149.68</v>
      </c>
      <c r="AI34">
        <v>11207.66</v>
      </c>
      <c r="AJ34">
        <v>11408.26</v>
      </c>
      <c r="AK34">
        <v>11705.81</v>
      </c>
      <c r="AM34" s="2" t="s">
        <v>246</v>
      </c>
      <c r="AN34" s="3">
        <v>18.21</v>
      </c>
    </row>
    <row r="35" spans="1:42" x14ac:dyDescent="0.2">
      <c r="A35" t="b">
        <f>_xlfn.IFNA(_xlfn.XLOOKUP($D35,GDP_by_Country_0622!$D:$D,GDP_by_Country_0622!A:A),FALSE)</f>
        <v>0</v>
      </c>
      <c r="B35" t="b">
        <f>_xlfn.IFNA(_xlfn.XLOOKUP($D35,GDP_by_Country_0622!$D:$D,GDP_by_Country_0622!B:B),FALSE)</f>
        <v>0</v>
      </c>
      <c r="C35" t="b">
        <f>_xlfn.IFNA(_xlfn.XLOOKUP($D35,GDP_by_Country_0622!$D:$D,GDP_by_Country_0622!C:C),FALSE)</f>
        <v>0</v>
      </c>
      <c r="D35" t="str">
        <f>_xlfn.XLOOKUP('Hist-ghg-emissions'!E35,'Country Code &amp; Info'!B:B,'Country Code &amp; Info'!A:A)</f>
        <v>CIV</v>
      </c>
      <c r="E35" s="25" t="s">
        <v>451</v>
      </c>
      <c r="F35" s="24" t="str">
        <f>IF(_xlfn.IFNA(_xlfn.XLOOKUP(D35,GDP_by_Country_0622!D$1:D$47,GDP_by_Country_0622!D$1:D$47),0)=0,"N","Y")</f>
        <v>N</v>
      </c>
      <c r="G35" s="22" t="s">
        <v>750</v>
      </c>
      <c r="H35" t="s">
        <v>722</v>
      </c>
      <c r="I35">
        <v>69.67</v>
      </c>
      <c r="J35">
        <v>75.400000000000006</v>
      </c>
      <c r="K35">
        <v>80.989999999999995</v>
      </c>
      <c r="L35">
        <v>86.68</v>
      </c>
      <c r="M35">
        <v>92.51</v>
      </c>
      <c r="N35">
        <v>92.5</v>
      </c>
      <c r="O35">
        <v>92.25</v>
      </c>
      <c r="P35">
        <v>93.13</v>
      </c>
      <c r="Q35">
        <v>93.17</v>
      </c>
      <c r="R35">
        <v>94.44</v>
      </c>
      <c r="S35">
        <v>93.64</v>
      </c>
      <c r="T35">
        <v>58.12</v>
      </c>
      <c r="U35">
        <v>57.46</v>
      </c>
      <c r="V35">
        <v>54.69</v>
      </c>
      <c r="W35">
        <v>52.33</v>
      </c>
      <c r="X35">
        <v>52.82</v>
      </c>
      <c r="Y35">
        <v>50.99</v>
      </c>
      <c r="Z35">
        <v>49.91</v>
      </c>
      <c r="AA35">
        <v>48.89</v>
      </c>
      <c r="AB35">
        <v>46.98</v>
      </c>
      <c r="AC35">
        <v>45.94</v>
      </c>
      <c r="AD35">
        <v>44.83</v>
      </c>
      <c r="AE35">
        <v>45.79</v>
      </c>
      <c r="AF35">
        <v>47.09</v>
      </c>
      <c r="AG35">
        <v>47.05</v>
      </c>
      <c r="AH35">
        <v>48.1</v>
      </c>
      <c r="AI35">
        <v>49.41</v>
      </c>
      <c r="AJ35">
        <v>49.77</v>
      </c>
      <c r="AK35">
        <v>49.55</v>
      </c>
      <c r="AM35" s="2" t="s">
        <v>244</v>
      </c>
      <c r="AN35" s="3">
        <v>9.94</v>
      </c>
    </row>
    <row r="36" spans="1:42" x14ac:dyDescent="0.2">
      <c r="A36" t="b">
        <f>_xlfn.IFNA(_xlfn.XLOOKUP($D36,GDP_by_Country_0622!$D:$D,GDP_by_Country_0622!A:A),FALSE)</f>
        <v>0</v>
      </c>
      <c r="B36" t="b">
        <f>_xlfn.IFNA(_xlfn.XLOOKUP($D36,GDP_by_Country_0622!$D:$D,GDP_by_Country_0622!B:B),FALSE)</f>
        <v>0</v>
      </c>
      <c r="C36" t="b">
        <f>_xlfn.IFNA(_xlfn.XLOOKUP($D36,GDP_by_Country_0622!$D:$D,GDP_by_Country_0622!C:C),FALSE)</f>
        <v>0</v>
      </c>
      <c r="D36" t="str">
        <f>_xlfn.XLOOKUP('Hist-ghg-emissions'!E36,'Country Code &amp; Info'!B:B,'Country Code &amp; Info'!A:A)</f>
        <v>CMR</v>
      </c>
      <c r="E36" s="25" t="s">
        <v>449</v>
      </c>
      <c r="F36" s="24" t="str">
        <f>IF(_xlfn.IFNA(_xlfn.XLOOKUP(D36,GDP_by_Country_0622!D$1:D$47,GDP_by_Country_0622!D$1:D$47),0)=0,"N","Y")</f>
        <v>N</v>
      </c>
      <c r="G36" s="22" t="s">
        <v>449</v>
      </c>
      <c r="H36" t="s">
        <v>722</v>
      </c>
      <c r="I36">
        <v>71.930000000000007</v>
      </c>
      <c r="J36">
        <v>71.62</v>
      </c>
      <c r="K36">
        <v>71.569999999999993</v>
      </c>
      <c r="L36">
        <v>75.739999999999995</v>
      </c>
      <c r="M36">
        <v>132.18</v>
      </c>
      <c r="N36">
        <v>132.22</v>
      </c>
      <c r="O36">
        <v>132.5</v>
      </c>
      <c r="P36">
        <v>133.37</v>
      </c>
      <c r="Q36">
        <v>137.22999999999999</v>
      </c>
      <c r="R36">
        <v>136.41999999999999</v>
      </c>
      <c r="S36">
        <v>137.82</v>
      </c>
      <c r="T36">
        <v>123.34</v>
      </c>
      <c r="U36">
        <v>123.4</v>
      </c>
      <c r="V36">
        <v>126.14</v>
      </c>
      <c r="W36">
        <v>123.97</v>
      </c>
      <c r="X36">
        <v>126.78</v>
      </c>
      <c r="Y36">
        <v>125.1</v>
      </c>
      <c r="Z36">
        <v>126.33</v>
      </c>
      <c r="AA36">
        <v>126.48</v>
      </c>
      <c r="AB36">
        <v>126.55</v>
      </c>
      <c r="AC36">
        <v>127.86</v>
      </c>
      <c r="AD36">
        <v>119.25</v>
      </c>
      <c r="AE36">
        <v>118.77</v>
      </c>
      <c r="AF36">
        <v>120.1</v>
      </c>
      <c r="AG36">
        <v>120.46</v>
      </c>
      <c r="AH36">
        <v>121.47</v>
      </c>
      <c r="AI36">
        <v>122.84</v>
      </c>
      <c r="AJ36">
        <v>122.84</v>
      </c>
      <c r="AK36">
        <v>123.33</v>
      </c>
      <c r="AM36" s="2" t="s">
        <v>242</v>
      </c>
      <c r="AN36" s="3">
        <v>8.89</v>
      </c>
      <c r="AP36">
        <v>87734574388072.703</v>
      </c>
    </row>
    <row r="37" spans="1:42" x14ac:dyDescent="0.2">
      <c r="A37" t="b">
        <f>_xlfn.IFNA(_xlfn.XLOOKUP($D37,GDP_by_Country_0622!$D:$D,GDP_by_Country_0622!A:A),FALSE)</f>
        <v>0</v>
      </c>
      <c r="B37" t="b">
        <f>_xlfn.IFNA(_xlfn.XLOOKUP($D37,GDP_by_Country_0622!$D:$D,GDP_by_Country_0622!B:B),FALSE)</f>
        <v>0</v>
      </c>
      <c r="C37" t="b">
        <f>_xlfn.IFNA(_xlfn.XLOOKUP($D37,GDP_by_Country_0622!$D:$D,GDP_by_Country_0622!C:C),FALSE)</f>
        <v>0</v>
      </c>
      <c r="D37" t="str">
        <f>_xlfn.XLOOKUP('Hist-ghg-emissions'!E37,'Country Code &amp; Info'!B:B,'Country Code &amp; Info'!A:A)</f>
        <v>COD</v>
      </c>
      <c r="E37" s="25" t="s">
        <v>447</v>
      </c>
      <c r="F37" s="24" t="str">
        <f>IF(_xlfn.IFNA(_xlfn.XLOOKUP(D37,GDP_by_Country_0622!D$1:D$47,GDP_by_Country_0622!D$1:D$47),0)=0,"N","Y")</f>
        <v>N</v>
      </c>
      <c r="G37" s="22" t="s">
        <v>743</v>
      </c>
      <c r="H37" t="s">
        <v>722</v>
      </c>
      <c r="I37">
        <v>434.87</v>
      </c>
      <c r="J37">
        <v>433.76</v>
      </c>
      <c r="K37">
        <v>434.16</v>
      </c>
      <c r="L37">
        <v>434.53</v>
      </c>
      <c r="M37">
        <v>434.86</v>
      </c>
      <c r="N37">
        <v>434.85</v>
      </c>
      <c r="O37">
        <v>430.38</v>
      </c>
      <c r="P37">
        <v>436.63</v>
      </c>
      <c r="Q37">
        <v>438.56</v>
      </c>
      <c r="R37">
        <v>430.8</v>
      </c>
      <c r="S37">
        <v>427.38</v>
      </c>
      <c r="T37">
        <v>418.8</v>
      </c>
      <c r="U37">
        <v>431.03</v>
      </c>
      <c r="V37">
        <v>437.71</v>
      </c>
      <c r="W37">
        <v>441.04</v>
      </c>
      <c r="X37">
        <v>441.4</v>
      </c>
      <c r="Y37">
        <v>443.97</v>
      </c>
      <c r="Z37">
        <v>437.15</v>
      </c>
      <c r="AA37">
        <v>441.49</v>
      </c>
      <c r="AB37">
        <v>441.53</v>
      </c>
      <c r="AC37">
        <v>444.19</v>
      </c>
      <c r="AD37">
        <v>678.57</v>
      </c>
      <c r="AE37">
        <v>677.83</v>
      </c>
      <c r="AF37">
        <v>682.12</v>
      </c>
      <c r="AG37">
        <v>682.66</v>
      </c>
      <c r="AH37">
        <v>685.35</v>
      </c>
      <c r="AI37">
        <v>685.22</v>
      </c>
      <c r="AJ37">
        <v>686.17</v>
      </c>
      <c r="AK37">
        <v>681.67</v>
      </c>
      <c r="AM37" s="2" t="s">
        <v>224</v>
      </c>
      <c r="AN37" s="3">
        <v>695.26</v>
      </c>
      <c r="AP37">
        <f>AP36*0.88</f>
        <v>77206425461503.984</v>
      </c>
    </row>
    <row r="38" spans="1:42" x14ac:dyDescent="0.2">
      <c r="A38" t="b">
        <f>_xlfn.IFNA(_xlfn.XLOOKUP($D38,GDP_by_Country_0622!$D:$D,GDP_by_Country_0622!A:A),FALSE)</f>
        <v>0</v>
      </c>
      <c r="B38" t="b">
        <f>_xlfn.IFNA(_xlfn.XLOOKUP($D38,GDP_by_Country_0622!$D:$D,GDP_by_Country_0622!B:B),FALSE)</f>
        <v>0</v>
      </c>
      <c r="C38" t="b">
        <f>_xlfn.IFNA(_xlfn.XLOOKUP($D38,GDP_by_Country_0622!$D:$D,GDP_by_Country_0622!C:C),FALSE)</f>
        <v>0</v>
      </c>
      <c r="D38" t="str">
        <f>_xlfn.XLOOKUP('Hist-ghg-emissions'!E38,'Country Code &amp; Info'!B:B,'Country Code &amp; Info'!A:A)</f>
        <v>COG</v>
      </c>
      <c r="E38" s="25" t="s">
        <v>445</v>
      </c>
      <c r="F38" s="24" t="str">
        <f>IF(_xlfn.IFNA(_xlfn.XLOOKUP(D38,GDP_by_Country_0622!D$1:D$47,GDP_by_Country_0622!D$1:D$47),0)=0,"N","Y")</f>
        <v>N</v>
      </c>
      <c r="G38" s="22" t="s">
        <v>734</v>
      </c>
      <c r="H38" t="s">
        <v>722</v>
      </c>
      <c r="I38">
        <v>13.88</v>
      </c>
      <c r="J38">
        <v>16.100000000000001</v>
      </c>
      <c r="K38">
        <v>16.010000000000002</v>
      </c>
      <c r="L38">
        <v>15.98</v>
      </c>
      <c r="M38">
        <v>15.75</v>
      </c>
      <c r="N38">
        <v>15.9</v>
      </c>
      <c r="O38">
        <v>14.68</v>
      </c>
      <c r="P38">
        <v>15.25</v>
      </c>
      <c r="Q38">
        <v>15.15</v>
      </c>
      <c r="R38">
        <v>14.98</v>
      </c>
      <c r="S38">
        <v>14.51</v>
      </c>
      <c r="T38">
        <v>14.41</v>
      </c>
      <c r="U38">
        <v>14.72</v>
      </c>
      <c r="V38">
        <v>16.010000000000002</v>
      </c>
      <c r="W38">
        <v>16.05</v>
      </c>
      <c r="X38">
        <v>18.53</v>
      </c>
      <c r="Y38">
        <v>18.96</v>
      </c>
      <c r="Z38">
        <v>18.89</v>
      </c>
      <c r="AA38">
        <v>19.329999999999998</v>
      </c>
      <c r="AB38">
        <v>19.38</v>
      </c>
      <c r="AC38">
        <v>19.649999999999999</v>
      </c>
      <c r="AD38">
        <v>19.89</v>
      </c>
      <c r="AE38">
        <v>19.8</v>
      </c>
      <c r="AF38">
        <v>19.350000000000001</v>
      </c>
      <c r="AG38">
        <v>19</v>
      </c>
      <c r="AH38">
        <v>19.03</v>
      </c>
      <c r="AI38">
        <v>20.22</v>
      </c>
      <c r="AJ38">
        <v>19.88</v>
      </c>
      <c r="AK38">
        <v>20.29</v>
      </c>
      <c r="AM38" s="2" t="s">
        <v>180</v>
      </c>
      <c r="AN38" s="3">
        <v>179.99</v>
      </c>
    </row>
    <row r="39" spans="1:42" x14ac:dyDescent="0.2">
      <c r="A39" t="b">
        <f>_xlfn.IFNA(_xlfn.XLOOKUP($D39,GDP_by_Country_0622!$D:$D,GDP_by_Country_0622!A:A),FALSE)</f>
        <v>0</v>
      </c>
      <c r="B39" t="b">
        <f>_xlfn.IFNA(_xlfn.XLOOKUP($D39,GDP_by_Country_0622!$D:$D,GDP_by_Country_0622!B:B),FALSE)</f>
        <v>0</v>
      </c>
      <c r="C39" t="b">
        <f>_xlfn.IFNA(_xlfn.XLOOKUP($D39,GDP_by_Country_0622!$D:$D,GDP_by_Country_0622!C:C),FALSE)</f>
        <v>0</v>
      </c>
      <c r="D39" t="str">
        <f>_xlfn.XLOOKUP('Hist-ghg-emissions'!E39,'Country Code &amp; Info'!B:B,'Country Code &amp; Info'!A:A)</f>
        <v>COK</v>
      </c>
      <c r="E39" s="25" t="s">
        <v>724</v>
      </c>
      <c r="F39" s="24" t="str">
        <f>IF(_xlfn.IFNA(_xlfn.XLOOKUP(D39,GDP_by_Country_0622!D$1:D$47,GDP_by_Country_0622!D$1:D$47),0)=0,"N","Y")</f>
        <v>N</v>
      </c>
      <c r="G39" s="22" t="s">
        <v>724</v>
      </c>
      <c r="H39" t="s">
        <v>722</v>
      </c>
      <c r="I39">
        <v>0.03</v>
      </c>
      <c r="J39">
        <v>0.03</v>
      </c>
      <c r="K39">
        <v>0.03</v>
      </c>
      <c r="L39">
        <v>0.03</v>
      </c>
      <c r="M39">
        <v>0.03</v>
      </c>
      <c r="N39">
        <v>0.04</v>
      </c>
      <c r="O39">
        <v>0.04</v>
      </c>
      <c r="P39">
        <v>0.05</v>
      </c>
      <c r="Q39">
        <v>0.05</v>
      </c>
      <c r="R39">
        <v>0.05</v>
      </c>
      <c r="S39">
        <v>0.04</v>
      </c>
      <c r="T39">
        <v>0.06</v>
      </c>
      <c r="U39">
        <v>0.05</v>
      </c>
      <c r="V39">
        <v>0.06</v>
      </c>
      <c r="W39">
        <v>0.06</v>
      </c>
      <c r="X39">
        <v>7.0000000000000007E-2</v>
      </c>
      <c r="Y39">
        <v>7.0000000000000007E-2</v>
      </c>
      <c r="Z39">
        <v>7.0000000000000007E-2</v>
      </c>
      <c r="AA39">
        <v>7.0000000000000007E-2</v>
      </c>
      <c r="AB39">
        <v>7.0000000000000007E-2</v>
      </c>
      <c r="AC39">
        <v>7.0000000000000007E-2</v>
      </c>
      <c r="AD39">
        <v>0.08</v>
      </c>
      <c r="AE39">
        <v>0.08</v>
      </c>
      <c r="AF39">
        <v>0.08</v>
      </c>
      <c r="AG39">
        <v>0.08</v>
      </c>
      <c r="AH39">
        <v>0.08</v>
      </c>
      <c r="AI39">
        <v>0.09</v>
      </c>
      <c r="AJ39">
        <v>0.09</v>
      </c>
      <c r="AK39">
        <v>0.1</v>
      </c>
      <c r="AM39" s="2" t="s">
        <v>178</v>
      </c>
      <c r="AN39" s="3">
        <v>28.42</v>
      </c>
    </row>
    <row r="40" spans="1:42" x14ac:dyDescent="0.2">
      <c r="A40" t="b">
        <f>_xlfn.IFNA(_xlfn.XLOOKUP($D40,GDP_by_Country_0622!$D:$D,GDP_by_Country_0622!A:A),FALSE)</f>
        <v>0</v>
      </c>
      <c r="B40" t="b">
        <f>_xlfn.IFNA(_xlfn.XLOOKUP($D40,GDP_by_Country_0622!$D:$D,GDP_by_Country_0622!B:B),FALSE)</f>
        <v>0</v>
      </c>
      <c r="C40" t="b">
        <f>_xlfn.IFNA(_xlfn.XLOOKUP($D40,GDP_by_Country_0622!$D:$D,GDP_by_Country_0622!C:C),FALSE)</f>
        <v>0</v>
      </c>
      <c r="D40" t="str">
        <f>_xlfn.XLOOKUP('Hist-ghg-emissions'!E40,'Country Code &amp; Info'!B:B,'Country Code &amp; Info'!A:A)</f>
        <v>COL</v>
      </c>
      <c r="E40" s="25" t="s">
        <v>443</v>
      </c>
      <c r="F40" s="24" t="str">
        <f>IF(_xlfn.IFNA(_xlfn.XLOOKUP(D40,GDP_by_Country_0622!D$1:D$47,GDP_by_Country_0622!D$1:D$47),0)=0,"N","Y")</f>
        <v>Y</v>
      </c>
      <c r="G40" s="22" t="s">
        <v>443</v>
      </c>
      <c r="H40" t="s">
        <v>722</v>
      </c>
      <c r="I40">
        <v>217.08</v>
      </c>
      <c r="J40">
        <v>218.85</v>
      </c>
      <c r="K40">
        <v>222.51</v>
      </c>
      <c r="L40">
        <v>226.53</v>
      </c>
      <c r="M40">
        <v>228.62</v>
      </c>
      <c r="N40">
        <v>231.69</v>
      </c>
      <c r="O40">
        <v>232.23</v>
      </c>
      <c r="P40">
        <v>237.26</v>
      </c>
      <c r="Q40">
        <v>239</v>
      </c>
      <c r="R40">
        <v>228.71</v>
      </c>
      <c r="S40">
        <v>233.07</v>
      </c>
      <c r="T40">
        <v>222.71</v>
      </c>
      <c r="U40">
        <v>221.71</v>
      </c>
      <c r="V40">
        <v>223.94</v>
      </c>
      <c r="W40">
        <v>226.33</v>
      </c>
      <c r="X40">
        <v>228.35</v>
      </c>
      <c r="Y40">
        <v>229.66</v>
      </c>
      <c r="Z40">
        <v>235.52</v>
      </c>
      <c r="AA40">
        <v>236.44</v>
      </c>
      <c r="AB40">
        <v>240.51</v>
      </c>
      <c r="AC40">
        <v>244.95</v>
      </c>
      <c r="AD40">
        <v>223.5</v>
      </c>
      <c r="AE40">
        <v>221.94</v>
      </c>
      <c r="AF40">
        <v>228.65</v>
      </c>
      <c r="AG40">
        <v>232.02</v>
      </c>
      <c r="AH40">
        <v>233.78</v>
      </c>
      <c r="AI40">
        <v>264.20999999999998</v>
      </c>
      <c r="AJ40">
        <v>260.61</v>
      </c>
      <c r="AK40">
        <v>267.95</v>
      </c>
      <c r="AM40" s="2" t="s">
        <v>172</v>
      </c>
      <c r="AN40" s="3">
        <v>70.709999999999994</v>
      </c>
    </row>
    <row r="41" spans="1:42" x14ac:dyDescent="0.2">
      <c r="A41" t="b">
        <f>_xlfn.IFNA(_xlfn.XLOOKUP($D41,GDP_by_Country_0622!$D:$D,GDP_by_Country_0622!A:A),FALSE)</f>
        <v>0</v>
      </c>
      <c r="B41" t="b">
        <f>_xlfn.IFNA(_xlfn.XLOOKUP($D41,GDP_by_Country_0622!$D:$D,GDP_by_Country_0622!B:B),FALSE)</f>
        <v>0</v>
      </c>
      <c r="C41" t="b">
        <f>_xlfn.IFNA(_xlfn.XLOOKUP($D41,GDP_by_Country_0622!$D:$D,GDP_by_Country_0622!C:C),FALSE)</f>
        <v>0</v>
      </c>
      <c r="D41" t="str">
        <f>_xlfn.XLOOKUP('Hist-ghg-emissions'!E41,'Country Code &amp; Info'!B:B,'Country Code &amp; Info'!A:A)</f>
        <v>COM</v>
      </c>
      <c r="E41" s="25" t="s">
        <v>441</v>
      </c>
      <c r="F41" s="24" t="str">
        <f>IF(_xlfn.IFNA(_xlfn.XLOOKUP(D41,GDP_by_Country_0622!D$1:D$47,GDP_by_Country_0622!D$1:D$47),0)=0,"N","Y")</f>
        <v>N</v>
      </c>
      <c r="G41" s="22" t="s">
        <v>441</v>
      </c>
      <c r="H41" t="s">
        <v>722</v>
      </c>
      <c r="I41">
        <v>0.34</v>
      </c>
      <c r="J41">
        <v>0.34</v>
      </c>
      <c r="K41">
        <v>0.34</v>
      </c>
      <c r="L41">
        <v>0.35</v>
      </c>
      <c r="M41">
        <v>0.36</v>
      </c>
      <c r="N41">
        <v>0.36</v>
      </c>
      <c r="O41">
        <v>0.37</v>
      </c>
      <c r="P41">
        <v>0.37</v>
      </c>
      <c r="Q41">
        <v>0.39</v>
      </c>
      <c r="R41">
        <v>0.4</v>
      </c>
      <c r="S41">
        <v>0.38</v>
      </c>
      <c r="T41">
        <v>0.4</v>
      </c>
      <c r="U41">
        <v>0.41</v>
      </c>
      <c r="V41">
        <v>0.43</v>
      </c>
      <c r="W41">
        <v>0.45</v>
      </c>
      <c r="X41">
        <v>0.47</v>
      </c>
      <c r="Y41">
        <v>0.47</v>
      </c>
      <c r="Z41">
        <v>0.42</v>
      </c>
      <c r="AA41">
        <v>0.45</v>
      </c>
      <c r="AB41">
        <v>0.46</v>
      </c>
      <c r="AC41">
        <v>0.5</v>
      </c>
      <c r="AD41">
        <v>0.51</v>
      </c>
      <c r="AE41">
        <v>0.52</v>
      </c>
      <c r="AF41">
        <v>0.55000000000000004</v>
      </c>
      <c r="AG41">
        <v>0.55000000000000004</v>
      </c>
      <c r="AH41">
        <v>0.56999999999999995</v>
      </c>
      <c r="AI41">
        <v>0.6</v>
      </c>
      <c r="AJ41">
        <v>0.64</v>
      </c>
      <c r="AK41">
        <v>0.65</v>
      </c>
      <c r="AM41" s="2" t="s">
        <v>152</v>
      </c>
      <c r="AN41" s="3">
        <v>356.74</v>
      </c>
    </row>
    <row r="42" spans="1:42" x14ac:dyDescent="0.2">
      <c r="A42" t="b">
        <f>_xlfn.IFNA(_xlfn.XLOOKUP($D42,GDP_by_Country_0622!$D:$D,GDP_by_Country_0622!A:A),FALSE)</f>
        <v>0</v>
      </c>
      <c r="B42" t="b">
        <f>_xlfn.IFNA(_xlfn.XLOOKUP($D42,GDP_by_Country_0622!$D:$D,GDP_by_Country_0622!B:B),FALSE)</f>
        <v>0</v>
      </c>
      <c r="C42" t="b">
        <f>_xlfn.IFNA(_xlfn.XLOOKUP($D42,GDP_by_Country_0622!$D:$D,GDP_by_Country_0622!C:C),FALSE)</f>
        <v>0</v>
      </c>
      <c r="D42" t="str">
        <f>_xlfn.XLOOKUP('Hist-ghg-emissions'!E42,'Country Code &amp; Info'!B:B,'Country Code &amp; Info'!A:A)</f>
        <v>CPV</v>
      </c>
      <c r="E42" s="25" t="s">
        <v>714</v>
      </c>
      <c r="F42" s="24" t="str">
        <f>IF(_xlfn.IFNA(_xlfn.XLOOKUP(D42,GDP_by_Country_0622!D$1:D$47,GDP_by_Country_0622!D$1:D$47),0)=0,"N","Y")</f>
        <v>N</v>
      </c>
      <c r="G42" s="22" t="s">
        <v>714</v>
      </c>
      <c r="H42" t="s">
        <v>722</v>
      </c>
      <c r="I42">
        <v>-0.27</v>
      </c>
      <c r="J42">
        <v>-0.26</v>
      </c>
      <c r="K42">
        <v>-0.22</v>
      </c>
      <c r="L42">
        <v>-0.22</v>
      </c>
      <c r="M42">
        <v>-0.23</v>
      </c>
      <c r="N42">
        <v>-0.2</v>
      </c>
      <c r="O42">
        <v>-0.21</v>
      </c>
      <c r="P42">
        <v>-0.2</v>
      </c>
      <c r="Q42">
        <v>-0.17</v>
      </c>
      <c r="R42">
        <v>-0.13</v>
      </c>
      <c r="S42">
        <v>-0.11</v>
      </c>
      <c r="T42">
        <v>0.37</v>
      </c>
      <c r="U42">
        <v>0.4</v>
      </c>
      <c r="V42">
        <v>0.43</v>
      </c>
      <c r="W42">
        <v>0.47</v>
      </c>
      <c r="X42">
        <v>0.57999999999999996</v>
      </c>
      <c r="Y42">
        <v>0.64</v>
      </c>
      <c r="Z42">
        <v>0.6</v>
      </c>
      <c r="AA42">
        <v>0.62</v>
      </c>
      <c r="AB42">
        <v>0.67</v>
      </c>
      <c r="AC42">
        <v>0.71</v>
      </c>
      <c r="AD42">
        <v>0.7</v>
      </c>
      <c r="AE42">
        <v>0.67</v>
      </c>
      <c r="AF42">
        <v>0.65</v>
      </c>
      <c r="AG42">
        <v>0.65</v>
      </c>
      <c r="AH42">
        <v>0.66</v>
      </c>
      <c r="AI42">
        <v>0.71</v>
      </c>
      <c r="AJ42">
        <v>0.73</v>
      </c>
      <c r="AK42">
        <v>0.77</v>
      </c>
      <c r="AM42" s="2" t="s">
        <v>144</v>
      </c>
      <c r="AN42" s="3">
        <v>67.150000000000006</v>
      </c>
    </row>
    <row r="43" spans="1:42" x14ac:dyDescent="0.2">
      <c r="A43" t="b">
        <f>_xlfn.IFNA(_xlfn.XLOOKUP($D43,GDP_by_Country_0622!$D:$D,GDP_by_Country_0622!A:A),FALSE)</f>
        <v>0</v>
      </c>
      <c r="B43" t="b">
        <f>_xlfn.IFNA(_xlfn.XLOOKUP($D43,GDP_by_Country_0622!$D:$D,GDP_by_Country_0622!B:B),FALSE)</f>
        <v>0</v>
      </c>
      <c r="C43" t="b">
        <f>_xlfn.IFNA(_xlfn.XLOOKUP($D43,GDP_by_Country_0622!$D:$D,GDP_by_Country_0622!C:C),FALSE)</f>
        <v>0</v>
      </c>
      <c r="D43" t="str">
        <f>_xlfn.XLOOKUP('Hist-ghg-emissions'!E43,'Country Code &amp; Info'!B:B,'Country Code &amp; Info'!A:A)</f>
        <v>CRI</v>
      </c>
      <c r="E43" s="25" t="s">
        <v>437</v>
      </c>
      <c r="F43" s="24" t="str">
        <f>IF(_xlfn.IFNA(_xlfn.XLOOKUP(D43,GDP_by_Country_0622!D$1:D$47,GDP_by_Country_0622!D$1:D$47),0)=0,"N","Y")</f>
        <v>Y</v>
      </c>
      <c r="G43" s="22" t="s">
        <v>437</v>
      </c>
      <c r="H43" t="s">
        <v>722</v>
      </c>
      <c r="I43">
        <v>11.34</v>
      </c>
      <c r="J43">
        <v>11.61</v>
      </c>
      <c r="K43">
        <v>12.71</v>
      </c>
      <c r="L43">
        <v>12.77</v>
      </c>
      <c r="M43">
        <v>13.16</v>
      </c>
      <c r="N43">
        <v>12.73</v>
      </c>
      <c r="O43">
        <v>12.68</v>
      </c>
      <c r="P43">
        <v>12.78</v>
      </c>
      <c r="Q43">
        <v>13.53</v>
      </c>
      <c r="R43">
        <v>13.33</v>
      </c>
      <c r="S43">
        <v>13.19</v>
      </c>
      <c r="T43">
        <v>10.59</v>
      </c>
      <c r="U43">
        <v>10.62</v>
      </c>
      <c r="V43">
        <v>10.99</v>
      </c>
      <c r="W43">
        <v>10.97</v>
      </c>
      <c r="X43">
        <v>11.51</v>
      </c>
      <c r="Y43">
        <v>11.82</v>
      </c>
      <c r="Z43">
        <v>13.24</v>
      </c>
      <c r="AA43">
        <v>13.4</v>
      </c>
      <c r="AB43">
        <v>12.99</v>
      </c>
      <c r="AC43">
        <v>13.11</v>
      </c>
      <c r="AD43">
        <v>7.01</v>
      </c>
      <c r="AE43">
        <v>7</v>
      </c>
      <c r="AF43">
        <v>7.49</v>
      </c>
      <c r="AG43">
        <v>7.49</v>
      </c>
      <c r="AH43">
        <v>7.4</v>
      </c>
      <c r="AI43">
        <v>8.31</v>
      </c>
      <c r="AJ43">
        <v>8.43</v>
      </c>
      <c r="AK43">
        <v>8.5399999999999991</v>
      </c>
      <c r="AM43" s="2" t="s">
        <v>128</v>
      </c>
      <c r="AN43" s="3">
        <v>1992.08</v>
      </c>
    </row>
    <row r="44" spans="1:42" x14ac:dyDescent="0.2">
      <c r="A44" t="b">
        <f>_xlfn.IFNA(_xlfn.XLOOKUP($D44,GDP_by_Country_0622!$D:$D,GDP_by_Country_0622!A:A),FALSE)</f>
        <v>0</v>
      </c>
      <c r="B44" t="b">
        <f>_xlfn.IFNA(_xlfn.XLOOKUP($D44,GDP_by_Country_0622!$D:$D,GDP_by_Country_0622!B:B),FALSE)</f>
        <v>0</v>
      </c>
      <c r="C44" t="b">
        <f>_xlfn.IFNA(_xlfn.XLOOKUP($D44,GDP_by_Country_0622!$D:$D,GDP_by_Country_0622!C:C),FALSE)</f>
        <v>0</v>
      </c>
      <c r="D44" t="str">
        <f>_xlfn.XLOOKUP('Hist-ghg-emissions'!E44,'Country Code &amp; Info'!B:B,'Country Code &amp; Info'!A:A)</f>
        <v>CUB</v>
      </c>
      <c r="E44" s="25" t="s">
        <v>433</v>
      </c>
      <c r="F44" s="24" t="str">
        <f>IF(_xlfn.IFNA(_xlfn.XLOOKUP(D44,GDP_by_Country_0622!D$1:D$47,GDP_by_Country_0622!D$1:D$47),0)=0,"N","Y")</f>
        <v>N</v>
      </c>
      <c r="G44" s="22" t="s">
        <v>433</v>
      </c>
      <c r="H44" t="s">
        <v>722</v>
      </c>
      <c r="I44">
        <v>43.7</v>
      </c>
      <c r="J44">
        <v>34.840000000000003</v>
      </c>
      <c r="K44">
        <v>28.9</v>
      </c>
      <c r="L44">
        <v>25.11</v>
      </c>
      <c r="M44">
        <v>26.44</v>
      </c>
      <c r="N44">
        <v>28.2</v>
      </c>
      <c r="O44">
        <v>31.3</v>
      </c>
      <c r="P44">
        <v>33.75</v>
      </c>
      <c r="Q44">
        <v>33.229999999999997</v>
      </c>
      <c r="R44">
        <v>33.57</v>
      </c>
      <c r="S44">
        <v>33.9</v>
      </c>
      <c r="T44">
        <v>33.39</v>
      </c>
      <c r="U44">
        <v>32.06</v>
      </c>
      <c r="V44">
        <v>31.31</v>
      </c>
      <c r="W44">
        <v>30.85</v>
      </c>
      <c r="X44">
        <v>31.05</v>
      </c>
      <c r="Y44">
        <v>31.95</v>
      </c>
      <c r="Z44">
        <v>33</v>
      </c>
      <c r="AA44">
        <v>32.450000000000003</v>
      </c>
      <c r="AB44">
        <v>33.85</v>
      </c>
      <c r="AC44">
        <v>36.89</v>
      </c>
      <c r="AD44">
        <v>33.31</v>
      </c>
      <c r="AE44">
        <v>33.5</v>
      </c>
      <c r="AF44">
        <v>32.18</v>
      </c>
      <c r="AG44">
        <v>31.83</v>
      </c>
      <c r="AH44">
        <v>31.91</v>
      </c>
      <c r="AI44">
        <v>42.62</v>
      </c>
      <c r="AJ44">
        <v>39.47</v>
      </c>
      <c r="AK44">
        <v>38.82</v>
      </c>
      <c r="AM44" s="2" t="s">
        <v>122</v>
      </c>
      <c r="AN44" s="3">
        <v>638.12</v>
      </c>
    </row>
    <row r="45" spans="1:42" x14ac:dyDescent="0.2">
      <c r="A45" t="b">
        <f>_xlfn.IFNA(_xlfn.XLOOKUP($D45,GDP_by_Country_0622!$D:$D,GDP_by_Country_0622!A:A),FALSE)</f>
        <v>0</v>
      </c>
      <c r="B45" t="b">
        <f>_xlfn.IFNA(_xlfn.XLOOKUP($D45,GDP_by_Country_0622!$D:$D,GDP_by_Country_0622!B:B),FALSE)</f>
        <v>0</v>
      </c>
      <c r="C45" t="b">
        <f>_xlfn.IFNA(_xlfn.XLOOKUP($D45,GDP_by_Country_0622!$D:$D,GDP_by_Country_0622!C:C),FALSE)</f>
        <v>0</v>
      </c>
      <c r="D45" t="str">
        <f>_xlfn.XLOOKUP('Hist-ghg-emissions'!E45,'Country Code &amp; Info'!B:B,'Country Code &amp; Info'!A:A)</f>
        <v>CYP</v>
      </c>
      <c r="E45" s="25" t="s">
        <v>427</v>
      </c>
      <c r="F45" s="24" t="str">
        <f>IF(_xlfn.IFNA(_xlfn.XLOOKUP(D45,GDP_by_Country_0622!D$1:D$47,GDP_by_Country_0622!D$1:D$47),0)=0,"N","Y")</f>
        <v>N</v>
      </c>
      <c r="G45" s="22" t="s">
        <v>427</v>
      </c>
      <c r="H45" t="s">
        <v>722</v>
      </c>
      <c r="I45">
        <v>5.35</v>
      </c>
      <c r="J45">
        <v>5.87</v>
      </c>
      <c r="K45">
        <v>6.29</v>
      </c>
      <c r="L45">
        <v>6.56</v>
      </c>
      <c r="M45">
        <v>6.81</v>
      </c>
      <c r="N45">
        <v>6.7</v>
      </c>
      <c r="O45">
        <v>7.08</v>
      </c>
      <c r="P45">
        <v>7.17</v>
      </c>
      <c r="Q45">
        <v>7.49</v>
      </c>
      <c r="R45">
        <v>7.77</v>
      </c>
      <c r="S45">
        <v>8.0299999999999994</v>
      </c>
      <c r="T45">
        <v>7.76</v>
      </c>
      <c r="U45">
        <v>7.99</v>
      </c>
      <c r="V45">
        <v>8.65</v>
      </c>
      <c r="W45">
        <v>8.6</v>
      </c>
      <c r="X45">
        <v>8.74</v>
      </c>
      <c r="Y45">
        <v>8.85</v>
      </c>
      <c r="Z45">
        <v>9.17</v>
      </c>
      <c r="AA45">
        <v>9.36</v>
      </c>
      <c r="AB45">
        <v>9.18</v>
      </c>
      <c r="AC45">
        <v>8.8699999999999992</v>
      </c>
      <c r="AD45">
        <v>8.56</v>
      </c>
      <c r="AE45">
        <v>8.0500000000000007</v>
      </c>
      <c r="AF45">
        <v>7.38</v>
      </c>
      <c r="AG45">
        <v>7.77</v>
      </c>
      <c r="AH45">
        <v>7.83</v>
      </c>
      <c r="AI45">
        <v>8.2899999999999991</v>
      </c>
      <c r="AJ45">
        <v>8.43</v>
      </c>
      <c r="AK45">
        <v>8.35</v>
      </c>
      <c r="AM45" s="2" t="s">
        <v>90</v>
      </c>
      <c r="AN45" s="3">
        <v>38.86</v>
      </c>
    </row>
    <row r="46" spans="1:42" x14ac:dyDescent="0.2">
      <c r="A46" t="b">
        <f>_xlfn.IFNA(_xlfn.XLOOKUP($D46,GDP_by_Country_0622!$D:$D,GDP_by_Country_0622!A:A),FALSE)</f>
        <v>0</v>
      </c>
      <c r="B46" t="b">
        <f>_xlfn.IFNA(_xlfn.XLOOKUP($D46,GDP_by_Country_0622!$D:$D,GDP_by_Country_0622!B:B),FALSE)</f>
        <v>0</v>
      </c>
      <c r="C46" t="b">
        <f>_xlfn.IFNA(_xlfn.XLOOKUP($D46,GDP_by_Country_0622!$D:$D,GDP_by_Country_0622!C:C),FALSE)</f>
        <v>0</v>
      </c>
      <c r="D46" t="str">
        <f>_xlfn.XLOOKUP('Hist-ghg-emissions'!E46,'Country Code &amp; Info'!B:B,'Country Code &amp; Info'!A:A)</f>
        <v>CZE</v>
      </c>
      <c r="E46" s="25" t="s">
        <v>425</v>
      </c>
      <c r="F46" s="24" t="str">
        <f>IF(_xlfn.IFNA(_xlfn.XLOOKUP(D46,GDP_by_Country_0622!D$1:D$47,GDP_by_Country_0622!D$1:D$47),0)=0,"N","Y")</f>
        <v>Y</v>
      </c>
      <c r="G46" s="22" t="s">
        <v>425</v>
      </c>
      <c r="H46" t="s">
        <v>722</v>
      </c>
      <c r="I46">
        <v>172.9</v>
      </c>
      <c r="J46">
        <v>156.16999999999999</v>
      </c>
      <c r="K46">
        <v>151.72</v>
      </c>
      <c r="L46">
        <v>147</v>
      </c>
      <c r="M46">
        <v>139.71</v>
      </c>
      <c r="N46">
        <v>139.69</v>
      </c>
      <c r="O46">
        <v>141.30000000000001</v>
      </c>
      <c r="P46">
        <v>138.79</v>
      </c>
      <c r="Q46">
        <v>132.16</v>
      </c>
      <c r="R46">
        <v>124.05</v>
      </c>
      <c r="S46">
        <v>134.68</v>
      </c>
      <c r="T46">
        <v>136.91</v>
      </c>
      <c r="U46">
        <v>131.29</v>
      </c>
      <c r="V46">
        <v>135.63</v>
      </c>
      <c r="W46">
        <v>136.18</v>
      </c>
      <c r="X46">
        <v>133.11000000000001</v>
      </c>
      <c r="Y46">
        <v>134.09</v>
      </c>
      <c r="Z46">
        <v>137.06</v>
      </c>
      <c r="AA46">
        <v>132</v>
      </c>
      <c r="AB46">
        <v>124.37</v>
      </c>
      <c r="AC46">
        <v>127.45</v>
      </c>
      <c r="AD46">
        <v>128.13999999999999</v>
      </c>
      <c r="AE46">
        <v>124.74</v>
      </c>
      <c r="AF46">
        <v>119.45</v>
      </c>
      <c r="AG46">
        <v>116.73</v>
      </c>
      <c r="AH46">
        <v>118.65</v>
      </c>
      <c r="AI46">
        <v>118.28</v>
      </c>
      <c r="AJ46">
        <v>118.3</v>
      </c>
      <c r="AK46">
        <v>117.03</v>
      </c>
      <c r="AM46" s="2" t="s">
        <v>88</v>
      </c>
      <c r="AN46" s="3">
        <v>17.510000000000002</v>
      </c>
    </row>
    <row r="47" spans="1:42" x14ac:dyDescent="0.2">
      <c r="A47" t="b">
        <f>_xlfn.IFNA(_xlfn.XLOOKUP($D47,GDP_by_Country_0622!$D:$D,GDP_by_Country_0622!A:A),FALSE)</f>
        <v>1</v>
      </c>
      <c r="B47" t="b">
        <f>_xlfn.IFNA(_xlfn.XLOOKUP($D47,GDP_by_Country_0622!$D:$D,GDP_by_Country_0622!B:B),FALSE)</f>
        <v>1</v>
      </c>
      <c r="C47" t="b">
        <f>_xlfn.IFNA(_xlfn.XLOOKUP($D47,GDP_by_Country_0622!$D:$D,GDP_by_Country_0622!C:C),FALSE)</f>
        <v>1</v>
      </c>
      <c r="D47" t="str">
        <f>_xlfn.XLOOKUP('Hist-ghg-emissions'!E47,'Country Code &amp; Info'!B:B,'Country Code &amp; Info'!A:A)</f>
        <v>DEU</v>
      </c>
      <c r="E47" s="25" t="s">
        <v>423</v>
      </c>
      <c r="F47" s="24" t="str">
        <f>IF(_xlfn.IFNA(_xlfn.XLOOKUP(D47,GDP_by_Country_0622!D$1:D$47,GDP_by_Country_0622!D$1:D$47),0)=0,"N","Y")</f>
        <v>Y</v>
      </c>
      <c r="G47" s="22" t="s">
        <v>423</v>
      </c>
      <c r="H47" t="s">
        <v>722</v>
      </c>
      <c r="I47">
        <v>1109.28</v>
      </c>
      <c r="J47">
        <v>1079.69</v>
      </c>
      <c r="K47">
        <v>1032.01</v>
      </c>
      <c r="L47">
        <v>1024.31</v>
      </c>
      <c r="M47">
        <v>1011.41</v>
      </c>
      <c r="N47">
        <v>1004.79</v>
      </c>
      <c r="O47">
        <v>1032.92</v>
      </c>
      <c r="P47">
        <v>994.92</v>
      </c>
      <c r="Q47">
        <v>968.6</v>
      </c>
      <c r="R47">
        <v>934.16</v>
      </c>
      <c r="S47">
        <v>924.72</v>
      </c>
      <c r="T47">
        <v>973.21</v>
      </c>
      <c r="U47">
        <v>954.76</v>
      </c>
      <c r="V47">
        <v>953.66</v>
      </c>
      <c r="W47">
        <v>933.79</v>
      </c>
      <c r="X47">
        <v>909.39</v>
      </c>
      <c r="Y47">
        <v>915.88</v>
      </c>
      <c r="Z47">
        <v>886.8</v>
      </c>
      <c r="AA47">
        <v>889.47</v>
      </c>
      <c r="AB47">
        <v>832.31</v>
      </c>
      <c r="AC47">
        <v>862.97</v>
      </c>
      <c r="AD47">
        <v>823.34</v>
      </c>
      <c r="AE47">
        <v>837.46</v>
      </c>
      <c r="AF47">
        <v>854.7</v>
      </c>
      <c r="AG47">
        <v>814.43</v>
      </c>
      <c r="AH47">
        <v>818.22</v>
      </c>
      <c r="AI47">
        <v>820.7</v>
      </c>
      <c r="AJ47">
        <v>803.18</v>
      </c>
      <c r="AK47">
        <v>776.61</v>
      </c>
      <c r="AM47" s="2" t="s">
        <v>86</v>
      </c>
      <c r="AN47" s="3">
        <v>30.05</v>
      </c>
    </row>
    <row r="48" spans="1:42" x14ac:dyDescent="0.2">
      <c r="A48" t="b">
        <f>_xlfn.IFNA(_xlfn.XLOOKUP($D48,GDP_by_Country_0622!$D:$D,GDP_by_Country_0622!A:A),FALSE)</f>
        <v>0</v>
      </c>
      <c r="B48" t="b">
        <f>_xlfn.IFNA(_xlfn.XLOOKUP($D48,GDP_by_Country_0622!$D:$D,GDP_by_Country_0622!B:B),FALSE)</f>
        <v>0</v>
      </c>
      <c r="C48" t="b">
        <f>_xlfn.IFNA(_xlfn.XLOOKUP($D48,GDP_by_Country_0622!$D:$D,GDP_by_Country_0622!C:C),FALSE)</f>
        <v>0</v>
      </c>
      <c r="D48" t="str">
        <f>_xlfn.XLOOKUP('Hist-ghg-emissions'!E48,'Country Code &amp; Info'!B:B,'Country Code &amp; Info'!A:A)</f>
        <v>DJI</v>
      </c>
      <c r="E48" s="25" t="s">
        <v>421</v>
      </c>
      <c r="F48" s="24" t="str">
        <f>IF(_xlfn.IFNA(_xlfn.XLOOKUP(D48,GDP_by_Country_0622!D$1:D$47,GDP_by_Country_0622!D$1:D$47),0)=0,"N","Y")</f>
        <v>N</v>
      </c>
      <c r="G48" s="22" t="s">
        <v>421</v>
      </c>
      <c r="H48" t="s">
        <v>722</v>
      </c>
      <c r="I48">
        <v>0.99</v>
      </c>
      <c r="J48">
        <v>1.01</v>
      </c>
      <c r="K48">
        <v>1.02</v>
      </c>
      <c r="L48">
        <v>1.04</v>
      </c>
      <c r="M48">
        <v>1.05</v>
      </c>
      <c r="N48">
        <v>1.1000000000000001</v>
      </c>
      <c r="O48">
        <v>1.1499999999999999</v>
      </c>
      <c r="P48">
        <v>1.18</v>
      </c>
      <c r="Q48">
        <v>1.19</v>
      </c>
      <c r="R48">
        <v>1.23</v>
      </c>
      <c r="S48">
        <v>1.27</v>
      </c>
      <c r="T48">
        <v>1.28</v>
      </c>
      <c r="U48">
        <v>1.31</v>
      </c>
      <c r="V48">
        <v>1.33</v>
      </c>
      <c r="W48">
        <v>1.32</v>
      </c>
      <c r="X48">
        <v>1.36</v>
      </c>
      <c r="Y48">
        <v>1.36</v>
      </c>
      <c r="Z48">
        <v>1.4</v>
      </c>
      <c r="AA48">
        <v>1.41</v>
      </c>
      <c r="AB48">
        <v>1.4</v>
      </c>
      <c r="AC48">
        <v>1.46</v>
      </c>
      <c r="AD48">
        <v>1.42</v>
      </c>
      <c r="AE48">
        <v>1.46</v>
      </c>
      <c r="AF48">
        <v>1.52</v>
      </c>
      <c r="AG48">
        <v>1.43</v>
      </c>
      <c r="AH48">
        <v>1.52</v>
      </c>
      <c r="AI48">
        <v>1.47</v>
      </c>
      <c r="AJ48">
        <v>1.46</v>
      </c>
      <c r="AK48">
        <v>1.48</v>
      </c>
      <c r="AM48" s="2" t="s">
        <v>44</v>
      </c>
      <c r="AN48" s="3">
        <v>473.87</v>
      </c>
    </row>
    <row r="49" spans="1:71" x14ac:dyDescent="0.2">
      <c r="A49" t="b">
        <f>_xlfn.IFNA(_xlfn.XLOOKUP($D49,GDP_by_Country_0622!$D:$D,GDP_by_Country_0622!A:A),FALSE)</f>
        <v>0</v>
      </c>
      <c r="B49" t="b">
        <f>_xlfn.IFNA(_xlfn.XLOOKUP($D49,GDP_by_Country_0622!$D:$D,GDP_by_Country_0622!B:B),FALSE)</f>
        <v>0</v>
      </c>
      <c r="C49" t="b">
        <f>_xlfn.IFNA(_xlfn.XLOOKUP($D49,GDP_by_Country_0622!$D:$D,GDP_by_Country_0622!C:C),FALSE)</f>
        <v>0</v>
      </c>
      <c r="D49" t="str">
        <f>_xlfn.XLOOKUP('Hist-ghg-emissions'!E49,'Country Code &amp; Info'!B:B,'Country Code &amp; Info'!A:A)</f>
        <v>DMA</v>
      </c>
      <c r="E49" s="25" t="s">
        <v>419</v>
      </c>
      <c r="F49" s="24" t="str">
        <f>IF(_xlfn.IFNA(_xlfn.XLOOKUP(D49,GDP_by_Country_0622!D$1:D$47,GDP_by_Country_0622!D$1:D$47),0)=0,"N","Y")</f>
        <v>N</v>
      </c>
      <c r="G49" s="22" t="s">
        <v>419</v>
      </c>
      <c r="H49" t="s">
        <v>722</v>
      </c>
      <c r="I49">
        <v>0.24</v>
      </c>
      <c r="J49">
        <v>0.24</v>
      </c>
      <c r="K49">
        <v>0.26</v>
      </c>
      <c r="L49">
        <v>0.26</v>
      </c>
      <c r="M49">
        <v>0.26</v>
      </c>
      <c r="N49">
        <v>0.27</v>
      </c>
      <c r="O49">
        <v>0.24</v>
      </c>
      <c r="P49">
        <v>0.25</v>
      </c>
      <c r="Q49">
        <v>0.25</v>
      </c>
      <c r="R49">
        <v>0.25</v>
      </c>
      <c r="S49">
        <v>0.26</v>
      </c>
      <c r="T49">
        <v>0.21</v>
      </c>
      <c r="U49">
        <v>0.18</v>
      </c>
      <c r="V49">
        <v>0.19</v>
      </c>
      <c r="W49">
        <v>0.21</v>
      </c>
      <c r="X49">
        <v>0.22</v>
      </c>
      <c r="Y49">
        <v>0.23</v>
      </c>
      <c r="Z49">
        <v>0.24</v>
      </c>
      <c r="AA49">
        <v>0.24</v>
      </c>
      <c r="AB49">
        <v>0.56000000000000005</v>
      </c>
      <c r="AC49">
        <v>0.24</v>
      </c>
      <c r="AD49">
        <v>0.23</v>
      </c>
      <c r="AE49">
        <v>0.31</v>
      </c>
      <c r="AF49">
        <v>0.23</v>
      </c>
      <c r="AG49">
        <v>0.24</v>
      </c>
      <c r="AH49">
        <v>0.24</v>
      </c>
      <c r="AI49">
        <v>0.24</v>
      </c>
      <c r="AJ49">
        <v>0.22</v>
      </c>
      <c r="AK49">
        <v>0.23</v>
      </c>
      <c r="AM49" s="2" t="s">
        <v>30</v>
      </c>
      <c r="AN49" s="3">
        <v>5794.35</v>
      </c>
    </row>
    <row r="50" spans="1:71" x14ac:dyDescent="0.2">
      <c r="A50" t="b">
        <f>_xlfn.IFNA(_xlfn.XLOOKUP($D50,GDP_by_Country_0622!$D:$D,GDP_by_Country_0622!A:A),FALSE)</f>
        <v>0</v>
      </c>
      <c r="B50" t="b">
        <f>_xlfn.IFNA(_xlfn.XLOOKUP($D50,GDP_by_Country_0622!$D:$D,GDP_by_Country_0622!B:B),FALSE)</f>
        <v>0</v>
      </c>
      <c r="C50" t="b">
        <f>_xlfn.IFNA(_xlfn.XLOOKUP($D50,GDP_by_Country_0622!$D:$D,GDP_by_Country_0622!C:C),FALSE)</f>
        <v>0</v>
      </c>
      <c r="D50" t="str">
        <f>_xlfn.XLOOKUP('Hist-ghg-emissions'!E50,'Country Code &amp; Info'!B:B,'Country Code &amp; Info'!A:A)</f>
        <v>DNK</v>
      </c>
      <c r="E50" s="25" t="s">
        <v>417</v>
      </c>
      <c r="F50" s="24" t="str">
        <f>IF(_xlfn.IFNA(_xlfn.XLOOKUP(D50,GDP_by_Country_0622!D$1:D$47,GDP_by_Country_0622!D$1:D$47),0)=0,"N","Y")</f>
        <v>Y</v>
      </c>
      <c r="G50" s="22" t="s">
        <v>417</v>
      </c>
      <c r="H50" t="s">
        <v>722</v>
      </c>
      <c r="I50">
        <v>68.510000000000005</v>
      </c>
      <c r="J50">
        <v>79.13</v>
      </c>
      <c r="K50">
        <v>72.94</v>
      </c>
      <c r="L50">
        <v>75.5</v>
      </c>
      <c r="M50">
        <v>79.2</v>
      </c>
      <c r="N50">
        <v>76.11</v>
      </c>
      <c r="O50">
        <v>89.58</v>
      </c>
      <c r="P50">
        <v>79.91</v>
      </c>
      <c r="Q50">
        <v>75.849999999999994</v>
      </c>
      <c r="R50">
        <v>73.010000000000005</v>
      </c>
      <c r="S50">
        <v>68.8</v>
      </c>
      <c r="T50">
        <v>69.7</v>
      </c>
      <c r="U50">
        <v>69.44</v>
      </c>
      <c r="V50">
        <v>74.87</v>
      </c>
      <c r="W50">
        <v>68.540000000000006</v>
      </c>
      <c r="X50">
        <v>64.69</v>
      </c>
      <c r="Y50">
        <v>72.459999999999994</v>
      </c>
      <c r="Z50">
        <v>67.650000000000006</v>
      </c>
      <c r="AA50">
        <v>64.17</v>
      </c>
      <c r="AB50">
        <v>61.36</v>
      </c>
      <c r="AC50">
        <v>61.79</v>
      </c>
      <c r="AD50">
        <v>54.51</v>
      </c>
      <c r="AE50">
        <v>49.44</v>
      </c>
      <c r="AF50">
        <v>50.98</v>
      </c>
      <c r="AG50">
        <v>46.73</v>
      </c>
      <c r="AH50">
        <v>44.65</v>
      </c>
      <c r="AI50">
        <v>49.19</v>
      </c>
      <c r="AJ50">
        <v>47.02</v>
      </c>
      <c r="AK50">
        <v>46.73</v>
      </c>
      <c r="AM50" s="2" t="s">
        <v>6</v>
      </c>
      <c r="AN50" s="3">
        <v>520.5</v>
      </c>
    </row>
    <row r="51" spans="1:71" x14ac:dyDescent="0.2">
      <c r="A51" t="b">
        <f>_xlfn.IFNA(_xlfn.XLOOKUP($D51,GDP_by_Country_0622!$D:$D,GDP_by_Country_0622!A:A),FALSE)</f>
        <v>0</v>
      </c>
      <c r="B51" t="b">
        <f>_xlfn.IFNA(_xlfn.XLOOKUP($D51,GDP_by_Country_0622!$D:$D,GDP_by_Country_0622!B:B),FALSE)</f>
        <v>0</v>
      </c>
      <c r="C51" t="b">
        <f>_xlfn.IFNA(_xlfn.XLOOKUP($D51,GDP_by_Country_0622!$D:$D,GDP_by_Country_0622!C:C),FALSE)</f>
        <v>0</v>
      </c>
      <c r="D51" t="str">
        <f>_xlfn.XLOOKUP('Hist-ghg-emissions'!E51,'Country Code &amp; Info'!B:B,'Country Code &amp; Info'!A:A)</f>
        <v>DOM</v>
      </c>
      <c r="E51" s="25" t="s">
        <v>415</v>
      </c>
      <c r="F51" s="24" t="str">
        <f>IF(_xlfn.IFNA(_xlfn.XLOOKUP(D51,GDP_by_Country_0622!D$1:D$47,GDP_by_Country_0622!D$1:D$47),0)=0,"N","Y")</f>
        <v>N</v>
      </c>
      <c r="G51" s="22" t="s">
        <v>415</v>
      </c>
      <c r="H51" t="s">
        <v>722</v>
      </c>
      <c r="I51">
        <v>8.65</v>
      </c>
      <c r="J51">
        <v>9.8000000000000007</v>
      </c>
      <c r="K51">
        <v>11.31</v>
      </c>
      <c r="L51">
        <v>11.84</v>
      </c>
      <c r="M51">
        <v>13.84</v>
      </c>
      <c r="N51">
        <v>14.35</v>
      </c>
      <c r="O51">
        <v>15.27</v>
      </c>
      <c r="P51">
        <v>16.96</v>
      </c>
      <c r="Q51">
        <v>18.86</v>
      </c>
      <c r="R51">
        <v>19.5</v>
      </c>
      <c r="S51">
        <v>20.27</v>
      </c>
      <c r="T51">
        <v>26.35</v>
      </c>
      <c r="U51">
        <v>28.75</v>
      </c>
      <c r="V51">
        <v>26.43</v>
      </c>
      <c r="W51">
        <v>25.69</v>
      </c>
      <c r="X51">
        <v>26.99</v>
      </c>
      <c r="Y51">
        <v>28.88</v>
      </c>
      <c r="Z51">
        <v>30.08</v>
      </c>
      <c r="AA51">
        <v>30.26</v>
      </c>
      <c r="AB51">
        <v>29.76</v>
      </c>
      <c r="AC51">
        <v>31.09</v>
      </c>
      <c r="AD51">
        <v>32.22</v>
      </c>
      <c r="AE51">
        <v>32.99</v>
      </c>
      <c r="AF51">
        <v>32.76</v>
      </c>
      <c r="AG51">
        <v>33.01</v>
      </c>
      <c r="AH51">
        <v>35.380000000000003</v>
      </c>
      <c r="AI51">
        <v>36.229999999999997</v>
      </c>
      <c r="AJ51">
        <v>35.450000000000003</v>
      </c>
      <c r="AK51">
        <v>37.5</v>
      </c>
      <c r="AM51" s="2" t="s">
        <v>637</v>
      </c>
      <c r="AN51" s="3">
        <v>36099.54</v>
      </c>
    </row>
    <row r="52" spans="1:71" x14ac:dyDescent="0.2">
      <c r="A52" t="b">
        <f>_xlfn.IFNA(_xlfn.XLOOKUP($D52,GDP_by_Country_0622!$D:$D,GDP_by_Country_0622!A:A),FALSE)</f>
        <v>0</v>
      </c>
      <c r="B52" t="b">
        <f>_xlfn.IFNA(_xlfn.XLOOKUP($D52,GDP_by_Country_0622!$D:$D,GDP_by_Country_0622!B:B),FALSE)</f>
        <v>0</v>
      </c>
      <c r="C52" t="b">
        <f>_xlfn.IFNA(_xlfn.XLOOKUP($D52,GDP_by_Country_0622!$D:$D,GDP_by_Country_0622!C:C),FALSE)</f>
        <v>0</v>
      </c>
      <c r="D52" t="str">
        <f>_xlfn.XLOOKUP('Hist-ghg-emissions'!E52,'Country Code &amp; Info'!B:B,'Country Code &amp; Info'!A:A)</f>
        <v>DZA</v>
      </c>
      <c r="E52" s="25" t="s">
        <v>413</v>
      </c>
      <c r="F52" s="24" t="str">
        <f>IF(_xlfn.IFNA(_xlfn.XLOOKUP(D52,GDP_by_Country_0622!D$1:D$47,GDP_by_Country_0622!D$1:D$47),0)=0,"N","Y")</f>
        <v>N</v>
      </c>
      <c r="G52" s="22" t="s">
        <v>413</v>
      </c>
      <c r="H52" t="s">
        <v>722</v>
      </c>
      <c r="I52">
        <v>95.67</v>
      </c>
      <c r="J52">
        <v>94.54</v>
      </c>
      <c r="K52">
        <v>94.16</v>
      </c>
      <c r="L52">
        <v>101.7</v>
      </c>
      <c r="M52">
        <v>99.45</v>
      </c>
      <c r="N52">
        <v>103.66</v>
      </c>
      <c r="O52">
        <v>104.99</v>
      </c>
      <c r="P52">
        <v>109.08</v>
      </c>
      <c r="Q52">
        <v>114.42</v>
      </c>
      <c r="R52">
        <v>120.4</v>
      </c>
      <c r="S52">
        <v>127.36</v>
      </c>
      <c r="T52">
        <v>122.31</v>
      </c>
      <c r="U52">
        <v>129.57</v>
      </c>
      <c r="V52">
        <v>135.37</v>
      </c>
      <c r="W52">
        <v>139.19</v>
      </c>
      <c r="X52">
        <v>144.66999999999999</v>
      </c>
      <c r="Y52">
        <v>150.18</v>
      </c>
      <c r="Z52">
        <v>157.43</v>
      </c>
      <c r="AA52">
        <v>160.66999999999999</v>
      </c>
      <c r="AB52">
        <v>170.49</v>
      </c>
      <c r="AC52">
        <v>171.63</v>
      </c>
      <c r="AD52">
        <v>179.41</v>
      </c>
      <c r="AE52">
        <v>189.38</v>
      </c>
      <c r="AF52">
        <v>193.39</v>
      </c>
      <c r="AG52">
        <v>203.53</v>
      </c>
      <c r="AH52">
        <v>211.46</v>
      </c>
      <c r="AI52">
        <v>210.03</v>
      </c>
      <c r="AJ52">
        <v>212.33</v>
      </c>
      <c r="AK52">
        <v>219.11</v>
      </c>
    </row>
    <row r="53" spans="1:71" x14ac:dyDescent="0.2">
      <c r="A53" t="b">
        <f>_xlfn.IFNA(_xlfn.XLOOKUP($D53,GDP_by_Country_0622!$D:$D,GDP_by_Country_0622!A:A),FALSE)</f>
        <v>0</v>
      </c>
      <c r="B53" t="b">
        <f>_xlfn.IFNA(_xlfn.XLOOKUP($D53,GDP_by_Country_0622!$D:$D,GDP_by_Country_0622!B:B),FALSE)</f>
        <v>0</v>
      </c>
      <c r="C53" t="b">
        <f>_xlfn.IFNA(_xlfn.XLOOKUP($D53,GDP_by_Country_0622!$D:$D,GDP_by_Country_0622!C:C),FALSE)</f>
        <v>0</v>
      </c>
      <c r="D53" t="str">
        <f>_xlfn.XLOOKUP('Hist-ghg-emissions'!E53,'Country Code &amp; Info'!B:B,'Country Code &amp; Info'!A:A)</f>
        <v>ECU</v>
      </c>
      <c r="E53" s="25" t="s">
        <v>401</v>
      </c>
      <c r="F53" s="24" t="str">
        <f>IF(_xlfn.IFNA(_xlfn.XLOOKUP(D53,GDP_by_Country_0622!D$1:D$47,GDP_by_Country_0622!D$1:D$47),0)=0,"N","Y")</f>
        <v>N</v>
      </c>
      <c r="G53" s="22" t="s">
        <v>401</v>
      </c>
      <c r="H53" t="s">
        <v>722</v>
      </c>
      <c r="I53">
        <v>70.400000000000006</v>
      </c>
      <c r="J53">
        <v>71.25</v>
      </c>
      <c r="K53">
        <v>73.510000000000005</v>
      </c>
      <c r="L53">
        <v>73.27</v>
      </c>
      <c r="M53">
        <v>74.88</v>
      </c>
      <c r="N53">
        <v>78</v>
      </c>
      <c r="O53">
        <v>81.38</v>
      </c>
      <c r="P53">
        <v>83.43</v>
      </c>
      <c r="Q53">
        <v>82.35</v>
      </c>
      <c r="R53">
        <v>79.72</v>
      </c>
      <c r="S53">
        <v>78.930000000000007</v>
      </c>
      <c r="T53">
        <v>75.260000000000005</v>
      </c>
      <c r="U53">
        <v>75.62</v>
      </c>
      <c r="V53">
        <v>76.2</v>
      </c>
      <c r="W53">
        <v>78.86</v>
      </c>
      <c r="X53">
        <v>80.37</v>
      </c>
      <c r="Y53">
        <v>82.85</v>
      </c>
      <c r="Z53">
        <v>82.98</v>
      </c>
      <c r="AA53">
        <v>84.27</v>
      </c>
      <c r="AB53">
        <v>87.58</v>
      </c>
      <c r="AC53">
        <v>90.38</v>
      </c>
      <c r="AD53">
        <v>79.83</v>
      </c>
      <c r="AE53">
        <v>81.06</v>
      </c>
      <c r="AF53">
        <v>84.03</v>
      </c>
      <c r="AG53">
        <v>84.87</v>
      </c>
      <c r="AH53">
        <v>83.48</v>
      </c>
      <c r="AI53">
        <v>91.17</v>
      </c>
      <c r="AJ53">
        <v>90.21</v>
      </c>
      <c r="AK53">
        <v>91.84</v>
      </c>
      <c r="AM53" s="2" t="s">
        <v>860</v>
      </c>
      <c r="AN53">
        <v>47260</v>
      </c>
    </row>
    <row r="54" spans="1:71" x14ac:dyDescent="0.2">
      <c r="A54" t="b">
        <f>_xlfn.IFNA(_xlfn.XLOOKUP($D54,GDP_by_Country_0622!$D:$D,GDP_by_Country_0622!A:A),FALSE)</f>
        <v>0</v>
      </c>
      <c r="B54" t="b">
        <f>_xlfn.IFNA(_xlfn.XLOOKUP($D54,GDP_by_Country_0622!$D:$D,GDP_by_Country_0622!B:B),FALSE)</f>
        <v>0</v>
      </c>
      <c r="C54" t="b">
        <f>_xlfn.IFNA(_xlfn.XLOOKUP($D54,GDP_by_Country_0622!$D:$D,GDP_by_Country_0622!C:C),FALSE)</f>
        <v>0</v>
      </c>
      <c r="D54" t="str">
        <f>_xlfn.XLOOKUP('Hist-ghg-emissions'!E54,'Country Code &amp; Info'!B:B,'Country Code &amp; Info'!A:A)</f>
        <v>EGY</v>
      </c>
      <c r="E54" s="25" t="s">
        <v>399</v>
      </c>
      <c r="F54" s="24" t="str">
        <f>IF(_xlfn.IFNA(_xlfn.XLOOKUP(D54,GDP_by_Country_0622!D$1:D$47,GDP_by_Country_0622!D$1:D$47),0)=0,"N","Y")</f>
        <v>N</v>
      </c>
      <c r="G54" s="22" t="s">
        <v>741</v>
      </c>
      <c r="H54" t="s">
        <v>722</v>
      </c>
      <c r="I54">
        <v>129.43</v>
      </c>
      <c r="J54">
        <v>135.07</v>
      </c>
      <c r="K54">
        <v>140.18</v>
      </c>
      <c r="L54">
        <v>142.44999999999999</v>
      </c>
      <c r="M54">
        <v>138.13</v>
      </c>
      <c r="N54">
        <v>147.11000000000001</v>
      </c>
      <c r="O54">
        <v>154.53</v>
      </c>
      <c r="P54">
        <v>163.95</v>
      </c>
      <c r="Q54">
        <v>170.77</v>
      </c>
      <c r="R54">
        <v>179.61</v>
      </c>
      <c r="S54">
        <v>180.91</v>
      </c>
      <c r="T54">
        <v>193.53</v>
      </c>
      <c r="U54">
        <v>198.41</v>
      </c>
      <c r="V54">
        <v>202.7</v>
      </c>
      <c r="W54">
        <v>215.91</v>
      </c>
      <c r="X54">
        <v>233.9</v>
      </c>
      <c r="Y54">
        <v>244.52</v>
      </c>
      <c r="Z54">
        <v>259.61</v>
      </c>
      <c r="AA54">
        <v>268.73</v>
      </c>
      <c r="AB54">
        <v>274.79000000000002</v>
      </c>
      <c r="AC54">
        <v>276.27</v>
      </c>
      <c r="AD54">
        <v>284.10000000000002</v>
      </c>
      <c r="AE54">
        <v>294.89</v>
      </c>
      <c r="AF54">
        <v>292.14999999999998</v>
      </c>
      <c r="AG54">
        <v>298.19</v>
      </c>
      <c r="AH54">
        <v>307.26</v>
      </c>
      <c r="AI54">
        <v>315.95999999999998</v>
      </c>
      <c r="AJ54">
        <v>320.55</v>
      </c>
      <c r="AK54">
        <v>329.4</v>
      </c>
      <c r="AM54" s="74" t="s">
        <v>861</v>
      </c>
      <c r="AN54" s="76">
        <f>GETPIVOTDATA("2018",$AM$4)/AN53</f>
        <v>0.76384976724502751</v>
      </c>
    </row>
    <row r="55" spans="1:71" x14ac:dyDescent="0.2">
      <c r="A55" t="b">
        <f>_xlfn.IFNA(_xlfn.XLOOKUP($D55,GDP_by_Country_0622!$D:$D,GDP_by_Country_0622!A:A),FALSE)</f>
        <v>0</v>
      </c>
      <c r="B55" t="b">
        <f>_xlfn.IFNA(_xlfn.XLOOKUP($D55,GDP_by_Country_0622!$D:$D,GDP_by_Country_0622!B:B),FALSE)</f>
        <v>0</v>
      </c>
      <c r="C55" t="b">
        <f>_xlfn.IFNA(_xlfn.XLOOKUP($D55,GDP_by_Country_0622!$D:$D,GDP_by_Country_0622!C:C),FALSE)</f>
        <v>0</v>
      </c>
      <c r="D55" t="str">
        <f>_xlfn.XLOOKUP('Hist-ghg-emissions'!E55,'Country Code &amp; Info'!B:B,'Country Code &amp; Info'!A:A)</f>
        <v>ERI</v>
      </c>
      <c r="E55" s="25" t="s">
        <v>395</v>
      </c>
      <c r="F55" s="24" t="str">
        <f>IF(_xlfn.IFNA(_xlfn.XLOOKUP(D55,GDP_by_Country_0622!D$1:D$47,GDP_by_Country_0622!D$1:D$47),0)=0,"N","Y")</f>
        <v>N</v>
      </c>
      <c r="G55" s="22" t="s">
        <v>395</v>
      </c>
      <c r="H55" t="s">
        <v>722</v>
      </c>
      <c r="I55">
        <v>4.12</v>
      </c>
      <c r="J55">
        <v>4.66</v>
      </c>
      <c r="K55">
        <v>5.7</v>
      </c>
      <c r="L55">
        <v>5.8</v>
      </c>
      <c r="M55">
        <v>6.51</v>
      </c>
      <c r="N55">
        <v>7.11</v>
      </c>
      <c r="O55">
        <v>7.61</v>
      </c>
      <c r="P55">
        <v>8.09</v>
      </c>
      <c r="Q55">
        <v>8.09</v>
      </c>
      <c r="R55">
        <v>8.25</v>
      </c>
      <c r="S55">
        <v>8.34</v>
      </c>
      <c r="T55">
        <v>7.91</v>
      </c>
      <c r="U55">
        <v>7.7</v>
      </c>
      <c r="V55">
        <v>7.7</v>
      </c>
      <c r="W55">
        <v>7.61</v>
      </c>
      <c r="X55">
        <v>7.48</v>
      </c>
      <c r="Y55">
        <v>7.34</v>
      </c>
      <c r="Z55">
        <v>7.76</v>
      </c>
      <c r="AA55">
        <v>7.8</v>
      </c>
      <c r="AB55">
        <v>7.95</v>
      </c>
      <c r="AC55">
        <v>7.95</v>
      </c>
      <c r="AD55">
        <v>8.01</v>
      </c>
      <c r="AE55">
        <v>7.91</v>
      </c>
      <c r="AF55">
        <v>7.8</v>
      </c>
      <c r="AG55">
        <v>7.68</v>
      </c>
      <c r="AH55">
        <v>7.52</v>
      </c>
      <c r="AI55">
        <v>7.7</v>
      </c>
      <c r="AJ55">
        <v>7.78</v>
      </c>
      <c r="AK55">
        <v>7.93</v>
      </c>
    </row>
    <row r="56" spans="1:71" x14ac:dyDescent="0.2">
      <c r="A56" t="b">
        <f>_xlfn.IFNA(_xlfn.XLOOKUP($D56,GDP_by_Country_0622!$D:$D,GDP_by_Country_0622!A:A),FALSE)</f>
        <v>0</v>
      </c>
      <c r="B56" t="b">
        <f>_xlfn.IFNA(_xlfn.XLOOKUP($D56,GDP_by_Country_0622!$D:$D,GDP_by_Country_0622!B:B),FALSE)</f>
        <v>0</v>
      </c>
      <c r="C56" t="b">
        <f>_xlfn.IFNA(_xlfn.XLOOKUP($D56,GDP_by_Country_0622!$D:$D,GDP_by_Country_0622!C:C),FALSE)</f>
        <v>0</v>
      </c>
      <c r="D56" t="str">
        <f>_xlfn.XLOOKUP('Hist-ghg-emissions'!E56,'Country Code &amp; Info'!B:B,'Country Code &amp; Info'!A:A)</f>
        <v>ESP</v>
      </c>
      <c r="E56" s="25" t="s">
        <v>393</v>
      </c>
      <c r="F56" s="24" t="str">
        <f>IF(_xlfn.IFNA(_xlfn.XLOOKUP(D56,GDP_by_Country_0622!D$1:D$47,GDP_by_Country_0622!D$1:D$47),0)=0,"N","Y")</f>
        <v>Y</v>
      </c>
      <c r="G56" s="22" t="s">
        <v>393</v>
      </c>
      <c r="H56" t="s">
        <v>722</v>
      </c>
      <c r="I56">
        <v>232.63</v>
      </c>
      <c r="J56">
        <v>238.82</v>
      </c>
      <c r="K56">
        <v>248.65</v>
      </c>
      <c r="L56">
        <v>233.85</v>
      </c>
      <c r="M56">
        <v>246.79</v>
      </c>
      <c r="N56">
        <v>260.7</v>
      </c>
      <c r="O56">
        <v>254.16</v>
      </c>
      <c r="P56">
        <v>275.70999999999998</v>
      </c>
      <c r="Q56">
        <v>285.23</v>
      </c>
      <c r="R56">
        <v>309.99</v>
      </c>
      <c r="S56">
        <v>327.39999999999998</v>
      </c>
      <c r="T56">
        <v>348.65</v>
      </c>
      <c r="U56">
        <v>365.39</v>
      </c>
      <c r="V56">
        <v>374.51</v>
      </c>
      <c r="W56">
        <v>390.66</v>
      </c>
      <c r="X56">
        <v>405.41</v>
      </c>
      <c r="Y56">
        <v>399.28</v>
      </c>
      <c r="Z56">
        <v>415.54</v>
      </c>
      <c r="AA56">
        <v>382.32</v>
      </c>
      <c r="AB56">
        <v>345.5</v>
      </c>
      <c r="AC56">
        <v>330.31</v>
      </c>
      <c r="AD56">
        <v>340.98</v>
      </c>
      <c r="AE56">
        <v>334.71</v>
      </c>
      <c r="AF56">
        <v>308.62</v>
      </c>
      <c r="AG56">
        <v>307.08999999999997</v>
      </c>
      <c r="AH56">
        <v>317.67</v>
      </c>
      <c r="AI56">
        <v>301.97000000000003</v>
      </c>
      <c r="AJ56">
        <v>318.35000000000002</v>
      </c>
      <c r="AK56">
        <v>313.06</v>
      </c>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row>
    <row r="57" spans="1:71" x14ac:dyDescent="0.2">
      <c r="A57" t="b">
        <f>_xlfn.IFNA(_xlfn.XLOOKUP($D57,GDP_by_Country_0622!$D:$D,GDP_by_Country_0622!A:A),FALSE)</f>
        <v>0</v>
      </c>
      <c r="B57" t="b">
        <f>_xlfn.IFNA(_xlfn.XLOOKUP($D57,GDP_by_Country_0622!$D:$D,GDP_by_Country_0622!B:B),FALSE)</f>
        <v>0</v>
      </c>
      <c r="C57" t="b">
        <f>_xlfn.IFNA(_xlfn.XLOOKUP($D57,GDP_by_Country_0622!$D:$D,GDP_by_Country_0622!C:C),FALSE)</f>
        <v>0</v>
      </c>
      <c r="D57" t="str">
        <f>_xlfn.XLOOKUP('Hist-ghg-emissions'!E57,'Country Code &amp; Info'!B:B,'Country Code &amp; Info'!A:A)</f>
        <v>EST</v>
      </c>
      <c r="E57" s="25" t="s">
        <v>391</v>
      </c>
      <c r="F57" s="24" t="str">
        <f>IF(_xlfn.IFNA(_xlfn.XLOOKUP(D57,GDP_by_Country_0622!D$1:D$47,GDP_by_Country_0622!D$1:D$47),0)=0,"N","Y")</f>
        <v>Y</v>
      </c>
      <c r="G57" s="22" t="s">
        <v>391</v>
      </c>
      <c r="H57" t="s">
        <v>722</v>
      </c>
      <c r="I57">
        <v>37.369999999999997</v>
      </c>
      <c r="J57">
        <v>33.58</v>
      </c>
      <c r="K57">
        <v>25.79</v>
      </c>
      <c r="L57">
        <v>19.989999999999998</v>
      </c>
      <c r="M57">
        <v>19.11</v>
      </c>
      <c r="N57">
        <v>17.420000000000002</v>
      </c>
      <c r="O57">
        <v>18.3</v>
      </c>
      <c r="P57">
        <v>17.88</v>
      </c>
      <c r="Q57">
        <v>17.37</v>
      </c>
      <c r="R57">
        <v>16.43</v>
      </c>
      <c r="S57">
        <v>16.079999999999998</v>
      </c>
      <c r="T57">
        <v>16.559999999999999</v>
      </c>
      <c r="U57">
        <v>16.149999999999999</v>
      </c>
      <c r="V57">
        <v>18.100000000000001</v>
      </c>
      <c r="W57">
        <v>18.260000000000002</v>
      </c>
      <c r="X57">
        <v>18.41</v>
      </c>
      <c r="Y57">
        <v>17.18</v>
      </c>
      <c r="Z57">
        <v>21.2</v>
      </c>
      <c r="AA57">
        <v>19.66</v>
      </c>
      <c r="AB57">
        <v>16.260000000000002</v>
      </c>
      <c r="AC57">
        <v>20.260000000000002</v>
      </c>
      <c r="AD57">
        <v>14.54</v>
      </c>
      <c r="AE57">
        <v>13.31</v>
      </c>
      <c r="AF57">
        <v>15.72</v>
      </c>
      <c r="AG57">
        <v>14.39</v>
      </c>
      <c r="AH57">
        <v>11.95</v>
      </c>
      <c r="AI57">
        <v>20.21</v>
      </c>
      <c r="AJ57">
        <v>20.86</v>
      </c>
      <c r="AK57">
        <v>20.56</v>
      </c>
      <c r="AQ57" s="22"/>
      <c r="AR57" s="22"/>
      <c r="AS57" s="22"/>
      <c r="AT57" s="22"/>
      <c r="AU57" s="22"/>
      <c r="AV57" s="22"/>
      <c r="AW57" s="22"/>
      <c r="AX57" s="22"/>
      <c r="AY57" s="22"/>
      <c r="AZ57" s="22"/>
      <c r="BA57" s="22"/>
      <c r="BB57" s="22"/>
      <c r="BC57" s="22"/>
      <c r="BD57" s="22"/>
      <c r="BE57" s="22"/>
      <c r="BF57" s="22"/>
      <c r="BG57" s="22"/>
      <c r="BH57" s="22"/>
      <c r="BI57" s="22"/>
      <c r="BJ57" s="22"/>
      <c r="BK57" s="22"/>
      <c r="BL57" s="22"/>
      <c r="BM57" s="22"/>
      <c r="BN57" s="22"/>
      <c r="BO57" s="22"/>
      <c r="BP57" s="22"/>
      <c r="BQ57" s="22"/>
      <c r="BR57" s="22"/>
      <c r="BS57" s="22"/>
    </row>
    <row r="58" spans="1:71" x14ac:dyDescent="0.2">
      <c r="A58" t="b">
        <f>_xlfn.IFNA(_xlfn.XLOOKUP($D58,GDP_by_Country_0622!$D:$D,GDP_by_Country_0622!A:A),FALSE)</f>
        <v>0</v>
      </c>
      <c r="B58" t="b">
        <f>_xlfn.IFNA(_xlfn.XLOOKUP($D58,GDP_by_Country_0622!$D:$D,GDP_by_Country_0622!B:B),FALSE)</f>
        <v>0</v>
      </c>
      <c r="C58" t="b">
        <f>_xlfn.IFNA(_xlfn.XLOOKUP($D58,GDP_by_Country_0622!$D:$D,GDP_by_Country_0622!C:C),FALSE)</f>
        <v>0</v>
      </c>
      <c r="D58" t="str">
        <f>_xlfn.XLOOKUP('Hist-ghg-emissions'!E58,'Country Code &amp; Info'!B:B,'Country Code &amp; Info'!A:A)</f>
        <v>ETH</v>
      </c>
      <c r="E58" s="25" t="s">
        <v>389</v>
      </c>
      <c r="F58" s="24" t="str">
        <f>IF(_xlfn.IFNA(_xlfn.XLOOKUP(D58,GDP_by_Country_0622!D$1:D$47,GDP_by_Country_0622!D$1:D$47),0)=0,"N","Y")</f>
        <v>N</v>
      </c>
      <c r="G58" s="22" t="s">
        <v>389</v>
      </c>
      <c r="H58" t="s">
        <v>722</v>
      </c>
      <c r="I58">
        <v>94.1</v>
      </c>
      <c r="J58">
        <v>95.87</v>
      </c>
      <c r="K58">
        <v>98.4</v>
      </c>
      <c r="L58">
        <v>93.88</v>
      </c>
      <c r="M58">
        <v>96.28</v>
      </c>
      <c r="N58">
        <v>98.44</v>
      </c>
      <c r="O58">
        <v>102.16</v>
      </c>
      <c r="P58">
        <v>107.08</v>
      </c>
      <c r="Q58">
        <v>113.73</v>
      </c>
      <c r="R58">
        <v>115.5</v>
      </c>
      <c r="S58">
        <v>112.72</v>
      </c>
      <c r="T58">
        <v>119.19</v>
      </c>
      <c r="U58">
        <v>128.94</v>
      </c>
      <c r="V58">
        <v>127.6</v>
      </c>
      <c r="W58">
        <v>129.96</v>
      </c>
      <c r="X58">
        <v>133.69</v>
      </c>
      <c r="Y58">
        <v>138.97999999999999</v>
      </c>
      <c r="Z58">
        <v>149.46</v>
      </c>
      <c r="AA58">
        <v>154.15</v>
      </c>
      <c r="AB58">
        <v>158.63</v>
      </c>
      <c r="AC58">
        <v>163.85</v>
      </c>
      <c r="AD58">
        <v>166.05</v>
      </c>
      <c r="AE58">
        <v>173.67</v>
      </c>
      <c r="AF58">
        <v>180.17</v>
      </c>
      <c r="AG58">
        <v>188.21</v>
      </c>
      <c r="AH58">
        <v>193.58</v>
      </c>
      <c r="AI58">
        <v>199.92</v>
      </c>
      <c r="AJ58">
        <v>203.35</v>
      </c>
      <c r="AK58">
        <v>204.67</v>
      </c>
      <c r="AQ58" s="22"/>
      <c r="AR58" s="22"/>
      <c r="AS58" s="22"/>
      <c r="AT58" s="22"/>
      <c r="AU58" s="22"/>
      <c r="AV58" s="22"/>
      <c r="AW58" s="22"/>
      <c r="AX58" s="22"/>
      <c r="AY58" s="22"/>
      <c r="AZ58" s="22"/>
      <c r="BA58" s="22"/>
      <c r="BB58" s="22"/>
      <c r="BC58" s="22"/>
      <c r="BD58" s="22"/>
      <c r="BE58" s="22"/>
      <c r="BF58" s="22"/>
      <c r="BG58" s="22"/>
      <c r="BH58" s="22"/>
      <c r="BI58" s="22"/>
      <c r="BJ58" s="22"/>
      <c r="BK58" s="22"/>
      <c r="BL58" s="22"/>
      <c r="BM58" s="22"/>
      <c r="BN58" s="22"/>
      <c r="BO58" s="22"/>
      <c r="BP58" s="22"/>
      <c r="BQ58" s="22"/>
      <c r="BR58" s="22"/>
      <c r="BS58" s="22"/>
    </row>
    <row r="59" spans="1:71" x14ac:dyDescent="0.2">
      <c r="A59" t="b">
        <f>_xlfn.IFNA(_xlfn.XLOOKUP($D59,GDP_by_Country_0622!$D:$D,GDP_by_Country_0622!A:A),FALSE)</f>
        <v>0</v>
      </c>
      <c r="B59" t="b">
        <f>_xlfn.IFNA(_xlfn.XLOOKUP($D59,GDP_by_Country_0622!$D:$D,GDP_by_Country_0622!B:B),FALSE)</f>
        <v>0</v>
      </c>
      <c r="C59" t="b">
        <f>_xlfn.IFNA(_xlfn.XLOOKUP($D59,GDP_by_Country_0622!$D:$D,GDP_by_Country_0622!C:C),FALSE)</f>
        <v>0</v>
      </c>
      <c r="D59" t="str">
        <f>_xlfn.XLOOKUP('Hist-ghg-emissions'!E59,'Country Code &amp; Info'!B:B,'Country Code &amp; Info'!A:A)</f>
        <v>FIN</v>
      </c>
      <c r="E59" s="25" t="s">
        <v>383</v>
      </c>
      <c r="F59" s="24" t="str">
        <f>IF(_xlfn.IFNA(_xlfn.XLOOKUP(D59,GDP_by_Country_0622!D$1:D$47,GDP_by_Country_0622!D$1:D$47),0)=0,"N","Y")</f>
        <v>Y</v>
      </c>
      <c r="G59" s="22" t="s">
        <v>383</v>
      </c>
      <c r="H59" t="s">
        <v>722</v>
      </c>
      <c r="I59">
        <v>38.270000000000003</v>
      </c>
      <c r="J59">
        <v>38.18</v>
      </c>
      <c r="K59">
        <v>35.07</v>
      </c>
      <c r="L59">
        <v>36.31</v>
      </c>
      <c r="M59">
        <v>42.92</v>
      </c>
      <c r="N59">
        <v>38.94</v>
      </c>
      <c r="O59">
        <v>45.39</v>
      </c>
      <c r="P59">
        <v>43.45</v>
      </c>
      <c r="Q59">
        <v>39.81</v>
      </c>
      <c r="R59">
        <v>39.130000000000003</v>
      </c>
      <c r="S59">
        <v>37.79</v>
      </c>
      <c r="T59">
        <v>58.93</v>
      </c>
      <c r="U59">
        <v>61.32</v>
      </c>
      <c r="V59">
        <v>69.47</v>
      </c>
      <c r="W59">
        <v>65.56</v>
      </c>
      <c r="X59">
        <v>53.39</v>
      </c>
      <c r="Y59">
        <v>64.75</v>
      </c>
      <c r="Z59">
        <v>62.92</v>
      </c>
      <c r="AA59">
        <v>54.8</v>
      </c>
      <c r="AB59">
        <v>51.19</v>
      </c>
      <c r="AC59">
        <v>59.29</v>
      </c>
      <c r="AD59">
        <v>11.43</v>
      </c>
      <c r="AE59">
        <v>5.73</v>
      </c>
      <c r="AF59">
        <v>6.47</v>
      </c>
      <c r="AG59">
        <v>2.38</v>
      </c>
      <c r="AH59">
        <v>-1.07</v>
      </c>
      <c r="AI59">
        <v>62.88</v>
      </c>
      <c r="AJ59">
        <v>60.02</v>
      </c>
      <c r="AK59">
        <v>61.43</v>
      </c>
      <c r="AQ59" s="22"/>
      <c r="AR59" s="22"/>
      <c r="AS59" s="22"/>
      <c r="AT59" s="22"/>
      <c r="AU59" s="22"/>
      <c r="AV59" s="22"/>
      <c r="AW59" s="22"/>
      <c r="AX59" s="22"/>
      <c r="AY59" s="22"/>
      <c r="AZ59" s="22"/>
      <c r="BA59" s="22"/>
      <c r="BB59" s="22"/>
      <c r="BC59" s="22"/>
      <c r="BD59" s="22"/>
      <c r="BE59" s="22"/>
      <c r="BF59" s="22"/>
      <c r="BG59" s="22"/>
      <c r="BH59" s="22"/>
      <c r="BI59" s="22"/>
      <c r="BJ59" s="22"/>
      <c r="BK59" s="22"/>
      <c r="BL59" s="22"/>
      <c r="BM59" s="22"/>
      <c r="BN59" s="22"/>
      <c r="BO59" s="22"/>
      <c r="BP59" s="22"/>
      <c r="BQ59" s="22"/>
      <c r="BR59" s="22"/>
      <c r="BS59" s="22"/>
    </row>
    <row r="60" spans="1:71" x14ac:dyDescent="0.2">
      <c r="A60" t="b">
        <f>_xlfn.IFNA(_xlfn.XLOOKUP($D60,GDP_by_Country_0622!$D:$D,GDP_by_Country_0622!A:A),FALSE)</f>
        <v>0</v>
      </c>
      <c r="B60" t="b">
        <f>_xlfn.IFNA(_xlfn.XLOOKUP($D60,GDP_by_Country_0622!$D:$D,GDP_by_Country_0622!B:B),FALSE)</f>
        <v>0</v>
      </c>
      <c r="C60" t="b">
        <f>_xlfn.IFNA(_xlfn.XLOOKUP($D60,GDP_by_Country_0622!$D:$D,GDP_by_Country_0622!C:C),FALSE)</f>
        <v>0</v>
      </c>
      <c r="D60" t="str">
        <f>_xlfn.XLOOKUP('Hist-ghg-emissions'!E60,'Country Code &amp; Info'!B:B,'Country Code &amp; Info'!A:A)</f>
        <v>FJI</v>
      </c>
      <c r="E60" s="25" t="s">
        <v>381</v>
      </c>
      <c r="F60" s="24" t="str">
        <f>IF(_xlfn.IFNA(_xlfn.XLOOKUP(D60,GDP_by_Country_0622!D$1:D$47,GDP_by_Country_0622!D$1:D$47),0)=0,"N","Y")</f>
        <v>N</v>
      </c>
      <c r="G60" s="22" t="s">
        <v>381</v>
      </c>
      <c r="H60" t="s">
        <v>722</v>
      </c>
      <c r="I60">
        <v>-0.72</v>
      </c>
      <c r="J60">
        <v>-0.7</v>
      </c>
      <c r="K60">
        <v>-0.65</v>
      </c>
      <c r="L60">
        <v>-0.59</v>
      </c>
      <c r="M60">
        <v>-0.54</v>
      </c>
      <c r="N60">
        <v>-0.48</v>
      </c>
      <c r="O60">
        <v>-0.43</v>
      </c>
      <c r="P60">
        <v>-0.43</v>
      </c>
      <c r="Q60">
        <v>-0.47</v>
      </c>
      <c r="R60">
        <v>-0.5</v>
      </c>
      <c r="S60">
        <v>-0.47</v>
      </c>
      <c r="T60">
        <v>-0.21</v>
      </c>
      <c r="U60">
        <v>-0.37</v>
      </c>
      <c r="V60">
        <v>-0.24</v>
      </c>
      <c r="W60">
        <v>0.17</v>
      </c>
      <c r="X60">
        <v>-0.02</v>
      </c>
      <c r="Y60">
        <v>0.05</v>
      </c>
      <c r="Z60">
        <v>-0.05</v>
      </c>
      <c r="AA60">
        <v>-0.34</v>
      </c>
      <c r="AB60">
        <v>-0.34</v>
      </c>
      <c r="AC60">
        <v>-0.18</v>
      </c>
      <c r="AD60">
        <v>-0.18</v>
      </c>
      <c r="AE60">
        <v>-0.2</v>
      </c>
      <c r="AF60">
        <v>-0.04</v>
      </c>
      <c r="AG60">
        <v>0.2</v>
      </c>
      <c r="AH60">
        <v>-0.17</v>
      </c>
      <c r="AI60">
        <v>7.0000000000000007E-2</v>
      </c>
      <c r="AJ60">
        <v>0.19</v>
      </c>
      <c r="AK60">
        <v>0.28000000000000003</v>
      </c>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row>
    <row r="61" spans="1:71" x14ac:dyDescent="0.2">
      <c r="A61" t="b">
        <f>_xlfn.IFNA(_xlfn.XLOOKUP($D61,GDP_by_Country_0622!$D:$D,GDP_by_Country_0622!A:A),FALSE)</f>
        <v>1</v>
      </c>
      <c r="B61" t="b">
        <f>_xlfn.IFNA(_xlfn.XLOOKUP($D61,GDP_by_Country_0622!$D:$D,GDP_by_Country_0622!B:B),FALSE)</f>
        <v>1</v>
      </c>
      <c r="C61" t="b">
        <f>_xlfn.IFNA(_xlfn.XLOOKUP($D61,GDP_by_Country_0622!$D:$D,GDP_by_Country_0622!C:C),FALSE)</f>
        <v>1</v>
      </c>
      <c r="D61" t="str">
        <f>_xlfn.XLOOKUP('Hist-ghg-emissions'!E61,'Country Code &amp; Info'!B:B,'Country Code &amp; Info'!A:A)</f>
        <v>FRA</v>
      </c>
      <c r="E61" s="25" t="s">
        <v>379</v>
      </c>
      <c r="F61" s="24" t="str">
        <f>IF(_xlfn.IFNA(_xlfn.XLOOKUP(D61,GDP_by_Country_0622!D$1:D$47,GDP_by_Country_0622!D$1:D$47),0)=0,"N","Y")</f>
        <v>Y</v>
      </c>
      <c r="G61" s="22" t="s">
        <v>379</v>
      </c>
      <c r="H61" t="s">
        <v>722</v>
      </c>
      <c r="I61">
        <v>477.92</v>
      </c>
      <c r="J61">
        <v>502.72</v>
      </c>
      <c r="K61">
        <v>487.97</v>
      </c>
      <c r="L61">
        <v>469.18</v>
      </c>
      <c r="M61">
        <v>463.44</v>
      </c>
      <c r="N61">
        <v>472.18</v>
      </c>
      <c r="O61">
        <v>490.93</v>
      </c>
      <c r="P61">
        <v>480.98</v>
      </c>
      <c r="Q61">
        <v>497.02</v>
      </c>
      <c r="R61">
        <v>486.59</v>
      </c>
      <c r="S61">
        <v>483.67</v>
      </c>
      <c r="T61">
        <v>447.09</v>
      </c>
      <c r="U61">
        <v>439.49</v>
      </c>
      <c r="V61">
        <v>444.36</v>
      </c>
      <c r="W61">
        <v>441.98</v>
      </c>
      <c r="X61">
        <v>442.64</v>
      </c>
      <c r="Y61">
        <v>432.32</v>
      </c>
      <c r="Z61">
        <v>425.14</v>
      </c>
      <c r="AA61">
        <v>418.88</v>
      </c>
      <c r="AB61">
        <v>400.59</v>
      </c>
      <c r="AC61">
        <v>404.32</v>
      </c>
      <c r="AD61">
        <v>392.42</v>
      </c>
      <c r="AE61">
        <v>395.28</v>
      </c>
      <c r="AF61">
        <v>396.16</v>
      </c>
      <c r="AG61">
        <v>363.05</v>
      </c>
      <c r="AH61">
        <v>369.04</v>
      </c>
      <c r="AI61">
        <v>368.04</v>
      </c>
      <c r="AJ61">
        <v>370.47</v>
      </c>
      <c r="AK61">
        <v>361.37</v>
      </c>
      <c r="AQ61" s="22"/>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row>
    <row r="62" spans="1:71" x14ac:dyDescent="0.2">
      <c r="A62" t="b">
        <f>_xlfn.IFNA(_xlfn.XLOOKUP($D62,GDP_by_Country_0622!$D:$D,GDP_by_Country_0622!A:A),FALSE)</f>
        <v>0</v>
      </c>
      <c r="B62" t="b">
        <f>_xlfn.IFNA(_xlfn.XLOOKUP($D62,GDP_by_Country_0622!$D:$D,GDP_by_Country_0622!B:B),FALSE)</f>
        <v>0</v>
      </c>
      <c r="C62" t="b">
        <f>_xlfn.IFNA(_xlfn.XLOOKUP($D62,GDP_by_Country_0622!$D:$D,GDP_by_Country_0622!C:C),FALSE)</f>
        <v>0</v>
      </c>
      <c r="D62" t="str">
        <f>_xlfn.XLOOKUP('Hist-ghg-emissions'!E62,'Country Code &amp; Info'!B:B,'Country Code &amp; Info'!A:A)</f>
        <v>FSM</v>
      </c>
      <c r="E62" s="25" t="s">
        <v>375</v>
      </c>
      <c r="F62" s="24" t="str">
        <f>IF(_xlfn.IFNA(_xlfn.XLOOKUP(D62,GDP_by_Country_0622!D$1:D$47,GDP_by_Country_0622!D$1:D$47),0)=0,"N","Y")</f>
        <v>N</v>
      </c>
      <c r="G62" s="22" t="s">
        <v>725</v>
      </c>
      <c r="H62" t="s">
        <v>722</v>
      </c>
      <c r="J62">
        <v>-0.02</v>
      </c>
      <c r="K62">
        <v>0.09</v>
      </c>
      <c r="L62">
        <v>0.09</v>
      </c>
      <c r="M62">
        <v>0.1</v>
      </c>
      <c r="N62">
        <v>0.16</v>
      </c>
      <c r="O62">
        <v>0.16</v>
      </c>
      <c r="P62">
        <v>0.16</v>
      </c>
      <c r="Q62">
        <v>0.17</v>
      </c>
      <c r="R62">
        <v>0.17</v>
      </c>
      <c r="S62">
        <v>0.17</v>
      </c>
      <c r="T62">
        <v>0.19</v>
      </c>
      <c r="U62">
        <v>0.18</v>
      </c>
      <c r="V62">
        <v>0.2</v>
      </c>
      <c r="W62">
        <v>0.2</v>
      </c>
      <c r="X62">
        <v>0.2</v>
      </c>
      <c r="Y62">
        <v>0.18</v>
      </c>
      <c r="Z62">
        <v>0.18</v>
      </c>
      <c r="AA62">
        <v>0.16</v>
      </c>
      <c r="AB62">
        <v>0.18</v>
      </c>
      <c r="AC62">
        <v>0.16</v>
      </c>
      <c r="AD62">
        <v>0.17</v>
      </c>
      <c r="AE62">
        <v>0.18</v>
      </c>
      <c r="AF62">
        <v>0.19</v>
      </c>
      <c r="AG62">
        <v>0.19</v>
      </c>
      <c r="AH62">
        <v>0.2</v>
      </c>
      <c r="AI62">
        <v>0.22</v>
      </c>
      <c r="AJ62">
        <v>0.23</v>
      </c>
      <c r="AK62">
        <v>0.24</v>
      </c>
      <c r="AQ62" s="22"/>
      <c r="AR62" s="22"/>
      <c r="AS62" s="22"/>
      <c r="AT62" s="22"/>
      <c r="AU62" s="22"/>
      <c r="AV62" s="22"/>
      <c r="AW62" s="22"/>
      <c r="AX62" s="22"/>
      <c r="AY62" s="22"/>
      <c r="AZ62" s="22"/>
      <c r="BA62" s="22"/>
      <c r="BB62" s="22"/>
      <c r="BC62" s="22"/>
      <c r="BD62" s="22"/>
      <c r="BE62" s="22"/>
      <c r="BF62" s="22"/>
      <c r="BG62" s="22"/>
      <c r="BH62" s="22"/>
      <c r="BI62" s="22"/>
      <c r="BJ62" s="22"/>
      <c r="BK62" s="22"/>
      <c r="BL62" s="22"/>
      <c r="BM62" s="22"/>
      <c r="BN62" s="22"/>
      <c r="BO62" s="22"/>
      <c r="BP62" s="22"/>
      <c r="BQ62" s="22"/>
      <c r="BR62" s="22"/>
      <c r="BS62" s="22"/>
    </row>
    <row r="63" spans="1:71" x14ac:dyDescent="0.2">
      <c r="A63" t="b">
        <f>_xlfn.IFNA(_xlfn.XLOOKUP($D63,GDP_by_Country_0622!$D:$D,GDP_by_Country_0622!A:A),FALSE)</f>
        <v>0</v>
      </c>
      <c r="B63" t="b">
        <f>_xlfn.IFNA(_xlfn.XLOOKUP($D63,GDP_by_Country_0622!$D:$D,GDP_by_Country_0622!B:B),FALSE)</f>
        <v>0</v>
      </c>
      <c r="C63" t="b">
        <f>_xlfn.IFNA(_xlfn.XLOOKUP($D63,GDP_by_Country_0622!$D:$D,GDP_by_Country_0622!C:C),FALSE)</f>
        <v>0</v>
      </c>
      <c r="D63" t="str">
        <f>_xlfn.XLOOKUP('Hist-ghg-emissions'!E63,'Country Code &amp; Info'!B:B,'Country Code &amp; Info'!A:A)</f>
        <v>GAB</v>
      </c>
      <c r="E63" s="25" t="s">
        <v>373</v>
      </c>
      <c r="F63" s="24" t="str">
        <f>IF(_xlfn.IFNA(_xlfn.XLOOKUP(D63,GDP_by_Country_0622!D$1:D$47,GDP_by_Country_0622!D$1:D$47),0)=0,"N","Y")</f>
        <v>N</v>
      </c>
      <c r="G63" s="22" t="s">
        <v>373</v>
      </c>
      <c r="H63" t="s">
        <v>722</v>
      </c>
      <c r="I63">
        <v>11.08</v>
      </c>
      <c r="J63">
        <v>11.26</v>
      </c>
      <c r="K63">
        <v>11.46</v>
      </c>
      <c r="L63">
        <v>11.51</v>
      </c>
      <c r="M63">
        <v>11.19</v>
      </c>
      <c r="N63">
        <v>11.06</v>
      </c>
      <c r="O63">
        <v>10.82</v>
      </c>
      <c r="P63">
        <v>10.66</v>
      </c>
      <c r="Q63">
        <v>10.49</v>
      </c>
      <c r="R63">
        <v>10.15</v>
      </c>
      <c r="S63">
        <v>9.7200000000000006</v>
      </c>
      <c r="T63">
        <v>9.11</v>
      </c>
      <c r="U63">
        <v>8.9499999999999993</v>
      </c>
      <c r="V63">
        <v>9.1</v>
      </c>
      <c r="W63">
        <v>9.33</v>
      </c>
      <c r="X63">
        <v>9.44</v>
      </c>
      <c r="Y63">
        <v>8.98</v>
      </c>
      <c r="Z63">
        <v>9.0299999999999994</v>
      </c>
      <c r="AA63">
        <v>9.27</v>
      </c>
      <c r="AB63">
        <v>9.25</v>
      </c>
      <c r="AC63">
        <v>9.91</v>
      </c>
      <c r="AD63">
        <v>14.26</v>
      </c>
      <c r="AE63">
        <v>14.5</v>
      </c>
      <c r="AF63">
        <v>14.52</v>
      </c>
      <c r="AG63">
        <v>14.33</v>
      </c>
      <c r="AH63">
        <v>14.46</v>
      </c>
      <c r="AI63">
        <v>14.85</v>
      </c>
      <c r="AJ63">
        <v>14.03</v>
      </c>
      <c r="AK63">
        <v>13.97</v>
      </c>
      <c r="AQ63" s="22"/>
      <c r="AR63" s="22"/>
      <c r="AS63" s="22"/>
      <c r="AT63" s="22"/>
      <c r="AU63" s="22"/>
      <c r="AV63" s="22"/>
      <c r="AW63" s="22"/>
      <c r="AX63" s="22"/>
      <c r="AY63" s="22"/>
      <c r="AZ63" s="22"/>
      <c r="BA63" s="22"/>
      <c r="BB63" s="22"/>
      <c r="BC63" s="22"/>
      <c r="BD63" s="22"/>
      <c r="BE63" s="22"/>
      <c r="BF63" s="22"/>
      <c r="BG63" s="22"/>
      <c r="BH63" s="22"/>
      <c r="BI63" s="22"/>
      <c r="BJ63" s="22"/>
      <c r="BK63" s="22"/>
      <c r="BL63" s="22"/>
      <c r="BM63" s="22"/>
      <c r="BN63" s="22"/>
      <c r="BO63" s="22"/>
      <c r="BP63" s="22"/>
      <c r="BQ63" s="22"/>
      <c r="BR63" s="22"/>
      <c r="BS63" s="22"/>
    </row>
    <row r="64" spans="1:71" x14ac:dyDescent="0.2">
      <c r="A64" t="b">
        <f>_xlfn.IFNA(_xlfn.XLOOKUP($D64,GDP_by_Country_0622!$D:$D,GDP_by_Country_0622!A:A),FALSE)</f>
        <v>1</v>
      </c>
      <c r="B64" t="b">
        <f>_xlfn.IFNA(_xlfn.XLOOKUP($D64,GDP_by_Country_0622!$D:$D,GDP_by_Country_0622!B:B),FALSE)</f>
        <v>1</v>
      </c>
      <c r="C64" t="b">
        <f>_xlfn.IFNA(_xlfn.XLOOKUP($D64,GDP_by_Country_0622!$D:$D,GDP_by_Country_0622!C:C),FALSE)</f>
        <v>1</v>
      </c>
      <c r="D64" t="str">
        <f>_xlfn.XLOOKUP('Hist-ghg-emissions'!E64,'Country Code &amp; Info'!B:B,'Country Code &amp; Info'!A:A)</f>
        <v>GBR</v>
      </c>
      <c r="E64" s="25" t="s">
        <v>371</v>
      </c>
      <c r="F64" s="24" t="str">
        <f>IF(_xlfn.IFNA(_xlfn.XLOOKUP(D64,GDP_by_Country_0622!D$1:D$47,GDP_by_Country_0622!D$1:D$47),0)=0,"N","Y")</f>
        <v>Y</v>
      </c>
      <c r="G64" s="22" t="s">
        <v>371</v>
      </c>
      <c r="H64" t="s">
        <v>722</v>
      </c>
      <c r="I64">
        <v>746.4</v>
      </c>
      <c r="J64">
        <v>761.64</v>
      </c>
      <c r="K64">
        <v>739.51</v>
      </c>
      <c r="L64">
        <v>722.61</v>
      </c>
      <c r="M64">
        <v>711.75</v>
      </c>
      <c r="N64">
        <v>702.55</v>
      </c>
      <c r="O64">
        <v>722.68</v>
      </c>
      <c r="P64">
        <v>701.07</v>
      </c>
      <c r="Q64">
        <v>697.42</v>
      </c>
      <c r="R64">
        <v>671.25</v>
      </c>
      <c r="S64">
        <v>673.87</v>
      </c>
      <c r="T64">
        <v>684.64</v>
      </c>
      <c r="U64">
        <v>666.82</v>
      </c>
      <c r="V64">
        <v>674.47</v>
      </c>
      <c r="W64">
        <v>669.83</v>
      </c>
      <c r="X64">
        <v>663.91</v>
      </c>
      <c r="Y64">
        <v>661.01</v>
      </c>
      <c r="Z64">
        <v>645.52</v>
      </c>
      <c r="AA64">
        <v>625.55999999999995</v>
      </c>
      <c r="AB64">
        <v>570.73</v>
      </c>
      <c r="AC64">
        <v>583.6</v>
      </c>
      <c r="AD64">
        <v>540.98</v>
      </c>
      <c r="AE64">
        <v>562.45000000000005</v>
      </c>
      <c r="AF64">
        <v>543.71</v>
      </c>
      <c r="AG64">
        <v>502.84</v>
      </c>
      <c r="AH64">
        <v>486.78</v>
      </c>
      <c r="AI64">
        <v>464.28</v>
      </c>
      <c r="AJ64">
        <v>450.24</v>
      </c>
      <c r="AK64">
        <v>441.13</v>
      </c>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row>
    <row r="65" spans="1:71" x14ac:dyDescent="0.2">
      <c r="A65" t="b">
        <f>_xlfn.IFNA(_xlfn.XLOOKUP($D65,GDP_by_Country_0622!$D:$D,GDP_by_Country_0622!A:A),FALSE)</f>
        <v>0</v>
      </c>
      <c r="B65" t="b">
        <f>_xlfn.IFNA(_xlfn.XLOOKUP($D65,GDP_by_Country_0622!$D:$D,GDP_by_Country_0622!B:B),FALSE)</f>
        <v>0</v>
      </c>
      <c r="C65" t="b">
        <f>_xlfn.IFNA(_xlfn.XLOOKUP($D65,GDP_by_Country_0622!$D:$D,GDP_by_Country_0622!C:C),FALSE)</f>
        <v>0</v>
      </c>
      <c r="D65" t="str">
        <f>_xlfn.XLOOKUP('Hist-ghg-emissions'!E65,'Country Code &amp; Info'!B:B,'Country Code &amp; Info'!A:A)</f>
        <v>GEO</v>
      </c>
      <c r="E65" s="25" t="s">
        <v>369</v>
      </c>
      <c r="F65" s="24" t="str">
        <f>IF(_xlfn.IFNA(_xlfn.XLOOKUP(D65,GDP_by_Country_0622!D$1:D$47,GDP_by_Country_0622!D$1:D$47),0)=0,"N","Y")</f>
        <v>N</v>
      </c>
      <c r="G65" s="22" t="s">
        <v>369</v>
      </c>
      <c r="H65" t="s">
        <v>722</v>
      </c>
      <c r="I65">
        <v>33.78</v>
      </c>
      <c r="J65">
        <v>23.65</v>
      </c>
      <c r="K65">
        <v>15.56</v>
      </c>
      <c r="L65">
        <v>9.3000000000000007</v>
      </c>
      <c r="M65">
        <v>1.96</v>
      </c>
      <c r="N65">
        <v>-1.49</v>
      </c>
      <c r="O65">
        <v>-3.12</v>
      </c>
      <c r="P65">
        <v>-3.83</v>
      </c>
      <c r="Q65">
        <v>-4.32</v>
      </c>
      <c r="R65">
        <v>-4.62</v>
      </c>
      <c r="S65">
        <v>-4.25</v>
      </c>
      <c r="T65">
        <v>8.0500000000000007</v>
      </c>
      <c r="U65">
        <v>7.49</v>
      </c>
      <c r="V65">
        <v>8.0299999999999994</v>
      </c>
      <c r="W65">
        <v>8.1300000000000008</v>
      </c>
      <c r="X65">
        <v>8.76</v>
      </c>
      <c r="Y65">
        <v>9.1199999999999992</v>
      </c>
      <c r="Z65">
        <v>9.8699999999999992</v>
      </c>
      <c r="AA65">
        <v>9</v>
      </c>
      <c r="AB65">
        <v>9.75</v>
      </c>
      <c r="AC65">
        <v>9.48</v>
      </c>
      <c r="AD65">
        <v>14.38</v>
      </c>
      <c r="AE65">
        <v>15.26</v>
      </c>
      <c r="AF65">
        <v>16.05</v>
      </c>
      <c r="AG65">
        <v>16.63</v>
      </c>
      <c r="AH65">
        <v>16.97</v>
      </c>
      <c r="AI65">
        <v>17.39</v>
      </c>
      <c r="AJ65">
        <v>17.190000000000001</v>
      </c>
      <c r="AK65">
        <v>16.899999999999999</v>
      </c>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row>
    <row r="66" spans="1:71" x14ac:dyDescent="0.2">
      <c r="A66" t="b">
        <f>_xlfn.IFNA(_xlfn.XLOOKUP($D66,GDP_by_Country_0622!$D:$D,GDP_by_Country_0622!A:A),FALSE)</f>
        <v>0</v>
      </c>
      <c r="B66" t="b">
        <f>_xlfn.IFNA(_xlfn.XLOOKUP($D66,GDP_by_Country_0622!$D:$D,GDP_by_Country_0622!B:B),FALSE)</f>
        <v>0</v>
      </c>
      <c r="C66" t="b">
        <f>_xlfn.IFNA(_xlfn.XLOOKUP($D66,GDP_by_Country_0622!$D:$D,GDP_by_Country_0622!C:C),FALSE)</f>
        <v>0</v>
      </c>
      <c r="D66" t="str">
        <f>_xlfn.XLOOKUP('Hist-ghg-emissions'!E66,'Country Code &amp; Info'!B:B,'Country Code &amp; Info'!A:A)</f>
        <v>GHA</v>
      </c>
      <c r="E66" s="25" t="s">
        <v>367</v>
      </c>
      <c r="F66" s="24" t="str">
        <f>IF(_xlfn.IFNA(_xlfn.XLOOKUP(D66,GDP_by_Country_0622!D$1:D$47,GDP_by_Country_0622!D$1:D$47),0)=0,"N","Y")</f>
        <v>N</v>
      </c>
      <c r="G66" s="22" t="s">
        <v>367</v>
      </c>
      <c r="H66" t="s">
        <v>722</v>
      </c>
      <c r="I66">
        <v>22.89</v>
      </c>
      <c r="J66">
        <v>23.16</v>
      </c>
      <c r="K66">
        <v>23.88</v>
      </c>
      <c r="L66">
        <v>24.38</v>
      </c>
      <c r="M66">
        <v>24.85</v>
      </c>
      <c r="N66">
        <v>25.42</v>
      </c>
      <c r="O66">
        <v>26.37</v>
      </c>
      <c r="P66">
        <v>27.77</v>
      </c>
      <c r="Q66">
        <v>31.33</v>
      </c>
      <c r="R66">
        <v>30.34</v>
      </c>
      <c r="S66">
        <v>31.16</v>
      </c>
      <c r="T66">
        <v>66.27</v>
      </c>
      <c r="U66">
        <v>67.7</v>
      </c>
      <c r="V66">
        <v>68.400000000000006</v>
      </c>
      <c r="W66">
        <v>67.34</v>
      </c>
      <c r="X66">
        <v>69.78</v>
      </c>
      <c r="Y66">
        <v>71.09</v>
      </c>
      <c r="Z66">
        <v>71.59</v>
      </c>
      <c r="AA66">
        <v>71.510000000000005</v>
      </c>
      <c r="AB66">
        <v>72.930000000000007</v>
      </c>
      <c r="AC66">
        <v>74.94</v>
      </c>
      <c r="AD66">
        <v>61.83</v>
      </c>
      <c r="AE66">
        <v>64.77</v>
      </c>
      <c r="AF66">
        <v>67.66</v>
      </c>
      <c r="AG66">
        <v>68.23</v>
      </c>
      <c r="AH66">
        <v>70.87</v>
      </c>
      <c r="AI66">
        <v>16.43</v>
      </c>
      <c r="AJ66">
        <v>18.03</v>
      </c>
      <c r="AK66">
        <v>19.600000000000001</v>
      </c>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row>
    <row r="67" spans="1:71" x14ac:dyDescent="0.2">
      <c r="A67" t="b">
        <f>_xlfn.IFNA(_xlfn.XLOOKUP($D67,GDP_by_Country_0622!$D:$D,GDP_by_Country_0622!A:A),FALSE)</f>
        <v>0</v>
      </c>
      <c r="B67" t="b">
        <f>_xlfn.IFNA(_xlfn.XLOOKUP($D67,GDP_by_Country_0622!$D:$D,GDP_by_Country_0622!B:B),FALSE)</f>
        <v>0</v>
      </c>
      <c r="C67" t="b">
        <f>_xlfn.IFNA(_xlfn.XLOOKUP($D67,GDP_by_Country_0622!$D:$D,GDP_by_Country_0622!C:C),FALSE)</f>
        <v>0</v>
      </c>
      <c r="D67" t="str">
        <f>_xlfn.XLOOKUP('Hist-ghg-emissions'!E67,'Country Code &amp; Info'!B:B,'Country Code &amp; Info'!A:A)</f>
        <v>GIN</v>
      </c>
      <c r="E67" s="25" t="s">
        <v>363</v>
      </c>
      <c r="F67" s="24" t="str">
        <f>IF(_xlfn.IFNA(_xlfn.XLOOKUP(D67,GDP_by_Country_0622!D$1:D$47,GDP_by_Country_0622!D$1:D$47),0)=0,"N","Y")</f>
        <v>N</v>
      </c>
      <c r="G67" s="22" t="s">
        <v>363</v>
      </c>
      <c r="H67" t="s">
        <v>722</v>
      </c>
      <c r="I67">
        <v>21.05</v>
      </c>
      <c r="J67">
        <v>21.37</v>
      </c>
      <c r="K67">
        <v>21.7</v>
      </c>
      <c r="L67">
        <v>22.07</v>
      </c>
      <c r="M67">
        <v>22.49</v>
      </c>
      <c r="N67">
        <v>22.9</v>
      </c>
      <c r="O67">
        <v>22.36</v>
      </c>
      <c r="P67">
        <v>22.8</v>
      </c>
      <c r="Q67">
        <v>24.27</v>
      </c>
      <c r="R67">
        <v>23.84</v>
      </c>
      <c r="S67">
        <v>24.28</v>
      </c>
      <c r="T67">
        <v>25.27</v>
      </c>
      <c r="U67">
        <v>26.45</v>
      </c>
      <c r="V67">
        <v>26.68</v>
      </c>
      <c r="W67">
        <v>26.72</v>
      </c>
      <c r="X67">
        <v>28.2</v>
      </c>
      <c r="Y67">
        <v>28.54</v>
      </c>
      <c r="Z67">
        <v>28.92</v>
      </c>
      <c r="AA67">
        <v>29.54</v>
      </c>
      <c r="AB67">
        <v>30.01</v>
      </c>
      <c r="AC67">
        <v>32.29</v>
      </c>
      <c r="AD67">
        <v>33.86</v>
      </c>
      <c r="AE67">
        <v>35.369999999999997</v>
      </c>
      <c r="AF67">
        <v>35.61</v>
      </c>
      <c r="AG67">
        <v>36.32</v>
      </c>
      <c r="AH67">
        <v>37.1</v>
      </c>
      <c r="AI67">
        <v>40.96</v>
      </c>
      <c r="AJ67">
        <v>41.11</v>
      </c>
      <c r="AK67">
        <v>41.17</v>
      </c>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row>
    <row r="68" spans="1:71" x14ac:dyDescent="0.2">
      <c r="A68" t="b">
        <f>_xlfn.IFNA(_xlfn.XLOOKUP($D68,GDP_by_Country_0622!$D:$D,GDP_by_Country_0622!A:A),FALSE)</f>
        <v>0</v>
      </c>
      <c r="B68" t="b">
        <f>_xlfn.IFNA(_xlfn.XLOOKUP($D68,GDP_by_Country_0622!$D:$D,GDP_by_Country_0622!B:B),FALSE)</f>
        <v>0</v>
      </c>
      <c r="C68" t="b">
        <f>_xlfn.IFNA(_xlfn.XLOOKUP($D68,GDP_by_Country_0622!$D:$D,GDP_by_Country_0622!C:C),FALSE)</f>
        <v>0</v>
      </c>
      <c r="D68" t="str">
        <f>_xlfn.XLOOKUP('Hist-ghg-emissions'!E68,'Country Code &amp; Info'!B:B,'Country Code &amp; Info'!A:A)</f>
        <v>GMB</v>
      </c>
      <c r="E68" s="25" t="s">
        <v>361</v>
      </c>
      <c r="F68" s="24" t="str">
        <f>IF(_xlfn.IFNA(_xlfn.XLOOKUP(D68,GDP_by_Country_0622!D$1:D$47,GDP_by_Country_0622!D$1:D$47),0)=0,"N","Y")</f>
        <v>N</v>
      </c>
      <c r="G68" s="22" t="s">
        <v>730</v>
      </c>
      <c r="H68" t="s">
        <v>722</v>
      </c>
      <c r="I68">
        <v>5.16</v>
      </c>
      <c r="J68">
        <v>5.32</v>
      </c>
      <c r="K68">
        <v>5.44</v>
      </c>
      <c r="L68">
        <v>5.56</v>
      </c>
      <c r="M68">
        <v>5.0999999999999996</v>
      </c>
      <c r="N68">
        <v>4.63</v>
      </c>
      <c r="O68">
        <v>4.3</v>
      </c>
      <c r="P68">
        <v>3.99</v>
      </c>
      <c r="Q68">
        <v>3.72</v>
      </c>
      <c r="R68">
        <v>3.66</v>
      </c>
      <c r="S68">
        <v>3.31</v>
      </c>
      <c r="T68">
        <v>2.79</v>
      </c>
      <c r="U68">
        <v>2.57</v>
      </c>
      <c r="V68">
        <v>2.4900000000000002</v>
      </c>
      <c r="W68">
        <v>2.4</v>
      </c>
      <c r="X68">
        <v>2.27</v>
      </c>
      <c r="Y68">
        <v>2.39</v>
      </c>
      <c r="Z68">
        <v>2.46</v>
      </c>
      <c r="AA68">
        <v>2.64</v>
      </c>
      <c r="AB68">
        <v>3.01</v>
      </c>
      <c r="AC68">
        <v>3.09</v>
      </c>
      <c r="AD68">
        <v>2.79</v>
      </c>
      <c r="AE68">
        <v>2.89</v>
      </c>
      <c r="AF68">
        <v>2.97</v>
      </c>
      <c r="AG68">
        <v>3.12</v>
      </c>
      <c r="AH68">
        <v>3.15</v>
      </c>
      <c r="AI68">
        <v>3.19</v>
      </c>
      <c r="AJ68">
        <v>3.23</v>
      </c>
      <c r="AK68">
        <v>3.31</v>
      </c>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c r="BO68" s="22"/>
      <c r="BP68" s="22"/>
      <c r="BQ68" s="22"/>
      <c r="BR68" s="22"/>
      <c r="BS68" s="22"/>
    </row>
    <row r="69" spans="1:71" x14ac:dyDescent="0.2">
      <c r="A69" t="b">
        <f>_xlfn.IFNA(_xlfn.XLOOKUP($D69,GDP_by_Country_0622!$D:$D,GDP_by_Country_0622!A:A),FALSE)</f>
        <v>0</v>
      </c>
      <c r="B69" t="b">
        <f>_xlfn.IFNA(_xlfn.XLOOKUP($D69,GDP_by_Country_0622!$D:$D,GDP_by_Country_0622!B:B),FALSE)</f>
        <v>0</v>
      </c>
      <c r="C69" t="b">
        <f>_xlfn.IFNA(_xlfn.XLOOKUP($D69,GDP_by_Country_0622!$D:$D,GDP_by_Country_0622!C:C),FALSE)</f>
        <v>0</v>
      </c>
      <c r="D69" t="str">
        <f>_xlfn.XLOOKUP('Hist-ghg-emissions'!E69,'Country Code &amp; Info'!B:B,'Country Code &amp; Info'!A:A)</f>
        <v>GNB</v>
      </c>
      <c r="E69" s="25" t="s">
        <v>359</v>
      </c>
      <c r="F69" s="24" t="str">
        <f>IF(_xlfn.IFNA(_xlfn.XLOOKUP(D69,GDP_by_Country_0622!D$1:D$47,GDP_by_Country_0622!D$1:D$47),0)=0,"N","Y")</f>
        <v>N</v>
      </c>
      <c r="G69" s="22" t="s">
        <v>359</v>
      </c>
      <c r="H69" t="s">
        <v>722</v>
      </c>
      <c r="I69">
        <v>3.35</v>
      </c>
      <c r="J69">
        <v>3.36</v>
      </c>
      <c r="K69">
        <v>3.4</v>
      </c>
      <c r="L69">
        <v>3.43</v>
      </c>
      <c r="M69">
        <v>3.46</v>
      </c>
      <c r="N69">
        <v>3.49</v>
      </c>
      <c r="O69">
        <v>3.14</v>
      </c>
      <c r="P69">
        <v>3.18</v>
      </c>
      <c r="Q69">
        <v>3.41</v>
      </c>
      <c r="R69">
        <v>3.77</v>
      </c>
      <c r="S69">
        <v>3.47</v>
      </c>
      <c r="T69">
        <v>3.65</v>
      </c>
      <c r="U69">
        <v>3.79</v>
      </c>
      <c r="V69">
        <v>3.88</v>
      </c>
      <c r="W69">
        <v>3.9</v>
      </c>
      <c r="X69">
        <v>3.85</v>
      </c>
      <c r="Y69">
        <v>4.1399999999999997</v>
      </c>
      <c r="Z69">
        <v>4.1500000000000004</v>
      </c>
      <c r="AA69">
        <v>3.91</v>
      </c>
      <c r="AB69">
        <v>3.99</v>
      </c>
      <c r="AC69">
        <v>4.13</v>
      </c>
      <c r="AD69">
        <v>4.05</v>
      </c>
      <c r="AE69">
        <v>4.4800000000000004</v>
      </c>
      <c r="AF69">
        <v>4.25</v>
      </c>
      <c r="AG69">
        <v>4.3499999999999996</v>
      </c>
      <c r="AH69">
        <v>4.59</v>
      </c>
      <c r="AI69">
        <v>4.37</v>
      </c>
      <c r="AJ69">
        <v>4.3899999999999997</v>
      </c>
      <c r="AK69">
        <v>4.4400000000000004</v>
      </c>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row>
    <row r="70" spans="1:71" x14ac:dyDescent="0.2">
      <c r="A70" t="b">
        <f>_xlfn.IFNA(_xlfn.XLOOKUP($D70,GDP_by_Country_0622!$D:$D,GDP_by_Country_0622!A:A),FALSE)</f>
        <v>0</v>
      </c>
      <c r="B70" t="b">
        <f>_xlfn.IFNA(_xlfn.XLOOKUP($D70,GDP_by_Country_0622!$D:$D,GDP_by_Country_0622!B:B),FALSE)</f>
        <v>0</v>
      </c>
      <c r="C70" t="b">
        <f>_xlfn.IFNA(_xlfn.XLOOKUP($D70,GDP_by_Country_0622!$D:$D,GDP_by_Country_0622!C:C),FALSE)</f>
        <v>0</v>
      </c>
      <c r="D70" t="str">
        <f>_xlfn.XLOOKUP('Hist-ghg-emissions'!E70,'Country Code &amp; Info'!B:B,'Country Code &amp; Info'!A:A)</f>
        <v>GNQ</v>
      </c>
      <c r="E70" s="25" t="s">
        <v>357</v>
      </c>
      <c r="F70" s="24" t="str">
        <f>IF(_xlfn.IFNA(_xlfn.XLOOKUP(D70,GDP_by_Country_0622!D$1:D$47,GDP_by_Country_0622!D$1:D$47),0)=0,"N","Y")</f>
        <v>N</v>
      </c>
      <c r="G70" s="22" t="s">
        <v>357</v>
      </c>
      <c r="H70" t="s">
        <v>722</v>
      </c>
      <c r="I70">
        <v>4.04</v>
      </c>
      <c r="J70">
        <v>4.09</v>
      </c>
      <c r="K70">
        <v>4.1500000000000004</v>
      </c>
      <c r="L70">
        <v>5.12</v>
      </c>
      <c r="M70">
        <v>5.18</v>
      </c>
      <c r="N70">
        <v>5.23</v>
      </c>
      <c r="O70">
        <v>7.25</v>
      </c>
      <c r="P70">
        <v>8.8800000000000008</v>
      </c>
      <c r="Q70">
        <v>10.37</v>
      </c>
      <c r="R70">
        <v>12.09</v>
      </c>
      <c r="S70">
        <v>14.13</v>
      </c>
      <c r="T70">
        <v>16.41</v>
      </c>
      <c r="U70">
        <v>19.600000000000001</v>
      </c>
      <c r="V70">
        <v>22.63</v>
      </c>
      <c r="W70">
        <v>26.62</v>
      </c>
      <c r="X70">
        <v>29.36</v>
      </c>
      <c r="Y70">
        <v>30.2</v>
      </c>
      <c r="Z70">
        <v>28.35</v>
      </c>
      <c r="AA70">
        <v>29.54</v>
      </c>
      <c r="AB70">
        <v>29.99</v>
      </c>
      <c r="AC70">
        <v>29.62</v>
      </c>
      <c r="AD70">
        <v>29.36</v>
      </c>
      <c r="AE70">
        <v>29.21</v>
      </c>
      <c r="AF70">
        <v>28.11</v>
      </c>
      <c r="AG70">
        <v>26.39</v>
      </c>
      <c r="AH70">
        <v>25</v>
      </c>
      <c r="AI70">
        <v>22.98</v>
      </c>
      <c r="AJ70">
        <v>22.53</v>
      </c>
      <c r="AK70">
        <v>23.1</v>
      </c>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c r="BO70" s="22"/>
      <c r="BP70" s="22"/>
      <c r="BQ70" s="22"/>
      <c r="BR70" s="22"/>
      <c r="BS70" s="22"/>
    </row>
    <row r="71" spans="1:71" x14ac:dyDescent="0.2">
      <c r="A71" t="b">
        <f>_xlfn.IFNA(_xlfn.XLOOKUP($D71,GDP_by_Country_0622!$D:$D,GDP_by_Country_0622!A:A),FALSE)</f>
        <v>0</v>
      </c>
      <c r="B71" t="b">
        <f>_xlfn.IFNA(_xlfn.XLOOKUP($D71,GDP_by_Country_0622!$D:$D,GDP_by_Country_0622!B:B),FALSE)</f>
        <v>0</v>
      </c>
      <c r="C71" t="b">
        <f>_xlfn.IFNA(_xlfn.XLOOKUP($D71,GDP_by_Country_0622!$D:$D,GDP_by_Country_0622!C:C),FALSE)</f>
        <v>0</v>
      </c>
      <c r="D71" t="str">
        <f>_xlfn.XLOOKUP('Hist-ghg-emissions'!E71,'Country Code &amp; Info'!B:B,'Country Code &amp; Info'!A:A)</f>
        <v>GRC</v>
      </c>
      <c r="E71" s="25" t="s">
        <v>355</v>
      </c>
      <c r="F71" s="24" t="str">
        <f>IF(_xlfn.IFNA(_xlfn.XLOOKUP(D71,GDP_by_Country_0622!D$1:D$47,GDP_by_Country_0622!D$1:D$47),0)=0,"N","Y")</f>
        <v>Y</v>
      </c>
      <c r="G71" s="22" t="s">
        <v>355</v>
      </c>
      <c r="H71" t="s">
        <v>722</v>
      </c>
      <c r="I71">
        <v>94.44</v>
      </c>
      <c r="J71">
        <v>94.55</v>
      </c>
      <c r="K71">
        <v>96.63</v>
      </c>
      <c r="L71">
        <v>97</v>
      </c>
      <c r="M71">
        <v>99.62</v>
      </c>
      <c r="N71">
        <v>104.03</v>
      </c>
      <c r="O71">
        <v>105.1</v>
      </c>
      <c r="P71">
        <v>106.21</v>
      </c>
      <c r="Q71">
        <v>110.45</v>
      </c>
      <c r="R71">
        <v>111.37</v>
      </c>
      <c r="S71">
        <v>117.05</v>
      </c>
      <c r="T71">
        <v>117.43</v>
      </c>
      <c r="U71">
        <v>117.81</v>
      </c>
      <c r="V71">
        <v>121.13</v>
      </c>
      <c r="W71">
        <v>120.74</v>
      </c>
      <c r="X71">
        <v>122.83</v>
      </c>
      <c r="Y71">
        <v>121.21</v>
      </c>
      <c r="Z71">
        <v>124.62</v>
      </c>
      <c r="AA71">
        <v>120.71</v>
      </c>
      <c r="AB71">
        <v>113.81</v>
      </c>
      <c r="AC71">
        <v>107.1</v>
      </c>
      <c r="AD71">
        <v>107.17</v>
      </c>
      <c r="AE71">
        <v>102.01</v>
      </c>
      <c r="AF71">
        <v>94.37</v>
      </c>
      <c r="AG71">
        <v>91.31</v>
      </c>
      <c r="AH71">
        <v>89.58</v>
      </c>
      <c r="AI71">
        <v>88.31</v>
      </c>
      <c r="AJ71">
        <v>87.92</v>
      </c>
      <c r="AK71">
        <v>86.14</v>
      </c>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row>
    <row r="72" spans="1:71" x14ac:dyDescent="0.2">
      <c r="A72" t="b">
        <f>_xlfn.IFNA(_xlfn.XLOOKUP($D72,GDP_by_Country_0622!$D:$D,GDP_by_Country_0622!A:A),FALSE)</f>
        <v>0</v>
      </c>
      <c r="B72" t="b">
        <f>_xlfn.IFNA(_xlfn.XLOOKUP($D72,GDP_by_Country_0622!$D:$D,GDP_by_Country_0622!B:B),FALSE)</f>
        <v>0</v>
      </c>
      <c r="C72" t="b">
        <f>_xlfn.IFNA(_xlfn.XLOOKUP($D72,GDP_by_Country_0622!$D:$D,GDP_by_Country_0622!C:C),FALSE)</f>
        <v>0</v>
      </c>
      <c r="D72" t="str">
        <f>_xlfn.XLOOKUP('Hist-ghg-emissions'!E72,'Country Code &amp; Info'!B:B,'Country Code &amp; Info'!A:A)</f>
        <v>GRD</v>
      </c>
      <c r="E72" s="25" t="s">
        <v>353</v>
      </c>
      <c r="F72" s="24" t="str">
        <f>IF(_xlfn.IFNA(_xlfn.XLOOKUP(D72,GDP_by_Country_0622!D$1:D$47,GDP_by_Country_0622!D$1:D$47),0)=0,"N","Y")</f>
        <v>N</v>
      </c>
      <c r="G72" s="22" t="s">
        <v>353</v>
      </c>
      <c r="H72" t="s">
        <v>722</v>
      </c>
      <c r="I72">
        <v>1.84</v>
      </c>
      <c r="J72">
        <v>1.86</v>
      </c>
      <c r="K72">
        <v>1.92</v>
      </c>
      <c r="L72">
        <v>1.91</v>
      </c>
      <c r="M72">
        <v>1.93</v>
      </c>
      <c r="N72">
        <v>1.96</v>
      </c>
      <c r="O72">
        <v>1.99</v>
      </c>
      <c r="P72">
        <v>2.02</v>
      </c>
      <c r="Q72">
        <v>2.06</v>
      </c>
      <c r="R72">
        <v>2.0699999999999998</v>
      </c>
      <c r="S72">
        <v>2.0699999999999998</v>
      </c>
      <c r="T72">
        <v>2.1</v>
      </c>
      <c r="U72">
        <v>2.13</v>
      </c>
      <c r="V72">
        <v>2.15</v>
      </c>
      <c r="W72">
        <v>2.14</v>
      </c>
      <c r="X72">
        <v>2.16</v>
      </c>
      <c r="Y72">
        <v>2.19</v>
      </c>
      <c r="Z72">
        <v>2.21</v>
      </c>
      <c r="AA72">
        <v>2.2400000000000002</v>
      </c>
      <c r="AB72">
        <v>2.77</v>
      </c>
      <c r="AC72">
        <v>2.2599999999999998</v>
      </c>
      <c r="AD72">
        <v>2.27</v>
      </c>
      <c r="AE72">
        <v>2.41</v>
      </c>
      <c r="AF72">
        <v>2.3199999999999998</v>
      </c>
      <c r="AG72">
        <v>2.2599999999999998</v>
      </c>
      <c r="AH72">
        <v>2.29</v>
      </c>
      <c r="AI72">
        <v>2.31</v>
      </c>
      <c r="AJ72">
        <v>2.33</v>
      </c>
      <c r="AK72">
        <v>2.36</v>
      </c>
      <c r="AQ72" s="22"/>
      <c r="AR72" s="22"/>
      <c r="AS72" s="22"/>
      <c r="AT72" s="22"/>
      <c r="AU72" s="22"/>
      <c r="AV72" s="22"/>
      <c r="AW72" s="22"/>
      <c r="AX72" s="22"/>
      <c r="AY72" s="22"/>
      <c r="AZ72" s="22"/>
      <c r="BA72" s="22"/>
      <c r="BB72" s="22"/>
      <c r="BC72" s="22"/>
      <c r="BD72" s="22"/>
      <c r="BE72" s="22"/>
      <c r="BF72" s="22"/>
      <c r="BG72" s="22"/>
      <c r="BH72" s="22"/>
      <c r="BI72" s="22"/>
      <c r="BJ72" s="22"/>
      <c r="BK72" s="22"/>
      <c r="BL72" s="22"/>
      <c r="BM72" s="22"/>
      <c r="BN72" s="22"/>
      <c r="BO72" s="22"/>
      <c r="BP72" s="22"/>
      <c r="BQ72" s="22"/>
      <c r="BR72" s="22"/>
      <c r="BS72" s="22"/>
    </row>
    <row r="73" spans="1:71" x14ac:dyDescent="0.2">
      <c r="A73" t="b">
        <f>_xlfn.IFNA(_xlfn.XLOOKUP($D73,GDP_by_Country_0622!$D:$D,GDP_by_Country_0622!A:A),FALSE)</f>
        <v>0</v>
      </c>
      <c r="B73" t="b">
        <f>_xlfn.IFNA(_xlfn.XLOOKUP($D73,GDP_by_Country_0622!$D:$D,GDP_by_Country_0622!B:B),FALSE)</f>
        <v>0</v>
      </c>
      <c r="C73" t="b">
        <f>_xlfn.IFNA(_xlfn.XLOOKUP($D73,GDP_by_Country_0622!$D:$D,GDP_by_Country_0622!C:C),FALSE)</f>
        <v>0</v>
      </c>
      <c r="D73" t="str">
        <f>_xlfn.XLOOKUP('Hist-ghg-emissions'!E73,'Country Code &amp; Info'!B:B,'Country Code &amp; Info'!A:A)</f>
        <v>GTM</v>
      </c>
      <c r="E73" s="25" t="s">
        <v>349</v>
      </c>
      <c r="F73" s="24" t="str">
        <f>IF(_xlfn.IFNA(_xlfn.XLOOKUP(D73,GDP_by_Country_0622!D$1:D$47,GDP_by_Country_0622!D$1:D$47),0)=0,"N","Y")</f>
        <v>N</v>
      </c>
      <c r="G73" s="22" t="s">
        <v>349</v>
      </c>
      <c r="H73" t="s">
        <v>722</v>
      </c>
      <c r="I73">
        <v>28.77</v>
      </c>
      <c r="J73">
        <v>29.24</v>
      </c>
      <c r="K73">
        <v>30.51</v>
      </c>
      <c r="L73">
        <v>31.27</v>
      </c>
      <c r="M73">
        <v>31.59</v>
      </c>
      <c r="N73">
        <v>32.69</v>
      </c>
      <c r="O73">
        <v>33.19</v>
      </c>
      <c r="P73">
        <v>33.65</v>
      </c>
      <c r="Q73">
        <v>37.53</v>
      </c>
      <c r="R73">
        <v>36.22</v>
      </c>
      <c r="S73">
        <v>38.72</v>
      </c>
      <c r="T73">
        <v>35.42</v>
      </c>
      <c r="U73">
        <v>36.43</v>
      </c>
      <c r="V73">
        <v>38.119999999999997</v>
      </c>
      <c r="W73">
        <v>37.1</v>
      </c>
      <c r="X73">
        <v>39.24</v>
      </c>
      <c r="Y73">
        <v>38.590000000000003</v>
      </c>
      <c r="Z73">
        <v>40.22</v>
      </c>
      <c r="AA73">
        <v>38.9</v>
      </c>
      <c r="AB73">
        <v>40.51</v>
      </c>
      <c r="AC73">
        <v>40.28</v>
      </c>
      <c r="AD73">
        <v>34.86</v>
      </c>
      <c r="AE73">
        <v>35.56</v>
      </c>
      <c r="AF73">
        <v>36.81</v>
      </c>
      <c r="AG73">
        <v>37.85</v>
      </c>
      <c r="AH73">
        <v>40.85</v>
      </c>
      <c r="AI73">
        <v>37.78</v>
      </c>
      <c r="AJ73">
        <v>37.01</v>
      </c>
      <c r="AK73">
        <v>38.700000000000003</v>
      </c>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row>
    <row r="74" spans="1:71" x14ac:dyDescent="0.2">
      <c r="A74" t="b">
        <f>_xlfn.IFNA(_xlfn.XLOOKUP($D74,GDP_by_Country_0622!$D:$D,GDP_by_Country_0622!A:A),FALSE)</f>
        <v>0</v>
      </c>
      <c r="B74" t="b">
        <f>_xlfn.IFNA(_xlfn.XLOOKUP($D74,GDP_by_Country_0622!$D:$D,GDP_by_Country_0622!B:B),FALSE)</f>
        <v>0</v>
      </c>
      <c r="C74" t="b">
        <f>_xlfn.IFNA(_xlfn.XLOOKUP($D74,GDP_by_Country_0622!$D:$D,GDP_by_Country_0622!C:C),FALSE)</f>
        <v>0</v>
      </c>
      <c r="D74" t="str">
        <f>_xlfn.XLOOKUP('Hist-ghg-emissions'!E74,'Country Code &amp; Info'!B:B,'Country Code &amp; Info'!A:A)</f>
        <v>GUY</v>
      </c>
      <c r="E74" s="25" t="s">
        <v>345</v>
      </c>
      <c r="F74" s="24" t="str">
        <f>IF(_xlfn.IFNA(_xlfn.XLOOKUP(D74,GDP_by_Country_0622!D$1:D$47,GDP_by_Country_0622!D$1:D$47),0)=0,"N","Y")</f>
        <v>N</v>
      </c>
      <c r="G74" s="22" t="s">
        <v>345</v>
      </c>
      <c r="H74" t="s">
        <v>722</v>
      </c>
      <c r="I74">
        <v>9.59</v>
      </c>
      <c r="J74">
        <v>9.81</v>
      </c>
      <c r="K74">
        <v>9.8000000000000007</v>
      </c>
      <c r="L74">
        <v>9.94</v>
      </c>
      <c r="M74">
        <v>10.23</v>
      </c>
      <c r="N74">
        <v>11.02</v>
      </c>
      <c r="O74">
        <v>11.38</v>
      </c>
      <c r="P74">
        <v>11.72</v>
      </c>
      <c r="Q74">
        <v>11.88</v>
      </c>
      <c r="R74">
        <v>11.94</v>
      </c>
      <c r="S74">
        <v>11.63</v>
      </c>
      <c r="T74">
        <v>12.38</v>
      </c>
      <c r="U74">
        <v>12.27</v>
      </c>
      <c r="V74">
        <v>12.55</v>
      </c>
      <c r="W74">
        <v>12.95</v>
      </c>
      <c r="X74">
        <v>12.58</v>
      </c>
      <c r="Y74">
        <v>12.39</v>
      </c>
      <c r="Z74">
        <v>12.7</v>
      </c>
      <c r="AA74">
        <v>12.84</v>
      </c>
      <c r="AB74">
        <v>12.87</v>
      </c>
      <c r="AC74">
        <v>13.13</v>
      </c>
      <c r="AD74">
        <v>20.86</v>
      </c>
      <c r="AE74">
        <v>21.1</v>
      </c>
      <c r="AF74">
        <v>21.25</v>
      </c>
      <c r="AG74">
        <v>21.45</v>
      </c>
      <c r="AH74">
        <v>21.57</v>
      </c>
      <c r="AI74">
        <v>18.84</v>
      </c>
      <c r="AJ74">
        <v>18.91</v>
      </c>
      <c r="AK74">
        <v>19.12</v>
      </c>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c r="BO74" s="22"/>
      <c r="BP74" s="22"/>
      <c r="BQ74" s="22"/>
      <c r="BR74" s="22"/>
      <c r="BS74" s="22"/>
    </row>
    <row r="75" spans="1:71" x14ac:dyDescent="0.2">
      <c r="A75" t="b">
        <f>_xlfn.IFNA(_xlfn.XLOOKUP($D75,GDP_by_Country_0622!$D:$D,GDP_by_Country_0622!A:A),FALSE)</f>
        <v>0</v>
      </c>
      <c r="B75" t="b">
        <f>_xlfn.IFNA(_xlfn.XLOOKUP($D75,GDP_by_Country_0622!$D:$D,GDP_by_Country_0622!B:B),FALSE)</f>
        <v>0</v>
      </c>
      <c r="C75" t="b">
        <f>_xlfn.IFNA(_xlfn.XLOOKUP($D75,GDP_by_Country_0622!$D:$D,GDP_by_Country_0622!C:C),FALSE)</f>
        <v>0</v>
      </c>
      <c r="D75" t="str">
        <f>_xlfn.XLOOKUP('Hist-ghg-emissions'!E75,'Country Code &amp; Info'!B:B,'Country Code &amp; Info'!A:A)</f>
        <v>HND</v>
      </c>
      <c r="E75" s="25" t="s">
        <v>339</v>
      </c>
      <c r="F75" s="24" t="str">
        <f>IF(_xlfn.IFNA(_xlfn.XLOOKUP(D75,GDP_by_Country_0622!D$1:D$47,GDP_by_Country_0622!D$1:D$47),0)=0,"N","Y")</f>
        <v>N</v>
      </c>
      <c r="G75" s="22" t="s">
        <v>339</v>
      </c>
      <c r="H75" t="s">
        <v>722</v>
      </c>
      <c r="I75">
        <v>17.8</v>
      </c>
      <c r="J75">
        <v>17.940000000000001</v>
      </c>
      <c r="K75">
        <v>18.27</v>
      </c>
      <c r="L75">
        <v>18.09</v>
      </c>
      <c r="M75">
        <v>18.8</v>
      </c>
      <c r="N75">
        <v>19.59</v>
      </c>
      <c r="O75">
        <v>19.149999999999999</v>
      </c>
      <c r="P75">
        <v>19.47</v>
      </c>
      <c r="Q75">
        <v>19.98</v>
      </c>
      <c r="R75">
        <v>18.96</v>
      </c>
      <c r="S75">
        <v>19.420000000000002</v>
      </c>
      <c r="T75">
        <v>19.47</v>
      </c>
      <c r="U75">
        <v>19.920000000000002</v>
      </c>
      <c r="V75">
        <v>22.75</v>
      </c>
      <c r="W75">
        <v>22.52</v>
      </c>
      <c r="X75">
        <v>23.2</v>
      </c>
      <c r="Y75">
        <v>23.57</v>
      </c>
      <c r="Z75">
        <v>24.28</v>
      </c>
      <c r="AA75">
        <v>24.31</v>
      </c>
      <c r="AB75">
        <v>24.38</v>
      </c>
      <c r="AC75">
        <v>24.46</v>
      </c>
      <c r="AD75">
        <v>26.31</v>
      </c>
      <c r="AE75">
        <v>26.24</v>
      </c>
      <c r="AF75">
        <v>27.07</v>
      </c>
      <c r="AG75">
        <v>27.39</v>
      </c>
      <c r="AH75">
        <v>27.69</v>
      </c>
      <c r="AI75">
        <v>27.37</v>
      </c>
      <c r="AJ75">
        <v>26.94</v>
      </c>
      <c r="AK75">
        <v>28.13</v>
      </c>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row>
    <row r="76" spans="1:71" x14ac:dyDescent="0.2">
      <c r="A76" t="b">
        <f>_xlfn.IFNA(_xlfn.XLOOKUP($D76,GDP_by_Country_0622!$D:$D,GDP_by_Country_0622!A:A),FALSE)</f>
        <v>0</v>
      </c>
      <c r="B76" t="b">
        <f>_xlfn.IFNA(_xlfn.XLOOKUP($D76,GDP_by_Country_0622!$D:$D,GDP_by_Country_0622!B:B),FALSE)</f>
        <v>0</v>
      </c>
      <c r="C76" t="b">
        <f>_xlfn.IFNA(_xlfn.XLOOKUP($D76,GDP_by_Country_0622!$D:$D,GDP_by_Country_0622!C:C),FALSE)</f>
        <v>0</v>
      </c>
      <c r="D76" t="str">
        <f>_xlfn.XLOOKUP('Hist-ghg-emissions'!E76,'Country Code &amp; Info'!B:B,'Country Code &amp; Info'!A:A)</f>
        <v>HRV</v>
      </c>
      <c r="E76" s="25" t="s">
        <v>335</v>
      </c>
      <c r="F76" s="24" t="str">
        <f>IF(_xlfn.IFNA(_xlfn.XLOOKUP(D76,GDP_by_Country_0622!D$1:D$47,GDP_by_Country_0622!D$1:D$47),0)=0,"N","Y")</f>
        <v>N</v>
      </c>
      <c r="G76" s="22" t="s">
        <v>335</v>
      </c>
      <c r="H76" t="s">
        <v>722</v>
      </c>
      <c r="I76">
        <v>27.85</v>
      </c>
      <c r="J76">
        <v>21.34</v>
      </c>
      <c r="K76">
        <v>22.36</v>
      </c>
      <c r="L76">
        <v>23.25</v>
      </c>
      <c r="M76">
        <v>23.33</v>
      </c>
      <c r="N76">
        <v>24.61</v>
      </c>
      <c r="O76">
        <v>23.96</v>
      </c>
      <c r="P76">
        <v>25.44</v>
      </c>
      <c r="Q76">
        <v>25.8</v>
      </c>
      <c r="R76">
        <v>25.41</v>
      </c>
      <c r="S76">
        <v>24.49</v>
      </c>
      <c r="T76">
        <v>25.3</v>
      </c>
      <c r="U76">
        <v>26.3</v>
      </c>
      <c r="V76">
        <v>27.4</v>
      </c>
      <c r="W76">
        <v>27.17</v>
      </c>
      <c r="X76">
        <v>27.06</v>
      </c>
      <c r="Y76">
        <v>27.79</v>
      </c>
      <c r="Z76">
        <v>29.3</v>
      </c>
      <c r="AA76">
        <v>28.47</v>
      </c>
      <c r="AB76">
        <v>25.91</v>
      </c>
      <c r="AC76">
        <v>25.35</v>
      </c>
      <c r="AD76">
        <v>24.41</v>
      </c>
      <c r="AE76">
        <v>22.45</v>
      </c>
      <c r="AF76">
        <v>21.33</v>
      </c>
      <c r="AG76">
        <v>20.6</v>
      </c>
      <c r="AH76">
        <v>21.19</v>
      </c>
      <c r="AI76">
        <v>18.39</v>
      </c>
      <c r="AJ76">
        <v>19.059999999999999</v>
      </c>
      <c r="AK76">
        <v>18.21</v>
      </c>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row>
    <row r="77" spans="1:71" x14ac:dyDescent="0.2">
      <c r="A77" t="b">
        <f>_xlfn.IFNA(_xlfn.XLOOKUP($D77,GDP_by_Country_0622!$D:$D,GDP_by_Country_0622!A:A),FALSE)</f>
        <v>0</v>
      </c>
      <c r="B77" t="b">
        <f>_xlfn.IFNA(_xlfn.XLOOKUP($D77,GDP_by_Country_0622!$D:$D,GDP_by_Country_0622!B:B),FALSE)</f>
        <v>0</v>
      </c>
      <c r="C77" t="b">
        <f>_xlfn.IFNA(_xlfn.XLOOKUP($D77,GDP_by_Country_0622!$D:$D,GDP_by_Country_0622!C:C),FALSE)</f>
        <v>0</v>
      </c>
      <c r="D77" t="str">
        <f>_xlfn.XLOOKUP('Hist-ghg-emissions'!E77,'Country Code &amp; Info'!B:B,'Country Code &amp; Info'!A:A)</f>
        <v>HTI</v>
      </c>
      <c r="E77" s="25" t="s">
        <v>333</v>
      </c>
      <c r="F77" s="24" t="str">
        <f>IF(_xlfn.IFNA(_xlfn.XLOOKUP(D77,GDP_by_Country_0622!D$1:D$47,GDP_by_Country_0622!D$1:D$47),0)=0,"N","Y")</f>
        <v>N</v>
      </c>
      <c r="G77" s="22" t="s">
        <v>333</v>
      </c>
      <c r="H77" t="s">
        <v>722</v>
      </c>
      <c r="I77">
        <v>5.13</v>
      </c>
      <c r="J77">
        <v>5.35</v>
      </c>
      <c r="K77">
        <v>5.76</v>
      </c>
      <c r="L77">
        <v>5.4</v>
      </c>
      <c r="M77">
        <v>4.9000000000000004</v>
      </c>
      <c r="N77">
        <v>5.69</v>
      </c>
      <c r="O77">
        <v>5.97</v>
      </c>
      <c r="P77">
        <v>6.37</v>
      </c>
      <c r="Q77">
        <v>6.51</v>
      </c>
      <c r="R77">
        <v>6.65</v>
      </c>
      <c r="S77">
        <v>7.12</v>
      </c>
      <c r="T77">
        <v>7.29</v>
      </c>
      <c r="U77">
        <v>7.58</v>
      </c>
      <c r="V77">
        <v>7.62</v>
      </c>
      <c r="W77">
        <v>7.49</v>
      </c>
      <c r="X77">
        <v>7.58</v>
      </c>
      <c r="Y77">
        <v>7.63</v>
      </c>
      <c r="Z77">
        <v>8.0399999999999991</v>
      </c>
      <c r="AA77">
        <v>8.06</v>
      </c>
      <c r="AB77">
        <v>8.1</v>
      </c>
      <c r="AC77">
        <v>8.64</v>
      </c>
      <c r="AD77">
        <v>9.6199999999999992</v>
      </c>
      <c r="AE77">
        <v>9.36</v>
      </c>
      <c r="AF77">
        <v>9.65</v>
      </c>
      <c r="AG77">
        <v>10.01</v>
      </c>
      <c r="AH77">
        <v>10.34</v>
      </c>
      <c r="AI77">
        <v>10.53</v>
      </c>
      <c r="AJ77">
        <v>10.54</v>
      </c>
      <c r="AK77">
        <v>10.56</v>
      </c>
      <c r="AQ77" s="22"/>
      <c r="AR77" s="22"/>
      <c r="AS77" s="22"/>
      <c r="AT77" s="22"/>
      <c r="AU77" s="22"/>
      <c r="AV77" s="22"/>
      <c r="AW77" s="22"/>
      <c r="AX77" s="22"/>
      <c r="AY77" s="22"/>
      <c r="AZ77" s="22"/>
      <c r="BA77" s="22"/>
      <c r="BB77" s="22"/>
      <c r="BC77" s="22"/>
      <c r="BD77" s="22"/>
      <c r="BE77" s="22"/>
      <c r="BF77" s="22"/>
      <c r="BG77" s="22"/>
      <c r="BH77" s="22"/>
      <c r="BI77" s="22"/>
      <c r="BJ77" s="22"/>
      <c r="BK77" s="22"/>
      <c r="BL77" s="22"/>
      <c r="BM77" s="22"/>
      <c r="BN77" s="22"/>
      <c r="BO77" s="22"/>
      <c r="BP77" s="22"/>
      <c r="BQ77" s="22"/>
      <c r="BR77" s="22"/>
      <c r="BS77" s="22"/>
    </row>
    <row r="78" spans="1:71" x14ac:dyDescent="0.2">
      <c r="A78" t="b">
        <f>_xlfn.IFNA(_xlfn.XLOOKUP($D78,GDP_by_Country_0622!$D:$D,GDP_by_Country_0622!A:A),FALSE)</f>
        <v>0</v>
      </c>
      <c r="B78" t="b">
        <f>_xlfn.IFNA(_xlfn.XLOOKUP($D78,GDP_by_Country_0622!$D:$D,GDP_by_Country_0622!B:B),FALSE)</f>
        <v>0</v>
      </c>
      <c r="C78" t="b">
        <f>_xlfn.IFNA(_xlfn.XLOOKUP($D78,GDP_by_Country_0622!$D:$D,GDP_by_Country_0622!C:C),FALSE)</f>
        <v>0</v>
      </c>
      <c r="D78" t="str">
        <f>_xlfn.XLOOKUP('Hist-ghg-emissions'!E78,'Country Code &amp; Info'!B:B,'Country Code &amp; Info'!A:A)</f>
        <v>HUN</v>
      </c>
      <c r="E78" s="25" t="s">
        <v>331</v>
      </c>
      <c r="F78" s="24" t="str">
        <f>IF(_xlfn.IFNA(_xlfn.XLOOKUP(D78,GDP_by_Country_0622!D$1:D$47,GDP_by_Country_0622!D$1:D$47),0)=0,"N","Y")</f>
        <v>Y</v>
      </c>
      <c r="G78" s="22" t="s">
        <v>331</v>
      </c>
      <c r="H78" t="s">
        <v>722</v>
      </c>
      <c r="I78">
        <v>90.74</v>
      </c>
      <c r="J78">
        <v>85.72</v>
      </c>
      <c r="K78">
        <v>75.77</v>
      </c>
      <c r="L78">
        <v>76.319999999999993</v>
      </c>
      <c r="M78">
        <v>75.97</v>
      </c>
      <c r="N78">
        <v>74.3</v>
      </c>
      <c r="O78">
        <v>76.569999999999993</v>
      </c>
      <c r="P78">
        <v>74.900000000000006</v>
      </c>
      <c r="Q78">
        <v>74.760000000000005</v>
      </c>
      <c r="R78">
        <v>75.48</v>
      </c>
      <c r="S78">
        <v>72.67</v>
      </c>
      <c r="T78">
        <v>75.63</v>
      </c>
      <c r="U78">
        <v>73.790000000000006</v>
      </c>
      <c r="V78">
        <v>76.67</v>
      </c>
      <c r="W78">
        <v>75.48</v>
      </c>
      <c r="X78">
        <v>74.569999999999993</v>
      </c>
      <c r="Y78">
        <v>73.8</v>
      </c>
      <c r="Z78">
        <v>71.63</v>
      </c>
      <c r="AA78">
        <v>70.22</v>
      </c>
      <c r="AB78">
        <v>64.37</v>
      </c>
      <c r="AC78">
        <v>64.349999999999994</v>
      </c>
      <c r="AD78">
        <v>62.68</v>
      </c>
      <c r="AE78">
        <v>58.81</v>
      </c>
      <c r="AF78">
        <v>56.47</v>
      </c>
      <c r="AG78">
        <v>56.74</v>
      </c>
      <c r="AH78">
        <v>59.67</v>
      </c>
      <c r="AI78">
        <v>60.86</v>
      </c>
      <c r="AJ78">
        <v>62.78</v>
      </c>
      <c r="AK78">
        <v>62.81</v>
      </c>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row>
    <row r="79" spans="1:71" x14ac:dyDescent="0.2">
      <c r="A79" t="b">
        <f>_xlfn.IFNA(_xlfn.XLOOKUP($D79,GDP_by_Country_0622!$D:$D,GDP_by_Country_0622!A:A),FALSE)</f>
        <v>0</v>
      </c>
      <c r="B79" t="b">
        <f>_xlfn.IFNA(_xlfn.XLOOKUP($D79,GDP_by_Country_0622!$D:$D,GDP_by_Country_0622!B:B),FALSE)</f>
        <v>1</v>
      </c>
      <c r="C79" t="b">
        <f>_xlfn.IFNA(_xlfn.XLOOKUP($D79,GDP_by_Country_0622!$D:$D,GDP_by_Country_0622!C:C),FALSE)</f>
        <v>0</v>
      </c>
      <c r="D79" t="str">
        <f>_xlfn.XLOOKUP('Hist-ghg-emissions'!E79,'Country Code &amp; Info'!B:B,'Country Code &amp; Info'!A:A)</f>
        <v>IDN</v>
      </c>
      <c r="E79" s="25" t="s">
        <v>321</v>
      </c>
      <c r="F79" s="24" t="str">
        <f>IF(_xlfn.IFNA(_xlfn.XLOOKUP(D79,GDP_by_Country_0622!D$1:D$47,GDP_by_Country_0622!D$1:D$47),0)=0,"N","Y")</f>
        <v>Y</v>
      </c>
      <c r="G79" s="22" t="s">
        <v>321</v>
      </c>
      <c r="H79" t="s">
        <v>722</v>
      </c>
      <c r="I79">
        <v>1257.0999999999999</v>
      </c>
      <c r="J79">
        <v>1274.43</v>
      </c>
      <c r="K79">
        <v>1295.01</v>
      </c>
      <c r="L79">
        <v>1311.27</v>
      </c>
      <c r="M79">
        <v>1327.87</v>
      </c>
      <c r="N79">
        <v>1360.88</v>
      </c>
      <c r="O79">
        <v>1179</v>
      </c>
      <c r="P79">
        <v>2142.8200000000002</v>
      </c>
      <c r="Q79">
        <v>1373.56</v>
      </c>
      <c r="R79">
        <v>1261.56</v>
      </c>
      <c r="S79">
        <v>1191.82</v>
      </c>
      <c r="T79">
        <v>1019.35</v>
      </c>
      <c r="U79">
        <v>1500.98</v>
      </c>
      <c r="V79">
        <v>1167.69</v>
      </c>
      <c r="W79">
        <v>1517.02</v>
      </c>
      <c r="X79">
        <v>1242.7</v>
      </c>
      <c r="Y79">
        <v>1655.23</v>
      </c>
      <c r="Z79">
        <v>1100.24</v>
      </c>
      <c r="AA79">
        <v>1087.94</v>
      </c>
      <c r="AB79">
        <v>1483.61</v>
      </c>
      <c r="AC79">
        <v>1125.25</v>
      </c>
      <c r="AD79">
        <v>1675.72</v>
      </c>
      <c r="AE79">
        <v>1695.27</v>
      </c>
      <c r="AF79">
        <v>1636.17</v>
      </c>
      <c r="AG79">
        <v>2016.28</v>
      </c>
      <c r="AH79">
        <v>2070.2399999999998</v>
      </c>
      <c r="AI79">
        <v>1453.23</v>
      </c>
      <c r="AJ79">
        <v>1466.05</v>
      </c>
      <c r="AK79">
        <v>1703.86</v>
      </c>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row>
    <row r="80" spans="1:71" x14ac:dyDescent="0.2">
      <c r="A80" t="b">
        <f>_xlfn.IFNA(_xlfn.XLOOKUP($D80,GDP_by_Country_0622!$D:$D,GDP_by_Country_0622!A:A),FALSE)</f>
        <v>0</v>
      </c>
      <c r="B80" t="b">
        <f>_xlfn.IFNA(_xlfn.XLOOKUP($D80,GDP_by_Country_0622!$D:$D,GDP_by_Country_0622!B:B),FALSE)</f>
        <v>1</v>
      </c>
      <c r="C80" t="b">
        <f>_xlfn.IFNA(_xlfn.XLOOKUP($D80,GDP_by_Country_0622!$D:$D,GDP_by_Country_0622!C:C),FALSE)</f>
        <v>1</v>
      </c>
      <c r="D80" t="str">
        <f>_xlfn.XLOOKUP('Hist-ghg-emissions'!E80,'Country Code &amp; Info'!B:B,'Country Code &amp; Info'!A:A)</f>
        <v>IND</v>
      </c>
      <c r="E80" s="25" t="s">
        <v>315</v>
      </c>
      <c r="F80" s="24" t="str">
        <f>IF(_xlfn.IFNA(_xlfn.XLOOKUP(D80,GDP_by_Country_0622!D$1:D$47,GDP_by_Country_0622!D$1:D$47),0)=0,"N","Y")</f>
        <v>Y</v>
      </c>
      <c r="G80" s="22" t="s">
        <v>315</v>
      </c>
      <c r="H80" t="s">
        <v>722</v>
      </c>
      <c r="I80">
        <v>1009.44</v>
      </c>
      <c r="J80">
        <v>1064.49</v>
      </c>
      <c r="K80">
        <v>1096.71</v>
      </c>
      <c r="L80">
        <v>1128.44</v>
      </c>
      <c r="M80">
        <v>1174.78</v>
      </c>
      <c r="N80">
        <v>1240.44</v>
      </c>
      <c r="O80">
        <v>1289.6300000000001</v>
      </c>
      <c r="P80">
        <v>1348.09</v>
      </c>
      <c r="Q80">
        <v>1382.26</v>
      </c>
      <c r="R80">
        <v>1460.24</v>
      </c>
      <c r="S80">
        <v>1498.2</v>
      </c>
      <c r="T80">
        <v>1747.49</v>
      </c>
      <c r="U80">
        <v>1769.79</v>
      </c>
      <c r="V80">
        <v>1817.42</v>
      </c>
      <c r="W80">
        <v>1905.13</v>
      </c>
      <c r="X80">
        <v>1977.76</v>
      </c>
      <c r="Y80">
        <v>2073.67</v>
      </c>
      <c r="Z80">
        <v>2219.62</v>
      </c>
      <c r="AA80">
        <v>2317.48</v>
      </c>
      <c r="AB80">
        <v>2467.7800000000002</v>
      </c>
      <c r="AC80">
        <v>2576.9299999999998</v>
      </c>
      <c r="AD80">
        <v>2610.3200000000002</v>
      </c>
      <c r="AE80">
        <v>2758.53</v>
      </c>
      <c r="AF80">
        <v>2816.49</v>
      </c>
      <c r="AG80">
        <v>2988.34</v>
      </c>
      <c r="AH80">
        <v>3002.17</v>
      </c>
      <c r="AI80">
        <v>3073.24</v>
      </c>
      <c r="AJ80">
        <v>3202.82</v>
      </c>
      <c r="AK80">
        <v>3346.63</v>
      </c>
      <c r="AQ80" s="22"/>
      <c r="AR80" s="22"/>
      <c r="AS80" s="22"/>
      <c r="AT80" s="22"/>
      <c r="AU80" s="22"/>
      <c r="AV80" s="22"/>
      <c r="AW80" s="22"/>
      <c r="AX80" s="22"/>
      <c r="AY80" s="22"/>
      <c r="AZ80" s="22"/>
      <c r="BA80" s="22"/>
      <c r="BB80" s="22"/>
      <c r="BC80" s="22"/>
      <c r="BD80" s="22"/>
      <c r="BE80" s="22"/>
      <c r="BF80" s="22"/>
      <c r="BG80" s="22"/>
      <c r="BH80" s="22"/>
      <c r="BI80" s="22"/>
      <c r="BJ80" s="22"/>
      <c r="BK80" s="22"/>
      <c r="BL80" s="22"/>
      <c r="BM80" s="22"/>
      <c r="BN80" s="22"/>
      <c r="BO80" s="22"/>
      <c r="BP80" s="22"/>
      <c r="BQ80" s="22"/>
      <c r="BR80" s="22"/>
      <c r="BS80" s="22"/>
    </row>
    <row r="81" spans="1:71" x14ac:dyDescent="0.2">
      <c r="A81" t="b">
        <f>_xlfn.IFNA(_xlfn.XLOOKUP($D81,GDP_by_Country_0622!$D:$D,GDP_by_Country_0622!A:A),FALSE)</f>
        <v>0</v>
      </c>
      <c r="B81" t="b">
        <f>_xlfn.IFNA(_xlfn.XLOOKUP($D81,GDP_by_Country_0622!$D:$D,GDP_by_Country_0622!B:B),FALSE)</f>
        <v>0</v>
      </c>
      <c r="C81" t="b">
        <f>_xlfn.IFNA(_xlfn.XLOOKUP($D81,GDP_by_Country_0622!$D:$D,GDP_by_Country_0622!C:C),FALSE)</f>
        <v>0</v>
      </c>
      <c r="D81" t="str">
        <f>_xlfn.XLOOKUP('Hist-ghg-emissions'!E81,'Country Code &amp; Info'!B:B,'Country Code &amp; Info'!A:A)</f>
        <v>IRL</v>
      </c>
      <c r="E81" s="25" t="s">
        <v>311</v>
      </c>
      <c r="F81" s="24" t="str">
        <f>IF(_xlfn.IFNA(_xlfn.XLOOKUP(D81,GDP_by_Country_0622!D$1:D$47,GDP_by_Country_0622!D$1:D$47),0)=0,"N","Y")</f>
        <v>Y</v>
      </c>
      <c r="G81" s="22" t="s">
        <v>311</v>
      </c>
      <c r="H81" t="s">
        <v>722</v>
      </c>
      <c r="I81">
        <v>54.11</v>
      </c>
      <c r="J81">
        <v>54.68</v>
      </c>
      <c r="K81">
        <v>54.89</v>
      </c>
      <c r="L81">
        <v>55.54</v>
      </c>
      <c r="M81">
        <v>57.02</v>
      </c>
      <c r="N81">
        <v>57.85</v>
      </c>
      <c r="O81">
        <v>59.34</v>
      </c>
      <c r="P81">
        <v>60.84</v>
      </c>
      <c r="Q81">
        <v>64.239999999999995</v>
      </c>
      <c r="R81">
        <v>65.8</v>
      </c>
      <c r="S81">
        <v>68.77</v>
      </c>
      <c r="T81">
        <v>71.349999999999994</v>
      </c>
      <c r="U81">
        <v>70.62</v>
      </c>
      <c r="V81">
        <v>70.900000000000006</v>
      </c>
      <c r="W81">
        <v>70.13</v>
      </c>
      <c r="X81">
        <v>71.349999999999994</v>
      </c>
      <c r="Y81">
        <v>72.319999999999993</v>
      </c>
      <c r="Z81">
        <v>70.69</v>
      </c>
      <c r="AA81">
        <v>69.64</v>
      </c>
      <c r="AB81">
        <v>64.27</v>
      </c>
      <c r="AC81">
        <v>62.91</v>
      </c>
      <c r="AD81">
        <v>58.41</v>
      </c>
      <c r="AE81">
        <v>60.06</v>
      </c>
      <c r="AF81">
        <v>59.14</v>
      </c>
      <c r="AG81">
        <v>59.3</v>
      </c>
      <c r="AH81">
        <v>61.1</v>
      </c>
      <c r="AI81">
        <v>63.08</v>
      </c>
      <c r="AJ81">
        <v>62.45</v>
      </c>
      <c r="AK81">
        <v>62.29</v>
      </c>
      <c r="AQ81" s="22"/>
      <c r="AR81" s="22"/>
      <c r="AS81" s="22"/>
      <c r="AT81" s="22"/>
      <c r="AU81" s="22"/>
      <c r="AV81" s="22"/>
      <c r="AW81" s="22"/>
      <c r="AX81" s="22"/>
      <c r="AY81" s="22"/>
      <c r="AZ81" s="22"/>
      <c r="BA81" s="22"/>
      <c r="BB81" s="22"/>
      <c r="BC81" s="22"/>
      <c r="BD81" s="22"/>
      <c r="BE81" s="22"/>
      <c r="BF81" s="22"/>
      <c r="BG81" s="22"/>
      <c r="BH81" s="22"/>
      <c r="BI81" s="22"/>
      <c r="BJ81" s="22"/>
      <c r="BK81" s="22"/>
      <c r="BL81" s="22"/>
      <c r="BM81" s="22"/>
      <c r="BN81" s="22"/>
      <c r="BO81" s="22"/>
      <c r="BP81" s="22"/>
      <c r="BQ81" s="22"/>
      <c r="BR81" s="22"/>
      <c r="BS81" s="22"/>
    </row>
    <row r="82" spans="1:71" x14ac:dyDescent="0.2">
      <c r="A82" t="b">
        <f>_xlfn.IFNA(_xlfn.XLOOKUP($D82,GDP_by_Country_0622!$D:$D,GDP_by_Country_0622!A:A),FALSE)</f>
        <v>0</v>
      </c>
      <c r="B82" t="b">
        <f>_xlfn.IFNA(_xlfn.XLOOKUP($D82,GDP_by_Country_0622!$D:$D,GDP_by_Country_0622!B:B),FALSE)</f>
        <v>0</v>
      </c>
      <c r="C82" t="b">
        <f>_xlfn.IFNA(_xlfn.XLOOKUP($D82,GDP_by_Country_0622!$D:$D,GDP_by_Country_0622!C:C),FALSE)</f>
        <v>0</v>
      </c>
      <c r="D82" t="str">
        <f>_xlfn.XLOOKUP('Hist-ghg-emissions'!E82,'Country Code &amp; Info'!B:B,'Country Code &amp; Info'!A:A)</f>
        <v>IRN</v>
      </c>
      <c r="E82" s="25" t="s">
        <v>309</v>
      </c>
      <c r="F82" s="24" t="str">
        <f>IF(_xlfn.IFNA(_xlfn.XLOOKUP(D82,GDP_by_Country_0622!D$1:D$47,GDP_by_Country_0622!D$1:D$47),0)=0,"N","Y")</f>
        <v>N</v>
      </c>
      <c r="G82" s="22" t="s">
        <v>744</v>
      </c>
      <c r="H82" t="s">
        <v>722</v>
      </c>
      <c r="I82">
        <v>240.54</v>
      </c>
      <c r="J82">
        <v>280.88</v>
      </c>
      <c r="K82">
        <v>301.83999999999997</v>
      </c>
      <c r="L82">
        <v>300.14</v>
      </c>
      <c r="M82">
        <v>332.67</v>
      </c>
      <c r="N82">
        <v>349.89</v>
      </c>
      <c r="O82">
        <v>364.14</v>
      </c>
      <c r="P82">
        <v>381.58</v>
      </c>
      <c r="Q82">
        <v>389.67</v>
      </c>
      <c r="R82">
        <v>427.53</v>
      </c>
      <c r="S82">
        <v>446.36</v>
      </c>
      <c r="T82">
        <v>439.25</v>
      </c>
      <c r="U82">
        <v>463.93</v>
      </c>
      <c r="V82">
        <v>493.23</v>
      </c>
      <c r="W82">
        <v>530.16</v>
      </c>
      <c r="X82">
        <v>569</v>
      </c>
      <c r="Y82">
        <v>617.12</v>
      </c>
      <c r="Z82">
        <v>655.51</v>
      </c>
      <c r="AA82">
        <v>669.06</v>
      </c>
      <c r="AB82">
        <v>693.31</v>
      </c>
      <c r="AC82">
        <v>699.33</v>
      </c>
      <c r="AD82">
        <v>750.7</v>
      </c>
      <c r="AE82">
        <v>761.05</v>
      </c>
      <c r="AF82">
        <v>781.95</v>
      </c>
      <c r="AG82">
        <v>794.19</v>
      </c>
      <c r="AH82">
        <v>786.5</v>
      </c>
      <c r="AI82">
        <v>796.03</v>
      </c>
      <c r="AJ82">
        <v>814.79</v>
      </c>
      <c r="AK82">
        <v>828.34</v>
      </c>
      <c r="AQ82" s="22"/>
      <c r="AR82" s="22"/>
      <c r="AS82" s="22"/>
      <c r="AT82" s="22"/>
      <c r="AU82" s="22"/>
      <c r="AV82" s="22"/>
      <c r="AW82" s="22"/>
      <c r="AX82" s="22"/>
      <c r="AY82" s="22"/>
      <c r="AZ82" s="22"/>
      <c r="BA82" s="22"/>
      <c r="BB82" s="22"/>
      <c r="BC82" s="22"/>
      <c r="BD82" s="22"/>
      <c r="BE82" s="22"/>
      <c r="BF82" s="22"/>
      <c r="BG82" s="22"/>
      <c r="BH82" s="22"/>
      <c r="BI82" s="22"/>
      <c r="BJ82" s="22"/>
      <c r="BK82" s="22"/>
      <c r="BL82" s="22"/>
      <c r="BM82" s="22"/>
      <c r="BN82" s="22"/>
      <c r="BO82" s="22"/>
      <c r="BP82" s="22"/>
      <c r="BQ82" s="22"/>
      <c r="BR82" s="22"/>
      <c r="BS82" s="22"/>
    </row>
    <row r="83" spans="1:71" x14ac:dyDescent="0.2">
      <c r="A83" t="b">
        <f>_xlfn.IFNA(_xlfn.XLOOKUP($D83,GDP_by_Country_0622!$D:$D,GDP_by_Country_0622!A:A),FALSE)</f>
        <v>0</v>
      </c>
      <c r="B83" t="b">
        <f>_xlfn.IFNA(_xlfn.XLOOKUP($D83,GDP_by_Country_0622!$D:$D,GDP_by_Country_0622!B:B),FALSE)</f>
        <v>0</v>
      </c>
      <c r="C83" t="b">
        <f>_xlfn.IFNA(_xlfn.XLOOKUP($D83,GDP_by_Country_0622!$D:$D,GDP_by_Country_0622!C:C),FALSE)</f>
        <v>0</v>
      </c>
      <c r="D83" t="str">
        <f>_xlfn.XLOOKUP('Hist-ghg-emissions'!E83,'Country Code &amp; Info'!B:B,'Country Code &amp; Info'!A:A)</f>
        <v>IRQ</v>
      </c>
      <c r="E83" s="25" t="s">
        <v>307</v>
      </c>
      <c r="F83" s="24" t="str">
        <f>IF(_xlfn.IFNA(_xlfn.XLOOKUP(D83,GDP_by_Country_0622!D$1:D$47,GDP_by_Country_0622!D$1:D$47),0)=0,"N","Y")</f>
        <v>N</v>
      </c>
      <c r="G83" s="22" t="s">
        <v>307</v>
      </c>
      <c r="H83" t="s">
        <v>722</v>
      </c>
      <c r="I83">
        <v>78.650000000000006</v>
      </c>
      <c r="J83">
        <v>58.3</v>
      </c>
      <c r="K83">
        <v>80.010000000000005</v>
      </c>
      <c r="L83">
        <v>103.01</v>
      </c>
      <c r="M83">
        <v>114.03</v>
      </c>
      <c r="N83">
        <v>110</v>
      </c>
      <c r="O83">
        <v>111.75</v>
      </c>
      <c r="P83">
        <v>130.30000000000001</v>
      </c>
      <c r="Q83">
        <v>96.75</v>
      </c>
      <c r="R83">
        <v>80.16</v>
      </c>
      <c r="S83">
        <v>90.52</v>
      </c>
      <c r="T83">
        <v>102.09</v>
      </c>
      <c r="U83">
        <v>97.81</v>
      </c>
      <c r="V83">
        <v>86.92</v>
      </c>
      <c r="W83">
        <v>90.93</v>
      </c>
      <c r="X83">
        <v>105.09</v>
      </c>
      <c r="Y83">
        <v>101.32</v>
      </c>
      <c r="Z83">
        <v>95.48</v>
      </c>
      <c r="AA83">
        <v>104.97</v>
      </c>
      <c r="AB83">
        <v>128.25</v>
      </c>
      <c r="AC83">
        <v>141.36000000000001</v>
      </c>
      <c r="AD83">
        <v>153.68</v>
      </c>
      <c r="AE83">
        <v>175.68</v>
      </c>
      <c r="AF83">
        <v>186.98</v>
      </c>
      <c r="AG83">
        <v>193.77</v>
      </c>
      <c r="AH83">
        <v>185.86</v>
      </c>
      <c r="AI83">
        <v>197.79</v>
      </c>
      <c r="AJ83">
        <v>201.29</v>
      </c>
      <c r="AK83">
        <v>216.19</v>
      </c>
      <c r="AQ83" s="22"/>
      <c r="AR83" s="22"/>
      <c r="AS83" s="22"/>
      <c r="AT83" s="22"/>
      <c r="AU83" s="22"/>
      <c r="AV83" s="22"/>
      <c r="AW83" s="22"/>
      <c r="AX83" s="22"/>
      <c r="AY83" s="22"/>
      <c r="AZ83" s="22"/>
      <c r="BA83" s="22"/>
      <c r="BB83" s="22"/>
      <c r="BC83" s="22"/>
      <c r="BD83" s="22"/>
      <c r="BE83" s="22"/>
      <c r="BF83" s="22"/>
      <c r="BG83" s="22"/>
      <c r="BH83" s="22"/>
      <c r="BI83" s="22"/>
      <c r="BJ83" s="22"/>
      <c r="BK83" s="22"/>
      <c r="BL83" s="22"/>
      <c r="BM83" s="22"/>
      <c r="BN83" s="22"/>
      <c r="BO83" s="22"/>
      <c r="BP83" s="22"/>
      <c r="BQ83" s="22"/>
      <c r="BR83" s="22"/>
      <c r="BS83" s="22"/>
    </row>
    <row r="84" spans="1:71" x14ac:dyDescent="0.2">
      <c r="A84" t="b">
        <f>_xlfn.IFNA(_xlfn.XLOOKUP($D84,GDP_by_Country_0622!$D:$D,GDP_by_Country_0622!A:A),FALSE)</f>
        <v>0</v>
      </c>
      <c r="B84" t="b">
        <f>_xlfn.IFNA(_xlfn.XLOOKUP($D84,GDP_by_Country_0622!$D:$D,GDP_by_Country_0622!B:B),FALSE)</f>
        <v>0</v>
      </c>
      <c r="C84" t="b">
        <f>_xlfn.IFNA(_xlfn.XLOOKUP($D84,GDP_by_Country_0622!$D:$D,GDP_by_Country_0622!C:C),FALSE)</f>
        <v>0</v>
      </c>
      <c r="D84" t="str">
        <f>_xlfn.XLOOKUP('Hist-ghg-emissions'!E84,'Country Code &amp; Info'!B:B,'Country Code &amp; Info'!A:A)</f>
        <v>ISL</v>
      </c>
      <c r="E84" s="25" t="s">
        <v>305</v>
      </c>
      <c r="F84" s="24" t="str">
        <f>IF(_xlfn.IFNA(_xlfn.XLOOKUP(D84,GDP_by_Country_0622!D$1:D$47,GDP_by_Country_0622!D$1:D$47),0)=0,"N","Y")</f>
        <v>Y</v>
      </c>
      <c r="G84" s="22" t="s">
        <v>305</v>
      </c>
      <c r="H84" t="s">
        <v>722</v>
      </c>
      <c r="I84">
        <v>3.38</v>
      </c>
      <c r="J84">
        <v>3.26</v>
      </c>
      <c r="K84">
        <v>3.06</v>
      </c>
      <c r="L84">
        <v>3.02</v>
      </c>
      <c r="M84">
        <v>3.1</v>
      </c>
      <c r="N84">
        <v>3.04</v>
      </c>
      <c r="O84">
        <v>3.29</v>
      </c>
      <c r="P84">
        <v>3.27</v>
      </c>
      <c r="Q84">
        <v>3.42</v>
      </c>
      <c r="R84">
        <v>3.4</v>
      </c>
      <c r="S84">
        <v>3.43</v>
      </c>
      <c r="T84">
        <v>3.27</v>
      </c>
      <c r="U84">
        <v>3.33</v>
      </c>
      <c r="V84">
        <v>3.3</v>
      </c>
      <c r="W84">
        <v>3.37</v>
      </c>
      <c r="X84">
        <v>3.33</v>
      </c>
      <c r="Y84">
        <v>3.8</v>
      </c>
      <c r="Z84">
        <v>3.81</v>
      </c>
      <c r="AA84">
        <v>3.7</v>
      </c>
      <c r="AB84">
        <v>3.36</v>
      </c>
      <c r="AC84">
        <v>3.24</v>
      </c>
      <c r="AD84">
        <v>2.99</v>
      </c>
      <c r="AE84">
        <v>2.98</v>
      </c>
      <c r="AF84">
        <v>3.14</v>
      </c>
      <c r="AG84">
        <v>3.21</v>
      </c>
      <c r="AH84">
        <v>3.25</v>
      </c>
      <c r="AI84">
        <v>3.22</v>
      </c>
      <c r="AJ84">
        <v>3.34</v>
      </c>
      <c r="AK84">
        <v>3.35</v>
      </c>
      <c r="AQ84" s="22"/>
      <c r="AR84" s="22"/>
      <c r="AS84" s="22"/>
      <c r="AT84" s="22"/>
      <c r="AU84" s="22"/>
      <c r="AV84" s="22"/>
      <c r="AW84" s="22"/>
      <c r="AX84" s="22"/>
      <c r="AY84" s="22"/>
      <c r="AZ84" s="22"/>
      <c r="BA84" s="22"/>
      <c r="BB84" s="22"/>
      <c r="BC84" s="22"/>
      <c r="BD84" s="22"/>
      <c r="BE84" s="22"/>
      <c r="BF84" s="22"/>
      <c r="BG84" s="22"/>
      <c r="BH84" s="22"/>
      <c r="BI84" s="22"/>
      <c r="BJ84" s="22"/>
      <c r="BK84" s="22"/>
      <c r="BL84" s="22"/>
      <c r="BM84" s="22"/>
      <c r="BN84" s="22"/>
      <c r="BO84" s="22"/>
      <c r="BP84" s="22"/>
      <c r="BQ84" s="22"/>
      <c r="BR84" s="22"/>
      <c r="BS84" s="22"/>
    </row>
    <row r="85" spans="1:71" x14ac:dyDescent="0.2">
      <c r="A85" t="b">
        <f>_xlfn.IFNA(_xlfn.XLOOKUP($D85,GDP_by_Country_0622!$D:$D,GDP_by_Country_0622!A:A),FALSE)</f>
        <v>0</v>
      </c>
      <c r="B85" t="b">
        <f>_xlfn.IFNA(_xlfn.XLOOKUP($D85,GDP_by_Country_0622!$D:$D,GDP_by_Country_0622!B:B),FALSE)</f>
        <v>0</v>
      </c>
      <c r="C85" t="b">
        <f>_xlfn.IFNA(_xlfn.XLOOKUP($D85,GDP_by_Country_0622!$D:$D,GDP_by_Country_0622!C:C),FALSE)</f>
        <v>0</v>
      </c>
      <c r="D85" t="str">
        <f>_xlfn.XLOOKUP('Hist-ghg-emissions'!E85,'Country Code &amp; Info'!B:B,'Country Code &amp; Info'!A:A)</f>
        <v>ISR</v>
      </c>
      <c r="E85" s="25" t="s">
        <v>303</v>
      </c>
      <c r="F85" s="24" t="str">
        <f>IF(_xlfn.IFNA(_xlfn.XLOOKUP(D85,GDP_by_Country_0622!D$1:D$47,GDP_by_Country_0622!D$1:D$47),0)=0,"N","Y")</f>
        <v>Y</v>
      </c>
      <c r="G85" s="22" t="s">
        <v>303</v>
      </c>
      <c r="H85" t="s">
        <v>722</v>
      </c>
      <c r="I85">
        <v>43.95</v>
      </c>
      <c r="J85">
        <v>45.03</v>
      </c>
      <c r="K85">
        <v>47.82</v>
      </c>
      <c r="L85">
        <v>51.88</v>
      </c>
      <c r="M85">
        <v>55.21</v>
      </c>
      <c r="N85">
        <v>59.03</v>
      </c>
      <c r="O85">
        <v>62.13</v>
      </c>
      <c r="P85">
        <v>65.150000000000006</v>
      </c>
      <c r="Q85">
        <v>66.52</v>
      </c>
      <c r="R85">
        <v>68.72</v>
      </c>
      <c r="S85">
        <v>73.59</v>
      </c>
      <c r="T85">
        <v>73.5</v>
      </c>
      <c r="U85">
        <v>75.52</v>
      </c>
      <c r="V85">
        <v>76.34</v>
      </c>
      <c r="W85">
        <v>77.430000000000007</v>
      </c>
      <c r="X85">
        <v>76.09</v>
      </c>
      <c r="Y85">
        <v>80.41</v>
      </c>
      <c r="Z85">
        <v>83.61</v>
      </c>
      <c r="AA85">
        <v>84.28</v>
      </c>
      <c r="AB85">
        <v>83.86</v>
      </c>
      <c r="AC85">
        <v>89.32</v>
      </c>
      <c r="AD85">
        <v>89.54</v>
      </c>
      <c r="AE85">
        <v>96.67</v>
      </c>
      <c r="AF85">
        <v>88.51</v>
      </c>
      <c r="AG85">
        <v>87.1</v>
      </c>
      <c r="AH85">
        <v>89.46</v>
      </c>
      <c r="AI85">
        <v>89.51</v>
      </c>
      <c r="AJ85">
        <v>91.14</v>
      </c>
      <c r="AK85">
        <v>87.92</v>
      </c>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row>
    <row r="86" spans="1:71" x14ac:dyDescent="0.2">
      <c r="A86" t="b">
        <f>_xlfn.IFNA(_xlfn.XLOOKUP($D86,GDP_by_Country_0622!$D:$D,GDP_by_Country_0622!A:A),FALSE)</f>
        <v>1</v>
      </c>
      <c r="B86" t="b">
        <f>_xlfn.IFNA(_xlfn.XLOOKUP($D86,GDP_by_Country_0622!$D:$D,GDP_by_Country_0622!B:B),FALSE)</f>
        <v>1</v>
      </c>
      <c r="C86" t="b">
        <f>_xlfn.IFNA(_xlfn.XLOOKUP($D86,GDP_by_Country_0622!$D:$D,GDP_by_Country_0622!C:C),FALSE)</f>
        <v>1</v>
      </c>
      <c r="D86" t="str">
        <f>_xlfn.XLOOKUP('Hist-ghg-emissions'!E86,'Country Code &amp; Info'!B:B,'Country Code &amp; Info'!A:A)</f>
        <v>ITA</v>
      </c>
      <c r="E86" s="25" t="s">
        <v>301</v>
      </c>
      <c r="F86" s="24" t="str">
        <f>IF(_xlfn.IFNA(_xlfn.XLOOKUP(D86,GDP_by_Country_0622!D$1:D$47,GDP_by_Country_0622!D$1:D$47),0)=0,"N","Y")</f>
        <v>Y</v>
      </c>
      <c r="G86" s="22" t="s">
        <v>301</v>
      </c>
      <c r="H86" t="s">
        <v>722</v>
      </c>
      <c r="I86">
        <v>456.75</v>
      </c>
      <c r="J86">
        <v>454.34</v>
      </c>
      <c r="K86">
        <v>451.12</v>
      </c>
      <c r="L86">
        <v>444.81</v>
      </c>
      <c r="M86">
        <v>439.52</v>
      </c>
      <c r="N86">
        <v>464.51</v>
      </c>
      <c r="O86">
        <v>460.76</v>
      </c>
      <c r="P86">
        <v>464.54</v>
      </c>
      <c r="Q86">
        <v>475.84</v>
      </c>
      <c r="R86">
        <v>483.07</v>
      </c>
      <c r="S86">
        <v>488</v>
      </c>
      <c r="T86">
        <v>485.95</v>
      </c>
      <c r="U86">
        <v>494.23</v>
      </c>
      <c r="V86">
        <v>512.77</v>
      </c>
      <c r="W86">
        <v>523.88</v>
      </c>
      <c r="X86">
        <v>525.16</v>
      </c>
      <c r="Y86">
        <v>512.76</v>
      </c>
      <c r="Z86">
        <v>506.06</v>
      </c>
      <c r="AA86">
        <v>491.14</v>
      </c>
      <c r="AB86">
        <v>442.26</v>
      </c>
      <c r="AC86">
        <v>450.75</v>
      </c>
      <c r="AD86">
        <v>439.93</v>
      </c>
      <c r="AE86">
        <v>422.08</v>
      </c>
      <c r="AF86">
        <v>390.27</v>
      </c>
      <c r="AG86">
        <v>370.58</v>
      </c>
      <c r="AH86">
        <v>381.49</v>
      </c>
      <c r="AI86">
        <v>398.64</v>
      </c>
      <c r="AJ86">
        <v>393.01</v>
      </c>
      <c r="AK86">
        <v>386.78</v>
      </c>
      <c r="AQ86" s="22"/>
      <c r="AR86" s="22"/>
      <c r="AS86" s="22"/>
      <c r="AT86" s="22"/>
      <c r="AU86" s="22"/>
      <c r="AV86" s="22"/>
      <c r="AW86" s="22"/>
      <c r="AX86" s="22"/>
      <c r="AY86" s="22"/>
      <c r="AZ86" s="22"/>
      <c r="BA86" s="22"/>
      <c r="BB86" s="22"/>
      <c r="BC86" s="22"/>
      <c r="BD86" s="22"/>
      <c r="BE86" s="22"/>
      <c r="BF86" s="22"/>
      <c r="BG86" s="22"/>
      <c r="BH86" s="22"/>
      <c r="BI86" s="22"/>
      <c r="BJ86" s="22"/>
      <c r="BK86" s="22"/>
      <c r="BL86" s="22"/>
      <c r="BM86" s="22"/>
      <c r="BN86" s="22"/>
      <c r="BO86" s="22"/>
      <c r="BP86" s="22"/>
      <c r="BQ86" s="22"/>
      <c r="BR86" s="22"/>
      <c r="BS86" s="22"/>
    </row>
    <row r="87" spans="1:71" x14ac:dyDescent="0.2">
      <c r="A87" t="b">
        <f>_xlfn.IFNA(_xlfn.XLOOKUP($D87,GDP_by_Country_0622!$D:$D,GDP_by_Country_0622!A:A),FALSE)</f>
        <v>0</v>
      </c>
      <c r="B87" t="b">
        <f>_xlfn.IFNA(_xlfn.XLOOKUP($D87,GDP_by_Country_0622!$D:$D,GDP_by_Country_0622!B:B),FALSE)</f>
        <v>0</v>
      </c>
      <c r="C87" t="b">
        <f>_xlfn.IFNA(_xlfn.XLOOKUP($D87,GDP_by_Country_0622!$D:$D,GDP_by_Country_0622!C:C),FALSE)</f>
        <v>0</v>
      </c>
      <c r="D87" t="str">
        <f>_xlfn.XLOOKUP('Hist-ghg-emissions'!E87,'Country Code &amp; Info'!B:B,'Country Code &amp; Info'!A:A)</f>
        <v>JAM</v>
      </c>
      <c r="E87" s="25" t="s">
        <v>299</v>
      </c>
      <c r="F87" s="24" t="str">
        <f>IF(_xlfn.IFNA(_xlfn.XLOOKUP(D87,GDP_by_Country_0622!D$1:D$47,GDP_by_Country_0622!D$1:D$47),0)=0,"N","Y")</f>
        <v>N</v>
      </c>
      <c r="G87" s="22" t="s">
        <v>299</v>
      </c>
      <c r="H87" t="s">
        <v>722</v>
      </c>
      <c r="I87">
        <v>9.39</v>
      </c>
      <c r="J87">
        <v>9.39</v>
      </c>
      <c r="K87">
        <v>10.18</v>
      </c>
      <c r="L87">
        <v>10.37</v>
      </c>
      <c r="M87">
        <v>10.41</v>
      </c>
      <c r="N87">
        <v>10.73</v>
      </c>
      <c r="O87">
        <v>11.07</v>
      </c>
      <c r="P87">
        <v>11.21</v>
      </c>
      <c r="Q87">
        <v>11.78</v>
      </c>
      <c r="R87">
        <v>12.1</v>
      </c>
      <c r="S87">
        <v>12.22</v>
      </c>
      <c r="T87">
        <v>9.3800000000000008</v>
      </c>
      <c r="U87">
        <v>9.5500000000000007</v>
      </c>
      <c r="V87">
        <v>9.9700000000000006</v>
      </c>
      <c r="W87">
        <v>9.89</v>
      </c>
      <c r="X87">
        <v>9.85</v>
      </c>
      <c r="Y87">
        <v>11.05</v>
      </c>
      <c r="Z87">
        <v>10.97</v>
      </c>
      <c r="AA87">
        <v>8.57</v>
      </c>
      <c r="AB87">
        <v>6.83</v>
      </c>
      <c r="AC87">
        <v>6.44</v>
      </c>
      <c r="AD87">
        <v>9.24</v>
      </c>
      <c r="AE87">
        <v>8.81</v>
      </c>
      <c r="AF87">
        <v>9.2899999999999991</v>
      </c>
      <c r="AG87">
        <v>9.1300000000000008</v>
      </c>
      <c r="AH87">
        <v>9.02</v>
      </c>
      <c r="AI87">
        <v>9.41</v>
      </c>
      <c r="AJ87">
        <v>8.8699999999999992</v>
      </c>
      <c r="AK87">
        <v>10.199999999999999</v>
      </c>
      <c r="AQ87" s="22"/>
      <c r="AR87" s="22"/>
      <c r="AS87" s="22"/>
      <c r="AT87" s="22"/>
      <c r="AU87" s="22"/>
      <c r="AV87" s="22"/>
      <c r="AW87" s="22"/>
      <c r="AX87" s="22"/>
      <c r="AY87" s="22"/>
      <c r="AZ87" s="22"/>
      <c r="BA87" s="22"/>
      <c r="BB87" s="22"/>
      <c r="BC87" s="22"/>
      <c r="BD87" s="22"/>
      <c r="BE87" s="22"/>
      <c r="BF87" s="22"/>
      <c r="BG87" s="22"/>
      <c r="BH87" s="22"/>
      <c r="BI87" s="22"/>
      <c r="BJ87" s="22"/>
      <c r="BK87" s="22"/>
      <c r="BL87" s="22"/>
      <c r="BM87" s="22"/>
      <c r="BN87" s="22"/>
      <c r="BO87" s="22"/>
      <c r="BP87" s="22"/>
      <c r="BQ87" s="22"/>
      <c r="BR87" s="22"/>
      <c r="BS87" s="22"/>
    </row>
    <row r="88" spans="1:71" x14ac:dyDescent="0.2">
      <c r="A88" t="b">
        <f>_xlfn.IFNA(_xlfn.XLOOKUP($D88,GDP_by_Country_0622!$D:$D,GDP_by_Country_0622!A:A),FALSE)</f>
        <v>0</v>
      </c>
      <c r="B88" t="b">
        <f>_xlfn.IFNA(_xlfn.XLOOKUP($D88,GDP_by_Country_0622!$D:$D,GDP_by_Country_0622!B:B),FALSE)</f>
        <v>0</v>
      </c>
      <c r="C88" t="b">
        <f>_xlfn.IFNA(_xlfn.XLOOKUP($D88,GDP_by_Country_0622!$D:$D,GDP_by_Country_0622!C:C),FALSE)</f>
        <v>0</v>
      </c>
      <c r="D88" t="str">
        <f>_xlfn.XLOOKUP('Hist-ghg-emissions'!E88,'Country Code &amp; Info'!B:B,'Country Code &amp; Info'!A:A)</f>
        <v>JOR</v>
      </c>
      <c r="E88" s="25" t="s">
        <v>297</v>
      </c>
      <c r="F88" s="24" t="str">
        <f>IF(_xlfn.IFNA(_xlfn.XLOOKUP(D88,GDP_by_Country_0622!D$1:D$47,GDP_by_Country_0622!D$1:D$47),0)=0,"N","Y")</f>
        <v>N</v>
      </c>
      <c r="G88" s="22" t="s">
        <v>297</v>
      </c>
      <c r="H88" t="s">
        <v>722</v>
      </c>
      <c r="I88">
        <v>18.670000000000002</v>
      </c>
      <c r="J88">
        <v>19.14</v>
      </c>
      <c r="K88">
        <v>21.89</v>
      </c>
      <c r="L88">
        <v>22.63</v>
      </c>
      <c r="M88">
        <v>23.71</v>
      </c>
      <c r="N88">
        <v>23.34</v>
      </c>
      <c r="O88">
        <v>22.57</v>
      </c>
      <c r="P88">
        <v>22.07</v>
      </c>
      <c r="Q88">
        <v>21.28</v>
      </c>
      <c r="R88">
        <v>20.34</v>
      </c>
      <c r="S88">
        <v>20.9</v>
      </c>
      <c r="T88">
        <v>21.03</v>
      </c>
      <c r="U88">
        <v>21.84</v>
      </c>
      <c r="V88">
        <v>22.43</v>
      </c>
      <c r="W88">
        <v>23.93</v>
      </c>
      <c r="X88">
        <v>25.44</v>
      </c>
      <c r="Y88">
        <v>26.18</v>
      </c>
      <c r="Z88">
        <v>27.63</v>
      </c>
      <c r="AA88">
        <v>26.89</v>
      </c>
      <c r="AB88">
        <v>27.57</v>
      </c>
      <c r="AC88">
        <v>27.43</v>
      </c>
      <c r="AD88">
        <v>28.55</v>
      </c>
      <c r="AE88">
        <v>32.119999999999997</v>
      </c>
      <c r="AF88">
        <v>32.42</v>
      </c>
      <c r="AG88">
        <v>34.68</v>
      </c>
      <c r="AH88">
        <v>34.97</v>
      </c>
      <c r="AI88">
        <v>35.07</v>
      </c>
      <c r="AJ88">
        <v>36.74</v>
      </c>
      <c r="AK88">
        <v>35.81</v>
      </c>
      <c r="AQ88" s="22"/>
      <c r="AR88" s="22"/>
      <c r="AS88" s="22"/>
      <c r="AT88" s="22"/>
      <c r="AU88" s="22"/>
      <c r="AV88" s="22"/>
      <c r="AW88" s="22"/>
      <c r="AX88" s="22"/>
      <c r="AY88" s="22"/>
      <c r="AZ88" s="22"/>
      <c r="BA88" s="22"/>
      <c r="BB88" s="22"/>
      <c r="BC88" s="22"/>
      <c r="BD88" s="22"/>
      <c r="BE88" s="22"/>
      <c r="BF88" s="22"/>
      <c r="BG88" s="22"/>
      <c r="BH88" s="22"/>
      <c r="BI88" s="22"/>
      <c r="BJ88" s="22"/>
      <c r="BK88" s="22"/>
      <c r="BL88" s="22"/>
      <c r="BM88" s="22"/>
      <c r="BN88" s="22"/>
      <c r="BO88" s="22"/>
      <c r="BP88" s="22"/>
      <c r="BQ88" s="22"/>
      <c r="BR88" s="22"/>
      <c r="BS88" s="22"/>
    </row>
    <row r="89" spans="1:71" x14ac:dyDescent="0.2">
      <c r="A89" t="b">
        <f>_xlfn.IFNA(_xlfn.XLOOKUP($D89,GDP_by_Country_0622!$D:$D,GDP_by_Country_0622!A:A),FALSE)</f>
        <v>1</v>
      </c>
      <c r="B89" t="b">
        <f>_xlfn.IFNA(_xlfn.XLOOKUP($D89,GDP_by_Country_0622!$D:$D,GDP_by_Country_0622!B:B),FALSE)</f>
        <v>1</v>
      </c>
      <c r="C89" t="b">
        <f>_xlfn.IFNA(_xlfn.XLOOKUP($D89,GDP_by_Country_0622!$D:$D,GDP_by_Country_0622!C:C),FALSE)</f>
        <v>1</v>
      </c>
      <c r="D89" t="str">
        <f>_xlfn.XLOOKUP('Hist-ghg-emissions'!E89,'Country Code &amp; Info'!B:B,'Country Code &amp; Info'!A:A)</f>
        <v>JPN</v>
      </c>
      <c r="E89" s="25" t="s">
        <v>295</v>
      </c>
      <c r="F89" s="24" t="str">
        <f>IF(_xlfn.IFNA(_xlfn.XLOOKUP(D89,GDP_by_Country_0622!D$1:D$47,GDP_by_Country_0622!D$1:D$47),0)=0,"N","Y")</f>
        <v>Y</v>
      </c>
      <c r="G89" s="22" t="s">
        <v>295</v>
      </c>
      <c r="H89" t="s">
        <v>722</v>
      </c>
      <c r="I89">
        <v>1109.3699999999999</v>
      </c>
      <c r="J89">
        <v>1123.8599999999999</v>
      </c>
      <c r="K89">
        <v>1137.1500000000001</v>
      </c>
      <c r="L89">
        <v>1129.6300000000001</v>
      </c>
      <c r="M89">
        <v>1186.79</v>
      </c>
      <c r="N89">
        <v>1201.8499999999999</v>
      </c>
      <c r="O89">
        <v>1215.95</v>
      </c>
      <c r="P89">
        <v>1203.81</v>
      </c>
      <c r="Q89">
        <v>1156.6600000000001</v>
      </c>
      <c r="R89">
        <v>1182.31</v>
      </c>
      <c r="S89">
        <v>1198.54</v>
      </c>
      <c r="T89">
        <v>1153.99</v>
      </c>
      <c r="U89">
        <v>1185.6500000000001</v>
      </c>
      <c r="V89">
        <v>1193.4000000000001</v>
      </c>
      <c r="W89">
        <v>1185.28</v>
      </c>
      <c r="X89">
        <v>1186.26</v>
      </c>
      <c r="Y89">
        <v>1164.29</v>
      </c>
      <c r="Z89">
        <v>1200.21</v>
      </c>
      <c r="AA89">
        <v>1133.32</v>
      </c>
      <c r="AB89">
        <v>1073.57</v>
      </c>
      <c r="AC89">
        <v>1130.1300000000001</v>
      </c>
      <c r="AD89">
        <v>1235.29</v>
      </c>
      <c r="AE89">
        <v>1277.48</v>
      </c>
      <c r="AF89">
        <v>1289</v>
      </c>
      <c r="AG89">
        <v>1251.32</v>
      </c>
      <c r="AH89">
        <v>1215.33</v>
      </c>
      <c r="AI89">
        <v>1225.67</v>
      </c>
      <c r="AJ89">
        <v>1203.32</v>
      </c>
      <c r="AK89">
        <v>1154.72</v>
      </c>
      <c r="AQ89" s="22"/>
      <c r="AR89" s="22"/>
      <c r="AS89" s="22"/>
      <c r="AT89" s="22"/>
      <c r="AU89" s="22"/>
      <c r="AV89" s="22"/>
      <c r="AW89" s="22"/>
      <c r="AX89" s="22"/>
      <c r="AY89" s="22"/>
      <c r="AZ89" s="22"/>
      <c r="BA89" s="22"/>
      <c r="BB89" s="22"/>
      <c r="BC89" s="22"/>
      <c r="BD89" s="22"/>
      <c r="BE89" s="22"/>
      <c r="BF89" s="22"/>
      <c r="BG89" s="22"/>
      <c r="BH89" s="22"/>
      <c r="BI89" s="22"/>
      <c r="BJ89" s="22"/>
      <c r="BK89" s="22"/>
      <c r="BL89" s="22"/>
      <c r="BM89" s="22"/>
      <c r="BN89" s="22"/>
      <c r="BO89" s="22"/>
      <c r="BP89" s="22"/>
      <c r="BQ89" s="22"/>
      <c r="BR89" s="22"/>
      <c r="BS89" s="22"/>
    </row>
    <row r="90" spans="1:71" x14ac:dyDescent="0.2">
      <c r="A90" t="b">
        <f>_xlfn.IFNA(_xlfn.XLOOKUP($D90,GDP_by_Country_0622!$D:$D,GDP_by_Country_0622!A:A),FALSE)</f>
        <v>0</v>
      </c>
      <c r="B90" t="b">
        <f>_xlfn.IFNA(_xlfn.XLOOKUP($D90,GDP_by_Country_0622!$D:$D,GDP_by_Country_0622!B:B),FALSE)</f>
        <v>0</v>
      </c>
      <c r="C90" t="b">
        <f>_xlfn.IFNA(_xlfn.XLOOKUP($D90,GDP_by_Country_0622!$D:$D,GDP_by_Country_0622!C:C),FALSE)</f>
        <v>0</v>
      </c>
      <c r="D90" t="str">
        <f>_xlfn.XLOOKUP('Hist-ghg-emissions'!E90,'Country Code &amp; Info'!B:B,'Country Code &amp; Info'!A:A)</f>
        <v>KAZ</v>
      </c>
      <c r="E90" s="25" t="s">
        <v>293</v>
      </c>
      <c r="F90" s="24" t="str">
        <f>IF(_xlfn.IFNA(_xlfn.XLOOKUP(D90,GDP_by_Country_0622!D$1:D$47,GDP_by_Country_0622!D$1:D$47),0)=0,"N","Y")</f>
        <v>N</v>
      </c>
      <c r="G90" s="22" t="s">
        <v>293</v>
      </c>
      <c r="H90" t="s">
        <v>722</v>
      </c>
      <c r="I90">
        <v>308.25</v>
      </c>
      <c r="J90">
        <v>318.27999999999997</v>
      </c>
      <c r="K90">
        <v>319.10000000000002</v>
      </c>
      <c r="L90">
        <v>277.48</v>
      </c>
      <c r="M90">
        <v>252.51</v>
      </c>
      <c r="N90">
        <v>220.83</v>
      </c>
      <c r="O90">
        <v>192.78</v>
      </c>
      <c r="P90">
        <v>164.97</v>
      </c>
      <c r="Q90">
        <v>164.26</v>
      </c>
      <c r="R90">
        <v>148.12</v>
      </c>
      <c r="S90">
        <v>147.35</v>
      </c>
      <c r="T90">
        <v>147.08000000000001</v>
      </c>
      <c r="U90">
        <v>164.14</v>
      </c>
      <c r="V90">
        <v>175.32</v>
      </c>
      <c r="W90">
        <v>192.35</v>
      </c>
      <c r="X90">
        <v>204.78</v>
      </c>
      <c r="Y90">
        <v>226.14</v>
      </c>
      <c r="Z90">
        <v>234.21</v>
      </c>
      <c r="AA90">
        <v>280.62</v>
      </c>
      <c r="AB90">
        <v>249.71</v>
      </c>
      <c r="AC90">
        <v>275.77999999999997</v>
      </c>
      <c r="AD90">
        <v>284.27999999999997</v>
      </c>
      <c r="AE90">
        <v>284.27999999999997</v>
      </c>
      <c r="AF90">
        <v>297.58</v>
      </c>
      <c r="AG90">
        <v>248.23</v>
      </c>
      <c r="AH90">
        <v>249.48</v>
      </c>
      <c r="AI90">
        <v>271.52999999999997</v>
      </c>
      <c r="AJ90">
        <v>280.58999999999997</v>
      </c>
      <c r="AK90">
        <v>271.23</v>
      </c>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row>
    <row r="91" spans="1:71" x14ac:dyDescent="0.2">
      <c r="A91" t="b">
        <f>_xlfn.IFNA(_xlfn.XLOOKUP($D91,GDP_by_Country_0622!$D:$D,GDP_by_Country_0622!A:A),FALSE)</f>
        <v>0</v>
      </c>
      <c r="B91" t="b">
        <f>_xlfn.IFNA(_xlfn.XLOOKUP($D91,GDP_by_Country_0622!$D:$D,GDP_by_Country_0622!B:B),FALSE)</f>
        <v>0</v>
      </c>
      <c r="C91" t="b">
        <f>_xlfn.IFNA(_xlfn.XLOOKUP($D91,GDP_by_Country_0622!$D:$D,GDP_by_Country_0622!C:C),FALSE)</f>
        <v>0</v>
      </c>
      <c r="D91" t="str">
        <f>_xlfn.XLOOKUP('Hist-ghg-emissions'!E91,'Country Code &amp; Info'!B:B,'Country Code &amp; Info'!A:A)</f>
        <v>KEN</v>
      </c>
      <c r="E91" s="25" t="s">
        <v>291</v>
      </c>
      <c r="F91" s="24" t="str">
        <f>IF(_xlfn.IFNA(_xlfn.XLOOKUP(D91,GDP_by_Country_0622!D$1:D$47,GDP_by_Country_0622!D$1:D$47),0)=0,"N","Y")</f>
        <v>N</v>
      </c>
      <c r="G91" s="22" t="s">
        <v>291</v>
      </c>
      <c r="H91" t="s">
        <v>722</v>
      </c>
      <c r="I91">
        <v>34.15</v>
      </c>
      <c r="J91">
        <v>32.92</v>
      </c>
      <c r="K91">
        <v>32.92</v>
      </c>
      <c r="L91">
        <v>32.72</v>
      </c>
      <c r="M91">
        <v>32.979999999999997</v>
      </c>
      <c r="N91">
        <v>33.33</v>
      </c>
      <c r="O91">
        <v>32.869999999999997</v>
      </c>
      <c r="P91">
        <v>32.9</v>
      </c>
      <c r="Q91">
        <v>34.26</v>
      </c>
      <c r="R91">
        <v>36.479999999999997</v>
      </c>
      <c r="S91">
        <v>35.5</v>
      </c>
      <c r="T91">
        <v>54.32</v>
      </c>
      <c r="U91">
        <v>55.22</v>
      </c>
      <c r="V91">
        <v>56.18</v>
      </c>
      <c r="W91">
        <v>58.81</v>
      </c>
      <c r="X91">
        <v>59.19</v>
      </c>
      <c r="Y91">
        <v>59.65</v>
      </c>
      <c r="Z91">
        <v>76.44</v>
      </c>
      <c r="AA91">
        <v>77.78</v>
      </c>
      <c r="AB91">
        <v>78.2</v>
      </c>
      <c r="AC91">
        <v>79.81</v>
      </c>
      <c r="AD91">
        <v>75.37</v>
      </c>
      <c r="AE91">
        <v>74.73</v>
      </c>
      <c r="AF91">
        <v>76.73</v>
      </c>
      <c r="AG91">
        <v>79.66</v>
      </c>
      <c r="AH91">
        <v>82.31</v>
      </c>
      <c r="AI91">
        <v>71.930000000000007</v>
      </c>
      <c r="AJ91">
        <v>69.13</v>
      </c>
      <c r="AK91">
        <v>71.209999999999994</v>
      </c>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2"/>
      <c r="BP91" s="22"/>
      <c r="BQ91" s="22"/>
      <c r="BR91" s="22"/>
      <c r="BS91" s="22"/>
    </row>
    <row r="92" spans="1:71" x14ac:dyDescent="0.2">
      <c r="A92" t="b">
        <f>_xlfn.IFNA(_xlfn.XLOOKUP($D92,GDP_by_Country_0622!$D:$D,GDP_by_Country_0622!A:A),FALSE)</f>
        <v>0</v>
      </c>
      <c r="B92" t="b">
        <f>_xlfn.IFNA(_xlfn.XLOOKUP($D92,GDP_by_Country_0622!$D:$D,GDP_by_Country_0622!B:B),FALSE)</f>
        <v>0</v>
      </c>
      <c r="C92" t="b">
        <f>_xlfn.IFNA(_xlfn.XLOOKUP($D92,GDP_by_Country_0622!$D:$D,GDP_by_Country_0622!C:C),FALSE)</f>
        <v>0</v>
      </c>
      <c r="D92" t="str">
        <f>_xlfn.XLOOKUP('Hist-ghg-emissions'!E92,'Country Code &amp; Info'!B:B,'Country Code &amp; Info'!A:A)</f>
        <v>KGZ</v>
      </c>
      <c r="E92" s="25" t="s">
        <v>289</v>
      </c>
      <c r="F92" s="24" t="str">
        <f>IF(_xlfn.IFNA(_xlfn.XLOOKUP(D92,GDP_by_Country_0622!D$1:D$47,GDP_by_Country_0622!D$1:D$47),0)=0,"N","Y")</f>
        <v>N</v>
      </c>
      <c r="G92" s="22" t="s">
        <v>732</v>
      </c>
      <c r="H92" t="s">
        <v>722</v>
      </c>
      <c r="I92">
        <v>31.63</v>
      </c>
      <c r="J92">
        <v>29.36</v>
      </c>
      <c r="K92">
        <v>21.71</v>
      </c>
      <c r="L92">
        <v>16.86</v>
      </c>
      <c r="M92">
        <v>11.68</v>
      </c>
      <c r="N92">
        <v>8.99</v>
      </c>
      <c r="O92">
        <v>9.93</v>
      </c>
      <c r="P92">
        <v>9.82</v>
      </c>
      <c r="Q92">
        <v>10.029999999999999</v>
      </c>
      <c r="R92">
        <v>8.68</v>
      </c>
      <c r="S92">
        <v>8.64</v>
      </c>
      <c r="T92">
        <v>9.07</v>
      </c>
      <c r="U92">
        <v>10.02</v>
      </c>
      <c r="V92">
        <v>10.66</v>
      </c>
      <c r="W92">
        <v>10.81</v>
      </c>
      <c r="X92">
        <v>10.49</v>
      </c>
      <c r="Y92">
        <v>10.6</v>
      </c>
      <c r="Z92">
        <v>11.85</v>
      </c>
      <c r="AA92">
        <v>13.02</v>
      </c>
      <c r="AB92">
        <v>12.65</v>
      </c>
      <c r="AC92">
        <v>12.32</v>
      </c>
      <c r="AD92">
        <v>13.01</v>
      </c>
      <c r="AE92">
        <v>15.6</v>
      </c>
      <c r="AF92">
        <v>15.13</v>
      </c>
      <c r="AG92">
        <v>15.67</v>
      </c>
      <c r="AH92">
        <v>16.23</v>
      </c>
      <c r="AI92">
        <v>13.25</v>
      </c>
      <c r="AJ92">
        <v>12.97</v>
      </c>
      <c r="AK92">
        <v>14.86</v>
      </c>
      <c r="AQ92" s="22"/>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row>
    <row r="93" spans="1:71" x14ac:dyDescent="0.2">
      <c r="A93" t="b">
        <f>_xlfn.IFNA(_xlfn.XLOOKUP($D93,GDP_by_Country_0622!$D:$D,GDP_by_Country_0622!A:A),FALSE)</f>
        <v>0</v>
      </c>
      <c r="B93" t="b">
        <f>_xlfn.IFNA(_xlfn.XLOOKUP($D93,GDP_by_Country_0622!$D:$D,GDP_by_Country_0622!B:B),FALSE)</f>
        <v>0</v>
      </c>
      <c r="C93" t="b">
        <f>_xlfn.IFNA(_xlfn.XLOOKUP($D93,GDP_by_Country_0622!$D:$D,GDP_by_Country_0622!C:C),FALSE)</f>
        <v>0</v>
      </c>
      <c r="D93" t="str">
        <f>_xlfn.XLOOKUP('Hist-ghg-emissions'!E93,'Country Code &amp; Info'!B:B,'Country Code &amp; Info'!A:A)</f>
        <v>KHM</v>
      </c>
      <c r="E93" s="25" t="s">
        <v>287</v>
      </c>
      <c r="F93" s="24" t="str">
        <f>IF(_xlfn.IFNA(_xlfn.XLOOKUP(D93,GDP_by_Country_0622!D$1:D$47,GDP_by_Country_0622!D$1:D$47),0)=0,"N","Y")</f>
        <v>N</v>
      </c>
      <c r="G93" s="22" t="s">
        <v>287</v>
      </c>
      <c r="H93" t="s">
        <v>722</v>
      </c>
      <c r="I93">
        <v>25.99</v>
      </c>
      <c r="J93">
        <v>25.8</v>
      </c>
      <c r="K93">
        <v>26.45</v>
      </c>
      <c r="L93">
        <v>27.38</v>
      </c>
      <c r="M93">
        <v>26.3</v>
      </c>
      <c r="N93">
        <v>28.47</v>
      </c>
      <c r="O93">
        <v>24.76</v>
      </c>
      <c r="P93">
        <v>26.06</v>
      </c>
      <c r="Q93">
        <v>29.56</v>
      </c>
      <c r="R93">
        <v>29.09</v>
      </c>
      <c r="S93">
        <v>27.43</v>
      </c>
      <c r="T93">
        <v>28.04</v>
      </c>
      <c r="U93">
        <v>30.49</v>
      </c>
      <c r="V93">
        <v>33</v>
      </c>
      <c r="W93">
        <v>33.89</v>
      </c>
      <c r="X93">
        <v>32.380000000000003</v>
      </c>
      <c r="Y93">
        <v>35.82</v>
      </c>
      <c r="Z93">
        <v>36.76</v>
      </c>
      <c r="AA93">
        <v>36.520000000000003</v>
      </c>
      <c r="AB93">
        <v>38.119999999999997</v>
      </c>
      <c r="AC93">
        <v>36.96</v>
      </c>
      <c r="AD93">
        <v>101.28</v>
      </c>
      <c r="AE93">
        <v>99.66</v>
      </c>
      <c r="AF93">
        <v>100.1</v>
      </c>
      <c r="AG93">
        <v>100.75</v>
      </c>
      <c r="AH93">
        <v>103.41</v>
      </c>
      <c r="AI93">
        <v>68.73</v>
      </c>
      <c r="AJ93">
        <v>70.81</v>
      </c>
      <c r="AK93">
        <v>69.150000000000006</v>
      </c>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c r="BO93" s="22"/>
      <c r="BP93" s="22"/>
      <c r="BQ93" s="22"/>
      <c r="BR93" s="22"/>
      <c r="BS93" s="22"/>
    </row>
    <row r="94" spans="1:71" x14ac:dyDescent="0.2">
      <c r="A94" t="b">
        <f>_xlfn.IFNA(_xlfn.XLOOKUP($D94,GDP_by_Country_0622!$D:$D,GDP_by_Country_0622!A:A),FALSE)</f>
        <v>0</v>
      </c>
      <c r="B94" t="b">
        <f>_xlfn.IFNA(_xlfn.XLOOKUP($D94,GDP_by_Country_0622!$D:$D,GDP_by_Country_0622!B:B),FALSE)</f>
        <v>0</v>
      </c>
      <c r="C94" t="b">
        <f>_xlfn.IFNA(_xlfn.XLOOKUP($D94,GDP_by_Country_0622!$D:$D,GDP_by_Country_0622!C:C),FALSE)</f>
        <v>0</v>
      </c>
      <c r="D94" t="str">
        <f>_xlfn.XLOOKUP('Hist-ghg-emissions'!E94,'Country Code &amp; Info'!B:B,'Country Code &amp; Info'!A:A)</f>
        <v>KIR</v>
      </c>
      <c r="E94" s="25" t="s">
        <v>285</v>
      </c>
      <c r="F94" s="24" t="str">
        <f>IF(_xlfn.IFNA(_xlfn.XLOOKUP(D94,GDP_by_Country_0622!D$1:D$47,GDP_by_Country_0622!D$1:D$47),0)=0,"N","Y")</f>
        <v>N</v>
      </c>
      <c r="G94" s="22" t="s">
        <v>285</v>
      </c>
      <c r="H94" t="s">
        <v>722</v>
      </c>
      <c r="I94">
        <v>0.04</v>
      </c>
      <c r="J94">
        <v>0.04</v>
      </c>
      <c r="K94">
        <v>0.04</v>
      </c>
      <c r="L94">
        <v>0.05</v>
      </c>
      <c r="M94">
        <v>0.04</v>
      </c>
      <c r="N94">
        <v>0.05</v>
      </c>
      <c r="O94">
        <v>0.05</v>
      </c>
      <c r="P94">
        <v>0.05</v>
      </c>
      <c r="Q94">
        <v>0.05</v>
      </c>
      <c r="R94">
        <v>0.05</v>
      </c>
      <c r="S94">
        <v>0.05</v>
      </c>
      <c r="T94">
        <v>0.05</v>
      </c>
      <c r="U94">
        <v>0.06</v>
      </c>
      <c r="V94">
        <v>7.0000000000000007E-2</v>
      </c>
      <c r="W94">
        <v>0.08</v>
      </c>
      <c r="X94">
        <v>0.09</v>
      </c>
      <c r="Y94">
        <v>0.1</v>
      </c>
      <c r="Z94">
        <v>0.08</v>
      </c>
      <c r="AA94">
        <v>0.09</v>
      </c>
      <c r="AB94">
        <v>0.08</v>
      </c>
      <c r="AC94">
        <v>0.08</v>
      </c>
      <c r="AD94">
        <v>0.08</v>
      </c>
      <c r="AE94">
        <v>0.08</v>
      </c>
      <c r="AF94">
        <v>0.09</v>
      </c>
      <c r="AG94">
        <v>0.09</v>
      </c>
      <c r="AH94">
        <v>0.09</v>
      </c>
      <c r="AI94">
        <v>0.1</v>
      </c>
      <c r="AJ94">
        <v>0.1</v>
      </c>
      <c r="AK94">
        <v>0.11</v>
      </c>
      <c r="AQ94" s="22"/>
      <c r="AR94" s="22"/>
      <c r="AS94" s="22"/>
      <c r="AT94" s="22"/>
      <c r="AU94" s="22"/>
      <c r="AV94" s="22"/>
      <c r="AW94" s="22"/>
      <c r="AX94" s="22"/>
      <c r="AY94" s="22"/>
      <c r="AZ94" s="22"/>
      <c r="BA94" s="22"/>
      <c r="BB94" s="22"/>
      <c r="BC94" s="22"/>
      <c r="BD94" s="22"/>
      <c r="BE94" s="22"/>
      <c r="BF94" s="22"/>
      <c r="BG94" s="22"/>
      <c r="BH94" s="22"/>
      <c r="BI94" s="22"/>
      <c r="BJ94" s="22"/>
      <c r="BK94" s="22"/>
      <c r="BL94" s="22"/>
      <c r="BM94" s="22"/>
      <c r="BN94" s="22"/>
      <c r="BO94" s="22"/>
      <c r="BP94" s="22"/>
      <c r="BQ94" s="22"/>
      <c r="BR94" s="22"/>
      <c r="BS94" s="22"/>
    </row>
    <row r="95" spans="1:71" x14ac:dyDescent="0.2">
      <c r="A95" t="b">
        <f>_xlfn.IFNA(_xlfn.XLOOKUP($D95,GDP_by_Country_0622!$D:$D,GDP_by_Country_0622!A:A),FALSE)</f>
        <v>0</v>
      </c>
      <c r="B95" t="b">
        <f>_xlfn.IFNA(_xlfn.XLOOKUP($D95,GDP_by_Country_0622!$D:$D,GDP_by_Country_0622!B:B),FALSE)</f>
        <v>0</v>
      </c>
      <c r="C95" t="b">
        <f>_xlfn.IFNA(_xlfn.XLOOKUP($D95,GDP_by_Country_0622!$D:$D,GDP_by_Country_0622!C:C),FALSE)</f>
        <v>0</v>
      </c>
      <c r="D95" t="str">
        <f>_xlfn.XLOOKUP('Hist-ghg-emissions'!E95,'Country Code &amp; Info'!B:B,'Country Code &amp; Info'!A:A)</f>
        <v>KNA</v>
      </c>
      <c r="E95" s="25" t="s">
        <v>283</v>
      </c>
      <c r="F95" s="24" t="str">
        <f>IF(_xlfn.IFNA(_xlfn.XLOOKUP(D95,GDP_by_Country_0622!D$1:D$47,GDP_by_Country_0622!D$1:D$47),0)=0,"N","Y")</f>
        <v>N</v>
      </c>
      <c r="G95" s="22" t="s">
        <v>727</v>
      </c>
      <c r="H95" t="s">
        <v>722</v>
      </c>
      <c r="I95">
        <v>0.19</v>
      </c>
      <c r="J95">
        <v>0.19</v>
      </c>
      <c r="K95">
        <v>0.23</v>
      </c>
      <c r="L95">
        <v>0.22</v>
      </c>
      <c r="M95">
        <v>0.23</v>
      </c>
      <c r="N95">
        <v>0.24</v>
      </c>
      <c r="O95">
        <v>0.24</v>
      </c>
      <c r="P95">
        <v>0.25</v>
      </c>
      <c r="Q95">
        <v>0.27</v>
      </c>
      <c r="R95">
        <v>0.27</v>
      </c>
      <c r="S95">
        <v>0.28000000000000003</v>
      </c>
      <c r="T95">
        <v>0.3</v>
      </c>
      <c r="U95">
        <v>0.32</v>
      </c>
      <c r="V95">
        <v>0.32</v>
      </c>
      <c r="W95">
        <v>0.33</v>
      </c>
      <c r="X95">
        <v>0.32</v>
      </c>
      <c r="Y95">
        <v>0.33</v>
      </c>
      <c r="Z95">
        <v>0.35</v>
      </c>
      <c r="AA95">
        <v>0.35</v>
      </c>
      <c r="AB95">
        <v>0.81</v>
      </c>
      <c r="AC95">
        <v>0.35</v>
      </c>
      <c r="AD95">
        <v>0.37</v>
      </c>
      <c r="AE95">
        <v>0.45</v>
      </c>
      <c r="AF95">
        <v>0.33</v>
      </c>
      <c r="AG95">
        <v>0.34</v>
      </c>
      <c r="AH95">
        <v>0.35</v>
      </c>
      <c r="AI95">
        <v>0.35</v>
      </c>
      <c r="AJ95">
        <v>0.35</v>
      </c>
      <c r="AK95">
        <v>0.37</v>
      </c>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row>
    <row r="96" spans="1:71" x14ac:dyDescent="0.2">
      <c r="A96" t="b">
        <f>_xlfn.IFNA(_xlfn.XLOOKUP($D96,GDP_by_Country_0622!$D:$D,GDP_by_Country_0622!A:A),FALSE)</f>
        <v>0</v>
      </c>
      <c r="B96" t="b">
        <f>_xlfn.IFNA(_xlfn.XLOOKUP($D96,GDP_by_Country_0622!$D:$D,GDP_by_Country_0622!B:B),FALSE)</f>
        <v>1</v>
      </c>
      <c r="C96" t="b">
        <f>_xlfn.IFNA(_xlfn.XLOOKUP($D96,GDP_by_Country_0622!$D:$D,GDP_by_Country_0622!C:C),FALSE)</f>
        <v>1</v>
      </c>
      <c r="D96" t="str">
        <f>_xlfn.XLOOKUP('Hist-ghg-emissions'!E96,'Country Code &amp; Info'!B:B,'Country Code &amp; Info'!A:A)</f>
        <v>KOR</v>
      </c>
      <c r="E96" s="25" t="s">
        <v>281</v>
      </c>
      <c r="F96" s="24" t="str">
        <f>IF(_xlfn.IFNA(_xlfn.XLOOKUP(D96,GDP_by_Country_0622!D$1:D$47,GDP_by_Country_0622!D$1:D$47),0)=0,"N","Y")</f>
        <v>Y</v>
      </c>
      <c r="G96" s="22" t="s">
        <v>742</v>
      </c>
      <c r="H96" t="s">
        <v>722</v>
      </c>
      <c r="I96">
        <v>244.25</v>
      </c>
      <c r="J96">
        <v>269.58999999999997</v>
      </c>
      <c r="K96">
        <v>294.14999999999998</v>
      </c>
      <c r="L96">
        <v>325.01</v>
      </c>
      <c r="M96">
        <v>352.61</v>
      </c>
      <c r="N96">
        <v>384.99</v>
      </c>
      <c r="O96">
        <v>412.92</v>
      </c>
      <c r="P96">
        <v>438.77</v>
      </c>
      <c r="Q96">
        <v>373.96</v>
      </c>
      <c r="R96">
        <v>411.82</v>
      </c>
      <c r="S96">
        <v>469.38</v>
      </c>
      <c r="T96">
        <v>468.43</v>
      </c>
      <c r="U96">
        <v>461.26</v>
      </c>
      <c r="V96">
        <v>469.14</v>
      </c>
      <c r="W96">
        <v>493.24</v>
      </c>
      <c r="X96">
        <v>488.66</v>
      </c>
      <c r="Y96">
        <v>496.96</v>
      </c>
      <c r="Z96">
        <v>505.75</v>
      </c>
      <c r="AA96">
        <v>519.83000000000004</v>
      </c>
      <c r="AB96">
        <v>533.49</v>
      </c>
      <c r="AC96">
        <v>586.30999999999995</v>
      </c>
      <c r="AD96">
        <v>620.34</v>
      </c>
      <c r="AE96">
        <v>624.83000000000004</v>
      </c>
      <c r="AF96">
        <v>624.54</v>
      </c>
      <c r="AG96">
        <v>613.80999999999995</v>
      </c>
      <c r="AH96">
        <v>635.34</v>
      </c>
      <c r="AI96">
        <v>651.13</v>
      </c>
      <c r="AJ96">
        <v>664.54</v>
      </c>
      <c r="AK96">
        <v>673.08</v>
      </c>
      <c r="AQ96" s="22"/>
      <c r="AR96" s="22"/>
      <c r="AS96" s="22"/>
      <c r="AT96" s="22"/>
      <c r="AU96" s="22"/>
      <c r="AV96" s="22"/>
      <c r="AW96" s="22"/>
      <c r="AX96" s="22"/>
      <c r="AY96" s="22"/>
      <c r="AZ96" s="22"/>
      <c r="BA96" s="22"/>
      <c r="BB96" s="22"/>
      <c r="BC96" s="22"/>
      <c r="BD96" s="22"/>
      <c r="BE96" s="22"/>
      <c r="BF96" s="22"/>
      <c r="BG96" s="22"/>
      <c r="BH96" s="22"/>
      <c r="BI96" s="22"/>
      <c r="BJ96" s="22"/>
      <c r="BK96" s="22"/>
      <c r="BL96" s="22"/>
      <c r="BM96" s="22"/>
      <c r="BN96" s="22"/>
      <c r="BO96" s="22"/>
      <c r="BP96" s="22"/>
      <c r="BQ96" s="22"/>
      <c r="BR96" s="22"/>
      <c r="BS96" s="22"/>
    </row>
    <row r="97" spans="1:71" x14ac:dyDescent="0.2">
      <c r="A97" t="b">
        <f>_xlfn.IFNA(_xlfn.XLOOKUP($D97,GDP_by_Country_0622!$D:$D,GDP_by_Country_0622!A:A),FALSE)</f>
        <v>0</v>
      </c>
      <c r="B97" t="b">
        <f>_xlfn.IFNA(_xlfn.XLOOKUP($D97,GDP_by_Country_0622!$D:$D,GDP_by_Country_0622!B:B),FALSE)</f>
        <v>0</v>
      </c>
      <c r="C97" t="b">
        <f>_xlfn.IFNA(_xlfn.XLOOKUP($D97,GDP_by_Country_0622!$D:$D,GDP_by_Country_0622!C:C),FALSE)</f>
        <v>0</v>
      </c>
      <c r="D97" t="str">
        <f>_xlfn.XLOOKUP('Hist-ghg-emissions'!E97,'Country Code &amp; Info'!B:B,'Country Code &amp; Info'!A:A)</f>
        <v>KWT</v>
      </c>
      <c r="E97" s="25" t="s">
        <v>279</v>
      </c>
      <c r="F97" s="24" t="str">
        <f>IF(_xlfn.IFNA(_xlfn.XLOOKUP(D97,GDP_by_Country_0622!D$1:D$47,GDP_by_Country_0622!D$1:D$47),0)=0,"N","Y")</f>
        <v>N</v>
      </c>
      <c r="G97" s="22" t="s">
        <v>279</v>
      </c>
      <c r="H97" t="s">
        <v>722</v>
      </c>
      <c r="I97">
        <v>32.049999999999997</v>
      </c>
      <c r="J97">
        <v>38.74</v>
      </c>
      <c r="K97">
        <v>26.33</v>
      </c>
      <c r="L97">
        <v>32.97</v>
      </c>
      <c r="M97">
        <v>37.81</v>
      </c>
      <c r="N97">
        <v>38.22</v>
      </c>
      <c r="O97">
        <v>37.79</v>
      </c>
      <c r="P97">
        <v>39.28</v>
      </c>
      <c r="Q97">
        <v>45.51</v>
      </c>
      <c r="R97">
        <v>49.76</v>
      </c>
      <c r="S97">
        <v>53.58</v>
      </c>
      <c r="T97">
        <v>57.48</v>
      </c>
      <c r="U97">
        <v>60.42</v>
      </c>
      <c r="V97">
        <v>63</v>
      </c>
      <c r="W97">
        <v>67.150000000000006</v>
      </c>
      <c r="X97">
        <v>75.23</v>
      </c>
      <c r="Y97">
        <v>78.239999999999995</v>
      </c>
      <c r="Z97">
        <v>77.91</v>
      </c>
      <c r="AA97">
        <v>82.71</v>
      </c>
      <c r="AB97">
        <v>85.46</v>
      </c>
      <c r="AC97">
        <v>89.21</v>
      </c>
      <c r="AD97">
        <v>93.58</v>
      </c>
      <c r="AE97">
        <v>97.45</v>
      </c>
      <c r="AF97">
        <v>100.55</v>
      </c>
      <c r="AG97">
        <v>100.31</v>
      </c>
      <c r="AH97">
        <v>106.21</v>
      </c>
      <c r="AI97">
        <v>109.84</v>
      </c>
      <c r="AJ97">
        <v>111.46</v>
      </c>
      <c r="AK97">
        <v>112.97</v>
      </c>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row>
    <row r="98" spans="1:71" x14ac:dyDescent="0.2">
      <c r="A98" t="b">
        <f>_xlfn.IFNA(_xlfn.XLOOKUP($D98,GDP_by_Country_0622!$D:$D,GDP_by_Country_0622!A:A),FALSE)</f>
        <v>0</v>
      </c>
      <c r="B98" t="b">
        <f>_xlfn.IFNA(_xlfn.XLOOKUP($D98,GDP_by_Country_0622!$D:$D,GDP_by_Country_0622!B:B),FALSE)</f>
        <v>0</v>
      </c>
      <c r="C98" t="b">
        <f>_xlfn.IFNA(_xlfn.XLOOKUP($D98,GDP_by_Country_0622!$D:$D,GDP_by_Country_0622!C:C),FALSE)</f>
        <v>0</v>
      </c>
      <c r="D98" t="str">
        <f>_xlfn.XLOOKUP('Hist-ghg-emissions'!E98,'Country Code &amp; Info'!B:B,'Country Code &amp; Info'!A:A)</f>
        <v>LAO</v>
      </c>
      <c r="E98" s="25" t="s">
        <v>275</v>
      </c>
      <c r="F98" s="24" t="str">
        <f>IF(_xlfn.IFNA(_xlfn.XLOOKUP(D98,GDP_by_Country_0622!D$1:D$47,GDP_by_Country_0622!D$1:D$47),0)=0,"N","Y")</f>
        <v>N</v>
      </c>
      <c r="G98" s="22" t="s">
        <v>736</v>
      </c>
      <c r="H98" t="s">
        <v>722</v>
      </c>
      <c r="I98">
        <v>20.45</v>
      </c>
      <c r="J98">
        <v>20.309999999999999</v>
      </c>
      <c r="K98">
        <v>20.56</v>
      </c>
      <c r="L98">
        <v>20.52</v>
      </c>
      <c r="M98">
        <v>20.83</v>
      </c>
      <c r="N98">
        <v>20.82</v>
      </c>
      <c r="O98">
        <v>21.09</v>
      </c>
      <c r="P98">
        <v>20.68</v>
      </c>
      <c r="Q98">
        <v>22.36</v>
      </c>
      <c r="R98">
        <v>20.98</v>
      </c>
      <c r="S98">
        <v>20.41</v>
      </c>
      <c r="T98">
        <v>20.89</v>
      </c>
      <c r="U98">
        <v>21.97</v>
      </c>
      <c r="V98">
        <v>22.54</v>
      </c>
      <c r="W98">
        <v>26.78</v>
      </c>
      <c r="X98">
        <v>24.05</v>
      </c>
      <c r="Y98">
        <v>23.14</v>
      </c>
      <c r="Z98">
        <v>27.97</v>
      </c>
      <c r="AA98">
        <v>23.56</v>
      </c>
      <c r="AB98">
        <v>24.97</v>
      </c>
      <c r="AC98">
        <v>28.63</v>
      </c>
      <c r="AD98">
        <v>21.53</v>
      </c>
      <c r="AE98">
        <v>23.43</v>
      </c>
      <c r="AF98">
        <v>24.44</v>
      </c>
      <c r="AG98">
        <v>24.93</v>
      </c>
      <c r="AH98">
        <v>29.28</v>
      </c>
      <c r="AI98">
        <v>37.4</v>
      </c>
      <c r="AJ98">
        <v>38.76</v>
      </c>
      <c r="AK98">
        <v>38.630000000000003</v>
      </c>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row>
    <row r="99" spans="1:71" x14ac:dyDescent="0.2">
      <c r="A99" t="b">
        <f>_xlfn.IFNA(_xlfn.XLOOKUP($D99,GDP_by_Country_0622!$D:$D,GDP_by_Country_0622!A:A),FALSE)</f>
        <v>0</v>
      </c>
      <c r="B99" t="b">
        <f>_xlfn.IFNA(_xlfn.XLOOKUP($D99,GDP_by_Country_0622!$D:$D,GDP_by_Country_0622!B:B),FALSE)</f>
        <v>0</v>
      </c>
      <c r="C99" t="b">
        <f>_xlfn.IFNA(_xlfn.XLOOKUP($D99,GDP_by_Country_0622!$D:$D,GDP_by_Country_0622!C:C),FALSE)</f>
        <v>0</v>
      </c>
      <c r="D99" t="str">
        <f>_xlfn.XLOOKUP('Hist-ghg-emissions'!E99,'Country Code &amp; Info'!B:B,'Country Code &amp; Info'!A:A)</f>
        <v>LBN</v>
      </c>
      <c r="E99" s="25" t="s">
        <v>273</v>
      </c>
      <c r="F99" s="24" t="str">
        <f>IF(_xlfn.IFNA(_xlfn.XLOOKUP(D99,GDP_by_Country_0622!D$1:D$47,GDP_by_Country_0622!D$1:D$47),0)=0,"N","Y")</f>
        <v>N</v>
      </c>
      <c r="G99" s="22" t="s">
        <v>273</v>
      </c>
      <c r="H99" t="s">
        <v>722</v>
      </c>
      <c r="I99">
        <v>7.23</v>
      </c>
      <c r="J99">
        <v>8.73</v>
      </c>
      <c r="K99">
        <v>8.7799999999999994</v>
      </c>
      <c r="L99">
        <v>12.17</v>
      </c>
      <c r="M99">
        <v>13.12</v>
      </c>
      <c r="N99">
        <v>15.39</v>
      </c>
      <c r="O99">
        <v>16.41</v>
      </c>
      <c r="P99">
        <v>18.62</v>
      </c>
      <c r="Q99">
        <v>18.97</v>
      </c>
      <c r="R99">
        <v>19.940000000000001</v>
      </c>
      <c r="S99">
        <v>18.78</v>
      </c>
      <c r="T99">
        <v>20.100000000000001</v>
      </c>
      <c r="U99">
        <v>20.07</v>
      </c>
      <c r="V99">
        <v>20.76</v>
      </c>
      <c r="W99">
        <v>21.31</v>
      </c>
      <c r="X99">
        <v>20.73</v>
      </c>
      <c r="Y99">
        <v>19.8</v>
      </c>
      <c r="Z99">
        <v>18.79</v>
      </c>
      <c r="AA99">
        <v>22.54</v>
      </c>
      <c r="AB99">
        <v>25.97</v>
      </c>
      <c r="AC99">
        <v>25.07</v>
      </c>
      <c r="AD99">
        <v>25.68</v>
      </c>
      <c r="AE99">
        <v>28.28</v>
      </c>
      <c r="AF99">
        <v>28.28</v>
      </c>
      <c r="AG99">
        <v>30.23</v>
      </c>
      <c r="AH99">
        <v>32.58</v>
      </c>
      <c r="AI99">
        <v>33.71</v>
      </c>
      <c r="AJ99">
        <v>35.520000000000003</v>
      </c>
      <c r="AK99">
        <v>34.28</v>
      </c>
      <c r="AQ99" s="22"/>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row>
    <row r="100" spans="1:71" x14ac:dyDescent="0.2">
      <c r="A100" t="b">
        <f>_xlfn.IFNA(_xlfn.XLOOKUP($D100,GDP_by_Country_0622!$D:$D,GDP_by_Country_0622!A:A),FALSE)</f>
        <v>0</v>
      </c>
      <c r="B100" t="b">
        <f>_xlfn.IFNA(_xlfn.XLOOKUP($D100,GDP_by_Country_0622!$D:$D,GDP_by_Country_0622!B:B),FALSE)</f>
        <v>0</v>
      </c>
      <c r="C100" t="b">
        <f>_xlfn.IFNA(_xlfn.XLOOKUP($D100,GDP_by_Country_0622!$D:$D,GDP_by_Country_0622!C:C),FALSE)</f>
        <v>0</v>
      </c>
      <c r="D100" t="str">
        <f>_xlfn.XLOOKUP('Hist-ghg-emissions'!E100,'Country Code &amp; Info'!B:B,'Country Code &amp; Info'!A:A)</f>
        <v>LBR</v>
      </c>
      <c r="E100" s="25" t="s">
        <v>271</v>
      </c>
      <c r="F100" s="24" t="str">
        <f>IF(_xlfn.IFNA(_xlfn.XLOOKUP(D100,GDP_by_Country_0622!D$1:D$47,GDP_by_Country_0622!D$1:D$47),0)=0,"N","Y")</f>
        <v>N</v>
      </c>
      <c r="G100" s="22" t="s">
        <v>271</v>
      </c>
      <c r="H100" t="s">
        <v>722</v>
      </c>
      <c r="I100">
        <v>17.13</v>
      </c>
      <c r="J100">
        <v>16.850000000000001</v>
      </c>
      <c r="K100">
        <v>16.73</v>
      </c>
      <c r="L100">
        <v>16.559999999999999</v>
      </c>
      <c r="M100">
        <v>16.39</v>
      </c>
      <c r="N100">
        <v>16.25</v>
      </c>
      <c r="O100">
        <v>16.29</v>
      </c>
      <c r="P100">
        <v>16.45</v>
      </c>
      <c r="Q100">
        <v>16.649999999999999</v>
      </c>
      <c r="R100">
        <v>16.68</v>
      </c>
      <c r="S100">
        <v>16.84</v>
      </c>
      <c r="T100">
        <v>16.920000000000002</v>
      </c>
      <c r="U100">
        <v>17</v>
      </c>
      <c r="V100">
        <v>17.22</v>
      </c>
      <c r="W100">
        <v>17.350000000000001</v>
      </c>
      <c r="X100">
        <v>17.510000000000002</v>
      </c>
      <c r="Y100">
        <v>17.88</v>
      </c>
      <c r="Z100">
        <v>17.88</v>
      </c>
      <c r="AA100">
        <v>18</v>
      </c>
      <c r="AB100">
        <v>18.96</v>
      </c>
      <c r="AC100">
        <v>18.55</v>
      </c>
      <c r="AD100">
        <v>19.34</v>
      </c>
      <c r="AE100">
        <v>20.04</v>
      </c>
      <c r="AF100">
        <v>20.63</v>
      </c>
      <c r="AG100">
        <v>21.87</v>
      </c>
      <c r="AH100">
        <v>23.19</v>
      </c>
      <c r="AI100">
        <v>22.58</v>
      </c>
      <c r="AJ100">
        <v>22.52</v>
      </c>
      <c r="AK100">
        <v>22.66</v>
      </c>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c r="BO100" s="22"/>
      <c r="BP100" s="22"/>
      <c r="BQ100" s="22"/>
      <c r="BR100" s="22"/>
      <c r="BS100" s="22"/>
    </row>
    <row r="101" spans="1:71" x14ac:dyDescent="0.2">
      <c r="A101" t="b">
        <f>_xlfn.IFNA(_xlfn.XLOOKUP($D101,GDP_by_Country_0622!$D:$D,GDP_by_Country_0622!A:A),FALSE)</f>
        <v>0</v>
      </c>
      <c r="B101" t="b">
        <f>_xlfn.IFNA(_xlfn.XLOOKUP($D101,GDP_by_Country_0622!$D:$D,GDP_by_Country_0622!B:B),FALSE)</f>
        <v>0</v>
      </c>
      <c r="C101" t="b">
        <f>_xlfn.IFNA(_xlfn.XLOOKUP($D101,GDP_by_Country_0622!$D:$D,GDP_by_Country_0622!C:C),FALSE)</f>
        <v>0</v>
      </c>
      <c r="D101" t="str">
        <f>_xlfn.XLOOKUP('Hist-ghg-emissions'!E101,'Country Code &amp; Info'!B:B,'Country Code &amp; Info'!A:A)</f>
        <v>LBY</v>
      </c>
      <c r="E101" s="25" t="s">
        <v>269</v>
      </c>
      <c r="F101" s="24" t="str">
        <f>IF(_xlfn.IFNA(_xlfn.XLOOKUP(D101,GDP_by_Country_0622!D$1:D$47,GDP_by_Country_0622!D$1:D$47),0)=0,"N","Y")</f>
        <v>N</v>
      </c>
      <c r="G101" s="22" t="s">
        <v>269</v>
      </c>
      <c r="H101" t="s">
        <v>722</v>
      </c>
      <c r="I101">
        <v>105.32</v>
      </c>
      <c r="J101">
        <v>102.72</v>
      </c>
      <c r="K101">
        <v>99.77</v>
      </c>
      <c r="L101">
        <v>100.49</v>
      </c>
      <c r="M101">
        <v>105.69</v>
      </c>
      <c r="N101">
        <v>107.57</v>
      </c>
      <c r="O101">
        <v>109.81</v>
      </c>
      <c r="P101">
        <v>109.57</v>
      </c>
      <c r="Q101">
        <v>111.01</v>
      </c>
      <c r="R101">
        <v>109.46</v>
      </c>
      <c r="S101">
        <v>111.3</v>
      </c>
      <c r="T101">
        <v>115.37</v>
      </c>
      <c r="U101">
        <v>120.15</v>
      </c>
      <c r="V101">
        <v>123.42</v>
      </c>
      <c r="W101">
        <v>127.32</v>
      </c>
      <c r="X101">
        <v>133.59</v>
      </c>
      <c r="Y101">
        <v>134.75</v>
      </c>
      <c r="Z101">
        <v>132.52000000000001</v>
      </c>
      <c r="AA101">
        <v>138.41999999999999</v>
      </c>
      <c r="AB101">
        <v>141.57</v>
      </c>
      <c r="AC101">
        <v>145.81</v>
      </c>
      <c r="AD101">
        <v>115.16</v>
      </c>
      <c r="AE101">
        <v>117.93</v>
      </c>
      <c r="AF101">
        <v>109.15</v>
      </c>
      <c r="AG101">
        <v>102.27</v>
      </c>
      <c r="AH101">
        <v>84.88</v>
      </c>
      <c r="AI101">
        <v>86.62</v>
      </c>
      <c r="AJ101">
        <v>96.58</v>
      </c>
      <c r="AK101">
        <v>103.04</v>
      </c>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c r="BN101" s="22"/>
      <c r="BO101" s="22"/>
      <c r="BP101" s="22"/>
      <c r="BQ101" s="22"/>
      <c r="BR101" s="22"/>
      <c r="BS101" s="22"/>
    </row>
    <row r="102" spans="1:71" x14ac:dyDescent="0.2">
      <c r="A102" t="b">
        <f>_xlfn.IFNA(_xlfn.XLOOKUP($D102,GDP_by_Country_0622!$D:$D,GDP_by_Country_0622!A:A),FALSE)</f>
        <v>0</v>
      </c>
      <c r="B102" t="b">
        <f>_xlfn.IFNA(_xlfn.XLOOKUP($D102,GDP_by_Country_0622!$D:$D,GDP_by_Country_0622!B:B),FALSE)</f>
        <v>0</v>
      </c>
      <c r="C102" t="b">
        <f>_xlfn.IFNA(_xlfn.XLOOKUP($D102,GDP_by_Country_0622!$D:$D,GDP_by_Country_0622!C:C),FALSE)</f>
        <v>0</v>
      </c>
      <c r="D102" t="str">
        <f>_xlfn.XLOOKUP('Hist-ghg-emissions'!E102,'Country Code &amp; Info'!B:B,'Country Code &amp; Info'!A:A)</f>
        <v>LCA</v>
      </c>
      <c r="E102" s="25" t="s">
        <v>267</v>
      </c>
      <c r="F102" s="24" t="str">
        <f>IF(_xlfn.IFNA(_xlfn.XLOOKUP(D102,GDP_by_Country_0622!D$1:D$47,GDP_by_Country_0622!D$1:D$47),0)=0,"N","Y")</f>
        <v>N</v>
      </c>
      <c r="G102" s="22" t="s">
        <v>728</v>
      </c>
      <c r="H102" t="s">
        <v>722</v>
      </c>
      <c r="I102">
        <v>0.75</v>
      </c>
      <c r="J102">
        <v>0.77</v>
      </c>
      <c r="K102">
        <v>0.88</v>
      </c>
      <c r="L102">
        <v>0.88</v>
      </c>
      <c r="M102">
        <v>0.93</v>
      </c>
      <c r="N102">
        <v>0.89</v>
      </c>
      <c r="O102">
        <v>0.82</v>
      </c>
      <c r="P102">
        <v>0.75</v>
      </c>
      <c r="Q102">
        <v>0.66</v>
      </c>
      <c r="R102">
        <v>0.57999999999999996</v>
      </c>
      <c r="S102">
        <v>0.49</v>
      </c>
      <c r="T102">
        <v>0.56000000000000005</v>
      </c>
      <c r="U102">
        <v>0.52</v>
      </c>
      <c r="V102">
        <v>0.56000000000000005</v>
      </c>
      <c r="W102">
        <v>0.56000000000000005</v>
      </c>
      <c r="X102">
        <v>0.53</v>
      </c>
      <c r="Y102">
        <v>0.56000000000000005</v>
      </c>
      <c r="Z102">
        <v>0.47</v>
      </c>
      <c r="AA102">
        <v>0.49</v>
      </c>
      <c r="AB102">
        <v>1.22</v>
      </c>
      <c r="AC102">
        <v>0.57999999999999996</v>
      </c>
      <c r="AD102">
        <v>0.54</v>
      </c>
      <c r="AE102">
        <v>0.69</v>
      </c>
      <c r="AF102">
        <v>0.49</v>
      </c>
      <c r="AG102">
        <v>0.54</v>
      </c>
      <c r="AH102">
        <v>0.56000000000000005</v>
      </c>
      <c r="AI102">
        <v>0.54</v>
      </c>
      <c r="AJ102">
        <v>0.56999999999999995</v>
      </c>
      <c r="AK102">
        <v>0.59</v>
      </c>
      <c r="AO102" s="21"/>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row>
    <row r="103" spans="1:71" x14ac:dyDescent="0.2">
      <c r="A103" t="b">
        <f>_xlfn.IFNA(_xlfn.XLOOKUP($D103,GDP_by_Country_0622!$D:$D,GDP_by_Country_0622!A:A),FALSE)</f>
        <v>0</v>
      </c>
      <c r="B103" t="b">
        <f>_xlfn.IFNA(_xlfn.XLOOKUP($D103,GDP_by_Country_0622!$D:$D,GDP_by_Country_0622!B:B),FALSE)</f>
        <v>0</v>
      </c>
      <c r="C103" t="b">
        <f>_xlfn.IFNA(_xlfn.XLOOKUP($D103,GDP_by_Country_0622!$D:$D,GDP_by_Country_0622!C:C),FALSE)</f>
        <v>0</v>
      </c>
      <c r="D103" t="str">
        <f>_xlfn.XLOOKUP('Hist-ghg-emissions'!E103,'Country Code &amp; Info'!B:B,'Country Code &amp; Info'!A:A)</f>
        <v>LIE</v>
      </c>
      <c r="E103" s="25" t="s">
        <v>259</v>
      </c>
      <c r="F103" s="24" t="str">
        <f>IF(_xlfn.IFNA(_xlfn.XLOOKUP(D103,GDP_by_Country_0622!D$1:D$47,GDP_by_Country_0622!D$1:D$47),0)=0,"N","Y")</f>
        <v>N</v>
      </c>
      <c r="G103" s="22" t="s">
        <v>259</v>
      </c>
      <c r="H103" t="s">
        <v>722</v>
      </c>
      <c r="I103">
        <v>0.25</v>
      </c>
      <c r="J103">
        <v>0.25</v>
      </c>
      <c r="K103">
        <v>0.26</v>
      </c>
      <c r="L103">
        <v>0.26</v>
      </c>
      <c r="M103">
        <v>0.25</v>
      </c>
      <c r="N103">
        <v>0.25</v>
      </c>
      <c r="O103">
        <v>0.26</v>
      </c>
      <c r="P103">
        <v>0.27</v>
      </c>
      <c r="Q103">
        <v>0.28000000000000003</v>
      </c>
      <c r="R103">
        <v>0.28000000000000003</v>
      </c>
      <c r="S103">
        <v>0.27</v>
      </c>
      <c r="T103">
        <v>0.27</v>
      </c>
      <c r="U103">
        <v>0.28000000000000003</v>
      </c>
      <c r="V103">
        <v>0.28999999999999998</v>
      </c>
      <c r="W103">
        <v>0.28999999999999998</v>
      </c>
      <c r="X103">
        <v>0.28999999999999998</v>
      </c>
      <c r="Y103">
        <v>0.28999999999999998</v>
      </c>
      <c r="Z103">
        <v>0.27</v>
      </c>
      <c r="AA103">
        <v>0.28999999999999998</v>
      </c>
      <c r="AB103">
        <v>0.27</v>
      </c>
      <c r="AC103">
        <v>0.26</v>
      </c>
      <c r="AD103">
        <v>0.21</v>
      </c>
      <c r="AE103">
        <v>0.22</v>
      </c>
      <c r="AF103">
        <v>0.23</v>
      </c>
      <c r="AG103">
        <v>0.2</v>
      </c>
      <c r="AH103">
        <v>0.19</v>
      </c>
      <c r="AI103">
        <v>0.19</v>
      </c>
      <c r="AJ103">
        <v>0.19</v>
      </c>
      <c r="AK103">
        <v>0.18</v>
      </c>
      <c r="AO103" s="21"/>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row>
    <row r="104" spans="1:71" x14ac:dyDescent="0.2">
      <c r="A104" t="b">
        <f>_xlfn.IFNA(_xlfn.XLOOKUP($D104,GDP_by_Country_0622!$D:$D,GDP_by_Country_0622!A:A),FALSE)</f>
        <v>0</v>
      </c>
      <c r="B104" t="b">
        <f>_xlfn.IFNA(_xlfn.XLOOKUP($D104,GDP_by_Country_0622!$D:$D,GDP_by_Country_0622!B:B),FALSE)</f>
        <v>0</v>
      </c>
      <c r="C104" t="b">
        <f>_xlfn.IFNA(_xlfn.XLOOKUP($D104,GDP_by_Country_0622!$D:$D,GDP_by_Country_0622!C:C),FALSE)</f>
        <v>0</v>
      </c>
      <c r="D104" t="str">
        <f>_xlfn.XLOOKUP('Hist-ghg-emissions'!E104,'Country Code &amp; Info'!B:B,'Country Code &amp; Info'!A:A)</f>
        <v>LKA</v>
      </c>
      <c r="E104" s="25" t="s">
        <v>257</v>
      </c>
      <c r="F104" s="24" t="str">
        <f>IF(_xlfn.IFNA(_xlfn.XLOOKUP(D104,GDP_by_Country_0622!D$1:D$47,GDP_by_Country_0622!D$1:D$47),0)=0,"N","Y")</f>
        <v>N</v>
      </c>
      <c r="G104" s="22" t="s">
        <v>257</v>
      </c>
      <c r="H104" t="s">
        <v>722</v>
      </c>
      <c r="I104">
        <v>29.15</v>
      </c>
      <c r="J104">
        <v>29.1</v>
      </c>
      <c r="K104">
        <v>30.95</v>
      </c>
      <c r="L104">
        <v>31.4</v>
      </c>
      <c r="M104">
        <v>32.32</v>
      </c>
      <c r="N104">
        <v>32.47</v>
      </c>
      <c r="O104">
        <v>32.19</v>
      </c>
      <c r="P104">
        <v>30.06</v>
      </c>
      <c r="Q104">
        <v>27.46</v>
      </c>
      <c r="R104">
        <v>26.75</v>
      </c>
      <c r="S104">
        <v>25.84</v>
      </c>
      <c r="T104">
        <v>23.54</v>
      </c>
      <c r="U104">
        <v>24.54</v>
      </c>
      <c r="V104">
        <v>25.78</v>
      </c>
      <c r="W104">
        <v>25.98</v>
      </c>
      <c r="X104">
        <v>27.96</v>
      </c>
      <c r="Y104">
        <v>26.41</v>
      </c>
      <c r="Z104">
        <v>27.37</v>
      </c>
      <c r="AA104">
        <v>27.67</v>
      </c>
      <c r="AB104">
        <v>26.82</v>
      </c>
      <c r="AC104">
        <v>28.05</v>
      </c>
      <c r="AD104">
        <v>29.14</v>
      </c>
      <c r="AE104">
        <v>30.51</v>
      </c>
      <c r="AF104">
        <v>28.37</v>
      </c>
      <c r="AG104">
        <v>31.22</v>
      </c>
      <c r="AH104">
        <v>34.51</v>
      </c>
      <c r="AI104">
        <v>37.21</v>
      </c>
      <c r="AJ104">
        <v>37.83</v>
      </c>
      <c r="AK104">
        <v>37.15</v>
      </c>
      <c r="AO104" s="21"/>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c r="BN104" s="22"/>
      <c r="BO104" s="22"/>
      <c r="BP104" s="22"/>
      <c r="BQ104" s="22"/>
      <c r="BR104" s="22"/>
      <c r="BS104" s="22"/>
    </row>
    <row r="105" spans="1:71" x14ac:dyDescent="0.2">
      <c r="A105" t="b">
        <f>_xlfn.IFNA(_xlfn.XLOOKUP($D105,GDP_by_Country_0622!$D:$D,GDP_by_Country_0622!A:A),FALSE)</f>
        <v>0</v>
      </c>
      <c r="B105" t="b">
        <f>_xlfn.IFNA(_xlfn.XLOOKUP($D105,GDP_by_Country_0622!$D:$D,GDP_by_Country_0622!B:B),FALSE)</f>
        <v>0</v>
      </c>
      <c r="C105" t="b">
        <f>_xlfn.IFNA(_xlfn.XLOOKUP($D105,GDP_by_Country_0622!$D:$D,GDP_by_Country_0622!C:C),FALSE)</f>
        <v>0</v>
      </c>
      <c r="D105" t="str">
        <f>_xlfn.XLOOKUP('Hist-ghg-emissions'!E105,'Country Code &amp; Info'!B:B,'Country Code &amp; Info'!A:A)</f>
        <v>LSO</v>
      </c>
      <c r="E105" s="25" t="s">
        <v>251</v>
      </c>
      <c r="F105" s="24" t="str">
        <f>IF(_xlfn.IFNA(_xlfn.XLOOKUP(D105,GDP_by_Country_0622!D$1:D$47,GDP_by_Country_0622!D$1:D$47),0)=0,"N","Y")</f>
        <v>N</v>
      </c>
      <c r="G105" s="22" t="s">
        <v>251</v>
      </c>
      <c r="H105" t="s">
        <v>722</v>
      </c>
      <c r="I105">
        <v>3.33</v>
      </c>
      <c r="J105">
        <v>3.39</v>
      </c>
      <c r="K105">
        <v>3.61</v>
      </c>
      <c r="L105">
        <v>3.62</v>
      </c>
      <c r="M105">
        <v>3.63</v>
      </c>
      <c r="N105">
        <v>3.59</v>
      </c>
      <c r="O105">
        <v>3.59</v>
      </c>
      <c r="P105">
        <v>3.61</v>
      </c>
      <c r="Q105">
        <v>3.63</v>
      </c>
      <c r="R105">
        <v>4.13</v>
      </c>
      <c r="S105">
        <v>4.08</v>
      </c>
      <c r="T105">
        <v>4.08</v>
      </c>
      <c r="U105">
        <v>3.93</v>
      </c>
      <c r="V105">
        <v>4.01</v>
      </c>
      <c r="W105">
        <v>3.99</v>
      </c>
      <c r="X105">
        <v>4.1900000000000004</v>
      </c>
      <c r="Y105">
        <v>4.26</v>
      </c>
      <c r="Z105">
        <v>4.46</v>
      </c>
      <c r="AA105">
        <v>4.53</v>
      </c>
      <c r="AB105">
        <v>4.75</v>
      </c>
      <c r="AC105">
        <v>4.9000000000000004</v>
      </c>
      <c r="AD105">
        <v>5.0999999999999996</v>
      </c>
      <c r="AE105">
        <v>5.28</v>
      </c>
      <c r="AF105">
        <v>5.28</v>
      </c>
      <c r="AG105">
        <v>5.39</v>
      </c>
      <c r="AH105">
        <v>5.39</v>
      </c>
      <c r="AI105">
        <v>5.42</v>
      </c>
      <c r="AJ105">
        <v>5.78</v>
      </c>
      <c r="AK105">
        <v>5.85</v>
      </c>
      <c r="AO105" s="21"/>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row>
    <row r="106" spans="1:71" x14ac:dyDescent="0.2">
      <c r="A106" t="b">
        <f>_xlfn.IFNA(_xlfn.XLOOKUP($D106,GDP_by_Country_0622!$D:$D,GDP_by_Country_0622!A:A),FALSE)</f>
        <v>0</v>
      </c>
      <c r="B106" t="b">
        <f>_xlfn.IFNA(_xlfn.XLOOKUP($D106,GDP_by_Country_0622!$D:$D,GDP_by_Country_0622!B:B),FALSE)</f>
        <v>0</v>
      </c>
      <c r="C106" t="b">
        <f>_xlfn.IFNA(_xlfn.XLOOKUP($D106,GDP_by_Country_0622!$D:$D,GDP_by_Country_0622!C:C),FALSE)</f>
        <v>0</v>
      </c>
      <c r="D106" t="str">
        <f>_xlfn.XLOOKUP('Hist-ghg-emissions'!E106,'Country Code &amp; Info'!B:B,'Country Code &amp; Info'!A:A)</f>
        <v>LTU</v>
      </c>
      <c r="E106" s="25" t="s">
        <v>247</v>
      </c>
      <c r="F106" s="24" t="str">
        <f>IF(_xlfn.IFNA(_xlfn.XLOOKUP(D106,GDP_by_Country_0622!D$1:D$47,GDP_by_Country_0622!D$1:D$47),0)=0,"N","Y")</f>
        <v>Y</v>
      </c>
      <c r="G106" s="22" t="s">
        <v>247</v>
      </c>
      <c r="H106" t="s">
        <v>722</v>
      </c>
      <c r="I106">
        <v>45.88</v>
      </c>
      <c r="J106">
        <v>47.61</v>
      </c>
      <c r="K106">
        <v>32.840000000000003</v>
      </c>
      <c r="L106">
        <v>26.92</v>
      </c>
      <c r="M106">
        <v>24.9</v>
      </c>
      <c r="N106">
        <v>23.29</v>
      </c>
      <c r="O106">
        <v>24.04</v>
      </c>
      <c r="P106">
        <v>23.81</v>
      </c>
      <c r="Q106">
        <v>24.69</v>
      </c>
      <c r="R106">
        <v>21.94</v>
      </c>
      <c r="S106">
        <v>20.23</v>
      </c>
      <c r="T106">
        <v>20.16</v>
      </c>
      <c r="U106">
        <v>20.52</v>
      </c>
      <c r="V106">
        <v>20.69</v>
      </c>
      <c r="W106">
        <v>21.64</v>
      </c>
      <c r="X106">
        <v>22.78</v>
      </c>
      <c r="Y106">
        <v>22.9</v>
      </c>
      <c r="Z106">
        <v>23.9</v>
      </c>
      <c r="AA106">
        <v>23.33</v>
      </c>
      <c r="AB106">
        <v>19.739999999999998</v>
      </c>
      <c r="AC106">
        <v>20.55</v>
      </c>
      <c r="AD106">
        <v>13.92</v>
      </c>
      <c r="AE106">
        <v>13.83</v>
      </c>
      <c r="AF106">
        <v>12.94</v>
      </c>
      <c r="AG106">
        <v>12.46</v>
      </c>
      <c r="AH106">
        <v>12.71</v>
      </c>
      <c r="AI106">
        <v>18.21</v>
      </c>
      <c r="AJ106">
        <v>18.11</v>
      </c>
      <c r="AK106">
        <v>18.21</v>
      </c>
      <c r="AO106" s="21"/>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row>
    <row r="107" spans="1:71" x14ac:dyDescent="0.2">
      <c r="A107" t="b">
        <f>_xlfn.IFNA(_xlfn.XLOOKUP($D107,GDP_by_Country_0622!$D:$D,GDP_by_Country_0622!A:A),FALSE)</f>
        <v>0</v>
      </c>
      <c r="B107" t="b">
        <f>_xlfn.IFNA(_xlfn.XLOOKUP($D107,GDP_by_Country_0622!$D:$D,GDP_by_Country_0622!B:B),FALSE)</f>
        <v>0</v>
      </c>
      <c r="C107" t="b">
        <f>_xlfn.IFNA(_xlfn.XLOOKUP($D107,GDP_by_Country_0622!$D:$D,GDP_by_Country_0622!C:C),FALSE)</f>
        <v>0</v>
      </c>
      <c r="D107" t="str">
        <f>_xlfn.XLOOKUP('Hist-ghg-emissions'!E107,'Country Code &amp; Info'!B:B,'Country Code &amp; Info'!A:A)</f>
        <v>LUX</v>
      </c>
      <c r="E107" s="25" t="s">
        <v>245</v>
      </c>
      <c r="F107" s="24" t="str">
        <f>IF(_xlfn.IFNA(_xlfn.XLOOKUP(D107,GDP_by_Country_0622!D$1:D$47,GDP_by_Country_0622!D$1:D$47),0)=0,"N","Y")</f>
        <v>Y</v>
      </c>
      <c r="G107" s="22" t="s">
        <v>245</v>
      </c>
      <c r="H107" t="s">
        <v>722</v>
      </c>
      <c r="I107">
        <v>11.56</v>
      </c>
      <c r="J107">
        <v>12.04</v>
      </c>
      <c r="K107">
        <v>11.72</v>
      </c>
      <c r="L107">
        <v>11.93</v>
      </c>
      <c r="M107">
        <v>11.09</v>
      </c>
      <c r="N107">
        <v>8.94</v>
      </c>
      <c r="O107">
        <v>9.02</v>
      </c>
      <c r="P107">
        <v>8.52</v>
      </c>
      <c r="Q107">
        <v>7.84</v>
      </c>
      <c r="R107">
        <v>8.23</v>
      </c>
      <c r="S107">
        <v>8.85</v>
      </c>
      <c r="T107">
        <v>9.44</v>
      </c>
      <c r="U107">
        <v>10.23</v>
      </c>
      <c r="V107">
        <v>10.63</v>
      </c>
      <c r="W107">
        <v>12.07</v>
      </c>
      <c r="X107">
        <v>12.3</v>
      </c>
      <c r="Y107">
        <v>12.11</v>
      </c>
      <c r="Z107">
        <v>11.52</v>
      </c>
      <c r="AA107">
        <v>11.44</v>
      </c>
      <c r="AB107">
        <v>10.86</v>
      </c>
      <c r="AC107">
        <v>11.46</v>
      </c>
      <c r="AD107">
        <v>11.59</v>
      </c>
      <c r="AE107">
        <v>11.34</v>
      </c>
      <c r="AF107">
        <v>10.81</v>
      </c>
      <c r="AG107">
        <v>10.32</v>
      </c>
      <c r="AH107">
        <v>9.81</v>
      </c>
      <c r="AI107">
        <v>9.5</v>
      </c>
      <c r="AJ107">
        <v>9.64</v>
      </c>
      <c r="AK107">
        <v>9.94</v>
      </c>
      <c r="AO107" s="21"/>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row>
    <row r="108" spans="1:71" x14ac:dyDescent="0.2">
      <c r="A108" t="b">
        <f>_xlfn.IFNA(_xlfn.XLOOKUP($D108,GDP_by_Country_0622!$D:$D,GDP_by_Country_0622!A:A),FALSE)</f>
        <v>0</v>
      </c>
      <c r="B108" t="b">
        <f>_xlfn.IFNA(_xlfn.XLOOKUP($D108,GDP_by_Country_0622!$D:$D,GDP_by_Country_0622!B:B),FALSE)</f>
        <v>0</v>
      </c>
      <c r="C108" t="b">
        <f>_xlfn.IFNA(_xlfn.XLOOKUP($D108,GDP_by_Country_0622!$D:$D,GDP_by_Country_0622!C:C),FALSE)</f>
        <v>0</v>
      </c>
      <c r="D108" t="str">
        <f>_xlfn.XLOOKUP('Hist-ghg-emissions'!E108,'Country Code &amp; Info'!B:B,'Country Code &amp; Info'!A:A)</f>
        <v>LVA</v>
      </c>
      <c r="E108" s="25" t="s">
        <v>243</v>
      </c>
      <c r="F108" s="24" t="str">
        <f>IF(_xlfn.IFNA(_xlfn.XLOOKUP(D108,GDP_by_Country_0622!D$1:D$47,GDP_by_Country_0622!D$1:D$47),0)=0,"N","Y")</f>
        <v>Y</v>
      </c>
      <c r="G108" s="22" t="s">
        <v>243</v>
      </c>
      <c r="H108" t="s">
        <v>722</v>
      </c>
      <c r="I108">
        <v>12.38</v>
      </c>
      <c r="J108">
        <v>10.66</v>
      </c>
      <c r="K108">
        <v>7.97</v>
      </c>
      <c r="L108">
        <v>4.78</v>
      </c>
      <c r="M108">
        <v>1.8</v>
      </c>
      <c r="N108">
        <v>0.13</v>
      </c>
      <c r="O108">
        <v>0.12</v>
      </c>
      <c r="P108">
        <v>-0.44</v>
      </c>
      <c r="Q108">
        <v>-0.87</v>
      </c>
      <c r="R108">
        <v>-1.52</v>
      </c>
      <c r="S108">
        <v>-2.21</v>
      </c>
      <c r="T108">
        <v>-2.87</v>
      </c>
      <c r="U108">
        <v>-2.83</v>
      </c>
      <c r="V108">
        <v>-2.69</v>
      </c>
      <c r="W108">
        <v>-2.6</v>
      </c>
      <c r="X108">
        <v>-2.44</v>
      </c>
      <c r="Y108">
        <v>-1.91</v>
      </c>
      <c r="Z108">
        <v>-1.48</v>
      </c>
      <c r="AA108">
        <v>-1.8</v>
      </c>
      <c r="AB108">
        <v>-2.59</v>
      </c>
      <c r="AC108">
        <v>-1.41</v>
      </c>
      <c r="AD108">
        <v>9.1</v>
      </c>
      <c r="AE108">
        <v>8.89</v>
      </c>
      <c r="AF108">
        <v>8.84</v>
      </c>
      <c r="AG108">
        <v>8.76</v>
      </c>
      <c r="AH108">
        <v>8.83</v>
      </c>
      <c r="AI108">
        <v>8.56</v>
      </c>
      <c r="AJ108">
        <v>8.4700000000000006</v>
      </c>
      <c r="AK108">
        <v>8.89</v>
      </c>
      <c r="AO108" s="21"/>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c r="BN108" s="22"/>
      <c r="BO108" s="22"/>
      <c r="BP108" s="22"/>
      <c r="BQ108" s="22"/>
      <c r="BR108" s="22"/>
      <c r="BS108" s="22"/>
    </row>
    <row r="109" spans="1:71" x14ac:dyDescent="0.2">
      <c r="A109" t="b">
        <f>_xlfn.IFNA(_xlfn.XLOOKUP($D109,GDP_by_Country_0622!$D:$D,GDP_by_Country_0622!A:A),FALSE)</f>
        <v>0</v>
      </c>
      <c r="B109" t="b">
        <f>_xlfn.IFNA(_xlfn.XLOOKUP($D109,GDP_by_Country_0622!$D:$D,GDP_by_Country_0622!B:B),FALSE)</f>
        <v>0</v>
      </c>
      <c r="C109" t="b">
        <f>_xlfn.IFNA(_xlfn.XLOOKUP($D109,GDP_by_Country_0622!$D:$D,GDP_by_Country_0622!C:C),FALSE)</f>
        <v>0</v>
      </c>
      <c r="D109" t="str">
        <f>_xlfn.XLOOKUP('Hist-ghg-emissions'!E109,'Country Code &amp; Info'!B:B,'Country Code &amp; Info'!A:A)</f>
        <v>MAR</v>
      </c>
      <c r="E109" s="25" t="s">
        <v>237</v>
      </c>
      <c r="F109" s="24" t="str">
        <f>IF(_xlfn.IFNA(_xlfn.XLOOKUP(D109,GDP_by_Country_0622!D$1:D$47,GDP_by_Country_0622!D$1:D$47),0)=0,"N","Y")</f>
        <v>N</v>
      </c>
      <c r="G109" s="22" t="s">
        <v>237</v>
      </c>
      <c r="H109" t="s">
        <v>722</v>
      </c>
      <c r="I109">
        <v>34.78</v>
      </c>
      <c r="J109">
        <v>36.19</v>
      </c>
      <c r="K109">
        <v>37.31</v>
      </c>
      <c r="L109">
        <v>37</v>
      </c>
      <c r="M109">
        <v>40.11</v>
      </c>
      <c r="N109">
        <v>40.729999999999997</v>
      </c>
      <c r="O109">
        <v>41.41</v>
      </c>
      <c r="P109">
        <v>43.36</v>
      </c>
      <c r="Q109">
        <v>44.29</v>
      </c>
      <c r="R109">
        <v>46.47</v>
      </c>
      <c r="S109">
        <v>47.58</v>
      </c>
      <c r="T109">
        <v>51.84</v>
      </c>
      <c r="U109">
        <v>53.64</v>
      </c>
      <c r="V109">
        <v>53.91</v>
      </c>
      <c r="W109">
        <v>58.46</v>
      </c>
      <c r="X109">
        <v>61.35</v>
      </c>
      <c r="Y109">
        <v>63.9</v>
      </c>
      <c r="Z109">
        <v>65.14</v>
      </c>
      <c r="AA109">
        <v>68.11</v>
      </c>
      <c r="AB109">
        <v>68.69</v>
      </c>
      <c r="AC109">
        <v>72.5</v>
      </c>
      <c r="AD109">
        <v>80.73</v>
      </c>
      <c r="AE109">
        <v>83</v>
      </c>
      <c r="AF109">
        <v>83.82</v>
      </c>
      <c r="AG109">
        <v>85.61</v>
      </c>
      <c r="AH109">
        <v>88.35</v>
      </c>
      <c r="AI109">
        <v>86.73</v>
      </c>
      <c r="AJ109">
        <v>91.16</v>
      </c>
      <c r="AK109">
        <v>92.35</v>
      </c>
      <c r="AO109" s="21"/>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c r="BN109" s="22"/>
      <c r="BO109" s="22"/>
      <c r="BP109" s="22"/>
      <c r="BQ109" s="22"/>
      <c r="BR109" s="22"/>
      <c r="BS109" s="22"/>
    </row>
    <row r="110" spans="1:71" x14ac:dyDescent="0.2">
      <c r="A110" t="b">
        <f>_xlfn.IFNA(_xlfn.XLOOKUP($D110,GDP_by_Country_0622!$D:$D,GDP_by_Country_0622!A:A),FALSE)</f>
        <v>0</v>
      </c>
      <c r="B110" t="b">
        <f>_xlfn.IFNA(_xlfn.XLOOKUP($D110,GDP_by_Country_0622!$D:$D,GDP_by_Country_0622!B:B),FALSE)</f>
        <v>0</v>
      </c>
      <c r="C110" t="b">
        <f>_xlfn.IFNA(_xlfn.XLOOKUP($D110,GDP_by_Country_0622!$D:$D,GDP_by_Country_0622!C:C),FALSE)</f>
        <v>0</v>
      </c>
      <c r="D110" t="str">
        <f>_xlfn.XLOOKUP('Hist-ghg-emissions'!E110,'Country Code &amp; Info'!B:B,'Country Code &amp; Info'!A:A)</f>
        <v>MDA</v>
      </c>
      <c r="E110" s="25" t="s">
        <v>233</v>
      </c>
      <c r="F110" s="24" t="str">
        <f>IF(_xlfn.IFNA(_xlfn.XLOOKUP(D110,GDP_by_Country_0622!D$1:D$47,GDP_by_Country_0622!D$1:D$47),0)=0,"N","Y")</f>
        <v>N</v>
      </c>
      <c r="G110" s="22" t="s">
        <v>233</v>
      </c>
      <c r="H110" t="s">
        <v>722</v>
      </c>
      <c r="I110">
        <v>38.119999999999997</v>
      </c>
      <c r="J110">
        <v>32.03</v>
      </c>
      <c r="K110">
        <v>26.81</v>
      </c>
      <c r="L110">
        <v>23.42</v>
      </c>
      <c r="M110">
        <v>20.350000000000001</v>
      </c>
      <c r="N110">
        <v>18.29</v>
      </c>
      <c r="O110">
        <v>16.53</v>
      </c>
      <c r="P110">
        <v>14.82</v>
      </c>
      <c r="Q110">
        <v>13.36</v>
      </c>
      <c r="R110">
        <v>12</v>
      </c>
      <c r="S110">
        <v>11.15</v>
      </c>
      <c r="T110">
        <v>10.68</v>
      </c>
      <c r="U110">
        <v>10.82</v>
      </c>
      <c r="V110">
        <v>11.42</v>
      </c>
      <c r="W110">
        <v>11.41</v>
      </c>
      <c r="X110">
        <v>11.7</v>
      </c>
      <c r="Y110">
        <v>11.36</v>
      </c>
      <c r="Z110">
        <v>11.58</v>
      </c>
      <c r="AA110">
        <v>11.45</v>
      </c>
      <c r="AB110">
        <v>10.77</v>
      </c>
      <c r="AC110">
        <v>11.53</v>
      </c>
      <c r="AD110">
        <v>12.25</v>
      </c>
      <c r="AE110">
        <v>12</v>
      </c>
      <c r="AF110">
        <v>11.15</v>
      </c>
      <c r="AG110">
        <v>11.81</v>
      </c>
      <c r="AH110">
        <v>12.02</v>
      </c>
      <c r="AI110">
        <v>12.78</v>
      </c>
      <c r="AJ110">
        <v>12.81</v>
      </c>
      <c r="AK110">
        <v>13.28</v>
      </c>
      <c r="AO110" s="21"/>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c r="BN110" s="22"/>
      <c r="BO110" s="22"/>
      <c r="BP110" s="22"/>
      <c r="BQ110" s="22"/>
      <c r="BR110" s="22"/>
      <c r="BS110" s="22"/>
    </row>
    <row r="111" spans="1:71" x14ac:dyDescent="0.2">
      <c r="A111" t="b">
        <f>_xlfn.IFNA(_xlfn.XLOOKUP($D111,GDP_by_Country_0622!$D:$D,GDP_by_Country_0622!A:A),FALSE)</f>
        <v>0</v>
      </c>
      <c r="B111" t="b">
        <f>_xlfn.IFNA(_xlfn.XLOOKUP($D111,GDP_by_Country_0622!$D:$D,GDP_by_Country_0622!B:B),FALSE)</f>
        <v>0</v>
      </c>
      <c r="C111" t="b">
        <f>_xlfn.IFNA(_xlfn.XLOOKUP($D111,GDP_by_Country_0622!$D:$D,GDP_by_Country_0622!C:C),FALSE)</f>
        <v>0</v>
      </c>
      <c r="D111" t="str">
        <f>_xlfn.XLOOKUP('Hist-ghg-emissions'!E111,'Country Code &amp; Info'!B:B,'Country Code &amp; Info'!A:A)</f>
        <v>MDG</v>
      </c>
      <c r="E111" s="25" t="s">
        <v>231</v>
      </c>
      <c r="F111" s="24" t="str">
        <f>IF(_xlfn.IFNA(_xlfn.XLOOKUP(D111,GDP_by_Country_0622!D$1:D$47,GDP_by_Country_0622!D$1:D$47),0)=0,"N","Y")</f>
        <v>N</v>
      </c>
      <c r="G111" s="22" t="s">
        <v>231</v>
      </c>
      <c r="H111" t="s">
        <v>722</v>
      </c>
      <c r="I111">
        <v>55.62</v>
      </c>
      <c r="J111">
        <v>55.72</v>
      </c>
      <c r="K111">
        <v>56.05</v>
      </c>
      <c r="L111">
        <v>56.51</v>
      </c>
      <c r="M111">
        <v>56.47</v>
      </c>
      <c r="N111">
        <v>56.91</v>
      </c>
      <c r="O111">
        <v>57.56</v>
      </c>
      <c r="P111">
        <v>56.97</v>
      </c>
      <c r="Q111">
        <v>58.19</v>
      </c>
      <c r="R111">
        <v>57.91</v>
      </c>
      <c r="S111">
        <v>56.64</v>
      </c>
      <c r="T111">
        <v>48.81</v>
      </c>
      <c r="U111">
        <v>46.58</v>
      </c>
      <c r="V111">
        <v>49.15</v>
      </c>
      <c r="W111">
        <v>48.12</v>
      </c>
      <c r="X111">
        <v>52.32</v>
      </c>
      <c r="Y111">
        <v>50.81</v>
      </c>
      <c r="Z111">
        <v>52.14</v>
      </c>
      <c r="AA111">
        <v>50.74</v>
      </c>
      <c r="AB111">
        <v>51.66</v>
      </c>
      <c r="AC111">
        <v>52.19</v>
      </c>
      <c r="AD111">
        <v>40.25</v>
      </c>
      <c r="AE111">
        <v>41.03</v>
      </c>
      <c r="AF111">
        <v>40.01</v>
      </c>
      <c r="AG111">
        <v>40.11</v>
      </c>
      <c r="AH111">
        <v>41.14</v>
      </c>
      <c r="AI111">
        <v>41.83</v>
      </c>
      <c r="AJ111">
        <v>40.56</v>
      </c>
      <c r="AK111">
        <v>41.29</v>
      </c>
      <c r="AO111" s="21"/>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c r="BN111" s="22"/>
      <c r="BO111" s="22"/>
      <c r="BP111" s="22"/>
      <c r="BQ111" s="22"/>
      <c r="BR111" s="22"/>
      <c r="BS111" s="22"/>
    </row>
    <row r="112" spans="1:71" x14ac:dyDescent="0.2">
      <c r="A112" t="b">
        <f>_xlfn.IFNA(_xlfn.XLOOKUP($D112,GDP_by_Country_0622!$D:$D,GDP_by_Country_0622!A:A),FALSE)</f>
        <v>0</v>
      </c>
      <c r="B112" t="b">
        <f>_xlfn.IFNA(_xlfn.XLOOKUP($D112,GDP_by_Country_0622!$D:$D,GDP_by_Country_0622!B:B),FALSE)</f>
        <v>0</v>
      </c>
      <c r="C112" t="b">
        <f>_xlfn.IFNA(_xlfn.XLOOKUP($D112,GDP_by_Country_0622!$D:$D,GDP_by_Country_0622!C:C),FALSE)</f>
        <v>0</v>
      </c>
      <c r="D112" t="str">
        <f>_xlfn.XLOOKUP('Hist-ghg-emissions'!E112,'Country Code &amp; Info'!B:B,'Country Code &amp; Info'!A:A)</f>
        <v>MDV</v>
      </c>
      <c r="E112" s="25" t="s">
        <v>229</v>
      </c>
      <c r="F112" s="24" t="str">
        <f>IF(_xlfn.IFNA(_xlfn.XLOOKUP(D112,GDP_by_Country_0622!D$1:D$47,GDP_by_Country_0622!D$1:D$47),0)=0,"N","Y")</f>
        <v>N</v>
      </c>
      <c r="G112" s="22" t="s">
        <v>229</v>
      </c>
      <c r="H112" t="s">
        <v>722</v>
      </c>
      <c r="I112">
        <v>0.21</v>
      </c>
      <c r="J112">
        <v>0.21</v>
      </c>
      <c r="K112">
        <v>0.28000000000000003</v>
      </c>
      <c r="L112">
        <v>0.26</v>
      </c>
      <c r="M112">
        <v>0.27</v>
      </c>
      <c r="N112">
        <v>0.33</v>
      </c>
      <c r="O112">
        <v>0.35</v>
      </c>
      <c r="P112">
        <v>0.42</v>
      </c>
      <c r="Q112">
        <v>0.4</v>
      </c>
      <c r="R112">
        <v>0.52</v>
      </c>
      <c r="S112">
        <v>0.56000000000000005</v>
      </c>
      <c r="T112">
        <v>0.59</v>
      </c>
      <c r="U112">
        <v>0.72</v>
      </c>
      <c r="V112">
        <v>0.64</v>
      </c>
      <c r="W112">
        <v>0.86</v>
      </c>
      <c r="X112">
        <v>0.84</v>
      </c>
      <c r="Y112">
        <v>1</v>
      </c>
      <c r="Z112">
        <v>1.01</v>
      </c>
      <c r="AA112">
        <v>1.02</v>
      </c>
      <c r="AB112">
        <v>1.08</v>
      </c>
      <c r="AC112">
        <v>1.1399999999999999</v>
      </c>
      <c r="AD112">
        <v>1.22</v>
      </c>
      <c r="AE112">
        <v>1.38</v>
      </c>
      <c r="AF112">
        <v>1.39</v>
      </c>
      <c r="AG112">
        <v>1.65</v>
      </c>
      <c r="AH112">
        <v>1.66</v>
      </c>
      <c r="AI112">
        <v>2.12</v>
      </c>
      <c r="AJ112">
        <v>2.23</v>
      </c>
      <c r="AK112">
        <v>2.38</v>
      </c>
      <c r="AO112" s="21"/>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c r="BN112" s="22"/>
      <c r="BO112" s="22"/>
      <c r="BP112" s="22"/>
      <c r="BQ112" s="22"/>
      <c r="BR112" s="22"/>
      <c r="BS112" s="22"/>
    </row>
    <row r="113" spans="1:71" x14ac:dyDescent="0.2">
      <c r="A113" t="b">
        <f>_xlfn.IFNA(_xlfn.XLOOKUP($D113,GDP_by_Country_0622!$D:$D,GDP_by_Country_0622!A:A),FALSE)</f>
        <v>0</v>
      </c>
      <c r="B113" t="b">
        <f>_xlfn.IFNA(_xlfn.XLOOKUP($D113,GDP_by_Country_0622!$D:$D,GDP_by_Country_0622!B:B),FALSE)</f>
        <v>1</v>
      </c>
      <c r="C113" t="b">
        <f>_xlfn.IFNA(_xlfn.XLOOKUP($D113,GDP_by_Country_0622!$D:$D,GDP_by_Country_0622!C:C),FALSE)</f>
        <v>1</v>
      </c>
      <c r="D113" t="str">
        <f>_xlfn.XLOOKUP('Hist-ghg-emissions'!E113,'Country Code &amp; Info'!B:B,'Country Code &amp; Info'!A:A)</f>
        <v>MEX</v>
      </c>
      <c r="E113" s="25" t="s">
        <v>225</v>
      </c>
      <c r="F113" s="24" t="str">
        <f>IF(_xlfn.IFNA(_xlfn.XLOOKUP(D113,GDP_by_Country_0622!D$1:D$47,GDP_by_Country_0622!D$1:D$47),0)=0,"N","Y")</f>
        <v>Y</v>
      </c>
      <c r="G113" s="22" t="s">
        <v>225</v>
      </c>
      <c r="H113" t="s">
        <v>722</v>
      </c>
      <c r="I113">
        <v>417.45</v>
      </c>
      <c r="J113">
        <v>435.45</v>
      </c>
      <c r="K113">
        <v>438.32</v>
      </c>
      <c r="L113">
        <v>458</v>
      </c>
      <c r="M113">
        <v>483.6</v>
      </c>
      <c r="N113">
        <v>464.6</v>
      </c>
      <c r="O113">
        <v>490.56</v>
      </c>
      <c r="P113">
        <v>518.59</v>
      </c>
      <c r="Q113">
        <v>554.42999999999995</v>
      </c>
      <c r="R113">
        <v>533.02</v>
      </c>
      <c r="S113">
        <v>559.46</v>
      </c>
      <c r="T113">
        <v>463.07</v>
      </c>
      <c r="U113">
        <v>469.03</v>
      </c>
      <c r="V113">
        <v>492.69</v>
      </c>
      <c r="W113">
        <v>497.06</v>
      </c>
      <c r="X113">
        <v>521.72</v>
      </c>
      <c r="Y113">
        <v>543.9</v>
      </c>
      <c r="Z113">
        <v>565.29</v>
      </c>
      <c r="AA113">
        <v>595.78</v>
      </c>
      <c r="AB113">
        <v>580.11</v>
      </c>
      <c r="AC113">
        <v>584.23</v>
      </c>
      <c r="AD113">
        <v>680.75</v>
      </c>
      <c r="AE113">
        <v>674.16</v>
      </c>
      <c r="AF113">
        <v>668.85</v>
      </c>
      <c r="AG113">
        <v>659.98</v>
      </c>
      <c r="AH113">
        <v>684.99</v>
      </c>
      <c r="AI113">
        <v>698.62</v>
      </c>
      <c r="AJ113">
        <v>694.58</v>
      </c>
      <c r="AK113">
        <v>695.26</v>
      </c>
      <c r="AO113" s="21"/>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c r="BN113" s="22"/>
      <c r="BO113" s="22"/>
      <c r="BP113" s="22"/>
      <c r="BQ113" s="22"/>
      <c r="BR113" s="22"/>
      <c r="BS113" s="22"/>
    </row>
    <row r="114" spans="1:71" x14ac:dyDescent="0.2">
      <c r="A114" t="b">
        <f>_xlfn.IFNA(_xlfn.XLOOKUP($D114,GDP_by_Country_0622!$D:$D,GDP_by_Country_0622!A:A),FALSE)</f>
        <v>0</v>
      </c>
      <c r="B114" t="b">
        <f>_xlfn.IFNA(_xlfn.XLOOKUP($D114,GDP_by_Country_0622!$D:$D,GDP_by_Country_0622!B:B),FALSE)</f>
        <v>0</v>
      </c>
      <c r="C114" t="b">
        <f>_xlfn.IFNA(_xlfn.XLOOKUP($D114,GDP_by_Country_0622!$D:$D,GDP_by_Country_0622!C:C),FALSE)</f>
        <v>0</v>
      </c>
      <c r="D114" t="str">
        <f>_xlfn.XLOOKUP('Hist-ghg-emissions'!E114,'Country Code &amp; Info'!B:B,'Country Code &amp; Info'!A:A)</f>
        <v>MHL</v>
      </c>
      <c r="E114" s="25" t="s">
        <v>223</v>
      </c>
      <c r="F114" s="24" t="str">
        <f>IF(_xlfn.IFNA(_xlfn.XLOOKUP(D114,GDP_by_Country_0622!D$1:D$47,GDP_by_Country_0622!D$1:D$47),0)=0,"N","Y")</f>
        <v>N</v>
      </c>
      <c r="G114" s="22" t="s">
        <v>223</v>
      </c>
      <c r="H114" t="s">
        <v>722</v>
      </c>
      <c r="J114">
        <v>0.03</v>
      </c>
      <c r="K114">
        <v>0.11</v>
      </c>
      <c r="L114">
        <v>0.11</v>
      </c>
      <c r="M114">
        <v>0.12</v>
      </c>
      <c r="N114">
        <v>0.12</v>
      </c>
      <c r="O114">
        <v>0.12</v>
      </c>
      <c r="P114">
        <v>0.12</v>
      </c>
      <c r="Q114">
        <v>0.13</v>
      </c>
      <c r="R114">
        <v>0.13</v>
      </c>
      <c r="S114">
        <v>0.13</v>
      </c>
      <c r="T114">
        <v>0.14000000000000001</v>
      </c>
      <c r="U114">
        <v>0.15</v>
      </c>
      <c r="V114">
        <v>0.15</v>
      </c>
      <c r="W114">
        <v>0.16</v>
      </c>
      <c r="X114">
        <v>0.17</v>
      </c>
      <c r="Y114">
        <v>0.17</v>
      </c>
      <c r="Z114">
        <v>0.18</v>
      </c>
      <c r="AA114">
        <v>0.17</v>
      </c>
      <c r="AB114">
        <v>0.17</v>
      </c>
      <c r="AC114">
        <v>0.18</v>
      </c>
      <c r="AD114">
        <v>0.18</v>
      </c>
      <c r="AE114">
        <v>0.18</v>
      </c>
      <c r="AF114">
        <v>0.18</v>
      </c>
      <c r="AG114">
        <v>0.19</v>
      </c>
      <c r="AH114">
        <v>0.19</v>
      </c>
      <c r="AI114">
        <v>0.22</v>
      </c>
      <c r="AJ114">
        <v>0.22</v>
      </c>
      <c r="AK114">
        <v>0.24</v>
      </c>
      <c r="AO114" s="21"/>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c r="BN114" s="22"/>
      <c r="BO114" s="22"/>
      <c r="BP114" s="22"/>
      <c r="BQ114" s="22"/>
      <c r="BR114" s="22"/>
      <c r="BS114" s="22"/>
    </row>
    <row r="115" spans="1:71" x14ac:dyDescent="0.2">
      <c r="A115" t="b">
        <f>_xlfn.IFNA(_xlfn.XLOOKUP($D115,GDP_by_Country_0622!$D:$D,GDP_by_Country_0622!A:A),FALSE)</f>
        <v>0</v>
      </c>
      <c r="B115" t="b">
        <f>_xlfn.IFNA(_xlfn.XLOOKUP($D115,GDP_by_Country_0622!$D:$D,GDP_by_Country_0622!B:B),FALSE)</f>
        <v>0</v>
      </c>
      <c r="C115" t="b">
        <f>_xlfn.IFNA(_xlfn.XLOOKUP($D115,GDP_by_Country_0622!$D:$D,GDP_by_Country_0622!C:C),FALSE)</f>
        <v>0</v>
      </c>
      <c r="D115" t="str">
        <f>_xlfn.XLOOKUP('Hist-ghg-emissions'!E115,'Country Code &amp; Info'!B:B,'Country Code &amp; Info'!A:A)</f>
        <v>MKD</v>
      </c>
      <c r="E115" s="25" t="s">
        <v>219</v>
      </c>
      <c r="F115" s="24" t="str">
        <f>IF(_xlfn.IFNA(_xlfn.XLOOKUP(D115,GDP_by_Country_0622!D$1:D$47,GDP_by_Country_0622!D$1:D$47),0)=0,"N","Y")</f>
        <v>N</v>
      </c>
      <c r="G115" s="22" t="s">
        <v>731</v>
      </c>
      <c r="H115" t="s">
        <v>722</v>
      </c>
      <c r="I115">
        <v>13.98</v>
      </c>
      <c r="J115">
        <v>13.31</v>
      </c>
      <c r="K115">
        <v>12.72</v>
      </c>
      <c r="L115">
        <v>12.72</v>
      </c>
      <c r="M115">
        <v>12.27</v>
      </c>
      <c r="N115">
        <v>11.91</v>
      </c>
      <c r="O115">
        <v>13.44</v>
      </c>
      <c r="P115">
        <v>12.26</v>
      </c>
      <c r="Q115">
        <v>13.03</v>
      </c>
      <c r="R115">
        <v>12.13</v>
      </c>
      <c r="S115">
        <v>11.85</v>
      </c>
      <c r="T115">
        <v>11.88</v>
      </c>
      <c r="U115">
        <v>11.26</v>
      </c>
      <c r="V115">
        <v>12.17</v>
      </c>
      <c r="W115">
        <v>11.95</v>
      </c>
      <c r="X115">
        <v>12.33</v>
      </c>
      <c r="Y115">
        <v>12.37</v>
      </c>
      <c r="Z115">
        <v>12.81</v>
      </c>
      <c r="AA115">
        <v>12.61</v>
      </c>
      <c r="AB115">
        <v>11.91</v>
      </c>
      <c r="AC115">
        <v>11.75</v>
      </c>
      <c r="AD115">
        <v>12.7</v>
      </c>
      <c r="AE115">
        <v>12.12</v>
      </c>
      <c r="AF115">
        <v>11.24</v>
      </c>
      <c r="AG115">
        <v>10.82</v>
      </c>
      <c r="AH115">
        <v>10.56</v>
      </c>
      <c r="AI115">
        <v>10.53</v>
      </c>
      <c r="AJ115">
        <v>11.01</v>
      </c>
      <c r="AK115">
        <v>10.51</v>
      </c>
      <c r="AO115" s="21"/>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row>
    <row r="116" spans="1:71" x14ac:dyDescent="0.2">
      <c r="A116" t="b">
        <f>_xlfn.IFNA(_xlfn.XLOOKUP($D116,GDP_by_Country_0622!$D:$D,GDP_by_Country_0622!A:A),FALSE)</f>
        <v>0</v>
      </c>
      <c r="B116" t="b">
        <f>_xlfn.IFNA(_xlfn.XLOOKUP($D116,GDP_by_Country_0622!$D:$D,GDP_by_Country_0622!B:B),FALSE)</f>
        <v>0</v>
      </c>
      <c r="C116" t="b">
        <f>_xlfn.IFNA(_xlfn.XLOOKUP($D116,GDP_by_Country_0622!$D:$D,GDP_by_Country_0622!C:C),FALSE)</f>
        <v>0</v>
      </c>
      <c r="D116" t="str">
        <f>_xlfn.XLOOKUP('Hist-ghg-emissions'!E116,'Country Code &amp; Info'!B:B,'Country Code &amp; Info'!A:A)</f>
        <v>MLI</v>
      </c>
      <c r="E116" s="25" t="s">
        <v>217</v>
      </c>
      <c r="F116" s="24" t="str">
        <f>IF(_xlfn.IFNA(_xlfn.XLOOKUP(D116,GDP_by_Country_0622!D$1:D$47,GDP_by_Country_0622!D$1:D$47),0)=0,"N","Y")</f>
        <v>N</v>
      </c>
      <c r="G116" s="22" t="s">
        <v>217</v>
      </c>
      <c r="H116" t="s">
        <v>722</v>
      </c>
      <c r="I116">
        <v>17.91</v>
      </c>
      <c r="J116">
        <v>17.87</v>
      </c>
      <c r="K116">
        <v>17.93</v>
      </c>
      <c r="L116">
        <v>18.149999999999999</v>
      </c>
      <c r="M116">
        <v>18.41</v>
      </c>
      <c r="N116">
        <v>18.75</v>
      </c>
      <c r="O116">
        <v>19.21</v>
      </c>
      <c r="P116">
        <v>20.190000000000001</v>
      </c>
      <c r="Q116">
        <v>24.64</v>
      </c>
      <c r="R116">
        <v>25.91</v>
      </c>
      <c r="S116">
        <v>25.12</v>
      </c>
      <c r="T116">
        <v>22.34</v>
      </c>
      <c r="U116">
        <v>22.62</v>
      </c>
      <c r="V116">
        <v>23.41</v>
      </c>
      <c r="W116">
        <v>25.72</v>
      </c>
      <c r="X116">
        <v>26.68</v>
      </c>
      <c r="Y116">
        <v>27</v>
      </c>
      <c r="Z116">
        <v>27.94</v>
      </c>
      <c r="AA116">
        <v>29.38</v>
      </c>
      <c r="AB116">
        <v>29.62</v>
      </c>
      <c r="AC116">
        <v>31.8</v>
      </c>
      <c r="AD116">
        <v>32.76</v>
      </c>
      <c r="AE116">
        <v>33.43</v>
      </c>
      <c r="AF116">
        <v>34.619999999999997</v>
      </c>
      <c r="AG116">
        <v>35.19</v>
      </c>
      <c r="AH116">
        <v>36.67</v>
      </c>
      <c r="AI116">
        <v>41.05</v>
      </c>
      <c r="AJ116">
        <v>42.14</v>
      </c>
      <c r="AK116">
        <v>43.74</v>
      </c>
      <c r="AO116" s="21"/>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c r="BN116" s="22"/>
      <c r="BO116" s="22"/>
      <c r="BP116" s="22"/>
      <c r="BQ116" s="22"/>
      <c r="BR116" s="22"/>
      <c r="BS116" s="22"/>
    </row>
    <row r="117" spans="1:71" x14ac:dyDescent="0.2">
      <c r="A117" t="b">
        <f>_xlfn.IFNA(_xlfn.XLOOKUP($D117,GDP_by_Country_0622!$D:$D,GDP_by_Country_0622!A:A),FALSE)</f>
        <v>0</v>
      </c>
      <c r="B117" t="b">
        <f>_xlfn.IFNA(_xlfn.XLOOKUP($D117,GDP_by_Country_0622!$D:$D,GDP_by_Country_0622!B:B),FALSE)</f>
        <v>0</v>
      </c>
      <c r="C117" t="b">
        <f>_xlfn.IFNA(_xlfn.XLOOKUP($D117,GDP_by_Country_0622!$D:$D,GDP_by_Country_0622!C:C),FALSE)</f>
        <v>0</v>
      </c>
      <c r="D117" t="str">
        <f>_xlfn.XLOOKUP('Hist-ghg-emissions'!E117,'Country Code &amp; Info'!B:B,'Country Code &amp; Info'!A:A)</f>
        <v>MLT</v>
      </c>
      <c r="E117" s="25" t="s">
        <v>215</v>
      </c>
      <c r="F117" s="24" t="str">
        <f>IF(_xlfn.IFNA(_xlfn.XLOOKUP(D117,GDP_by_Country_0622!D$1:D$47,GDP_by_Country_0622!D$1:D$47),0)=0,"N","Y")</f>
        <v>N</v>
      </c>
      <c r="G117" s="22" t="s">
        <v>215</v>
      </c>
      <c r="H117" t="s">
        <v>722</v>
      </c>
      <c r="I117">
        <v>2.52</v>
      </c>
      <c r="J117">
        <v>2.4300000000000002</v>
      </c>
      <c r="K117">
        <v>2.41</v>
      </c>
      <c r="L117">
        <v>3.05</v>
      </c>
      <c r="M117">
        <v>2.76</v>
      </c>
      <c r="N117">
        <v>2.62</v>
      </c>
      <c r="O117">
        <v>2.57</v>
      </c>
      <c r="P117">
        <v>2.73</v>
      </c>
      <c r="Q117">
        <v>2.63</v>
      </c>
      <c r="R117">
        <v>2.67</v>
      </c>
      <c r="S117">
        <v>2.41</v>
      </c>
      <c r="T117">
        <v>2.78</v>
      </c>
      <c r="U117">
        <v>2.62</v>
      </c>
      <c r="V117">
        <v>2.92</v>
      </c>
      <c r="W117">
        <v>2.92</v>
      </c>
      <c r="X117">
        <v>2.97</v>
      </c>
      <c r="Y117">
        <v>3.05</v>
      </c>
      <c r="Z117">
        <v>3.14</v>
      </c>
      <c r="AA117">
        <v>3.08</v>
      </c>
      <c r="AB117">
        <v>2.89</v>
      </c>
      <c r="AC117">
        <v>2.99</v>
      </c>
      <c r="AD117">
        <v>2.98</v>
      </c>
      <c r="AE117">
        <v>3.16</v>
      </c>
      <c r="AF117">
        <v>2.83</v>
      </c>
      <c r="AG117">
        <v>2.84</v>
      </c>
      <c r="AH117">
        <v>2.16</v>
      </c>
      <c r="AI117">
        <v>1.86</v>
      </c>
      <c r="AJ117">
        <v>2.0099999999999998</v>
      </c>
      <c r="AK117">
        <v>2.0299999999999998</v>
      </c>
      <c r="AO117" s="21"/>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c r="BO117" s="22"/>
      <c r="BP117" s="22"/>
      <c r="BQ117" s="22"/>
      <c r="BR117" s="22"/>
      <c r="BS117" s="22"/>
    </row>
    <row r="118" spans="1:71" x14ac:dyDescent="0.2">
      <c r="A118" t="b">
        <f>_xlfn.IFNA(_xlfn.XLOOKUP($D118,GDP_by_Country_0622!$D:$D,GDP_by_Country_0622!A:A),FALSE)</f>
        <v>0</v>
      </c>
      <c r="B118" t="b">
        <f>_xlfn.IFNA(_xlfn.XLOOKUP($D118,GDP_by_Country_0622!$D:$D,GDP_by_Country_0622!B:B),FALSE)</f>
        <v>0</v>
      </c>
      <c r="C118" t="b">
        <f>_xlfn.IFNA(_xlfn.XLOOKUP($D118,GDP_by_Country_0622!$D:$D,GDP_by_Country_0622!C:C),FALSE)</f>
        <v>0</v>
      </c>
      <c r="D118" t="str">
        <f>_xlfn.XLOOKUP('Hist-ghg-emissions'!E118,'Country Code &amp; Info'!B:B,'Country Code &amp; Info'!A:A)</f>
        <v>MMR</v>
      </c>
      <c r="E118" s="25" t="s">
        <v>213</v>
      </c>
      <c r="F118" s="24" t="str">
        <f>IF(_xlfn.IFNA(_xlfn.XLOOKUP(D118,GDP_by_Country_0622!D$1:D$47,GDP_by_Country_0622!D$1:D$47),0)=0,"N","Y")</f>
        <v>N</v>
      </c>
      <c r="G118" s="22" t="s">
        <v>213</v>
      </c>
      <c r="H118" t="s">
        <v>722</v>
      </c>
      <c r="I118">
        <v>207.89</v>
      </c>
      <c r="J118">
        <v>207.34</v>
      </c>
      <c r="K118">
        <v>209.89</v>
      </c>
      <c r="L118">
        <v>212.57</v>
      </c>
      <c r="M118">
        <v>215.09</v>
      </c>
      <c r="N118">
        <v>218.2</v>
      </c>
      <c r="O118">
        <v>215.9</v>
      </c>
      <c r="P118">
        <v>213.58</v>
      </c>
      <c r="Q118">
        <v>219.89</v>
      </c>
      <c r="R118">
        <v>225.41</v>
      </c>
      <c r="S118">
        <v>222.18</v>
      </c>
      <c r="T118">
        <v>201.58</v>
      </c>
      <c r="U118">
        <v>200.33</v>
      </c>
      <c r="V118">
        <v>212.14</v>
      </c>
      <c r="W118">
        <v>225.17</v>
      </c>
      <c r="X118">
        <v>216.56</v>
      </c>
      <c r="Y118">
        <v>221.14</v>
      </c>
      <c r="Z118">
        <v>230.26</v>
      </c>
      <c r="AA118">
        <v>217.36</v>
      </c>
      <c r="AB118">
        <v>227.49</v>
      </c>
      <c r="AC118">
        <v>232.44</v>
      </c>
      <c r="AD118">
        <v>202.7</v>
      </c>
      <c r="AE118">
        <v>211.26</v>
      </c>
      <c r="AF118">
        <v>213.95</v>
      </c>
      <c r="AG118">
        <v>221.49</v>
      </c>
      <c r="AH118">
        <v>227.79</v>
      </c>
      <c r="AI118">
        <v>221.28</v>
      </c>
      <c r="AJ118">
        <v>229.98</v>
      </c>
      <c r="AK118">
        <v>231.62</v>
      </c>
      <c r="AO118" s="21"/>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c r="BO118" s="22"/>
      <c r="BP118" s="22"/>
      <c r="BQ118" s="22"/>
      <c r="BR118" s="22"/>
      <c r="BS118" s="22"/>
    </row>
    <row r="119" spans="1:71" x14ac:dyDescent="0.2">
      <c r="A119" t="b">
        <f>_xlfn.IFNA(_xlfn.XLOOKUP($D119,GDP_by_Country_0622!$D:$D,GDP_by_Country_0622!A:A),FALSE)</f>
        <v>0</v>
      </c>
      <c r="B119" t="b">
        <f>_xlfn.IFNA(_xlfn.XLOOKUP($D119,GDP_by_Country_0622!$D:$D,GDP_by_Country_0622!B:B),FALSE)</f>
        <v>0</v>
      </c>
      <c r="C119" t="b">
        <f>_xlfn.IFNA(_xlfn.XLOOKUP($D119,GDP_by_Country_0622!$D:$D,GDP_by_Country_0622!C:C),FALSE)</f>
        <v>0</v>
      </c>
      <c r="D119" t="str">
        <f>_xlfn.XLOOKUP('Hist-ghg-emissions'!E119,'Country Code &amp; Info'!B:B,'Country Code &amp; Info'!A:A)</f>
        <v>MNE</v>
      </c>
      <c r="E119" s="25" t="s">
        <v>209</v>
      </c>
      <c r="F119" s="24" t="str">
        <f>IF(_xlfn.IFNA(_xlfn.XLOOKUP(D119,GDP_by_Country_0622!D$1:D$47,GDP_by_Country_0622!D$1:D$47),0)=0,"N","Y")</f>
        <v>N</v>
      </c>
      <c r="G119" s="22" t="s">
        <v>209</v>
      </c>
      <c r="H119" t="s">
        <v>722</v>
      </c>
      <c r="I119">
        <v>2.2400000000000002</v>
      </c>
      <c r="J119">
        <v>2.23</v>
      </c>
      <c r="K119">
        <v>2.11</v>
      </c>
      <c r="L119">
        <v>2.12</v>
      </c>
      <c r="M119">
        <v>2.13</v>
      </c>
      <c r="N119">
        <v>2.19</v>
      </c>
      <c r="O119">
        <v>2.2200000000000002</v>
      </c>
      <c r="P119">
        <v>2.25</v>
      </c>
      <c r="Q119">
        <v>2.25</v>
      </c>
      <c r="R119">
        <v>2.23</v>
      </c>
      <c r="S119">
        <v>2.17</v>
      </c>
      <c r="T119">
        <v>-1.61</v>
      </c>
      <c r="U119">
        <v>-1.61</v>
      </c>
      <c r="V119">
        <v>-1.6</v>
      </c>
      <c r="W119">
        <v>-1.75</v>
      </c>
      <c r="X119">
        <v>0.03</v>
      </c>
      <c r="Y119">
        <v>0.09</v>
      </c>
      <c r="Z119">
        <v>-0.1</v>
      </c>
      <c r="AA119">
        <v>0.36</v>
      </c>
      <c r="AB119">
        <v>-0.7</v>
      </c>
      <c r="AC119">
        <v>0.05</v>
      </c>
      <c r="AD119">
        <v>4.07</v>
      </c>
      <c r="AE119">
        <v>3.83</v>
      </c>
      <c r="AF119">
        <v>3.69</v>
      </c>
      <c r="AG119">
        <v>3.59</v>
      </c>
      <c r="AH119">
        <v>3.69</v>
      </c>
      <c r="AI119">
        <v>3.43</v>
      </c>
      <c r="AJ119">
        <v>3.56</v>
      </c>
      <c r="AK119">
        <v>3.83</v>
      </c>
      <c r="AO119" s="21"/>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row>
    <row r="120" spans="1:71" x14ac:dyDescent="0.2">
      <c r="A120" t="b">
        <f>_xlfn.IFNA(_xlfn.XLOOKUP($D120,GDP_by_Country_0622!$D:$D,GDP_by_Country_0622!A:A),FALSE)</f>
        <v>0</v>
      </c>
      <c r="B120" t="b">
        <f>_xlfn.IFNA(_xlfn.XLOOKUP($D120,GDP_by_Country_0622!$D:$D,GDP_by_Country_0622!B:B),FALSE)</f>
        <v>0</v>
      </c>
      <c r="C120" t="b">
        <f>_xlfn.IFNA(_xlfn.XLOOKUP($D120,GDP_by_Country_0622!$D:$D,GDP_by_Country_0622!C:C),FALSE)</f>
        <v>0</v>
      </c>
      <c r="D120" t="str">
        <f>_xlfn.XLOOKUP('Hist-ghg-emissions'!E120,'Country Code &amp; Info'!B:B,'Country Code &amp; Info'!A:A)</f>
        <v>MNG</v>
      </c>
      <c r="E120" s="25" t="s">
        <v>207</v>
      </c>
      <c r="F120" s="24" t="str">
        <f>IF(_xlfn.IFNA(_xlfn.XLOOKUP(D120,GDP_by_Country_0622!D$1:D$47,GDP_by_Country_0622!D$1:D$47),0)=0,"N","Y")</f>
        <v>N</v>
      </c>
      <c r="G120" s="22" t="s">
        <v>207</v>
      </c>
      <c r="H120" t="s">
        <v>722</v>
      </c>
      <c r="I120">
        <v>34.47</v>
      </c>
      <c r="J120">
        <v>36.71</v>
      </c>
      <c r="K120">
        <v>34.57</v>
      </c>
      <c r="L120">
        <v>33.369999999999997</v>
      </c>
      <c r="M120">
        <v>31.6</v>
      </c>
      <c r="N120">
        <v>32.520000000000003</v>
      </c>
      <c r="O120">
        <v>31.88</v>
      </c>
      <c r="P120">
        <v>34.06</v>
      </c>
      <c r="Q120">
        <v>33.700000000000003</v>
      </c>
      <c r="R120">
        <v>33.78</v>
      </c>
      <c r="S120">
        <v>34.909999999999997</v>
      </c>
      <c r="T120">
        <v>31.61</v>
      </c>
      <c r="U120">
        <v>29.76</v>
      </c>
      <c r="V120">
        <v>29.5</v>
      </c>
      <c r="W120">
        <v>29.29</v>
      </c>
      <c r="X120">
        <v>31.98</v>
      </c>
      <c r="Y120">
        <v>34.9</v>
      </c>
      <c r="Z120">
        <v>37.61</v>
      </c>
      <c r="AA120">
        <v>37.840000000000003</v>
      </c>
      <c r="AB120">
        <v>38.880000000000003</v>
      </c>
      <c r="AC120">
        <v>36.159999999999997</v>
      </c>
      <c r="AD120">
        <v>38.92</v>
      </c>
      <c r="AE120">
        <v>42.31</v>
      </c>
      <c r="AF120">
        <v>44.76</v>
      </c>
      <c r="AG120">
        <v>47.31</v>
      </c>
      <c r="AH120">
        <v>48.92</v>
      </c>
      <c r="AI120">
        <v>51.2</v>
      </c>
      <c r="AJ120">
        <v>53.99</v>
      </c>
      <c r="AK120">
        <v>55.72</v>
      </c>
      <c r="AO120" s="21"/>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c r="BQ120" s="22"/>
      <c r="BR120" s="22"/>
      <c r="BS120" s="22"/>
    </row>
    <row r="121" spans="1:71" x14ac:dyDescent="0.2">
      <c r="A121" t="b">
        <f>_xlfn.IFNA(_xlfn.XLOOKUP($D121,GDP_by_Country_0622!$D:$D,GDP_by_Country_0622!A:A),FALSE)</f>
        <v>0</v>
      </c>
      <c r="B121" t="b">
        <f>_xlfn.IFNA(_xlfn.XLOOKUP($D121,GDP_by_Country_0622!$D:$D,GDP_by_Country_0622!B:B),FALSE)</f>
        <v>0</v>
      </c>
      <c r="C121" t="b">
        <f>_xlfn.IFNA(_xlfn.XLOOKUP($D121,GDP_by_Country_0622!$D:$D,GDP_by_Country_0622!C:C),FALSE)</f>
        <v>0</v>
      </c>
      <c r="D121" t="str">
        <f>_xlfn.XLOOKUP('Hist-ghg-emissions'!E121,'Country Code &amp; Info'!B:B,'Country Code &amp; Info'!A:A)</f>
        <v>MOZ</v>
      </c>
      <c r="E121" s="25" t="s">
        <v>203</v>
      </c>
      <c r="F121" s="24" t="str">
        <f>IF(_xlfn.IFNA(_xlfn.XLOOKUP(D121,GDP_by_Country_0622!D$1:D$47,GDP_by_Country_0622!D$1:D$47),0)=0,"N","Y")</f>
        <v>N</v>
      </c>
      <c r="G121" s="22" t="s">
        <v>203</v>
      </c>
      <c r="H121" t="s">
        <v>722</v>
      </c>
      <c r="I121">
        <v>84.89</v>
      </c>
      <c r="J121">
        <v>84.87</v>
      </c>
      <c r="K121">
        <v>85.21</v>
      </c>
      <c r="L121">
        <v>85.61</v>
      </c>
      <c r="M121">
        <v>85.58</v>
      </c>
      <c r="N121">
        <v>85.82</v>
      </c>
      <c r="O121">
        <v>71.599999999999994</v>
      </c>
      <c r="P121">
        <v>69.33</v>
      </c>
      <c r="Q121">
        <v>72.05</v>
      </c>
      <c r="R121">
        <v>70.86</v>
      </c>
      <c r="S121">
        <v>68.48</v>
      </c>
      <c r="T121">
        <v>86.39</v>
      </c>
      <c r="U121">
        <v>86.48</v>
      </c>
      <c r="V121">
        <v>91.4</v>
      </c>
      <c r="W121">
        <v>90.39</v>
      </c>
      <c r="X121">
        <v>95.09</v>
      </c>
      <c r="Y121">
        <v>93.89</v>
      </c>
      <c r="Z121">
        <v>96</v>
      </c>
      <c r="AA121">
        <v>100.92</v>
      </c>
      <c r="AB121">
        <v>95.68</v>
      </c>
      <c r="AC121">
        <v>104.37</v>
      </c>
      <c r="AD121">
        <v>93.75</v>
      </c>
      <c r="AE121">
        <v>97.79</v>
      </c>
      <c r="AF121">
        <v>99.38</v>
      </c>
      <c r="AG121">
        <v>99.78</v>
      </c>
      <c r="AH121">
        <v>98.9</v>
      </c>
      <c r="AI121">
        <v>107.78</v>
      </c>
      <c r="AJ121">
        <v>106.39</v>
      </c>
      <c r="AK121">
        <v>110.07</v>
      </c>
      <c r="AO121" s="21"/>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c r="BO121" s="22"/>
      <c r="BP121" s="22"/>
      <c r="BQ121" s="22"/>
      <c r="BR121" s="22"/>
      <c r="BS121" s="22"/>
    </row>
    <row r="122" spans="1:71" x14ac:dyDescent="0.2">
      <c r="A122" t="b">
        <f>_xlfn.IFNA(_xlfn.XLOOKUP($D122,GDP_by_Country_0622!$D:$D,GDP_by_Country_0622!A:A),FALSE)</f>
        <v>0</v>
      </c>
      <c r="B122" t="b">
        <f>_xlfn.IFNA(_xlfn.XLOOKUP($D122,GDP_by_Country_0622!$D:$D,GDP_by_Country_0622!B:B),FALSE)</f>
        <v>0</v>
      </c>
      <c r="C122" t="b">
        <f>_xlfn.IFNA(_xlfn.XLOOKUP($D122,GDP_by_Country_0622!$D:$D,GDP_by_Country_0622!C:C),FALSE)</f>
        <v>0</v>
      </c>
      <c r="D122" t="str">
        <f>_xlfn.XLOOKUP('Hist-ghg-emissions'!E122,'Country Code &amp; Info'!B:B,'Country Code &amp; Info'!A:A)</f>
        <v>MRT</v>
      </c>
      <c r="E122" s="25" t="s">
        <v>201</v>
      </c>
      <c r="F122" s="24" t="str">
        <f>IF(_xlfn.IFNA(_xlfn.XLOOKUP(D122,GDP_by_Country_0622!D$1:D$47,GDP_by_Country_0622!D$1:D$47),0)=0,"N","Y")</f>
        <v>N</v>
      </c>
      <c r="G122" s="22" t="s">
        <v>201</v>
      </c>
      <c r="H122" t="s">
        <v>722</v>
      </c>
      <c r="I122">
        <v>7.12</v>
      </c>
      <c r="J122">
        <v>7.36</v>
      </c>
      <c r="K122">
        <v>7.23</v>
      </c>
      <c r="L122">
        <v>7.44</v>
      </c>
      <c r="M122">
        <v>7.37</v>
      </c>
      <c r="N122">
        <v>7.47</v>
      </c>
      <c r="O122">
        <v>7.99</v>
      </c>
      <c r="P122">
        <v>8.2799999999999994</v>
      </c>
      <c r="Q122">
        <v>8.56</v>
      </c>
      <c r="R122">
        <v>9.1300000000000008</v>
      </c>
      <c r="S122">
        <v>9.5500000000000007</v>
      </c>
      <c r="T122">
        <v>9.66</v>
      </c>
      <c r="U122">
        <v>9.75</v>
      </c>
      <c r="V122">
        <v>9.92</v>
      </c>
      <c r="W122">
        <v>9.9600000000000009</v>
      </c>
      <c r="X122">
        <v>10.11</v>
      </c>
      <c r="Y122">
        <v>10.48</v>
      </c>
      <c r="Z122">
        <v>10.74</v>
      </c>
      <c r="AA122">
        <v>10.14</v>
      </c>
      <c r="AB122">
        <v>10.92</v>
      </c>
      <c r="AC122">
        <v>11.5</v>
      </c>
      <c r="AD122">
        <v>11.62</v>
      </c>
      <c r="AE122">
        <v>12.07</v>
      </c>
      <c r="AF122">
        <v>12.06</v>
      </c>
      <c r="AG122">
        <v>12.55</v>
      </c>
      <c r="AH122">
        <v>13.22</v>
      </c>
      <c r="AI122">
        <v>12.17</v>
      </c>
      <c r="AJ122">
        <v>12.84</v>
      </c>
      <c r="AK122">
        <v>12.99</v>
      </c>
      <c r="AO122" s="21"/>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c r="BN122" s="22"/>
      <c r="BO122" s="22"/>
      <c r="BP122" s="22"/>
      <c r="BQ122" s="22"/>
      <c r="BR122" s="22"/>
      <c r="BS122" s="22"/>
    </row>
    <row r="123" spans="1:71" x14ac:dyDescent="0.2">
      <c r="A123" t="b">
        <f>_xlfn.IFNA(_xlfn.XLOOKUP($D123,GDP_by_Country_0622!$D:$D,GDP_by_Country_0622!A:A),FALSE)</f>
        <v>0</v>
      </c>
      <c r="B123" t="b">
        <f>_xlfn.IFNA(_xlfn.XLOOKUP($D123,GDP_by_Country_0622!$D:$D,GDP_by_Country_0622!B:B),FALSE)</f>
        <v>0</v>
      </c>
      <c r="C123" t="b">
        <f>_xlfn.IFNA(_xlfn.XLOOKUP($D123,GDP_by_Country_0622!$D:$D,GDP_by_Country_0622!C:C),FALSE)</f>
        <v>0</v>
      </c>
      <c r="D123" t="str">
        <f>_xlfn.XLOOKUP('Hist-ghg-emissions'!E123,'Country Code &amp; Info'!B:B,'Country Code &amp; Info'!A:A)</f>
        <v>MUS</v>
      </c>
      <c r="E123" s="25" t="s">
        <v>199</v>
      </c>
      <c r="F123" s="24" t="str">
        <f>IF(_xlfn.IFNA(_xlfn.XLOOKUP(D123,GDP_by_Country_0622!D$1:D$47,GDP_by_Country_0622!D$1:D$47),0)=0,"N","Y")</f>
        <v>N</v>
      </c>
      <c r="G123" s="22" t="s">
        <v>199</v>
      </c>
      <c r="H123" t="s">
        <v>722</v>
      </c>
      <c r="I123">
        <v>2.2599999999999998</v>
      </c>
      <c r="J123">
        <v>2.36</v>
      </c>
      <c r="K123">
        <v>2.4500000000000002</v>
      </c>
      <c r="L123">
        <v>2.61</v>
      </c>
      <c r="M123">
        <v>2.69</v>
      </c>
      <c r="N123">
        <v>2.75</v>
      </c>
      <c r="O123">
        <v>2.92</v>
      </c>
      <c r="P123">
        <v>3.03</v>
      </c>
      <c r="Q123">
        <v>3.31</v>
      </c>
      <c r="R123">
        <v>3.84</v>
      </c>
      <c r="S123">
        <v>4.2699999999999996</v>
      </c>
      <c r="T123">
        <v>4.4800000000000004</v>
      </c>
      <c r="U123">
        <v>4.5</v>
      </c>
      <c r="V123">
        <v>4.7</v>
      </c>
      <c r="W123">
        <v>4.72</v>
      </c>
      <c r="X123">
        <v>4.91</v>
      </c>
      <c r="Y123">
        <v>5.34</v>
      </c>
      <c r="Z123">
        <v>5.48</v>
      </c>
      <c r="AA123">
        <v>5.59</v>
      </c>
      <c r="AB123">
        <v>5.59</v>
      </c>
      <c r="AC123">
        <v>5.86</v>
      </c>
      <c r="AD123">
        <v>5.83</v>
      </c>
      <c r="AE123">
        <v>5.99</v>
      </c>
      <c r="AF123">
        <v>6.12</v>
      </c>
      <c r="AG123">
        <v>6.33</v>
      </c>
      <c r="AH123">
        <v>6.37</v>
      </c>
      <c r="AI123">
        <v>6.5</v>
      </c>
      <c r="AJ123">
        <v>6.7</v>
      </c>
      <c r="AK123">
        <v>6.71</v>
      </c>
      <c r="AO123" s="21"/>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c r="BN123" s="22"/>
      <c r="BO123" s="22"/>
      <c r="BP123" s="22"/>
      <c r="BQ123" s="22"/>
      <c r="BR123" s="22"/>
      <c r="BS123" s="22"/>
    </row>
    <row r="124" spans="1:71" x14ac:dyDescent="0.2">
      <c r="A124" t="b">
        <f>_xlfn.IFNA(_xlfn.XLOOKUP($D124,GDP_by_Country_0622!$D:$D,GDP_by_Country_0622!A:A),FALSE)</f>
        <v>0</v>
      </c>
      <c r="B124" t="b">
        <f>_xlfn.IFNA(_xlfn.XLOOKUP($D124,GDP_by_Country_0622!$D:$D,GDP_by_Country_0622!B:B),FALSE)</f>
        <v>0</v>
      </c>
      <c r="C124" t="b">
        <f>_xlfn.IFNA(_xlfn.XLOOKUP($D124,GDP_by_Country_0622!$D:$D,GDP_by_Country_0622!C:C),FALSE)</f>
        <v>0</v>
      </c>
      <c r="D124" t="str">
        <f>_xlfn.XLOOKUP('Hist-ghg-emissions'!E124,'Country Code &amp; Info'!B:B,'Country Code &amp; Info'!A:A)</f>
        <v>MWI</v>
      </c>
      <c r="E124" s="25" t="s">
        <v>197</v>
      </c>
      <c r="F124" s="24" t="str">
        <f>IF(_xlfn.IFNA(_xlfn.XLOOKUP(D124,GDP_by_Country_0622!D$1:D$47,GDP_by_Country_0622!D$1:D$47),0)=0,"N","Y")</f>
        <v>N</v>
      </c>
      <c r="G124" s="22" t="s">
        <v>197</v>
      </c>
      <c r="H124" t="s">
        <v>722</v>
      </c>
      <c r="I124">
        <v>19.420000000000002</v>
      </c>
      <c r="J124">
        <v>18.71</v>
      </c>
      <c r="K124">
        <v>17.84</v>
      </c>
      <c r="L124">
        <v>17.09</v>
      </c>
      <c r="M124">
        <v>15.83</v>
      </c>
      <c r="N124">
        <v>16.27</v>
      </c>
      <c r="O124">
        <v>16.440000000000001</v>
      </c>
      <c r="P124">
        <v>16.489999999999998</v>
      </c>
      <c r="Q124">
        <v>16.82</v>
      </c>
      <c r="R124">
        <v>16.93</v>
      </c>
      <c r="S124">
        <v>16.989999999999998</v>
      </c>
      <c r="T124">
        <v>17.329999999999998</v>
      </c>
      <c r="U124">
        <v>17.97</v>
      </c>
      <c r="V124">
        <v>18.670000000000002</v>
      </c>
      <c r="W124">
        <v>18.84</v>
      </c>
      <c r="X124">
        <v>19.45</v>
      </c>
      <c r="Y124">
        <v>19.260000000000002</v>
      </c>
      <c r="Z124">
        <v>19.59</v>
      </c>
      <c r="AA124">
        <v>20.04</v>
      </c>
      <c r="AB124">
        <v>19.66</v>
      </c>
      <c r="AC124">
        <v>20.48</v>
      </c>
      <c r="AD124">
        <v>21</v>
      </c>
      <c r="AE124">
        <v>21.87</v>
      </c>
      <c r="AF124">
        <v>22.49</v>
      </c>
      <c r="AG124">
        <v>23.53</v>
      </c>
      <c r="AH124">
        <v>24.41</v>
      </c>
      <c r="AI124">
        <v>24.98</v>
      </c>
      <c r="AJ124">
        <v>25.4</v>
      </c>
      <c r="AK124">
        <v>26.83</v>
      </c>
      <c r="AO124" s="21"/>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c r="BN124" s="22"/>
      <c r="BO124" s="22"/>
      <c r="BP124" s="22"/>
      <c r="BQ124" s="22"/>
      <c r="BR124" s="22"/>
      <c r="BS124" s="22"/>
    </row>
    <row r="125" spans="1:71" x14ac:dyDescent="0.2">
      <c r="A125" t="b">
        <f>_xlfn.IFNA(_xlfn.XLOOKUP($D125,GDP_by_Country_0622!$D:$D,GDP_by_Country_0622!A:A),FALSE)</f>
        <v>0</v>
      </c>
      <c r="B125" t="b">
        <f>_xlfn.IFNA(_xlfn.XLOOKUP($D125,GDP_by_Country_0622!$D:$D,GDP_by_Country_0622!B:B),FALSE)</f>
        <v>0</v>
      </c>
      <c r="C125" t="b">
        <f>_xlfn.IFNA(_xlfn.XLOOKUP($D125,GDP_by_Country_0622!$D:$D,GDP_by_Country_0622!C:C),FALSE)</f>
        <v>0</v>
      </c>
      <c r="D125" t="str">
        <f>_xlfn.XLOOKUP('Hist-ghg-emissions'!E125,'Country Code &amp; Info'!B:B,'Country Code &amp; Info'!A:A)</f>
        <v>MYS</v>
      </c>
      <c r="E125" s="25" t="s">
        <v>195</v>
      </c>
      <c r="F125" s="24" t="str">
        <f>IF(_xlfn.IFNA(_xlfn.XLOOKUP(D125,GDP_by_Country_0622!D$1:D$47,GDP_by_Country_0622!D$1:D$47),0)=0,"N","Y")</f>
        <v>N</v>
      </c>
      <c r="G125" s="22" t="s">
        <v>195</v>
      </c>
      <c r="H125" t="s">
        <v>722</v>
      </c>
      <c r="I125">
        <v>207.11</v>
      </c>
      <c r="J125">
        <v>214.67</v>
      </c>
      <c r="K125">
        <v>221.4</v>
      </c>
      <c r="L125">
        <v>224.79</v>
      </c>
      <c r="M125">
        <v>231.7</v>
      </c>
      <c r="N125">
        <v>239.11</v>
      </c>
      <c r="O125">
        <v>247.37</v>
      </c>
      <c r="P125">
        <v>257.86</v>
      </c>
      <c r="Q125">
        <v>288.83</v>
      </c>
      <c r="R125">
        <v>267.24</v>
      </c>
      <c r="S125">
        <v>278.87</v>
      </c>
      <c r="T125">
        <v>270.24</v>
      </c>
      <c r="U125">
        <v>288.89999999999998</v>
      </c>
      <c r="V125">
        <v>298.2</v>
      </c>
      <c r="W125">
        <v>322.76</v>
      </c>
      <c r="X125">
        <v>336.4</v>
      </c>
      <c r="Y125">
        <v>332.3</v>
      </c>
      <c r="Z125">
        <v>357.03</v>
      </c>
      <c r="AA125">
        <v>368.36</v>
      </c>
      <c r="AB125">
        <v>366.72</v>
      </c>
      <c r="AC125">
        <v>379.15</v>
      </c>
      <c r="AD125">
        <v>155.6</v>
      </c>
      <c r="AE125">
        <v>155.91999999999999</v>
      </c>
      <c r="AF125">
        <v>174.34</v>
      </c>
      <c r="AG125">
        <v>205.53</v>
      </c>
      <c r="AH125">
        <v>191.89</v>
      </c>
      <c r="AI125">
        <v>378.56</v>
      </c>
      <c r="AJ125">
        <v>365</v>
      </c>
      <c r="AK125">
        <v>388.11</v>
      </c>
      <c r="AO125" s="21"/>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row>
    <row r="126" spans="1:71" x14ac:dyDescent="0.2">
      <c r="A126" t="b">
        <f>_xlfn.IFNA(_xlfn.XLOOKUP($D126,GDP_by_Country_0622!$D:$D,GDP_by_Country_0622!A:A),FALSE)</f>
        <v>0</v>
      </c>
      <c r="B126" t="b">
        <f>_xlfn.IFNA(_xlfn.XLOOKUP($D126,GDP_by_Country_0622!$D:$D,GDP_by_Country_0622!B:B),FALSE)</f>
        <v>0</v>
      </c>
      <c r="C126" t="b">
        <f>_xlfn.IFNA(_xlfn.XLOOKUP($D126,GDP_by_Country_0622!$D:$D,GDP_by_Country_0622!C:C),FALSE)</f>
        <v>0</v>
      </c>
      <c r="D126" t="str">
        <f>_xlfn.XLOOKUP('Hist-ghg-emissions'!E126,'Country Code &amp; Info'!B:B,'Country Code &amp; Info'!A:A)</f>
        <v>NAM</v>
      </c>
      <c r="E126" s="25" t="s">
        <v>191</v>
      </c>
      <c r="F126" s="24" t="str">
        <f>IF(_xlfn.IFNA(_xlfn.XLOOKUP(D126,GDP_by_Country_0622!D$1:D$47,GDP_by_Country_0622!D$1:D$47),0)=0,"N","Y")</f>
        <v>N</v>
      </c>
      <c r="G126" s="22" t="s">
        <v>191</v>
      </c>
      <c r="H126" t="s">
        <v>722</v>
      </c>
      <c r="I126" t="b">
        <v>0</v>
      </c>
      <c r="J126">
        <v>19.940000000000001</v>
      </c>
      <c r="K126">
        <v>19.89</v>
      </c>
      <c r="L126">
        <v>19.850000000000001</v>
      </c>
      <c r="M126">
        <v>20.04</v>
      </c>
      <c r="N126">
        <v>20.149999999999999</v>
      </c>
      <c r="O126">
        <v>20.04</v>
      </c>
      <c r="P126">
        <v>19.89</v>
      </c>
      <c r="Q126">
        <v>20.62</v>
      </c>
      <c r="R126">
        <v>20.66</v>
      </c>
      <c r="S126">
        <v>21.48</v>
      </c>
      <c r="T126">
        <v>21.48</v>
      </c>
      <c r="U126">
        <v>20.11</v>
      </c>
      <c r="V126">
        <v>20.78</v>
      </c>
      <c r="W126">
        <v>21.28</v>
      </c>
      <c r="X126">
        <v>21.88</v>
      </c>
      <c r="Y126">
        <v>23.23</v>
      </c>
      <c r="Z126">
        <v>22.61</v>
      </c>
      <c r="AA126">
        <v>21.16</v>
      </c>
      <c r="AB126">
        <v>24.07</v>
      </c>
      <c r="AC126">
        <v>23.48</v>
      </c>
      <c r="AD126">
        <v>28.46</v>
      </c>
      <c r="AE126">
        <v>30.05</v>
      </c>
      <c r="AF126">
        <v>23.26</v>
      </c>
      <c r="AG126">
        <v>22.53</v>
      </c>
      <c r="AH126">
        <v>22.66</v>
      </c>
      <c r="AI126">
        <v>23.4</v>
      </c>
      <c r="AJ126">
        <v>23.45</v>
      </c>
      <c r="AK126">
        <v>22.49</v>
      </c>
      <c r="AO126" s="21"/>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c r="BN126" s="22"/>
      <c r="BO126" s="22"/>
      <c r="BP126" s="22"/>
      <c r="BQ126" s="22"/>
      <c r="BR126" s="22"/>
      <c r="BS126" s="22"/>
    </row>
    <row r="127" spans="1:71" x14ac:dyDescent="0.2">
      <c r="A127" t="b">
        <f>_xlfn.IFNA(_xlfn.XLOOKUP($D127,GDP_by_Country_0622!$D:$D,GDP_by_Country_0622!A:A),FALSE)</f>
        <v>0</v>
      </c>
      <c r="B127" t="b">
        <f>_xlfn.IFNA(_xlfn.XLOOKUP($D127,GDP_by_Country_0622!$D:$D,GDP_by_Country_0622!B:B),FALSE)</f>
        <v>0</v>
      </c>
      <c r="C127" t="b">
        <f>_xlfn.IFNA(_xlfn.XLOOKUP($D127,GDP_by_Country_0622!$D:$D,GDP_by_Country_0622!C:C),FALSE)</f>
        <v>0</v>
      </c>
      <c r="D127" t="str">
        <f>_xlfn.XLOOKUP('Hist-ghg-emissions'!E127,'Country Code &amp; Info'!B:B,'Country Code &amp; Info'!A:A)</f>
        <v>NER</v>
      </c>
      <c r="E127" s="25" t="s">
        <v>187</v>
      </c>
      <c r="F127" s="24" t="str">
        <f>IF(_xlfn.IFNA(_xlfn.XLOOKUP(D127,GDP_by_Country_0622!D$1:D$47,GDP_by_Country_0622!D$1:D$47),0)=0,"N","Y")</f>
        <v>N</v>
      </c>
      <c r="G127" s="22" t="s">
        <v>187</v>
      </c>
      <c r="H127" t="s">
        <v>722</v>
      </c>
      <c r="I127">
        <v>19.16</v>
      </c>
      <c r="J127">
        <v>19.68</v>
      </c>
      <c r="K127">
        <v>20.23</v>
      </c>
      <c r="L127">
        <v>20.95</v>
      </c>
      <c r="M127">
        <v>21.5</v>
      </c>
      <c r="N127">
        <v>22.15</v>
      </c>
      <c r="O127">
        <v>22.95</v>
      </c>
      <c r="P127">
        <v>23.53</v>
      </c>
      <c r="Q127">
        <v>24.52</v>
      </c>
      <c r="R127">
        <v>25.16</v>
      </c>
      <c r="S127">
        <v>26.02</v>
      </c>
      <c r="T127">
        <v>22.31</v>
      </c>
      <c r="U127">
        <v>23.13</v>
      </c>
      <c r="V127">
        <v>24.06</v>
      </c>
      <c r="W127">
        <v>24.95</v>
      </c>
      <c r="X127">
        <v>25.88</v>
      </c>
      <c r="Y127">
        <v>26.86</v>
      </c>
      <c r="Z127">
        <v>28.09</v>
      </c>
      <c r="AA127">
        <v>29.36</v>
      </c>
      <c r="AB127">
        <v>30.74</v>
      </c>
      <c r="AC127">
        <v>30.9</v>
      </c>
      <c r="AD127">
        <v>32.520000000000003</v>
      </c>
      <c r="AE127">
        <v>34.979999999999997</v>
      </c>
      <c r="AF127">
        <v>36.81</v>
      </c>
      <c r="AG127">
        <v>39.04</v>
      </c>
      <c r="AH127">
        <v>40.840000000000003</v>
      </c>
      <c r="AI127">
        <v>42.57</v>
      </c>
      <c r="AJ127">
        <v>44.29</v>
      </c>
      <c r="AK127">
        <v>46.3</v>
      </c>
      <c r="AO127" s="21"/>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row>
    <row r="128" spans="1:71" x14ac:dyDescent="0.2">
      <c r="A128" t="b">
        <f>_xlfn.IFNA(_xlfn.XLOOKUP($D128,GDP_by_Country_0622!$D:$D,GDP_by_Country_0622!A:A),FALSE)</f>
        <v>0</v>
      </c>
      <c r="B128" t="b">
        <f>_xlfn.IFNA(_xlfn.XLOOKUP($D128,GDP_by_Country_0622!$D:$D,GDP_by_Country_0622!B:B),FALSE)</f>
        <v>0</v>
      </c>
      <c r="C128" t="b">
        <f>_xlfn.IFNA(_xlfn.XLOOKUP($D128,GDP_by_Country_0622!$D:$D,GDP_by_Country_0622!C:C),FALSE)</f>
        <v>0</v>
      </c>
      <c r="D128" t="str">
        <f>_xlfn.XLOOKUP('Hist-ghg-emissions'!E128,'Country Code &amp; Info'!B:B,'Country Code &amp; Info'!A:A)</f>
        <v>NGA</v>
      </c>
      <c r="E128" s="25" t="s">
        <v>185</v>
      </c>
      <c r="F128" s="24" t="str">
        <f>IF(_xlfn.IFNA(_xlfn.XLOOKUP(D128,GDP_by_Country_0622!D$1:D$47,GDP_by_Country_0622!D$1:D$47),0)=0,"N","Y")</f>
        <v>N</v>
      </c>
      <c r="G128" s="22" t="s">
        <v>185</v>
      </c>
      <c r="H128" t="s">
        <v>722</v>
      </c>
      <c r="I128">
        <v>249.87</v>
      </c>
      <c r="J128">
        <v>260.06</v>
      </c>
      <c r="K128">
        <v>272.23</v>
      </c>
      <c r="L128">
        <v>272.12</v>
      </c>
      <c r="M128">
        <v>270.77999999999997</v>
      </c>
      <c r="N128">
        <v>265.37</v>
      </c>
      <c r="O128">
        <v>276.14</v>
      </c>
      <c r="P128">
        <v>266.82</v>
      </c>
      <c r="Q128">
        <v>258.68</v>
      </c>
      <c r="R128">
        <v>249.74</v>
      </c>
      <c r="S128">
        <v>247.07</v>
      </c>
      <c r="T128">
        <v>248.44</v>
      </c>
      <c r="U128">
        <v>252.94</v>
      </c>
      <c r="V128">
        <v>260.58999999999997</v>
      </c>
      <c r="W128">
        <v>264.22000000000003</v>
      </c>
      <c r="X128">
        <v>281.19</v>
      </c>
      <c r="Y128">
        <v>276.10000000000002</v>
      </c>
      <c r="Z128">
        <v>274.16000000000003</v>
      </c>
      <c r="AA128">
        <v>277.10000000000002</v>
      </c>
      <c r="AB128">
        <v>258.87</v>
      </c>
      <c r="AC128">
        <v>281.14999999999998</v>
      </c>
      <c r="AD128">
        <v>299.26</v>
      </c>
      <c r="AE128">
        <v>303.64</v>
      </c>
      <c r="AF128">
        <v>318.11</v>
      </c>
      <c r="AG128">
        <v>327.77</v>
      </c>
      <c r="AH128">
        <v>323.23</v>
      </c>
      <c r="AI128">
        <v>330.64</v>
      </c>
      <c r="AJ128">
        <v>337.4</v>
      </c>
      <c r="AK128">
        <v>357.52</v>
      </c>
      <c r="AO128" s="21"/>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c r="BN128" s="22"/>
      <c r="BO128" s="22"/>
      <c r="BP128" s="22"/>
      <c r="BQ128" s="22"/>
      <c r="BR128" s="22"/>
      <c r="BS128" s="22"/>
    </row>
    <row r="129" spans="1:71" x14ac:dyDescent="0.2">
      <c r="A129" t="b">
        <f>_xlfn.IFNA(_xlfn.XLOOKUP($D129,GDP_by_Country_0622!$D:$D,GDP_by_Country_0622!A:A),FALSE)</f>
        <v>0</v>
      </c>
      <c r="B129" t="b">
        <f>_xlfn.IFNA(_xlfn.XLOOKUP($D129,GDP_by_Country_0622!$D:$D,GDP_by_Country_0622!B:B),FALSE)</f>
        <v>0</v>
      </c>
      <c r="C129" t="b">
        <f>_xlfn.IFNA(_xlfn.XLOOKUP($D129,GDP_by_Country_0622!$D:$D,GDP_by_Country_0622!C:C),FALSE)</f>
        <v>0</v>
      </c>
      <c r="D129" t="str">
        <f>_xlfn.XLOOKUP('Hist-ghg-emissions'!E129,'Country Code &amp; Info'!B:B,'Country Code &amp; Info'!A:A)</f>
        <v>NIC</v>
      </c>
      <c r="E129" s="25" t="s">
        <v>183</v>
      </c>
      <c r="F129" s="24" t="str">
        <f>IF(_xlfn.IFNA(_xlfn.XLOOKUP(D129,GDP_by_Country_0622!D$1:D$47,GDP_by_Country_0622!D$1:D$47),0)=0,"N","Y")</f>
        <v>N</v>
      </c>
      <c r="G129" s="22" t="s">
        <v>183</v>
      </c>
      <c r="H129" t="s">
        <v>722</v>
      </c>
      <c r="I129">
        <v>29.61</v>
      </c>
      <c r="J129">
        <v>28.25</v>
      </c>
      <c r="K129">
        <v>29.16</v>
      </c>
      <c r="L129">
        <v>29.83</v>
      </c>
      <c r="M129">
        <v>30.15</v>
      </c>
      <c r="N129">
        <v>29.54</v>
      </c>
      <c r="O129">
        <v>29.56</v>
      </c>
      <c r="P129">
        <v>30.4</v>
      </c>
      <c r="Q129">
        <v>31.37</v>
      </c>
      <c r="R129">
        <v>31.95</v>
      </c>
      <c r="S129">
        <v>32.520000000000003</v>
      </c>
      <c r="T129">
        <v>36.65</v>
      </c>
      <c r="U129">
        <v>37.119999999999997</v>
      </c>
      <c r="V129">
        <v>38.29</v>
      </c>
      <c r="W129">
        <v>37.770000000000003</v>
      </c>
      <c r="X129">
        <v>38.25</v>
      </c>
      <c r="Y129">
        <v>38.409999999999997</v>
      </c>
      <c r="Z129">
        <v>38.58</v>
      </c>
      <c r="AA129">
        <v>38.46</v>
      </c>
      <c r="AB129">
        <v>38.56</v>
      </c>
      <c r="AC129">
        <v>38.950000000000003</v>
      </c>
      <c r="AD129">
        <v>27.42</v>
      </c>
      <c r="AE129">
        <v>27.77</v>
      </c>
      <c r="AF129">
        <v>28.05</v>
      </c>
      <c r="AG129">
        <v>28.96</v>
      </c>
      <c r="AH129">
        <v>29.87</v>
      </c>
      <c r="AI129">
        <v>38.67</v>
      </c>
      <c r="AJ129">
        <v>38.49</v>
      </c>
      <c r="AK129">
        <v>38.67</v>
      </c>
      <c r="AO129" s="21"/>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c r="BN129" s="22"/>
      <c r="BO129" s="22"/>
      <c r="BP129" s="22"/>
      <c r="BQ129" s="22"/>
      <c r="BR129" s="22"/>
      <c r="BS129" s="22"/>
    </row>
    <row r="130" spans="1:71" x14ac:dyDescent="0.2">
      <c r="A130" t="b">
        <f>_xlfn.IFNA(_xlfn.XLOOKUP($D130,GDP_by_Country_0622!$D:$D,GDP_by_Country_0622!A:A),FALSE)</f>
        <v>0</v>
      </c>
      <c r="B130" t="b">
        <f>_xlfn.IFNA(_xlfn.XLOOKUP($D130,GDP_by_Country_0622!$D:$D,GDP_by_Country_0622!B:B),FALSE)</f>
        <v>0</v>
      </c>
      <c r="C130" t="b">
        <f>_xlfn.IFNA(_xlfn.XLOOKUP($D130,GDP_by_Country_0622!$D:$D,GDP_by_Country_0622!C:C),FALSE)</f>
        <v>0</v>
      </c>
      <c r="D130" t="str">
        <f>_xlfn.XLOOKUP('Hist-ghg-emissions'!E130,'Country Code &amp; Info'!B:B,'Country Code &amp; Info'!A:A)</f>
        <v>NIU</v>
      </c>
      <c r="E130" s="25" t="s">
        <v>723</v>
      </c>
      <c r="F130" s="24" t="str">
        <f>IF(_xlfn.IFNA(_xlfn.XLOOKUP(D130,GDP_by_Country_0622!D$1:D$47,GDP_by_Country_0622!D$1:D$47),0)=0,"N","Y")</f>
        <v>N</v>
      </c>
      <c r="G130" s="22" t="s">
        <v>723</v>
      </c>
      <c r="H130" t="s">
        <v>722</v>
      </c>
      <c r="I130">
        <v>0.01</v>
      </c>
      <c r="J130">
        <v>0.01</v>
      </c>
      <c r="K130">
        <v>0.01</v>
      </c>
      <c r="L130">
        <v>0.01</v>
      </c>
      <c r="M130">
        <v>0.01</v>
      </c>
      <c r="N130">
        <v>0.01</v>
      </c>
      <c r="O130">
        <v>0.01</v>
      </c>
      <c r="P130">
        <v>0.01</v>
      </c>
      <c r="Q130">
        <v>0.01</v>
      </c>
      <c r="R130">
        <v>0.01</v>
      </c>
      <c r="S130">
        <v>0.01</v>
      </c>
      <c r="T130">
        <v>0.01</v>
      </c>
      <c r="U130">
        <v>0.01</v>
      </c>
      <c r="V130">
        <v>0.01</v>
      </c>
      <c r="W130">
        <v>0.01</v>
      </c>
      <c r="X130">
        <v>0.01</v>
      </c>
      <c r="Y130">
        <v>0.01</v>
      </c>
      <c r="Z130">
        <v>0.01</v>
      </c>
      <c r="AA130">
        <v>0.01</v>
      </c>
      <c r="AB130">
        <v>0.01</v>
      </c>
      <c r="AC130">
        <v>0.01</v>
      </c>
      <c r="AD130">
        <v>0</v>
      </c>
      <c r="AE130">
        <v>0</v>
      </c>
      <c r="AF130">
        <v>0</v>
      </c>
      <c r="AG130">
        <v>0.01</v>
      </c>
      <c r="AH130">
        <v>0.01</v>
      </c>
      <c r="AI130">
        <v>0.01</v>
      </c>
      <c r="AJ130">
        <v>0.01</v>
      </c>
      <c r="AK130">
        <v>0.01</v>
      </c>
      <c r="AO130" s="21"/>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c r="BN130" s="22"/>
      <c r="BO130" s="22"/>
      <c r="BP130" s="22"/>
      <c r="BQ130" s="22"/>
      <c r="BR130" s="22"/>
      <c r="BS130" s="22"/>
    </row>
    <row r="131" spans="1:71" x14ac:dyDescent="0.2">
      <c r="A131" t="b">
        <f>_xlfn.IFNA(_xlfn.XLOOKUP($D131,GDP_by_Country_0622!$D:$D,GDP_by_Country_0622!A:A),FALSE)</f>
        <v>0</v>
      </c>
      <c r="B131" t="b">
        <f>_xlfn.IFNA(_xlfn.XLOOKUP($D131,GDP_by_Country_0622!$D:$D,GDP_by_Country_0622!B:B),FALSE)</f>
        <v>0</v>
      </c>
      <c r="C131" t="b">
        <f>_xlfn.IFNA(_xlfn.XLOOKUP($D131,GDP_by_Country_0622!$D:$D,GDP_by_Country_0622!C:C),FALSE)</f>
        <v>0</v>
      </c>
      <c r="D131" t="str">
        <f>_xlfn.XLOOKUP('Hist-ghg-emissions'!E131,'Country Code &amp; Info'!B:B,'Country Code &amp; Info'!A:A)</f>
        <v>NLD</v>
      </c>
      <c r="E131" s="25" t="s">
        <v>181</v>
      </c>
      <c r="F131" s="24" t="str">
        <f>IF(_xlfn.IFNA(_xlfn.XLOOKUP(D131,GDP_by_Country_0622!D$1:D$47,GDP_by_Country_0622!D$1:D$47),0)=0,"N","Y")</f>
        <v>Y</v>
      </c>
      <c r="G131" s="22" t="s">
        <v>181</v>
      </c>
      <c r="H131" t="s">
        <v>722</v>
      </c>
      <c r="I131">
        <v>205.44</v>
      </c>
      <c r="J131">
        <v>210.79</v>
      </c>
      <c r="K131">
        <v>210.18</v>
      </c>
      <c r="L131">
        <v>215.69</v>
      </c>
      <c r="M131">
        <v>215.43</v>
      </c>
      <c r="N131">
        <v>220.82</v>
      </c>
      <c r="O131">
        <v>231.75</v>
      </c>
      <c r="P131">
        <v>222.95</v>
      </c>
      <c r="Q131">
        <v>223.08</v>
      </c>
      <c r="R131">
        <v>210.62</v>
      </c>
      <c r="S131">
        <v>208.55</v>
      </c>
      <c r="T131">
        <v>209.35</v>
      </c>
      <c r="U131">
        <v>208.85</v>
      </c>
      <c r="V131">
        <v>208.78</v>
      </c>
      <c r="W131">
        <v>210.34</v>
      </c>
      <c r="X131">
        <v>204.7</v>
      </c>
      <c r="Y131">
        <v>200.03</v>
      </c>
      <c r="Z131">
        <v>199.91</v>
      </c>
      <c r="AA131">
        <v>197.69</v>
      </c>
      <c r="AB131">
        <v>192.44</v>
      </c>
      <c r="AC131">
        <v>203.24</v>
      </c>
      <c r="AD131">
        <v>190.26</v>
      </c>
      <c r="AE131">
        <v>188.48</v>
      </c>
      <c r="AF131">
        <v>188.06</v>
      </c>
      <c r="AG131">
        <v>180.75</v>
      </c>
      <c r="AH131">
        <v>189.7</v>
      </c>
      <c r="AI131">
        <v>189.52</v>
      </c>
      <c r="AJ131">
        <v>185.91</v>
      </c>
      <c r="AK131">
        <v>179.99</v>
      </c>
      <c r="AO131" s="21"/>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c r="BN131" s="22"/>
      <c r="BO131" s="22"/>
      <c r="BP131" s="22"/>
      <c r="BQ131" s="22"/>
      <c r="BR131" s="22"/>
      <c r="BS131" s="22"/>
    </row>
    <row r="132" spans="1:71" x14ac:dyDescent="0.2">
      <c r="A132" t="b">
        <f>_xlfn.IFNA(_xlfn.XLOOKUP($D132,GDP_by_Country_0622!$D:$D,GDP_by_Country_0622!A:A),FALSE)</f>
        <v>0</v>
      </c>
      <c r="B132" t="b">
        <f>_xlfn.IFNA(_xlfn.XLOOKUP($D132,GDP_by_Country_0622!$D:$D,GDP_by_Country_0622!B:B),FALSE)</f>
        <v>0</v>
      </c>
      <c r="C132" t="b">
        <f>_xlfn.IFNA(_xlfn.XLOOKUP($D132,GDP_by_Country_0622!$D:$D,GDP_by_Country_0622!C:C),FALSE)</f>
        <v>0</v>
      </c>
      <c r="D132" t="str">
        <f>_xlfn.XLOOKUP('Hist-ghg-emissions'!E132,'Country Code &amp; Info'!B:B,'Country Code &amp; Info'!A:A)</f>
        <v>NOR</v>
      </c>
      <c r="E132" s="25" t="s">
        <v>179</v>
      </c>
      <c r="F132" s="24" t="str">
        <f>IF(_xlfn.IFNA(_xlfn.XLOOKUP(D132,GDP_by_Country_0622!D$1:D$47,GDP_by_Country_0622!D$1:D$47),0)=0,"N","Y")</f>
        <v>Y</v>
      </c>
      <c r="G132" s="22" t="s">
        <v>179</v>
      </c>
      <c r="H132" t="s">
        <v>722</v>
      </c>
      <c r="I132">
        <v>30.91</v>
      </c>
      <c r="J132">
        <v>28.34</v>
      </c>
      <c r="K132">
        <v>28.89</v>
      </c>
      <c r="L132">
        <v>30.74</v>
      </c>
      <c r="M132">
        <v>32.28</v>
      </c>
      <c r="N132">
        <v>31.6</v>
      </c>
      <c r="O132">
        <v>32.450000000000003</v>
      </c>
      <c r="P132">
        <v>34.06</v>
      </c>
      <c r="Q132">
        <v>35.64</v>
      </c>
      <c r="R132">
        <v>37.58</v>
      </c>
      <c r="S132">
        <v>32.21</v>
      </c>
      <c r="T132">
        <v>25.04</v>
      </c>
      <c r="U132">
        <v>24.51</v>
      </c>
      <c r="V132">
        <v>26.45</v>
      </c>
      <c r="W132">
        <v>26.97</v>
      </c>
      <c r="X132">
        <v>25.72</v>
      </c>
      <c r="Y132">
        <v>26.14</v>
      </c>
      <c r="Z132">
        <v>26.77</v>
      </c>
      <c r="AA132">
        <v>25.29</v>
      </c>
      <c r="AB132">
        <v>24.7</v>
      </c>
      <c r="AC132">
        <v>29.06</v>
      </c>
      <c r="AD132">
        <v>31.17</v>
      </c>
      <c r="AE132">
        <v>30.03</v>
      </c>
      <c r="AF132">
        <v>29.11</v>
      </c>
      <c r="AG132">
        <v>29.38</v>
      </c>
      <c r="AH132">
        <v>29.65</v>
      </c>
      <c r="AI132">
        <v>29.02</v>
      </c>
      <c r="AJ132">
        <v>27.97</v>
      </c>
      <c r="AK132">
        <v>28.42</v>
      </c>
      <c r="AO132" s="21"/>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c r="BN132" s="22"/>
      <c r="BO132" s="22"/>
      <c r="BP132" s="22"/>
      <c r="BQ132" s="22"/>
      <c r="BR132" s="22"/>
      <c r="BS132" s="22"/>
    </row>
    <row r="133" spans="1:71" x14ac:dyDescent="0.2">
      <c r="A133" t="b">
        <f>_xlfn.IFNA(_xlfn.XLOOKUP($D133,GDP_by_Country_0622!$D:$D,GDP_by_Country_0622!A:A),FALSE)</f>
        <v>0</v>
      </c>
      <c r="B133" t="b">
        <f>_xlfn.IFNA(_xlfn.XLOOKUP($D133,GDP_by_Country_0622!$D:$D,GDP_by_Country_0622!B:B),FALSE)</f>
        <v>0</v>
      </c>
      <c r="C133" t="b">
        <f>_xlfn.IFNA(_xlfn.XLOOKUP($D133,GDP_by_Country_0622!$D:$D,GDP_by_Country_0622!C:C),FALSE)</f>
        <v>0</v>
      </c>
      <c r="D133" t="str">
        <f>_xlfn.XLOOKUP('Hist-ghg-emissions'!E133,'Country Code &amp; Info'!B:B,'Country Code &amp; Info'!A:A)</f>
        <v>NPL</v>
      </c>
      <c r="E133" s="25" t="s">
        <v>177</v>
      </c>
      <c r="F133" s="24" t="str">
        <f>IF(_xlfn.IFNA(_xlfn.XLOOKUP(D133,GDP_by_Country_0622!D$1:D$47,GDP_by_Country_0622!D$1:D$47),0)=0,"N","Y")</f>
        <v>N</v>
      </c>
      <c r="G133" s="22" t="s">
        <v>177</v>
      </c>
      <c r="H133" t="s">
        <v>722</v>
      </c>
      <c r="I133">
        <v>20.6</v>
      </c>
      <c r="J133">
        <v>20.99</v>
      </c>
      <c r="K133">
        <v>20.85</v>
      </c>
      <c r="L133">
        <v>21.8</v>
      </c>
      <c r="M133">
        <v>22.89</v>
      </c>
      <c r="N133">
        <v>24.1</v>
      </c>
      <c r="O133">
        <v>24.77</v>
      </c>
      <c r="P133">
        <v>25.68</v>
      </c>
      <c r="Q133">
        <v>26.84</v>
      </c>
      <c r="R133">
        <v>28.75</v>
      </c>
      <c r="S133">
        <v>29.46</v>
      </c>
      <c r="T133">
        <v>27.11</v>
      </c>
      <c r="U133">
        <v>26.4</v>
      </c>
      <c r="V133">
        <v>27.65</v>
      </c>
      <c r="W133">
        <v>27.86</v>
      </c>
      <c r="X133">
        <v>28.68</v>
      </c>
      <c r="Y133">
        <v>28.47</v>
      </c>
      <c r="Z133">
        <v>28.8</v>
      </c>
      <c r="AA133">
        <v>30.37</v>
      </c>
      <c r="AB133">
        <v>32.450000000000003</v>
      </c>
      <c r="AC133">
        <v>33.93</v>
      </c>
      <c r="AD133">
        <v>42.54</v>
      </c>
      <c r="AE133">
        <v>44.84</v>
      </c>
      <c r="AF133">
        <v>45.78</v>
      </c>
      <c r="AG133">
        <v>47.78</v>
      </c>
      <c r="AH133">
        <v>46.82</v>
      </c>
      <c r="AI133">
        <v>52.26</v>
      </c>
      <c r="AJ133">
        <v>53.06</v>
      </c>
      <c r="AK133">
        <v>54.57</v>
      </c>
      <c r="AO133" s="21"/>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c r="BN133" s="22"/>
      <c r="BO133" s="22"/>
      <c r="BP133" s="22"/>
      <c r="BQ133" s="22"/>
      <c r="BR133" s="22"/>
      <c r="BS133" s="22"/>
    </row>
    <row r="134" spans="1:71" x14ac:dyDescent="0.2">
      <c r="A134" t="b">
        <f>_xlfn.IFNA(_xlfn.XLOOKUP($D134,GDP_by_Country_0622!$D:$D,GDP_by_Country_0622!A:A),FALSE)</f>
        <v>0</v>
      </c>
      <c r="B134" t="b">
        <f>_xlfn.IFNA(_xlfn.XLOOKUP($D134,GDP_by_Country_0622!$D:$D,GDP_by_Country_0622!B:B),FALSE)</f>
        <v>0</v>
      </c>
      <c r="C134" t="b">
        <f>_xlfn.IFNA(_xlfn.XLOOKUP($D134,GDP_by_Country_0622!$D:$D,GDP_by_Country_0622!C:C),FALSE)</f>
        <v>0</v>
      </c>
      <c r="D134" t="str">
        <f>_xlfn.XLOOKUP('Hist-ghg-emissions'!E134,'Country Code &amp; Info'!B:B,'Country Code &amp; Info'!A:A)</f>
        <v>NRU</v>
      </c>
      <c r="E134" s="25" t="s">
        <v>175</v>
      </c>
      <c r="F134" s="24" t="str">
        <f>IF(_xlfn.IFNA(_xlfn.XLOOKUP(D134,GDP_by_Country_0622!D$1:D$47,GDP_by_Country_0622!D$1:D$47),0)=0,"N","Y")</f>
        <v>N</v>
      </c>
      <c r="G134" s="22" t="s">
        <v>175</v>
      </c>
      <c r="H134" t="s">
        <v>722</v>
      </c>
      <c r="I134">
        <v>0.13</v>
      </c>
      <c r="J134">
        <v>0.13</v>
      </c>
      <c r="K134">
        <v>0.13</v>
      </c>
      <c r="L134">
        <v>0.12</v>
      </c>
      <c r="M134">
        <v>0.12</v>
      </c>
      <c r="N134">
        <v>0.11</v>
      </c>
      <c r="O134">
        <v>0.11</v>
      </c>
      <c r="P134">
        <v>0.11</v>
      </c>
      <c r="Q134">
        <v>0.11</v>
      </c>
      <c r="R134">
        <v>0.1</v>
      </c>
      <c r="S134">
        <v>0.09</v>
      </c>
      <c r="T134">
        <v>0.09</v>
      </c>
      <c r="U134">
        <v>0.08</v>
      </c>
      <c r="V134">
        <v>0.08</v>
      </c>
      <c r="W134">
        <v>7.0000000000000007E-2</v>
      </c>
      <c r="X134">
        <v>0.08</v>
      </c>
      <c r="Y134">
        <v>0.05</v>
      </c>
      <c r="Z134">
        <v>0.05</v>
      </c>
      <c r="AA134">
        <v>0.05</v>
      </c>
      <c r="AB134">
        <v>0.05</v>
      </c>
      <c r="AC134">
        <v>0.05</v>
      </c>
      <c r="AD134">
        <v>0.05</v>
      </c>
      <c r="AE134">
        <v>0.05</v>
      </c>
      <c r="AF134">
        <v>0.05</v>
      </c>
      <c r="AG134">
        <v>0.06</v>
      </c>
      <c r="AH134">
        <v>0.06</v>
      </c>
      <c r="AI134">
        <v>7.0000000000000007E-2</v>
      </c>
      <c r="AJ134">
        <v>7.0000000000000007E-2</v>
      </c>
      <c r="AK134">
        <v>0.08</v>
      </c>
      <c r="AO134" s="21"/>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c r="BN134" s="22"/>
      <c r="BO134" s="22"/>
      <c r="BP134" s="22"/>
      <c r="BQ134" s="22"/>
      <c r="BR134" s="22"/>
      <c r="BS134" s="22"/>
    </row>
    <row r="135" spans="1:71" x14ac:dyDescent="0.2">
      <c r="A135" t="b">
        <f>_xlfn.IFNA(_xlfn.XLOOKUP($D135,GDP_by_Country_0622!$D:$D,GDP_by_Country_0622!A:A),FALSE)</f>
        <v>0</v>
      </c>
      <c r="B135" t="b">
        <f>_xlfn.IFNA(_xlfn.XLOOKUP($D135,GDP_by_Country_0622!$D:$D,GDP_by_Country_0622!B:B),FALSE)</f>
        <v>0</v>
      </c>
      <c r="C135" t="b">
        <f>_xlfn.IFNA(_xlfn.XLOOKUP($D135,GDP_by_Country_0622!$D:$D,GDP_by_Country_0622!C:C),FALSE)</f>
        <v>0</v>
      </c>
      <c r="D135" t="str">
        <f>_xlfn.XLOOKUP('Hist-ghg-emissions'!E135,'Country Code &amp; Info'!B:B,'Country Code &amp; Info'!A:A)</f>
        <v>NZL</v>
      </c>
      <c r="E135" s="25" t="s">
        <v>173</v>
      </c>
      <c r="F135" s="24" t="str">
        <f>IF(_xlfn.IFNA(_xlfn.XLOOKUP(D135,GDP_by_Country_0622!D$1:D$47,GDP_by_Country_0622!D$1:D$47),0)=0,"N","Y")</f>
        <v>Y</v>
      </c>
      <c r="G135" s="22" t="s">
        <v>173</v>
      </c>
      <c r="H135" t="s">
        <v>722</v>
      </c>
      <c r="I135">
        <v>45.17</v>
      </c>
      <c r="J135">
        <v>44.62</v>
      </c>
      <c r="K135">
        <v>45.48</v>
      </c>
      <c r="L135">
        <v>44.56</v>
      </c>
      <c r="M135">
        <v>46.29</v>
      </c>
      <c r="N135">
        <v>47.55</v>
      </c>
      <c r="O135">
        <v>48.09</v>
      </c>
      <c r="P135">
        <v>50.39</v>
      </c>
      <c r="Q135">
        <v>48.89</v>
      </c>
      <c r="R135">
        <v>51.14</v>
      </c>
      <c r="S135">
        <v>51.29</v>
      </c>
      <c r="T135">
        <v>57.05</v>
      </c>
      <c r="U135">
        <v>58.59</v>
      </c>
      <c r="V135">
        <v>61.02</v>
      </c>
      <c r="W135">
        <v>59.66</v>
      </c>
      <c r="X135">
        <v>61.17</v>
      </c>
      <c r="Y135">
        <v>61.43</v>
      </c>
      <c r="Z135">
        <v>60.14</v>
      </c>
      <c r="AA135">
        <v>60.16</v>
      </c>
      <c r="AB135">
        <v>57.36</v>
      </c>
      <c r="AC135">
        <v>57.14</v>
      </c>
      <c r="AD135">
        <v>62.69</v>
      </c>
      <c r="AE135">
        <v>64.95</v>
      </c>
      <c r="AF135">
        <v>64.53</v>
      </c>
      <c r="AG135">
        <v>65.02</v>
      </c>
      <c r="AH135">
        <v>64.97</v>
      </c>
      <c r="AI135">
        <v>69.8</v>
      </c>
      <c r="AJ135">
        <v>71.45</v>
      </c>
      <c r="AK135">
        <v>70.709999999999994</v>
      </c>
      <c r="AO135" s="21"/>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row>
    <row r="136" spans="1:71" x14ac:dyDescent="0.2">
      <c r="A136" t="b">
        <f>_xlfn.IFNA(_xlfn.XLOOKUP($D136,GDP_by_Country_0622!$D:$D,GDP_by_Country_0622!A:A),FALSE)</f>
        <v>0</v>
      </c>
      <c r="B136" t="b">
        <f>_xlfn.IFNA(_xlfn.XLOOKUP($D136,GDP_by_Country_0622!$D:$D,GDP_by_Country_0622!B:B),FALSE)</f>
        <v>0</v>
      </c>
      <c r="C136" t="b">
        <f>_xlfn.IFNA(_xlfn.XLOOKUP($D136,GDP_by_Country_0622!$D:$D,GDP_by_Country_0622!C:C),FALSE)</f>
        <v>0</v>
      </c>
      <c r="D136" t="str">
        <f>_xlfn.XLOOKUP('Hist-ghg-emissions'!E136,'Country Code &amp; Info'!B:B,'Country Code &amp; Info'!A:A)</f>
        <v>OMN</v>
      </c>
      <c r="E136" s="25" t="s">
        <v>169</v>
      </c>
      <c r="F136" s="24" t="str">
        <f>IF(_xlfn.IFNA(_xlfn.XLOOKUP(D136,GDP_by_Country_0622!D$1:D$47,GDP_by_Country_0622!D$1:D$47),0)=0,"N","Y")</f>
        <v>N</v>
      </c>
      <c r="G136" s="22" t="s">
        <v>169</v>
      </c>
      <c r="H136" t="s">
        <v>722</v>
      </c>
      <c r="I136">
        <v>14.79</v>
      </c>
      <c r="J136">
        <v>19.16</v>
      </c>
      <c r="K136">
        <v>18.13</v>
      </c>
      <c r="L136">
        <v>17.47</v>
      </c>
      <c r="M136">
        <v>17.38</v>
      </c>
      <c r="N136">
        <v>19.32</v>
      </c>
      <c r="O136">
        <v>19.7</v>
      </c>
      <c r="P136">
        <v>21.28</v>
      </c>
      <c r="Q136">
        <v>21.51</v>
      </c>
      <c r="R136">
        <v>24.85</v>
      </c>
      <c r="S136">
        <v>27.1</v>
      </c>
      <c r="T136">
        <v>29.87</v>
      </c>
      <c r="U136">
        <v>31.51</v>
      </c>
      <c r="V136">
        <v>32.24</v>
      </c>
      <c r="W136">
        <v>32.119999999999997</v>
      </c>
      <c r="X136">
        <v>32.53</v>
      </c>
      <c r="Y136">
        <v>42.44</v>
      </c>
      <c r="Z136">
        <v>46.22</v>
      </c>
      <c r="AA136">
        <v>45.55</v>
      </c>
      <c r="AB136">
        <v>48.44</v>
      </c>
      <c r="AC136">
        <v>52.48</v>
      </c>
      <c r="AD136">
        <v>58.73</v>
      </c>
      <c r="AE136">
        <v>65.34</v>
      </c>
      <c r="AF136">
        <v>68.28</v>
      </c>
      <c r="AG136">
        <v>72.069999999999993</v>
      </c>
      <c r="AH136">
        <v>76.260000000000005</v>
      </c>
      <c r="AI136">
        <v>77.849999999999994</v>
      </c>
      <c r="AJ136">
        <v>78.510000000000005</v>
      </c>
      <c r="AK136">
        <v>82.32</v>
      </c>
      <c r="AO136" s="21"/>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2"/>
      <c r="BP136" s="22"/>
      <c r="BQ136" s="22"/>
      <c r="BR136" s="22"/>
      <c r="BS136" s="22"/>
    </row>
    <row r="137" spans="1:71" x14ac:dyDescent="0.2">
      <c r="A137" t="b">
        <f>_xlfn.IFNA(_xlfn.XLOOKUP($D137,GDP_by_Country_0622!$D:$D,GDP_by_Country_0622!A:A),FALSE)</f>
        <v>0</v>
      </c>
      <c r="B137" t="b">
        <f>_xlfn.IFNA(_xlfn.XLOOKUP($D137,GDP_by_Country_0622!$D:$D,GDP_by_Country_0622!B:B),FALSE)</f>
        <v>0</v>
      </c>
      <c r="C137" t="b">
        <f>_xlfn.IFNA(_xlfn.XLOOKUP($D137,GDP_by_Country_0622!$D:$D,GDP_by_Country_0622!C:C),FALSE)</f>
        <v>0</v>
      </c>
      <c r="D137" t="str">
        <f>_xlfn.XLOOKUP('Hist-ghg-emissions'!E137,'Country Code &amp; Info'!B:B,'Country Code &amp; Info'!A:A)</f>
        <v>PAK</v>
      </c>
      <c r="E137" s="25" t="s">
        <v>165</v>
      </c>
      <c r="F137" s="24" t="str">
        <f>IF(_xlfn.IFNA(_xlfn.XLOOKUP(D137,GDP_by_Country_0622!D$1:D$47,GDP_by_Country_0622!D$1:D$47),0)=0,"N","Y")</f>
        <v>N</v>
      </c>
      <c r="G137" s="22" t="s">
        <v>165</v>
      </c>
      <c r="H137" t="s">
        <v>722</v>
      </c>
      <c r="I137">
        <v>166.5</v>
      </c>
      <c r="J137">
        <v>167.45</v>
      </c>
      <c r="K137">
        <v>176.65</v>
      </c>
      <c r="L137">
        <v>186.47</v>
      </c>
      <c r="M137">
        <v>193.14</v>
      </c>
      <c r="N137">
        <v>203.61</v>
      </c>
      <c r="O137">
        <v>210.65</v>
      </c>
      <c r="P137">
        <v>217.56</v>
      </c>
      <c r="Q137">
        <v>221.37</v>
      </c>
      <c r="R137">
        <v>233.94</v>
      </c>
      <c r="S137">
        <v>236.06</v>
      </c>
      <c r="T137">
        <v>238.3</v>
      </c>
      <c r="U137">
        <v>244.71</v>
      </c>
      <c r="V137">
        <v>252.54</v>
      </c>
      <c r="W137">
        <v>269.49</v>
      </c>
      <c r="X137">
        <v>277.77</v>
      </c>
      <c r="Y137">
        <v>297.16000000000003</v>
      </c>
      <c r="Z137">
        <v>313.94</v>
      </c>
      <c r="AA137">
        <v>316.89999999999998</v>
      </c>
      <c r="AB137">
        <v>327.27</v>
      </c>
      <c r="AC137">
        <v>321.54000000000002</v>
      </c>
      <c r="AD137">
        <v>328.63</v>
      </c>
      <c r="AE137">
        <v>332.43</v>
      </c>
      <c r="AF137">
        <v>342.88</v>
      </c>
      <c r="AG137">
        <v>356.49</v>
      </c>
      <c r="AH137">
        <v>371.24</v>
      </c>
      <c r="AI137">
        <v>396.4</v>
      </c>
      <c r="AJ137">
        <v>421.6</v>
      </c>
      <c r="AK137">
        <v>438.22</v>
      </c>
      <c r="AO137" s="21"/>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c r="BN137" s="22"/>
      <c r="BO137" s="22"/>
      <c r="BP137" s="22"/>
      <c r="BQ137" s="22"/>
      <c r="BR137" s="22"/>
      <c r="BS137" s="22"/>
    </row>
    <row r="138" spans="1:71" x14ac:dyDescent="0.2">
      <c r="A138" t="b">
        <f>_xlfn.IFNA(_xlfn.XLOOKUP($D138,GDP_by_Country_0622!$D:$D,GDP_by_Country_0622!A:A),FALSE)</f>
        <v>0</v>
      </c>
      <c r="B138" t="b">
        <f>_xlfn.IFNA(_xlfn.XLOOKUP($D138,GDP_by_Country_0622!$D:$D,GDP_by_Country_0622!B:B),FALSE)</f>
        <v>0</v>
      </c>
      <c r="C138" t="b">
        <f>_xlfn.IFNA(_xlfn.XLOOKUP($D138,GDP_by_Country_0622!$D:$D,GDP_by_Country_0622!C:C),FALSE)</f>
        <v>0</v>
      </c>
      <c r="D138" t="str">
        <f>_xlfn.XLOOKUP('Hist-ghg-emissions'!E138,'Country Code &amp; Info'!B:B,'Country Code &amp; Info'!A:A)</f>
        <v>PAN</v>
      </c>
      <c r="E138" s="25" t="s">
        <v>163</v>
      </c>
      <c r="F138" s="24" t="str">
        <f>IF(_xlfn.IFNA(_xlfn.XLOOKUP(D138,GDP_by_Country_0622!D$1:D$47,GDP_by_Country_0622!D$1:D$47),0)=0,"N","Y")</f>
        <v>N</v>
      </c>
      <c r="G138" s="22" t="s">
        <v>163</v>
      </c>
      <c r="H138" t="s">
        <v>722</v>
      </c>
      <c r="I138">
        <v>14.11</v>
      </c>
      <c r="J138">
        <v>14.62</v>
      </c>
      <c r="K138">
        <v>15.29</v>
      </c>
      <c r="L138">
        <v>15.56</v>
      </c>
      <c r="M138">
        <v>15.86</v>
      </c>
      <c r="N138">
        <v>16.079999999999998</v>
      </c>
      <c r="O138">
        <v>16.03</v>
      </c>
      <c r="P138">
        <v>15.94</v>
      </c>
      <c r="Q138">
        <v>16.98</v>
      </c>
      <c r="R138">
        <v>16.100000000000001</v>
      </c>
      <c r="S138">
        <v>16.239999999999998</v>
      </c>
      <c r="T138">
        <v>16.04</v>
      </c>
      <c r="U138">
        <v>15.33</v>
      </c>
      <c r="V138">
        <v>15.64</v>
      </c>
      <c r="W138">
        <v>15.66</v>
      </c>
      <c r="X138">
        <v>17.329999999999998</v>
      </c>
      <c r="Y138">
        <v>17.87</v>
      </c>
      <c r="Z138">
        <v>17.899999999999999</v>
      </c>
      <c r="AA138">
        <v>18.03</v>
      </c>
      <c r="AB138">
        <v>19.63</v>
      </c>
      <c r="AC138">
        <v>20.28</v>
      </c>
      <c r="AD138">
        <v>21.37</v>
      </c>
      <c r="AE138">
        <v>22.08</v>
      </c>
      <c r="AF138">
        <v>22.42</v>
      </c>
      <c r="AG138">
        <v>23.03</v>
      </c>
      <c r="AH138">
        <v>22.5</v>
      </c>
      <c r="AI138">
        <v>22.72</v>
      </c>
      <c r="AJ138">
        <v>22.29</v>
      </c>
      <c r="AK138">
        <v>22.41</v>
      </c>
      <c r="AO138" s="21"/>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c r="BN138" s="22"/>
      <c r="BO138" s="22"/>
      <c r="BP138" s="22"/>
      <c r="BQ138" s="22"/>
      <c r="BR138" s="22"/>
      <c r="BS138" s="22"/>
    </row>
    <row r="139" spans="1:71" x14ac:dyDescent="0.2">
      <c r="A139" t="b">
        <f>_xlfn.IFNA(_xlfn.XLOOKUP($D139,GDP_by_Country_0622!$D:$D,GDP_by_Country_0622!A:A),FALSE)</f>
        <v>0</v>
      </c>
      <c r="B139" t="b">
        <f>_xlfn.IFNA(_xlfn.XLOOKUP($D139,GDP_by_Country_0622!$D:$D,GDP_by_Country_0622!B:B),FALSE)</f>
        <v>0</v>
      </c>
      <c r="C139" t="b">
        <f>_xlfn.IFNA(_xlfn.XLOOKUP($D139,GDP_by_Country_0622!$D:$D,GDP_by_Country_0622!C:C),FALSE)</f>
        <v>0</v>
      </c>
      <c r="D139" t="str">
        <f>_xlfn.XLOOKUP('Hist-ghg-emissions'!E139,'Country Code &amp; Info'!B:B,'Country Code &amp; Info'!A:A)</f>
        <v>PER</v>
      </c>
      <c r="E139" s="25" t="s">
        <v>161</v>
      </c>
      <c r="F139" s="24" t="str">
        <f>IF(_xlfn.IFNA(_xlfn.XLOOKUP(D139,GDP_by_Country_0622!D$1:D$47,GDP_by_Country_0622!D$1:D$47),0)=0,"N","Y")</f>
        <v>N</v>
      </c>
      <c r="G139" s="22" t="s">
        <v>161</v>
      </c>
      <c r="H139" t="s">
        <v>722</v>
      </c>
      <c r="I139">
        <v>103.85</v>
      </c>
      <c r="J139">
        <v>102.62</v>
      </c>
      <c r="K139">
        <v>103.48</v>
      </c>
      <c r="L139">
        <v>104.65</v>
      </c>
      <c r="M139">
        <v>107.18</v>
      </c>
      <c r="N139">
        <v>111.96</v>
      </c>
      <c r="O139">
        <v>115.54</v>
      </c>
      <c r="P139">
        <v>116.84</v>
      </c>
      <c r="Q139">
        <v>117.11</v>
      </c>
      <c r="R139">
        <v>121.44</v>
      </c>
      <c r="S139">
        <v>122.09</v>
      </c>
      <c r="T139">
        <v>125.32</v>
      </c>
      <c r="U139">
        <v>127.36</v>
      </c>
      <c r="V139">
        <v>127.3</v>
      </c>
      <c r="W139">
        <v>131.65</v>
      </c>
      <c r="X139">
        <v>133.19</v>
      </c>
      <c r="Y139">
        <v>132.80000000000001</v>
      </c>
      <c r="Z139">
        <v>136.81</v>
      </c>
      <c r="AA139">
        <v>141.47</v>
      </c>
      <c r="AB139">
        <v>145.59</v>
      </c>
      <c r="AC139">
        <v>149.77000000000001</v>
      </c>
      <c r="AD139">
        <v>177.04</v>
      </c>
      <c r="AE139">
        <v>177.42</v>
      </c>
      <c r="AF139">
        <v>178.81</v>
      </c>
      <c r="AG139">
        <v>182.2</v>
      </c>
      <c r="AH139">
        <v>183.85</v>
      </c>
      <c r="AI139">
        <v>187.96</v>
      </c>
      <c r="AJ139">
        <v>185.87</v>
      </c>
      <c r="AK139">
        <v>186.18</v>
      </c>
      <c r="AO139" s="21"/>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c r="BO139" s="22"/>
      <c r="BP139" s="22"/>
      <c r="BQ139" s="22"/>
      <c r="BR139" s="22"/>
      <c r="BS139" s="22"/>
    </row>
    <row r="140" spans="1:71" x14ac:dyDescent="0.2">
      <c r="A140" t="b">
        <f>_xlfn.IFNA(_xlfn.XLOOKUP($D140,GDP_by_Country_0622!$D:$D,GDP_by_Country_0622!A:A),FALSE)</f>
        <v>0</v>
      </c>
      <c r="B140" t="b">
        <f>_xlfn.IFNA(_xlfn.XLOOKUP($D140,GDP_by_Country_0622!$D:$D,GDP_by_Country_0622!B:B),FALSE)</f>
        <v>0</v>
      </c>
      <c r="C140" t="b">
        <f>_xlfn.IFNA(_xlfn.XLOOKUP($D140,GDP_by_Country_0622!$D:$D,GDP_by_Country_0622!C:C),FALSE)</f>
        <v>0</v>
      </c>
      <c r="D140" t="str">
        <f>_xlfn.XLOOKUP('Hist-ghg-emissions'!E140,'Country Code &amp; Info'!B:B,'Country Code &amp; Info'!A:A)</f>
        <v>PHL</v>
      </c>
      <c r="E140" s="25" t="s">
        <v>159</v>
      </c>
      <c r="F140" s="24" t="str">
        <f>IF(_xlfn.IFNA(_xlfn.XLOOKUP(D140,GDP_by_Country_0622!D$1:D$47,GDP_by_Country_0622!D$1:D$47),0)=0,"N","Y")</f>
        <v>N</v>
      </c>
      <c r="G140" s="22" t="s">
        <v>159</v>
      </c>
      <c r="H140" t="s">
        <v>722</v>
      </c>
      <c r="I140">
        <v>98.21</v>
      </c>
      <c r="J140">
        <v>98.27</v>
      </c>
      <c r="K140">
        <v>100.41</v>
      </c>
      <c r="L140">
        <v>105.92</v>
      </c>
      <c r="M140">
        <v>113.69</v>
      </c>
      <c r="N140">
        <v>125.88</v>
      </c>
      <c r="O140">
        <v>134.83000000000001</v>
      </c>
      <c r="P140">
        <v>143.44</v>
      </c>
      <c r="Q140">
        <v>137.30000000000001</v>
      </c>
      <c r="R140">
        <v>142.9</v>
      </c>
      <c r="S140">
        <v>144.82</v>
      </c>
      <c r="T140">
        <v>144.28</v>
      </c>
      <c r="U140">
        <v>145.99</v>
      </c>
      <c r="V140">
        <v>149.12</v>
      </c>
      <c r="W140">
        <v>152.88</v>
      </c>
      <c r="X140">
        <v>154.19999999999999</v>
      </c>
      <c r="Y140">
        <v>147.22</v>
      </c>
      <c r="Z140">
        <v>152.77000000000001</v>
      </c>
      <c r="AA140">
        <v>155.97</v>
      </c>
      <c r="AB140">
        <v>157.97</v>
      </c>
      <c r="AC140">
        <v>163.75</v>
      </c>
      <c r="AD140">
        <v>165.75</v>
      </c>
      <c r="AE140">
        <v>170.9</v>
      </c>
      <c r="AF140">
        <v>182.28</v>
      </c>
      <c r="AG140">
        <v>190.12</v>
      </c>
      <c r="AH140">
        <v>199.22</v>
      </c>
      <c r="AI140">
        <v>212.04</v>
      </c>
      <c r="AJ140">
        <v>228.35</v>
      </c>
      <c r="AK140">
        <v>234.82</v>
      </c>
      <c r="AO140" s="21"/>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c r="BN140" s="22"/>
      <c r="BO140" s="22"/>
      <c r="BP140" s="22"/>
      <c r="BQ140" s="22"/>
      <c r="BR140" s="22"/>
      <c r="BS140" s="22"/>
    </row>
    <row r="141" spans="1:71" x14ac:dyDescent="0.2">
      <c r="A141" t="b">
        <f>_xlfn.IFNA(_xlfn.XLOOKUP($D141,GDP_by_Country_0622!$D:$D,GDP_by_Country_0622!A:A),FALSE)</f>
        <v>0</v>
      </c>
      <c r="B141" t="b">
        <f>_xlfn.IFNA(_xlfn.XLOOKUP($D141,GDP_by_Country_0622!$D:$D,GDP_by_Country_0622!B:B),FALSE)</f>
        <v>0</v>
      </c>
      <c r="C141" t="b">
        <f>_xlfn.IFNA(_xlfn.XLOOKUP($D141,GDP_by_Country_0622!$D:$D,GDP_by_Country_0622!C:C),FALSE)</f>
        <v>0</v>
      </c>
      <c r="D141" t="str">
        <f>_xlfn.XLOOKUP('Hist-ghg-emissions'!E141,'Country Code &amp; Info'!B:B,'Country Code &amp; Info'!A:A)</f>
        <v>PLW</v>
      </c>
      <c r="E141" s="25" t="s">
        <v>157</v>
      </c>
      <c r="F141" s="24" t="str">
        <f>IF(_xlfn.IFNA(_xlfn.XLOOKUP(D141,GDP_by_Country_0622!D$1:D$47,GDP_by_Country_0622!D$1:D$47),0)=0,"N","Y")</f>
        <v>N</v>
      </c>
      <c r="G141" s="22" t="s">
        <v>157</v>
      </c>
      <c r="H141" t="s">
        <v>722</v>
      </c>
      <c r="J141">
        <v>0.01</v>
      </c>
      <c r="K141">
        <v>0.21</v>
      </c>
      <c r="L141">
        <v>0.21</v>
      </c>
      <c r="M141">
        <v>0.21</v>
      </c>
      <c r="N141">
        <v>0.21</v>
      </c>
      <c r="O141">
        <v>0.21</v>
      </c>
      <c r="P141">
        <v>0.22</v>
      </c>
      <c r="Q141">
        <v>0.22</v>
      </c>
      <c r="R141">
        <v>0.22</v>
      </c>
      <c r="S141">
        <v>0.23</v>
      </c>
      <c r="T141">
        <v>0.23</v>
      </c>
      <c r="U141">
        <v>0.23</v>
      </c>
      <c r="V141">
        <v>0.23</v>
      </c>
      <c r="W141">
        <v>0.25</v>
      </c>
      <c r="X141">
        <v>0.28000000000000003</v>
      </c>
      <c r="Y141">
        <v>0.27</v>
      </c>
      <c r="Z141">
        <v>0.26</v>
      </c>
      <c r="AA141">
        <v>0.23</v>
      </c>
      <c r="AB141">
        <v>0.22</v>
      </c>
      <c r="AC141">
        <v>0.23</v>
      </c>
      <c r="AD141">
        <v>0.24</v>
      </c>
      <c r="AE141">
        <v>0.24</v>
      </c>
      <c r="AF141">
        <v>0.24</v>
      </c>
      <c r="AG141">
        <v>0.25</v>
      </c>
      <c r="AH141">
        <v>0.25</v>
      </c>
      <c r="AI141">
        <v>0.28999999999999998</v>
      </c>
      <c r="AJ141">
        <v>0.3</v>
      </c>
      <c r="AK141">
        <v>0.32</v>
      </c>
      <c r="AO141" s="21"/>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c r="BN141" s="22"/>
      <c r="BO141" s="22"/>
      <c r="BP141" s="22"/>
      <c r="BQ141" s="22"/>
      <c r="BR141" s="22"/>
      <c r="BS141" s="22"/>
    </row>
    <row r="142" spans="1:71" x14ac:dyDescent="0.2">
      <c r="A142" t="b">
        <f>_xlfn.IFNA(_xlfn.XLOOKUP($D142,GDP_by_Country_0622!$D:$D,GDP_by_Country_0622!A:A),FALSE)</f>
        <v>0</v>
      </c>
      <c r="B142" t="b">
        <f>_xlfn.IFNA(_xlfn.XLOOKUP($D142,GDP_by_Country_0622!$D:$D,GDP_by_Country_0622!B:B),FALSE)</f>
        <v>0</v>
      </c>
      <c r="C142" t="b">
        <f>_xlfn.IFNA(_xlfn.XLOOKUP($D142,GDP_by_Country_0622!$D:$D,GDP_by_Country_0622!C:C),FALSE)</f>
        <v>0</v>
      </c>
      <c r="D142" t="str">
        <f>_xlfn.XLOOKUP('Hist-ghg-emissions'!E142,'Country Code &amp; Info'!B:B,'Country Code &amp; Info'!A:A)</f>
        <v>PNG</v>
      </c>
      <c r="E142" s="25" t="s">
        <v>155</v>
      </c>
      <c r="F142" s="24" t="str">
        <f>IF(_xlfn.IFNA(_xlfn.XLOOKUP(D142,GDP_by_Country_0622!D$1:D$47,GDP_by_Country_0622!D$1:D$47),0)=0,"N","Y")</f>
        <v>N</v>
      </c>
      <c r="G142" s="22" t="s">
        <v>155</v>
      </c>
      <c r="H142" t="s">
        <v>722</v>
      </c>
      <c r="I142">
        <v>38.450000000000003</v>
      </c>
      <c r="J142">
        <v>39.5</v>
      </c>
      <c r="K142">
        <v>40.5</v>
      </c>
      <c r="L142">
        <v>41.56</v>
      </c>
      <c r="M142">
        <v>42.44</v>
      </c>
      <c r="N142">
        <v>45.96</v>
      </c>
      <c r="O142">
        <v>45.38</v>
      </c>
      <c r="P142">
        <v>59.93</v>
      </c>
      <c r="Q142">
        <v>46.37</v>
      </c>
      <c r="R142">
        <v>47.51</v>
      </c>
      <c r="S142">
        <v>48.89</v>
      </c>
      <c r="T142">
        <v>48.81</v>
      </c>
      <c r="U142">
        <v>49.61</v>
      </c>
      <c r="V142">
        <v>49.61</v>
      </c>
      <c r="W142">
        <v>51.05</v>
      </c>
      <c r="X142">
        <v>49.86</v>
      </c>
      <c r="Y142">
        <v>49.63</v>
      </c>
      <c r="Z142">
        <v>49.46</v>
      </c>
      <c r="AA142">
        <v>48.57</v>
      </c>
      <c r="AB142">
        <v>48.66</v>
      </c>
      <c r="AC142">
        <v>48.67</v>
      </c>
      <c r="AD142">
        <v>56.74</v>
      </c>
      <c r="AE142">
        <v>57.44</v>
      </c>
      <c r="AF142">
        <v>58.62</v>
      </c>
      <c r="AG142">
        <v>60.2</v>
      </c>
      <c r="AH142">
        <v>62.81</v>
      </c>
      <c r="AI142">
        <v>63.56</v>
      </c>
      <c r="AJ142">
        <v>63.76</v>
      </c>
      <c r="AK142">
        <v>64.09</v>
      </c>
      <c r="AO142" s="21"/>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c r="BN142" s="22"/>
      <c r="BO142" s="22"/>
      <c r="BP142" s="22"/>
      <c r="BQ142" s="22"/>
      <c r="BR142" s="22"/>
      <c r="BS142" s="22"/>
    </row>
    <row r="143" spans="1:71" x14ac:dyDescent="0.2">
      <c r="A143" t="b">
        <f>_xlfn.IFNA(_xlfn.XLOOKUP($D143,GDP_by_Country_0622!$D:$D,GDP_by_Country_0622!A:A),FALSE)</f>
        <v>0</v>
      </c>
      <c r="B143" t="b">
        <f>_xlfn.IFNA(_xlfn.XLOOKUP($D143,GDP_by_Country_0622!$D:$D,GDP_by_Country_0622!B:B),FALSE)</f>
        <v>0</v>
      </c>
      <c r="C143" t="b">
        <f>_xlfn.IFNA(_xlfn.XLOOKUP($D143,GDP_by_Country_0622!$D:$D,GDP_by_Country_0622!C:C),FALSE)</f>
        <v>0</v>
      </c>
      <c r="D143" t="str">
        <f>_xlfn.XLOOKUP('Hist-ghg-emissions'!E143,'Country Code &amp; Info'!B:B,'Country Code &amp; Info'!A:A)</f>
        <v>POL</v>
      </c>
      <c r="E143" s="25" t="s">
        <v>153</v>
      </c>
      <c r="F143" s="24" t="str">
        <f>IF(_xlfn.IFNA(_xlfn.XLOOKUP(D143,GDP_by_Country_0622!D$1:D$47,GDP_by_Country_0622!D$1:D$47),0)=0,"N","Y")</f>
        <v>Y</v>
      </c>
      <c r="G143" s="22" t="s">
        <v>153</v>
      </c>
      <c r="H143" t="s">
        <v>722</v>
      </c>
      <c r="I143">
        <v>429.16</v>
      </c>
      <c r="J143">
        <v>424.94</v>
      </c>
      <c r="K143">
        <v>414.15</v>
      </c>
      <c r="L143">
        <v>413.64</v>
      </c>
      <c r="M143">
        <v>408.95</v>
      </c>
      <c r="N143">
        <v>408.44</v>
      </c>
      <c r="O143">
        <v>423.05</v>
      </c>
      <c r="P143">
        <v>412.81</v>
      </c>
      <c r="Q143">
        <v>382.95</v>
      </c>
      <c r="R143">
        <v>372.24</v>
      </c>
      <c r="S143">
        <v>358.79</v>
      </c>
      <c r="T143">
        <v>300.69</v>
      </c>
      <c r="U143">
        <v>292.88</v>
      </c>
      <c r="V143">
        <v>304.75</v>
      </c>
      <c r="W143">
        <v>309.02</v>
      </c>
      <c r="X143">
        <v>310.64</v>
      </c>
      <c r="Y143">
        <v>324.47000000000003</v>
      </c>
      <c r="Z143">
        <v>324.45999999999998</v>
      </c>
      <c r="AA143">
        <v>318.18</v>
      </c>
      <c r="AB143">
        <v>302.33</v>
      </c>
      <c r="AC143">
        <v>320.3</v>
      </c>
      <c r="AD143">
        <v>360.67</v>
      </c>
      <c r="AE143">
        <v>353.7</v>
      </c>
      <c r="AF143">
        <v>348.35</v>
      </c>
      <c r="AG143">
        <v>335.26</v>
      </c>
      <c r="AH143">
        <v>339.15</v>
      </c>
      <c r="AI143">
        <v>344.31</v>
      </c>
      <c r="AJ143">
        <v>357.17</v>
      </c>
      <c r="AK143">
        <v>356.74</v>
      </c>
      <c r="AO143" s="21"/>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c r="BN143" s="22"/>
      <c r="BO143" s="22"/>
      <c r="BP143" s="22"/>
      <c r="BQ143" s="22"/>
      <c r="BR143" s="22"/>
      <c r="BS143" s="22"/>
    </row>
    <row r="144" spans="1:71" x14ac:dyDescent="0.2">
      <c r="A144" t="b">
        <f>_xlfn.IFNA(_xlfn.XLOOKUP($D144,GDP_by_Country_0622!$D:$D,GDP_by_Country_0622!A:A),FALSE)</f>
        <v>0</v>
      </c>
      <c r="B144" t="b">
        <f>_xlfn.IFNA(_xlfn.XLOOKUP($D144,GDP_by_Country_0622!$D:$D,GDP_by_Country_0622!B:B),FALSE)</f>
        <v>0</v>
      </c>
      <c r="C144" t="b">
        <f>_xlfn.IFNA(_xlfn.XLOOKUP($D144,GDP_by_Country_0622!$D:$D,GDP_by_Country_0622!C:C),FALSE)</f>
        <v>0</v>
      </c>
      <c r="D144" t="str">
        <f>_xlfn.XLOOKUP('Hist-ghg-emissions'!E144,'Country Code &amp; Info'!B:B,'Country Code &amp; Info'!A:A)</f>
        <v>PRK</v>
      </c>
      <c r="E144" s="25" t="s">
        <v>147</v>
      </c>
      <c r="F144" s="24" t="str">
        <f>IF(_xlfn.IFNA(_xlfn.XLOOKUP(D144,GDP_by_Country_0622!D$1:D$47,GDP_by_Country_0622!D$1:D$47),0)=0,"N","Y")</f>
        <v>N</v>
      </c>
      <c r="G144" s="22" t="s">
        <v>738</v>
      </c>
      <c r="H144" t="s">
        <v>722</v>
      </c>
      <c r="I144">
        <v>165.49</v>
      </c>
      <c r="J144">
        <v>157.99</v>
      </c>
      <c r="K144">
        <v>143.85</v>
      </c>
      <c r="L144">
        <v>134.38999999999999</v>
      </c>
      <c r="M144">
        <v>124.95</v>
      </c>
      <c r="N144">
        <v>117.3</v>
      </c>
      <c r="O144">
        <v>105.49</v>
      </c>
      <c r="P144">
        <v>97.42</v>
      </c>
      <c r="Q144">
        <v>88.91</v>
      </c>
      <c r="R144">
        <v>92.8</v>
      </c>
      <c r="S144">
        <v>96.09</v>
      </c>
      <c r="T144">
        <v>94.55</v>
      </c>
      <c r="U144">
        <v>91.67</v>
      </c>
      <c r="V144">
        <v>92.98</v>
      </c>
      <c r="W144">
        <v>94.68</v>
      </c>
      <c r="X144">
        <v>97.45</v>
      </c>
      <c r="Y144">
        <v>99.57</v>
      </c>
      <c r="Z144">
        <v>87.05</v>
      </c>
      <c r="AA144">
        <v>95.15</v>
      </c>
      <c r="AB144">
        <v>78.77</v>
      </c>
      <c r="AC144">
        <v>75.66</v>
      </c>
      <c r="AD144">
        <v>62.99</v>
      </c>
      <c r="AE144">
        <v>64.62</v>
      </c>
      <c r="AF144">
        <v>54.06</v>
      </c>
      <c r="AG144">
        <v>58.13</v>
      </c>
      <c r="AH144">
        <v>51.77</v>
      </c>
      <c r="AI144">
        <v>56.75</v>
      </c>
      <c r="AJ144">
        <v>49.31</v>
      </c>
      <c r="AK144">
        <v>45.29</v>
      </c>
      <c r="AO144" s="21"/>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c r="BN144" s="22"/>
      <c r="BO144" s="22"/>
      <c r="BP144" s="22"/>
      <c r="BQ144" s="22"/>
      <c r="BR144" s="22"/>
      <c r="BS144" s="22"/>
    </row>
    <row r="145" spans="1:71" x14ac:dyDescent="0.2">
      <c r="A145" t="b">
        <f>_xlfn.IFNA(_xlfn.XLOOKUP($D145,GDP_by_Country_0622!$D:$D,GDP_by_Country_0622!A:A),FALSE)</f>
        <v>0</v>
      </c>
      <c r="B145" t="b">
        <f>_xlfn.IFNA(_xlfn.XLOOKUP($D145,GDP_by_Country_0622!$D:$D,GDP_by_Country_0622!B:B),FALSE)</f>
        <v>0</v>
      </c>
      <c r="C145" t="b">
        <f>_xlfn.IFNA(_xlfn.XLOOKUP($D145,GDP_by_Country_0622!$D:$D,GDP_by_Country_0622!C:C),FALSE)</f>
        <v>0</v>
      </c>
      <c r="D145" t="str">
        <f>_xlfn.XLOOKUP('Hist-ghg-emissions'!E145,'Country Code &amp; Info'!B:B,'Country Code &amp; Info'!A:A)</f>
        <v>PRT</v>
      </c>
      <c r="E145" s="25" t="s">
        <v>145</v>
      </c>
      <c r="F145" s="24" t="str">
        <f>IF(_xlfn.IFNA(_xlfn.XLOOKUP(D145,GDP_by_Country_0622!D$1:D$47,GDP_by_Country_0622!D$1:D$47),0)=0,"N","Y")</f>
        <v>Y</v>
      </c>
      <c r="G145" s="22" t="s">
        <v>145</v>
      </c>
      <c r="H145" t="s">
        <v>722</v>
      </c>
      <c r="I145">
        <v>57.84</v>
      </c>
      <c r="J145">
        <v>59.56</v>
      </c>
      <c r="K145">
        <v>63.58</v>
      </c>
      <c r="L145">
        <v>62.5</v>
      </c>
      <c r="M145">
        <v>64.41</v>
      </c>
      <c r="N145">
        <v>68.180000000000007</v>
      </c>
      <c r="O145">
        <v>66.63</v>
      </c>
      <c r="P145">
        <v>68.930000000000007</v>
      </c>
      <c r="Q145">
        <v>74.08</v>
      </c>
      <c r="R145">
        <v>80.819999999999993</v>
      </c>
      <c r="S145">
        <v>80.33</v>
      </c>
      <c r="T145">
        <v>78.72</v>
      </c>
      <c r="U145">
        <v>83.6</v>
      </c>
      <c r="V145">
        <v>78.709999999999994</v>
      </c>
      <c r="W145">
        <v>80.599999999999994</v>
      </c>
      <c r="X145">
        <v>83.7</v>
      </c>
      <c r="Y145">
        <v>78.41</v>
      </c>
      <c r="Z145">
        <v>76.989999999999995</v>
      </c>
      <c r="AA145">
        <v>74.739999999999995</v>
      </c>
      <c r="AB145">
        <v>73.87</v>
      </c>
      <c r="AC145">
        <v>68.599999999999994</v>
      </c>
      <c r="AD145">
        <v>66.31</v>
      </c>
      <c r="AE145">
        <v>64.62</v>
      </c>
      <c r="AF145">
        <v>62.92</v>
      </c>
      <c r="AG145">
        <v>62.51</v>
      </c>
      <c r="AH145">
        <v>66.64</v>
      </c>
      <c r="AI145">
        <v>66.81</v>
      </c>
      <c r="AJ145">
        <v>71.77</v>
      </c>
      <c r="AK145">
        <v>67.150000000000006</v>
      </c>
      <c r="AO145" s="21"/>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row>
    <row r="146" spans="1:71" x14ac:dyDescent="0.2">
      <c r="A146" t="b">
        <f>_xlfn.IFNA(_xlfn.XLOOKUP($D146,GDP_by_Country_0622!$D:$D,GDP_by_Country_0622!A:A),FALSE)</f>
        <v>0</v>
      </c>
      <c r="B146" t="b">
        <f>_xlfn.IFNA(_xlfn.XLOOKUP($D146,GDP_by_Country_0622!$D:$D,GDP_by_Country_0622!B:B),FALSE)</f>
        <v>0</v>
      </c>
      <c r="C146" t="b">
        <f>_xlfn.IFNA(_xlfn.XLOOKUP($D146,GDP_by_Country_0622!$D:$D,GDP_by_Country_0622!C:C),FALSE)</f>
        <v>0</v>
      </c>
      <c r="D146" t="str">
        <f>_xlfn.XLOOKUP('Hist-ghg-emissions'!E146,'Country Code &amp; Info'!B:B,'Country Code &amp; Info'!A:A)</f>
        <v>PRY</v>
      </c>
      <c r="E146" s="25" t="s">
        <v>143</v>
      </c>
      <c r="F146" s="24" t="str">
        <f>IF(_xlfn.IFNA(_xlfn.XLOOKUP(D146,GDP_by_Country_0622!D$1:D$47,GDP_by_Country_0622!D$1:D$47),0)=0,"N","Y")</f>
        <v>N</v>
      </c>
      <c r="G146" s="22" t="s">
        <v>143</v>
      </c>
      <c r="H146" t="s">
        <v>722</v>
      </c>
      <c r="I146">
        <v>75.16</v>
      </c>
      <c r="J146">
        <v>72.17</v>
      </c>
      <c r="K146">
        <v>71.53</v>
      </c>
      <c r="L146">
        <v>71.75</v>
      </c>
      <c r="M146">
        <v>71.739999999999995</v>
      </c>
      <c r="N146">
        <v>73.739999999999995</v>
      </c>
      <c r="O146">
        <v>73.7</v>
      </c>
      <c r="P146">
        <v>74.900000000000006</v>
      </c>
      <c r="Q146">
        <v>75.13</v>
      </c>
      <c r="R146">
        <v>78.31</v>
      </c>
      <c r="S146">
        <v>73.739999999999995</v>
      </c>
      <c r="T146">
        <v>89.81</v>
      </c>
      <c r="U146">
        <v>90.05</v>
      </c>
      <c r="V146">
        <v>91.75</v>
      </c>
      <c r="W146">
        <v>89.59</v>
      </c>
      <c r="X146">
        <v>90.96</v>
      </c>
      <c r="Y146">
        <v>91.09</v>
      </c>
      <c r="Z146">
        <v>94.74</v>
      </c>
      <c r="AA146">
        <v>92.51</v>
      </c>
      <c r="AB146">
        <v>94.53</v>
      </c>
      <c r="AC146">
        <v>97.24</v>
      </c>
      <c r="AD146">
        <v>110.36</v>
      </c>
      <c r="AE146">
        <v>111.63</v>
      </c>
      <c r="AF146">
        <v>113.28</v>
      </c>
      <c r="AG146">
        <v>115.13</v>
      </c>
      <c r="AH146">
        <v>115.54</v>
      </c>
      <c r="AI146">
        <v>94.16</v>
      </c>
      <c r="AJ146">
        <v>97.1</v>
      </c>
      <c r="AK146">
        <v>95.29</v>
      </c>
      <c r="AO146" s="21"/>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c r="BN146" s="22"/>
      <c r="BO146" s="22"/>
      <c r="BP146" s="22"/>
      <c r="BQ146" s="22"/>
      <c r="BR146" s="22"/>
      <c r="BS146" s="22"/>
    </row>
    <row r="147" spans="1:71" x14ac:dyDescent="0.2">
      <c r="A147" t="b">
        <f>_xlfn.IFNA(_xlfn.XLOOKUP($D147,GDP_by_Country_0622!$D:$D,GDP_by_Country_0622!A:A),FALSE)</f>
        <v>0</v>
      </c>
      <c r="B147" t="b">
        <f>_xlfn.IFNA(_xlfn.XLOOKUP($D147,GDP_by_Country_0622!$D:$D,GDP_by_Country_0622!B:B),FALSE)</f>
        <v>0</v>
      </c>
      <c r="C147" t="b">
        <f>_xlfn.IFNA(_xlfn.XLOOKUP($D147,GDP_by_Country_0622!$D:$D,GDP_by_Country_0622!C:C),FALSE)</f>
        <v>0</v>
      </c>
      <c r="D147" t="str">
        <f>_xlfn.XLOOKUP('Hist-ghg-emissions'!E147,'Country Code &amp; Info'!B:B,'Country Code &amp; Info'!A:A)</f>
        <v>QAT</v>
      </c>
      <c r="E147" s="25" t="s">
        <v>133</v>
      </c>
      <c r="F147" s="24" t="str">
        <f>IF(_xlfn.IFNA(_xlfn.XLOOKUP(D147,GDP_by_Country_0622!D$1:D$47,GDP_by_Country_0622!D$1:D$47),0)=0,"N","Y")</f>
        <v>N</v>
      </c>
      <c r="G147" s="22" t="s">
        <v>133</v>
      </c>
      <c r="H147" t="s">
        <v>722</v>
      </c>
      <c r="I147">
        <v>14.08</v>
      </c>
      <c r="J147">
        <v>16.239999999999998</v>
      </c>
      <c r="K147">
        <v>16.420000000000002</v>
      </c>
      <c r="L147">
        <v>17.34</v>
      </c>
      <c r="M147">
        <v>18.23</v>
      </c>
      <c r="N147">
        <v>19.100000000000001</v>
      </c>
      <c r="O147">
        <v>20.05</v>
      </c>
      <c r="P147">
        <v>21.69</v>
      </c>
      <c r="Q147">
        <v>23.13</v>
      </c>
      <c r="R147">
        <v>25.37</v>
      </c>
      <c r="S147">
        <v>24.23</v>
      </c>
      <c r="T147">
        <v>26.17</v>
      </c>
      <c r="U147">
        <v>30.5</v>
      </c>
      <c r="V147">
        <v>32.04</v>
      </c>
      <c r="W147">
        <v>35.26</v>
      </c>
      <c r="X147">
        <v>44.81</v>
      </c>
      <c r="Y147">
        <v>49.05</v>
      </c>
      <c r="Z147">
        <v>55.95</v>
      </c>
      <c r="AA147">
        <v>60.67</v>
      </c>
      <c r="AB147">
        <v>63.19</v>
      </c>
      <c r="AC147">
        <v>68.84</v>
      </c>
      <c r="AD147">
        <v>72.84</v>
      </c>
      <c r="AE147">
        <v>80.86</v>
      </c>
      <c r="AF147">
        <v>82.7</v>
      </c>
      <c r="AG147">
        <v>88.94</v>
      </c>
      <c r="AH147">
        <v>92.46</v>
      </c>
      <c r="AI147">
        <v>94.7</v>
      </c>
      <c r="AJ147">
        <v>97.34</v>
      </c>
      <c r="AK147">
        <v>99.83</v>
      </c>
      <c r="AO147" s="21"/>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c r="BN147" s="22"/>
      <c r="BO147" s="22"/>
      <c r="BP147" s="22"/>
      <c r="BQ147" s="22"/>
      <c r="BR147" s="22"/>
      <c r="BS147" s="22"/>
    </row>
    <row r="148" spans="1:71" x14ac:dyDescent="0.2">
      <c r="A148" t="b">
        <f>_xlfn.IFNA(_xlfn.XLOOKUP($D148,GDP_by_Country_0622!$D:$D,GDP_by_Country_0622!A:A),FALSE)</f>
        <v>0</v>
      </c>
      <c r="B148" t="b">
        <f>_xlfn.IFNA(_xlfn.XLOOKUP($D148,GDP_by_Country_0622!$D:$D,GDP_by_Country_0622!B:B),FALSE)</f>
        <v>0</v>
      </c>
      <c r="C148" t="b">
        <f>_xlfn.IFNA(_xlfn.XLOOKUP($D148,GDP_by_Country_0622!$D:$D,GDP_by_Country_0622!C:C),FALSE)</f>
        <v>0</v>
      </c>
      <c r="D148" t="str">
        <f>_xlfn.XLOOKUP('Hist-ghg-emissions'!E148,'Country Code &amp; Info'!B:B,'Country Code &amp; Info'!A:A)</f>
        <v>ROU</v>
      </c>
      <c r="E148" s="25" t="s">
        <v>131</v>
      </c>
      <c r="F148" s="24" t="str">
        <f>IF(_xlfn.IFNA(_xlfn.XLOOKUP(D148,GDP_by_Country_0622!D$1:D$47,GDP_by_Country_0622!D$1:D$47),0)=0,"N","Y")</f>
        <v>N</v>
      </c>
      <c r="G148" s="22" t="s">
        <v>131</v>
      </c>
      <c r="H148" t="s">
        <v>722</v>
      </c>
      <c r="I148">
        <v>245.92</v>
      </c>
      <c r="J148">
        <v>203.46</v>
      </c>
      <c r="K148">
        <v>182.02</v>
      </c>
      <c r="L148">
        <v>170.57</v>
      </c>
      <c r="M148">
        <v>167.11</v>
      </c>
      <c r="N148">
        <v>172.66</v>
      </c>
      <c r="O148">
        <v>175.94</v>
      </c>
      <c r="P148">
        <v>163.31</v>
      </c>
      <c r="Q148">
        <v>145.80000000000001</v>
      </c>
      <c r="R148">
        <v>130.19</v>
      </c>
      <c r="S148">
        <v>134.81</v>
      </c>
      <c r="T148">
        <v>138.07</v>
      </c>
      <c r="U148">
        <v>134.97999999999999</v>
      </c>
      <c r="V148">
        <v>140.81</v>
      </c>
      <c r="W148">
        <v>137.88999999999999</v>
      </c>
      <c r="X148">
        <v>136.30000000000001</v>
      </c>
      <c r="Y148">
        <v>137.74</v>
      </c>
      <c r="Z148">
        <v>133.94999999999999</v>
      </c>
      <c r="AA148">
        <v>131.91</v>
      </c>
      <c r="AB148">
        <v>115.28</v>
      </c>
      <c r="AC148">
        <v>112.18</v>
      </c>
      <c r="AD148">
        <v>-165.52</v>
      </c>
      <c r="AE148">
        <v>-168.24</v>
      </c>
      <c r="AF148">
        <v>-177.81</v>
      </c>
      <c r="AG148">
        <v>-178.71</v>
      </c>
      <c r="AH148">
        <v>-177.03</v>
      </c>
      <c r="AI148">
        <v>82.96</v>
      </c>
      <c r="AJ148">
        <v>85.69</v>
      </c>
      <c r="AK148">
        <v>86.13</v>
      </c>
      <c r="AO148" s="21"/>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c r="BN148" s="22"/>
      <c r="BO148" s="22"/>
      <c r="BP148" s="22"/>
      <c r="BQ148" s="22"/>
      <c r="BR148" s="22"/>
      <c r="BS148" s="22"/>
    </row>
    <row r="149" spans="1:71" x14ac:dyDescent="0.2">
      <c r="A149" t="b">
        <f>_xlfn.IFNA(_xlfn.XLOOKUP($D149,GDP_by_Country_0622!$D:$D,GDP_by_Country_0622!A:A),FALSE)</f>
        <v>0</v>
      </c>
      <c r="B149" t="b">
        <f>_xlfn.IFNA(_xlfn.XLOOKUP($D149,GDP_by_Country_0622!$D:$D,GDP_by_Country_0622!B:B),FALSE)</f>
        <v>1</v>
      </c>
      <c r="C149" t="b">
        <f>_xlfn.IFNA(_xlfn.XLOOKUP($D149,GDP_by_Country_0622!$D:$D,GDP_by_Country_0622!C:C),FALSE)</f>
        <v>0</v>
      </c>
      <c r="D149" t="str">
        <f>_xlfn.XLOOKUP('Hist-ghg-emissions'!E149,'Country Code &amp; Info'!B:B,'Country Code &amp; Info'!A:A)</f>
        <v>RUS</v>
      </c>
      <c r="E149" s="25" t="s">
        <v>129</v>
      </c>
      <c r="F149" s="24" t="str">
        <f>IF(_xlfn.IFNA(_xlfn.XLOOKUP(D149,GDP_by_Country_0622!D$1:D$47,GDP_by_Country_0622!D$1:D$47),0)=0,"N","Y")</f>
        <v>Y</v>
      </c>
      <c r="G149" s="22" t="s">
        <v>745</v>
      </c>
      <c r="H149" t="s">
        <v>722</v>
      </c>
      <c r="I149">
        <v>2885.12</v>
      </c>
      <c r="J149">
        <v>2788.7</v>
      </c>
      <c r="K149">
        <v>2551.94</v>
      </c>
      <c r="L149">
        <v>2294.62</v>
      </c>
      <c r="M149">
        <v>2011.47</v>
      </c>
      <c r="N149">
        <v>1930.88</v>
      </c>
      <c r="O149">
        <v>1889.18</v>
      </c>
      <c r="P149">
        <v>1755.59</v>
      </c>
      <c r="Q149">
        <v>1740.23</v>
      </c>
      <c r="R149">
        <v>1772.68</v>
      </c>
      <c r="S149">
        <v>1831.09</v>
      </c>
      <c r="T149">
        <v>1455.44</v>
      </c>
      <c r="U149">
        <v>1477.17</v>
      </c>
      <c r="V149">
        <v>1556.63</v>
      </c>
      <c r="W149">
        <v>1601.63</v>
      </c>
      <c r="X149">
        <v>1608.1</v>
      </c>
      <c r="Y149">
        <v>1682.12</v>
      </c>
      <c r="Z149">
        <v>1690.16</v>
      </c>
      <c r="AA149">
        <v>1727.25</v>
      </c>
      <c r="AB149">
        <v>1575.54</v>
      </c>
      <c r="AC149">
        <v>1690.93</v>
      </c>
      <c r="AD149">
        <v>1864.86</v>
      </c>
      <c r="AE149">
        <v>1886.41</v>
      </c>
      <c r="AF149">
        <v>1844.48</v>
      </c>
      <c r="AG149">
        <v>1841.26</v>
      </c>
      <c r="AH149">
        <v>1791.21</v>
      </c>
      <c r="AI149">
        <v>1918.26</v>
      </c>
      <c r="AJ149">
        <v>1939.26</v>
      </c>
      <c r="AK149">
        <v>1992.08</v>
      </c>
      <c r="AO149" s="21"/>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c r="BN149" s="22"/>
      <c r="BO149" s="22"/>
      <c r="BP149" s="22"/>
      <c r="BQ149" s="22"/>
      <c r="BR149" s="22"/>
      <c r="BS149" s="22"/>
    </row>
    <row r="150" spans="1:71" x14ac:dyDescent="0.2">
      <c r="A150" t="b">
        <f>_xlfn.IFNA(_xlfn.XLOOKUP($D150,GDP_by_Country_0622!$D:$D,GDP_by_Country_0622!A:A),FALSE)</f>
        <v>0</v>
      </c>
      <c r="B150" t="b">
        <f>_xlfn.IFNA(_xlfn.XLOOKUP($D150,GDP_by_Country_0622!$D:$D,GDP_by_Country_0622!B:B),FALSE)</f>
        <v>0</v>
      </c>
      <c r="C150" t="b">
        <f>_xlfn.IFNA(_xlfn.XLOOKUP($D150,GDP_by_Country_0622!$D:$D,GDP_by_Country_0622!C:C),FALSE)</f>
        <v>0</v>
      </c>
      <c r="D150" t="str">
        <f>_xlfn.XLOOKUP('Hist-ghg-emissions'!E150,'Country Code &amp; Info'!B:B,'Country Code &amp; Info'!A:A)</f>
        <v>RWA</v>
      </c>
      <c r="E150" s="25" t="s">
        <v>127</v>
      </c>
      <c r="F150" s="24" t="str">
        <f>IF(_xlfn.IFNA(_xlfn.XLOOKUP(D150,GDP_by_Country_0622!D$1:D$47,GDP_by_Country_0622!D$1:D$47),0)=0,"N","Y")</f>
        <v>N</v>
      </c>
      <c r="G150" s="22" t="s">
        <v>127</v>
      </c>
      <c r="H150" t="s">
        <v>722</v>
      </c>
      <c r="I150">
        <v>6.68</v>
      </c>
      <c r="J150">
        <v>6.66</v>
      </c>
      <c r="K150">
        <v>6.59</v>
      </c>
      <c r="L150">
        <v>6.51</v>
      </c>
      <c r="M150">
        <v>6.38</v>
      </c>
      <c r="N150">
        <v>6.15</v>
      </c>
      <c r="O150">
        <v>6.29</v>
      </c>
      <c r="P150">
        <v>6.41</v>
      </c>
      <c r="Q150">
        <v>6.57</v>
      </c>
      <c r="R150">
        <v>6.76</v>
      </c>
      <c r="S150">
        <v>6.8</v>
      </c>
      <c r="T150">
        <v>6.73</v>
      </c>
      <c r="U150">
        <v>6.85</v>
      </c>
      <c r="V150">
        <v>6.86</v>
      </c>
      <c r="W150">
        <v>6.81</v>
      </c>
      <c r="X150">
        <v>6.74</v>
      </c>
      <c r="Y150">
        <v>7.01</v>
      </c>
      <c r="Z150">
        <v>7.22</v>
      </c>
      <c r="AA150">
        <v>7.41</v>
      </c>
      <c r="AB150">
        <v>7.53</v>
      </c>
      <c r="AC150">
        <v>7.78</v>
      </c>
      <c r="AD150">
        <v>6.82</v>
      </c>
      <c r="AE150">
        <v>6.98</v>
      </c>
      <c r="AF150">
        <v>7.15</v>
      </c>
      <c r="AG150">
        <v>7.18</v>
      </c>
      <c r="AH150">
        <v>7.85</v>
      </c>
      <c r="AI150">
        <v>7.71</v>
      </c>
      <c r="AJ150">
        <v>7.76</v>
      </c>
      <c r="AK150">
        <v>7.82</v>
      </c>
      <c r="AO150" s="21"/>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c r="BN150" s="22"/>
      <c r="BO150" s="22"/>
      <c r="BP150" s="22"/>
      <c r="BQ150" s="22"/>
      <c r="BR150" s="22"/>
      <c r="BS150" s="22"/>
    </row>
    <row r="151" spans="1:71" x14ac:dyDescent="0.2">
      <c r="A151" t="b">
        <f>_xlfn.IFNA(_xlfn.XLOOKUP($D151,GDP_by_Country_0622!$D:$D,GDP_by_Country_0622!A:A),FALSE)</f>
        <v>0</v>
      </c>
      <c r="B151" t="b">
        <f>_xlfn.IFNA(_xlfn.XLOOKUP($D151,GDP_by_Country_0622!$D:$D,GDP_by_Country_0622!B:B),FALSE)</f>
        <v>1</v>
      </c>
      <c r="C151" t="b">
        <f>_xlfn.IFNA(_xlfn.XLOOKUP($D151,GDP_by_Country_0622!$D:$D,GDP_by_Country_0622!C:C),FALSE)</f>
        <v>0</v>
      </c>
      <c r="D151" t="str">
        <f>_xlfn.XLOOKUP('Hist-ghg-emissions'!E151,'Country Code &amp; Info'!B:B,'Country Code &amp; Info'!A:A)</f>
        <v>SAU</v>
      </c>
      <c r="E151" s="25" t="s">
        <v>123</v>
      </c>
      <c r="F151" s="24" t="str">
        <f>IF(_xlfn.IFNA(_xlfn.XLOOKUP(D151,GDP_by_Country_0622!D$1:D$47,GDP_by_Country_0622!D$1:D$47),0)=0,"N","Y")</f>
        <v>Y</v>
      </c>
      <c r="G151" s="22" t="s">
        <v>123</v>
      </c>
      <c r="H151" t="s">
        <v>722</v>
      </c>
      <c r="I151">
        <v>190.64</v>
      </c>
      <c r="J151">
        <v>212.83</v>
      </c>
      <c r="K151">
        <v>227.52</v>
      </c>
      <c r="L151">
        <v>235.98</v>
      </c>
      <c r="M151">
        <v>250.09</v>
      </c>
      <c r="N151">
        <v>255.07</v>
      </c>
      <c r="O151">
        <v>269.70999999999998</v>
      </c>
      <c r="P151">
        <v>253.57</v>
      </c>
      <c r="Q151">
        <v>271.89999999999998</v>
      </c>
      <c r="R151">
        <v>278.67</v>
      </c>
      <c r="S151">
        <v>291.54000000000002</v>
      </c>
      <c r="T151">
        <v>297.91000000000003</v>
      </c>
      <c r="U151">
        <v>318.25</v>
      </c>
      <c r="V151">
        <v>331.54</v>
      </c>
      <c r="W151">
        <v>349.93</v>
      </c>
      <c r="X151">
        <v>366.49</v>
      </c>
      <c r="Y151">
        <v>389.51</v>
      </c>
      <c r="Z151">
        <v>412.59</v>
      </c>
      <c r="AA151">
        <v>450.11</v>
      </c>
      <c r="AB151">
        <v>470.78</v>
      </c>
      <c r="AC151">
        <v>514.55999999999995</v>
      </c>
      <c r="AD151">
        <v>534.21</v>
      </c>
      <c r="AE151">
        <v>568.1</v>
      </c>
      <c r="AF151">
        <v>585.80999999999995</v>
      </c>
      <c r="AG151">
        <v>629.39</v>
      </c>
      <c r="AH151">
        <v>660.37</v>
      </c>
      <c r="AI151">
        <v>664.17</v>
      </c>
      <c r="AJ151">
        <v>656.08</v>
      </c>
      <c r="AK151">
        <v>638.12</v>
      </c>
      <c r="AO151" s="21"/>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c r="BN151" s="22"/>
      <c r="BO151" s="22"/>
      <c r="BP151" s="22"/>
      <c r="BQ151" s="22"/>
      <c r="BR151" s="22"/>
      <c r="BS151" s="22"/>
    </row>
    <row r="152" spans="1:71" x14ac:dyDescent="0.2">
      <c r="A152" t="b">
        <f>_xlfn.IFNA(_xlfn.XLOOKUP($D152,GDP_by_Country_0622!$D:$D,GDP_by_Country_0622!A:A),FALSE)</f>
        <v>0</v>
      </c>
      <c r="B152" t="b">
        <f>_xlfn.IFNA(_xlfn.XLOOKUP($D152,GDP_by_Country_0622!$D:$D,GDP_by_Country_0622!B:B),FALSE)</f>
        <v>0</v>
      </c>
      <c r="C152" t="b">
        <f>_xlfn.IFNA(_xlfn.XLOOKUP($D152,GDP_by_Country_0622!$D:$D,GDP_by_Country_0622!C:C),FALSE)</f>
        <v>0</v>
      </c>
      <c r="D152" t="str">
        <f>_xlfn.XLOOKUP('Hist-ghg-emissions'!E152,'Country Code &amp; Info'!B:B,'Country Code &amp; Info'!A:A)</f>
        <v>SDN</v>
      </c>
      <c r="E152" s="25" t="s">
        <v>121</v>
      </c>
      <c r="F152" s="24" t="str">
        <f>IF(_xlfn.IFNA(_xlfn.XLOOKUP(D152,GDP_by_Country_0622!D$1:D$47,GDP_by_Country_0622!D$1:D$47),0)=0,"N","Y")</f>
        <v>N</v>
      </c>
      <c r="G152" s="22" t="s">
        <v>121</v>
      </c>
      <c r="H152" t="s">
        <v>722</v>
      </c>
      <c r="I152">
        <v>73.23</v>
      </c>
      <c r="J152">
        <v>74.13</v>
      </c>
      <c r="K152">
        <v>77.760000000000005</v>
      </c>
      <c r="L152">
        <v>79.7</v>
      </c>
      <c r="M152">
        <v>84.18</v>
      </c>
      <c r="N152">
        <v>85.38</v>
      </c>
      <c r="O152">
        <v>89.75</v>
      </c>
      <c r="P152">
        <v>97.46</v>
      </c>
      <c r="Q152">
        <v>104.16</v>
      </c>
      <c r="R152">
        <v>107.8</v>
      </c>
      <c r="S152">
        <v>107.06</v>
      </c>
      <c r="T152">
        <v>95.03</v>
      </c>
      <c r="U152">
        <v>100.32</v>
      </c>
      <c r="V152">
        <v>103.26</v>
      </c>
      <c r="W152">
        <v>105.75</v>
      </c>
      <c r="X152">
        <v>110.72</v>
      </c>
      <c r="Y152">
        <v>109.78</v>
      </c>
      <c r="Z152">
        <v>115.25</v>
      </c>
      <c r="AA152">
        <v>116.38</v>
      </c>
      <c r="AB152">
        <v>118.35</v>
      </c>
      <c r="AC152">
        <v>116.64</v>
      </c>
      <c r="AD152">
        <v>116.09</v>
      </c>
      <c r="AE152">
        <v>120.84</v>
      </c>
      <c r="AF152">
        <v>121.16</v>
      </c>
      <c r="AG152">
        <v>122.35</v>
      </c>
      <c r="AH152">
        <v>125.99</v>
      </c>
      <c r="AI152">
        <v>130.01</v>
      </c>
      <c r="AJ152">
        <v>129.91</v>
      </c>
      <c r="AK152">
        <v>130.63999999999999</v>
      </c>
      <c r="AO152" s="21"/>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row>
    <row r="153" spans="1:71" x14ac:dyDescent="0.2">
      <c r="A153" t="b">
        <f>_xlfn.IFNA(_xlfn.XLOOKUP($D153,GDP_by_Country_0622!$D:$D,GDP_by_Country_0622!A:A),FALSE)</f>
        <v>0</v>
      </c>
      <c r="B153" t="b">
        <f>_xlfn.IFNA(_xlfn.XLOOKUP($D153,GDP_by_Country_0622!$D:$D,GDP_by_Country_0622!B:B),FALSE)</f>
        <v>0</v>
      </c>
      <c r="C153" t="b">
        <f>_xlfn.IFNA(_xlfn.XLOOKUP($D153,GDP_by_Country_0622!$D:$D,GDP_by_Country_0622!C:C),FALSE)</f>
        <v>0</v>
      </c>
      <c r="D153" t="str">
        <f>_xlfn.XLOOKUP('Hist-ghg-emissions'!E153,'Country Code &amp; Info'!B:B,'Country Code &amp; Info'!A:A)</f>
        <v>SEN</v>
      </c>
      <c r="E153" s="25" t="s">
        <v>119</v>
      </c>
      <c r="F153" s="24" t="str">
        <f>IF(_xlfn.IFNA(_xlfn.XLOOKUP(D153,GDP_by_Country_0622!D$1:D$47,GDP_by_Country_0622!D$1:D$47),0)=0,"N","Y")</f>
        <v>N</v>
      </c>
      <c r="G153" s="22" t="s">
        <v>119</v>
      </c>
      <c r="H153" t="s">
        <v>722</v>
      </c>
      <c r="I153">
        <v>19.190000000000001</v>
      </c>
      <c r="J153">
        <v>19.579999999999998</v>
      </c>
      <c r="K153">
        <v>20.12</v>
      </c>
      <c r="L153">
        <v>20.47</v>
      </c>
      <c r="M153">
        <v>20.89</v>
      </c>
      <c r="N153">
        <v>21.26</v>
      </c>
      <c r="O153">
        <v>22.56</v>
      </c>
      <c r="P153">
        <v>23.12</v>
      </c>
      <c r="Q153">
        <v>24.38</v>
      </c>
      <c r="R153">
        <v>26.64</v>
      </c>
      <c r="S153">
        <v>26.68</v>
      </c>
      <c r="T153">
        <v>25.89</v>
      </c>
      <c r="U153">
        <v>25.41</v>
      </c>
      <c r="V153">
        <v>24.79</v>
      </c>
      <c r="W153">
        <v>26.99</v>
      </c>
      <c r="X153">
        <v>27.79</v>
      </c>
      <c r="Y153">
        <v>28.23</v>
      </c>
      <c r="Z153">
        <v>28.41</v>
      </c>
      <c r="AA153">
        <v>29.35</v>
      </c>
      <c r="AB153">
        <v>29.75</v>
      </c>
      <c r="AC153">
        <v>30.85</v>
      </c>
      <c r="AD153">
        <v>30.01</v>
      </c>
      <c r="AE153">
        <v>29.7</v>
      </c>
      <c r="AF153">
        <v>31.06</v>
      </c>
      <c r="AG153">
        <v>31.67</v>
      </c>
      <c r="AH153">
        <v>32.58</v>
      </c>
      <c r="AI153">
        <v>34.15</v>
      </c>
      <c r="AJ153">
        <v>34.1</v>
      </c>
      <c r="AK153">
        <v>34.36</v>
      </c>
      <c r="AO153" s="21"/>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row>
    <row r="154" spans="1:71" x14ac:dyDescent="0.2">
      <c r="A154" t="b">
        <f>_xlfn.IFNA(_xlfn.XLOOKUP($D154,GDP_by_Country_0622!$D:$D,GDP_by_Country_0622!A:A),FALSE)</f>
        <v>0</v>
      </c>
      <c r="B154" t="b">
        <f>_xlfn.IFNA(_xlfn.XLOOKUP($D154,GDP_by_Country_0622!$D:$D,GDP_by_Country_0622!B:B),FALSE)</f>
        <v>0</v>
      </c>
      <c r="C154" t="b">
        <f>_xlfn.IFNA(_xlfn.XLOOKUP($D154,GDP_by_Country_0622!$D:$D,GDP_by_Country_0622!C:C),FALSE)</f>
        <v>0</v>
      </c>
      <c r="D154" t="str">
        <f>_xlfn.XLOOKUP('Hist-ghg-emissions'!E154,'Country Code &amp; Info'!B:B,'Country Code &amp; Info'!A:A)</f>
        <v>SGP</v>
      </c>
      <c r="E154" s="25" t="s">
        <v>117</v>
      </c>
      <c r="F154" s="24" t="str">
        <f>IF(_xlfn.IFNA(_xlfn.XLOOKUP(D154,GDP_by_Country_0622!D$1:D$47,GDP_by_Country_0622!D$1:D$47),0)=0,"N","Y")</f>
        <v>N</v>
      </c>
      <c r="G154" s="22" t="s">
        <v>117</v>
      </c>
      <c r="H154" t="s">
        <v>722</v>
      </c>
      <c r="I154">
        <v>31.56</v>
      </c>
      <c r="J154">
        <v>34.74</v>
      </c>
      <c r="K154">
        <v>37.340000000000003</v>
      </c>
      <c r="L154">
        <v>44.23</v>
      </c>
      <c r="M154">
        <v>47.8</v>
      </c>
      <c r="N154">
        <v>49.15</v>
      </c>
      <c r="O154">
        <v>50.59</v>
      </c>
      <c r="P154">
        <v>50.69</v>
      </c>
      <c r="Q154">
        <v>49.66</v>
      </c>
      <c r="R154">
        <v>50.61</v>
      </c>
      <c r="S154">
        <v>55.25</v>
      </c>
      <c r="T154">
        <v>54.95</v>
      </c>
      <c r="U154">
        <v>54.07</v>
      </c>
      <c r="V154">
        <v>50.96</v>
      </c>
      <c r="W154">
        <v>52.39</v>
      </c>
      <c r="X154">
        <v>49.68</v>
      </c>
      <c r="Y154">
        <v>50.13</v>
      </c>
      <c r="Z154">
        <v>51.4</v>
      </c>
      <c r="AA154">
        <v>51.7</v>
      </c>
      <c r="AB154">
        <v>52.25</v>
      </c>
      <c r="AC154">
        <v>55.98</v>
      </c>
      <c r="AD154">
        <v>59.05</v>
      </c>
      <c r="AE154">
        <v>58.66</v>
      </c>
      <c r="AF154">
        <v>59.57</v>
      </c>
      <c r="AG154">
        <v>60.78</v>
      </c>
      <c r="AH154">
        <v>62.51</v>
      </c>
      <c r="AI154">
        <v>63.99</v>
      </c>
      <c r="AJ154">
        <v>66</v>
      </c>
      <c r="AK154">
        <v>66.67</v>
      </c>
      <c r="AO154" s="21"/>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row>
    <row r="155" spans="1:71" x14ac:dyDescent="0.2">
      <c r="A155" t="b">
        <f>_xlfn.IFNA(_xlfn.XLOOKUP($D155,GDP_by_Country_0622!$D:$D,GDP_by_Country_0622!A:A),FALSE)</f>
        <v>0</v>
      </c>
      <c r="B155" t="b">
        <f>_xlfn.IFNA(_xlfn.XLOOKUP($D155,GDP_by_Country_0622!$D:$D,GDP_by_Country_0622!B:B),FALSE)</f>
        <v>0</v>
      </c>
      <c r="C155" t="b">
        <f>_xlfn.IFNA(_xlfn.XLOOKUP($D155,GDP_by_Country_0622!$D:$D,GDP_by_Country_0622!C:C),FALSE)</f>
        <v>0</v>
      </c>
      <c r="D155" t="str">
        <f>_xlfn.XLOOKUP('Hist-ghg-emissions'!E155,'Country Code &amp; Info'!B:B,'Country Code &amp; Info'!A:A)</f>
        <v>SLB</v>
      </c>
      <c r="E155" s="25" t="s">
        <v>115</v>
      </c>
      <c r="F155" s="24" t="str">
        <f>IF(_xlfn.IFNA(_xlfn.XLOOKUP(D155,GDP_by_Country_0622!D$1:D$47,GDP_by_Country_0622!D$1:D$47),0)=0,"N","Y")</f>
        <v>N</v>
      </c>
      <c r="G155" s="22" t="s">
        <v>115</v>
      </c>
      <c r="H155" t="s">
        <v>722</v>
      </c>
      <c r="I155">
        <v>4.3099999999999996</v>
      </c>
      <c r="J155">
        <v>4.32</v>
      </c>
      <c r="K155">
        <v>4.34</v>
      </c>
      <c r="L155">
        <v>4.3499999999999996</v>
      </c>
      <c r="M155">
        <v>4.37</v>
      </c>
      <c r="N155">
        <v>4.3899999999999997</v>
      </c>
      <c r="O155">
        <v>4.4000000000000004</v>
      </c>
      <c r="P155">
        <v>4.42</v>
      </c>
      <c r="Q155">
        <v>4.43</v>
      </c>
      <c r="R155">
        <v>4.45</v>
      </c>
      <c r="S155">
        <v>4.47</v>
      </c>
      <c r="T155">
        <v>2.2599999999999998</v>
      </c>
      <c r="U155">
        <v>2.2799999999999998</v>
      </c>
      <c r="V155">
        <v>2.2999999999999998</v>
      </c>
      <c r="W155">
        <v>2.35</v>
      </c>
      <c r="X155">
        <v>2.39</v>
      </c>
      <c r="Y155">
        <v>2.39</v>
      </c>
      <c r="Z155">
        <v>2.41</v>
      </c>
      <c r="AA155">
        <v>2.4</v>
      </c>
      <c r="AB155">
        <v>2.42</v>
      </c>
      <c r="AC155">
        <v>2.44</v>
      </c>
      <c r="AD155">
        <v>-17.05</v>
      </c>
      <c r="AE155">
        <v>-17.03</v>
      </c>
      <c r="AF155">
        <v>-16.98</v>
      </c>
      <c r="AG155">
        <v>-17.010000000000002</v>
      </c>
      <c r="AH155">
        <v>-17.02</v>
      </c>
      <c r="AI155">
        <v>46.29</v>
      </c>
      <c r="AJ155">
        <v>46.31</v>
      </c>
      <c r="AK155">
        <v>46.35</v>
      </c>
      <c r="AO155" s="21"/>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row>
    <row r="156" spans="1:71" x14ac:dyDescent="0.2">
      <c r="A156" t="b">
        <f>_xlfn.IFNA(_xlfn.XLOOKUP($D156,GDP_by_Country_0622!$D:$D,GDP_by_Country_0622!A:A),FALSE)</f>
        <v>0</v>
      </c>
      <c r="B156" t="b">
        <f>_xlfn.IFNA(_xlfn.XLOOKUP($D156,GDP_by_Country_0622!$D:$D,GDP_by_Country_0622!B:B),FALSE)</f>
        <v>0</v>
      </c>
      <c r="C156" t="b">
        <f>_xlfn.IFNA(_xlfn.XLOOKUP($D156,GDP_by_Country_0622!$D:$D,GDP_by_Country_0622!C:C),FALSE)</f>
        <v>0</v>
      </c>
      <c r="D156" t="str">
        <f>_xlfn.XLOOKUP('Hist-ghg-emissions'!E156,'Country Code &amp; Info'!B:B,'Country Code &amp; Info'!A:A)</f>
        <v>SLE</v>
      </c>
      <c r="E156" s="25" t="s">
        <v>113</v>
      </c>
      <c r="F156" s="24" t="str">
        <f>IF(_xlfn.IFNA(_xlfn.XLOOKUP(D156,GDP_by_Country_0622!D$1:D$47,GDP_by_Country_0622!D$1:D$47),0)=0,"N","Y")</f>
        <v>N</v>
      </c>
      <c r="G156" s="22" t="s">
        <v>113</v>
      </c>
      <c r="H156" t="s">
        <v>722</v>
      </c>
      <c r="I156">
        <v>7.47</v>
      </c>
      <c r="J156">
        <v>7.46</v>
      </c>
      <c r="K156">
        <v>7.57</v>
      </c>
      <c r="L156">
        <v>7.66</v>
      </c>
      <c r="M156">
        <v>7.64</v>
      </c>
      <c r="N156">
        <v>7.31</v>
      </c>
      <c r="O156">
        <v>6.56</v>
      </c>
      <c r="P156">
        <v>6.54</v>
      </c>
      <c r="Q156">
        <v>6.67</v>
      </c>
      <c r="R156">
        <v>6.34</v>
      </c>
      <c r="S156">
        <v>6.52</v>
      </c>
      <c r="T156">
        <v>6.95</v>
      </c>
      <c r="U156">
        <v>7.38</v>
      </c>
      <c r="V156">
        <v>8.31</v>
      </c>
      <c r="W156">
        <v>8.73</v>
      </c>
      <c r="X156">
        <v>8.6999999999999993</v>
      </c>
      <c r="Y156">
        <v>10.16</v>
      </c>
      <c r="Z156">
        <v>9.43</v>
      </c>
      <c r="AA156">
        <v>8.66</v>
      </c>
      <c r="AB156">
        <v>9</v>
      </c>
      <c r="AC156">
        <v>8.73</v>
      </c>
      <c r="AD156">
        <v>9.3699999999999992</v>
      </c>
      <c r="AE156">
        <v>10.49</v>
      </c>
      <c r="AF156">
        <v>10.45</v>
      </c>
      <c r="AG156">
        <v>10.97</v>
      </c>
      <c r="AH156">
        <v>11.23</v>
      </c>
      <c r="AI156">
        <v>11.03</v>
      </c>
      <c r="AJ156">
        <v>10.88</v>
      </c>
      <c r="AK156">
        <v>10.57</v>
      </c>
      <c r="AO156" s="21"/>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c r="BN156" s="22"/>
      <c r="BO156" s="22"/>
      <c r="BP156" s="22"/>
      <c r="BQ156" s="22"/>
      <c r="BR156" s="22"/>
      <c r="BS156" s="22"/>
    </row>
    <row r="157" spans="1:71" x14ac:dyDescent="0.2">
      <c r="A157" t="b">
        <f>_xlfn.IFNA(_xlfn.XLOOKUP($D157,GDP_by_Country_0622!$D:$D,GDP_by_Country_0622!A:A),FALSE)</f>
        <v>0</v>
      </c>
      <c r="B157" t="b">
        <f>_xlfn.IFNA(_xlfn.XLOOKUP($D157,GDP_by_Country_0622!$D:$D,GDP_by_Country_0622!B:B),FALSE)</f>
        <v>0</v>
      </c>
      <c r="C157" t="b">
        <f>_xlfn.IFNA(_xlfn.XLOOKUP($D157,GDP_by_Country_0622!$D:$D,GDP_by_Country_0622!C:C),FALSE)</f>
        <v>0</v>
      </c>
      <c r="D157" t="str">
        <f>_xlfn.XLOOKUP('Hist-ghg-emissions'!E157,'Country Code &amp; Info'!B:B,'Country Code &amp; Info'!A:A)</f>
        <v>SLV</v>
      </c>
      <c r="E157" s="25" t="s">
        <v>111</v>
      </c>
      <c r="F157" s="24" t="str">
        <f>IF(_xlfn.IFNA(_xlfn.XLOOKUP(D157,GDP_by_Country_0622!D$1:D$47,GDP_by_Country_0622!D$1:D$47),0)=0,"N","Y")</f>
        <v>N</v>
      </c>
      <c r="G157" s="22" t="s">
        <v>111</v>
      </c>
      <c r="H157" t="s">
        <v>722</v>
      </c>
      <c r="I157">
        <v>8.25</v>
      </c>
      <c r="J157">
        <v>9.1</v>
      </c>
      <c r="K157">
        <v>9.51</v>
      </c>
      <c r="L157">
        <v>10.050000000000001</v>
      </c>
      <c r="M157">
        <v>10.73</v>
      </c>
      <c r="N157">
        <v>10.98</v>
      </c>
      <c r="O157">
        <v>10.89</v>
      </c>
      <c r="P157">
        <v>11.73</v>
      </c>
      <c r="Q157">
        <v>11.81</v>
      </c>
      <c r="R157">
        <v>11.98</v>
      </c>
      <c r="S157">
        <v>11.84</v>
      </c>
      <c r="T157">
        <v>12.45</v>
      </c>
      <c r="U157">
        <v>12.65</v>
      </c>
      <c r="V157">
        <v>13.17</v>
      </c>
      <c r="W157">
        <v>13.48</v>
      </c>
      <c r="X157">
        <v>13.82</v>
      </c>
      <c r="Y157">
        <v>14.29</v>
      </c>
      <c r="Z157">
        <v>14.9</v>
      </c>
      <c r="AA157">
        <v>14.34</v>
      </c>
      <c r="AB157">
        <v>13.95</v>
      </c>
      <c r="AC157">
        <v>13.7</v>
      </c>
      <c r="AD157">
        <v>13.63</v>
      </c>
      <c r="AE157">
        <v>13.78</v>
      </c>
      <c r="AF157">
        <v>13.05</v>
      </c>
      <c r="AG157">
        <v>13.34</v>
      </c>
      <c r="AH157">
        <v>13.81</v>
      </c>
      <c r="AI157">
        <v>13.8</v>
      </c>
      <c r="AJ157">
        <v>13.05</v>
      </c>
      <c r="AK157">
        <v>13.44</v>
      </c>
      <c r="AO157" s="21"/>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c r="BN157" s="22"/>
      <c r="BO157" s="22"/>
      <c r="BP157" s="22"/>
      <c r="BQ157" s="22"/>
      <c r="BR157" s="22"/>
      <c r="BS157" s="22"/>
    </row>
    <row r="158" spans="1:71" x14ac:dyDescent="0.2">
      <c r="A158" t="b">
        <f>_xlfn.IFNA(_xlfn.XLOOKUP($D158,GDP_by_Country_0622!$D:$D,GDP_by_Country_0622!A:A),FALSE)</f>
        <v>0</v>
      </c>
      <c r="B158" t="b">
        <f>_xlfn.IFNA(_xlfn.XLOOKUP($D158,GDP_by_Country_0622!$D:$D,GDP_by_Country_0622!B:B),FALSE)</f>
        <v>0</v>
      </c>
      <c r="C158" t="b">
        <f>_xlfn.IFNA(_xlfn.XLOOKUP($D158,GDP_by_Country_0622!$D:$D,GDP_by_Country_0622!C:C),FALSE)</f>
        <v>0</v>
      </c>
      <c r="D158" t="str">
        <f>_xlfn.XLOOKUP('Hist-ghg-emissions'!E158,'Country Code &amp; Info'!B:B,'Country Code &amp; Info'!A:A)</f>
        <v>SOM</v>
      </c>
      <c r="E158" s="25" t="s">
        <v>107</v>
      </c>
      <c r="F158" s="24" t="str">
        <f>IF(_xlfn.IFNA(_xlfn.XLOOKUP(D158,GDP_by_Country_0622!D$1:D$47,GDP_by_Country_0622!D$1:D$47),0)=0,"N","Y")</f>
        <v>N</v>
      </c>
      <c r="G158" s="22" t="s">
        <v>107</v>
      </c>
      <c r="H158" t="s">
        <v>722</v>
      </c>
      <c r="I158">
        <v>42.49</v>
      </c>
      <c r="J158">
        <v>39.630000000000003</v>
      </c>
      <c r="K158">
        <v>37.700000000000003</v>
      </c>
      <c r="L158">
        <v>39.700000000000003</v>
      </c>
      <c r="M158">
        <v>41.67</v>
      </c>
      <c r="N158">
        <v>42.35</v>
      </c>
      <c r="O158">
        <v>42.82</v>
      </c>
      <c r="P158">
        <v>43.24</v>
      </c>
      <c r="Q158">
        <v>43.12</v>
      </c>
      <c r="R158">
        <v>43.22</v>
      </c>
      <c r="S158">
        <v>43.42</v>
      </c>
      <c r="T158">
        <v>44</v>
      </c>
      <c r="U158">
        <v>44.43</v>
      </c>
      <c r="V158">
        <v>44.7</v>
      </c>
      <c r="W158">
        <v>45.04</v>
      </c>
      <c r="X158">
        <v>45.52</v>
      </c>
      <c r="Y158">
        <v>44.29</v>
      </c>
      <c r="Z158">
        <v>43.23</v>
      </c>
      <c r="AA158">
        <v>43.3</v>
      </c>
      <c r="AB158">
        <v>43.37</v>
      </c>
      <c r="AC158">
        <v>43.62</v>
      </c>
      <c r="AD158">
        <v>43.79</v>
      </c>
      <c r="AE158">
        <v>44.11</v>
      </c>
      <c r="AF158">
        <v>44.25</v>
      </c>
      <c r="AG158">
        <v>44.4</v>
      </c>
      <c r="AH158">
        <v>44.46</v>
      </c>
      <c r="AI158">
        <v>44.42</v>
      </c>
      <c r="AJ158">
        <v>44.27</v>
      </c>
      <c r="AK158">
        <v>44.32</v>
      </c>
      <c r="AO158" s="21"/>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row>
    <row r="159" spans="1:71" x14ac:dyDescent="0.2">
      <c r="A159" t="b">
        <f>_xlfn.IFNA(_xlfn.XLOOKUP($D159,GDP_by_Country_0622!$D:$D,GDP_by_Country_0622!A:A),FALSE)</f>
        <v>0</v>
      </c>
      <c r="B159" t="b">
        <f>_xlfn.IFNA(_xlfn.XLOOKUP($D159,GDP_by_Country_0622!$D:$D,GDP_by_Country_0622!B:B),FALSE)</f>
        <v>0</v>
      </c>
      <c r="C159" t="b">
        <f>_xlfn.IFNA(_xlfn.XLOOKUP($D159,GDP_by_Country_0622!$D:$D,GDP_by_Country_0622!C:C),FALSE)</f>
        <v>0</v>
      </c>
      <c r="D159" t="str">
        <f>_xlfn.XLOOKUP('Hist-ghg-emissions'!E159,'Country Code &amp; Info'!B:B,'Country Code &amp; Info'!A:A)</f>
        <v>SRB</v>
      </c>
      <c r="E159" s="25" t="s">
        <v>105</v>
      </c>
      <c r="F159" s="24" t="str">
        <f>IF(_xlfn.IFNA(_xlfn.XLOOKUP(D159,GDP_by_Country_0622!D$1:D$47,GDP_by_Country_0622!D$1:D$47),0)=0,"N","Y")</f>
        <v>N</v>
      </c>
      <c r="G159" s="22" t="s">
        <v>105</v>
      </c>
      <c r="H159" t="s">
        <v>722</v>
      </c>
      <c r="I159">
        <v>79.12</v>
      </c>
      <c r="J159">
        <v>68.81</v>
      </c>
      <c r="K159">
        <v>63.54</v>
      </c>
      <c r="L159">
        <v>57.78</v>
      </c>
      <c r="M159">
        <v>54.1</v>
      </c>
      <c r="N159">
        <v>60.67</v>
      </c>
      <c r="O159">
        <v>68.16</v>
      </c>
      <c r="P159">
        <v>73</v>
      </c>
      <c r="Q159">
        <v>72.709999999999994</v>
      </c>
      <c r="R159">
        <v>55.38</v>
      </c>
      <c r="S159">
        <v>57.37</v>
      </c>
      <c r="T159">
        <v>26.97</v>
      </c>
      <c r="U159">
        <v>30.25</v>
      </c>
      <c r="V159">
        <v>33.25</v>
      </c>
      <c r="W159">
        <v>38.67</v>
      </c>
      <c r="X159">
        <v>31.83</v>
      </c>
      <c r="Y159">
        <v>34.130000000000003</v>
      </c>
      <c r="Z159">
        <v>33.85</v>
      </c>
      <c r="AA159">
        <v>32.5</v>
      </c>
      <c r="AB159">
        <v>29.16</v>
      </c>
      <c r="AC159">
        <v>28.54</v>
      </c>
      <c r="AD159">
        <v>65.63</v>
      </c>
      <c r="AE159">
        <v>60.89</v>
      </c>
      <c r="AF159">
        <v>61.66</v>
      </c>
      <c r="AG159">
        <v>53.76</v>
      </c>
      <c r="AH159">
        <v>60.07</v>
      </c>
      <c r="AI159">
        <v>64.099999999999994</v>
      </c>
      <c r="AJ159">
        <v>64.42</v>
      </c>
      <c r="AK159">
        <v>62.51</v>
      </c>
      <c r="AO159" s="21"/>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row>
    <row r="160" spans="1:71" x14ac:dyDescent="0.2">
      <c r="A160" t="b">
        <f>_xlfn.IFNA(_xlfn.XLOOKUP($D160,GDP_by_Country_0622!$D:$D,GDP_by_Country_0622!A:A),FALSE)</f>
        <v>0</v>
      </c>
      <c r="B160" t="b">
        <f>_xlfn.IFNA(_xlfn.XLOOKUP($D160,GDP_by_Country_0622!$D:$D,GDP_by_Country_0622!B:B),FALSE)</f>
        <v>0</v>
      </c>
      <c r="C160" t="b">
        <f>_xlfn.IFNA(_xlfn.XLOOKUP($D160,GDP_by_Country_0622!$D:$D,GDP_by_Country_0622!C:C),FALSE)</f>
        <v>0</v>
      </c>
      <c r="D160" t="str">
        <f>_xlfn.XLOOKUP('Hist-ghg-emissions'!E160,'Country Code &amp; Info'!B:B,'Country Code &amp; Info'!A:A)</f>
        <v>SSD</v>
      </c>
      <c r="E160" s="25" t="s">
        <v>101</v>
      </c>
      <c r="F160" s="24" t="str">
        <f>IF(_xlfn.IFNA(_xlfn.XLOOKUP(D160,GDP_by_Country_0622!D$1:D$47,GDP_by_Country_0622!D$1:D$47),0)=0,"N","Y")</f>
        <v>N</v>
      </c>
      <c r="G160" s="22" t="s">
        <v>101</v>
      </c>
      <c r="H160" t="s">
        <v>722</v>
      </c>
      <c r="I160">
        <v>36.659999999999997</v>
      </c>
      <c r="J160">
        <v>37.56</v>
      </c>
      <c r="K160">
        <v>40.03</v>
      </c>
      <c r="L160">
        <v>42.06</v>
      </c>
      <c r="M160">
        <v>43.97</v>
      </c>
      <c r="N160">
        <v>44.75</v>
      </c>
      <c r="O160">
        <v>48.88</v>
      </c>
      <c r="P160">
        <v>53.72</v>
      </c>
      <c r="Q160">
        <v>59.09</v>
      </c>
      <c r="R160">
        <v>62.44</v>
      </c>
      <c r="S160">
        <v>64.8</v>
      </c>
      <c r="T160">
        <v>59.79</v>
      </c>
      <c r="U160">
        <v>63.54</v>
      </c>
      <c r="V160">
        <v>66.34</v>
      </c>
      <c r="W160">
        <v>68.63</v>
      </c>
      <c r="X160">
        <v>71.98</v>
      </c>
      <c r="Y160">
        <v>70.900000000000006</v>
      </c>
      <c r="Z160">
        <v>74.709999999999994</v>
      </c>
      <c r="AA160">
        <v>75.66</v>
      </c>
      <c r="AB160">
        <v>77.69</v>
      </c>
      <c r="AC160">
        <v>76.900000000000006</v>
      </c>
      <c r="AD160">
        <v>73.36</v>
      </c>
      <c r="AE160">
        <v>74.53</v>
      </c>
      <c r="AF160">
        <v>70.42</v>
      </c>
      <c r="AG160">
        <v>67.66</v>
      </c>
      <c r="AH160">
        <v>64.739999999999995</v>
      </c>
      <c r="AI160">
        <v>68.58</v>
      </c>
      <c r="AJ160">
        <v>65.83</v>
      </c>
      <c r="AK160">
        <v>68.489999999999995</v>
      </c>
      <c r="AO160" s="21"/>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row>
    <row r="161" spans="1:71" x14ac:dyDescent="0.2">
      <c r="A161" t="b">
        <f>_xlfn.IFNA(_xlfn.XLOOKUP($D161,GDP_by_Country_0622!$D:$D,GDP_by_Country_0622!A:A),FALSE)</f>
        <v>0</v>
      </c>
      <c r="B161" t="b">
        <f>_xlfn.IFNA(_xlfn.XLOOKUP($D161,GDP_by_Country_0622!$D:$D,GDP_by_Country_0622!B:B),FALSE)</f>
        <v>0</v>
      </c>
      <c r="C161" t="b">
        <f>_xlfn.IFNA(_xlfn.XLOOKUP($D161,GDP_by_Country_0622!$D:$D,GDP_by_Country_0622!C:C),FALSE)</f>
        <v>0</v>
      </c>
      <c r="D161" t="str">
        <f>_xlfn.XLOOKUP('Hist-ghg-emissions'!E161,'Country Code &amp; Info'!B:B,'Country Code &amp; Info'!A:A)</f>
        <v>STP</v>
      </c>
      <c r="E161" s="25" t="s">
        <v>95</v>
      </c>
      <c r="F161" s="24" t="str">
        <f>IF(_xlfn.IFNA(_xlfn.XLOOKUP(D161,GDP_by_Country_0622!D$1:D$47,GDP_by_Country_0622!D$1:D$47),0)=0,"N","Y")</f>
        <v>N</v>
      </c>
      <c r="G161" s="22" t="s">
        <v>95</v>
      </c>
      <c r="H161" t="s">
        <v>722</v>
      </c>
      <c r="I161">
        <v>0.1</v>
      </c>
      <c r="J161">
        <v>0.1</v>
      </c>
      <c r="K161">
        <v>0.1</v>
      </c>
      <c r="L161">
        <v>0.1</v>
      </c>
      <c r="M161">
        <v>0.11</v>
      </c>
      <c r="N161">
        <v>0.11</v>
      </c>
      <c r="O161">
        <v>0.11</v>
      </c>
      <c r="P161">
        <v>0.11</v>
      </c>
      <c r="Q161">
        <v>0.11</v>
      </c>
      <c r="R161">
        <v>0.11</v>
      </c>
      <c r="S161">
        <v>0.11</v>
      </c>
      <c r="T161">
        <v>0.11</v>
      </c>
      <c r="U161">
        <v>0.11</v>
      </c>
      <c r="V161">
        <v>0.12</v>
      </c>
      <c r="W161">
        <v>0.13</v>
      </c>
      <c r="X161">
        <v>0.13</v>
      </c>
      <c r="Y161">
        <v>0.13</v>
      </c>
      <c r="Z161">
        <v>0.13</v>
      </c>
      <c r="AA161">
        <v>0.14000000000000001</v>
      </c>
      <c r="AB161">
        <v>0.15</v>
      </c>
      <c r="AC161">
        <v>0.16</v>
      </c>
      <c r="AD161">
        <v>0.36</v>
      </c>
      <c r="AE161">
        <v>0.38</v>
      </c>
      <c r="AF161">
        <v>0.39</v>
      </c>
      <c r="AG161">
        <v>0.38</v>
      </c>
      <c r="AH161">
        <v>0.39</v>
      </c>
      <c r="AI161">
        <v>0.39</v>
      </c>
      <c r="AJ161">
        <v>0.4</v>
      </c>
      <c r="AK161">
        <v>0.41</v>
      </c>
      <c r="AO161" s="21"/>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row>
    <row r="162" spans="1:71" x14ac:dyDescent="0.2">
      <c r="A162" t="b">
        <f>_xlfn.IFNA(_xlfn.XLOOKUP($D162,GDP_by_Country_0622!$D:$D,GDP_by_Country_0622!A:A),FALSE)</f>
        <v>0</v>
      </c>
      <c r="B162" t="b">
        <f>_xlfn.IFNA(_xlfn.XLOOKUP($D162,GDP_by_Country_0622!$D:$D,GDP_by_Country_0622!B:B),FALSE)</f>
        <v>0</v>
      </c>
      <c r="C162" t="b">
        <f>_xlfn.IFNA(_xlfn.XLOOKUP($D162,GDP_by_Country_0622!$D:$D,GDP_by_Country_0622!C:C),FALSE)</f>
        <v>0</v>
      </c>
      <c r="D162" t="str">
        <f>_xlfn.XLOOKUP('Hist-ghg-emissions'!E162,'Country Code &amp; Info'!B:B,'Country Code &amp; Info'!A:A)</f>
        <v>SUR</v>
      </c>
      <c r="E162" s="25" t="s">
        <v>93</v>
      </c>
      <c r="F162" s="24" t="str">
        <f>IF(_xlfn.IFNA(_xlfn.XLOOKUP(D162,GDP_by_Country_0622!D$1:D$47,GDP_by_Country_0622!D$1:D$47),0)=0,"N","Y")</f>
        <v>N</v>
      </c>
      <c r="G162" s="22" t="s">
        <v>93</v>
      </c>
      <c r="H162" t="s">
        <v>722</v>
      </c>
      <c r="I162">
        <v>6.12</v>
      </c>
      <c r="J162">
        <v>6.47</v>
      </c>
      <c r="K162">
        <v>6.58</v>
      </c>
      <c r="L162">
        <v>6.52</v>
      </c>
      <c r="M162">
        <v>6.55</v>
      </c>
      <c r="N162">
        <v>6.67</v>
      </c>
      <c r="O162">
        <v>6.78</v>
      </c>
      <c r="P162">
        <v>6.76</v>
      </c>
      <c r="Q162">
        <v>6.83</v>
      </c>
      <c r="R162">
        <v>6.88</v>
      </c>
      <c r="S162">
        <v>6.18</v>
      </c>
      <c r="T162">
        <v>6.6</v>
      </c>
      <c r="U162">
        <v>6.07</v>
      </c>
      <c r="V162">
        <v>6.3</v>
      </c>
      <c r="W162">
        <v>6.65</v>
      </c>
      <c r="X162">
        <v>6.83</v>
      </c>
      <c r="Y162">
        <v>6.78</v>
      </c>
      <c r="Z162">
        <v>6.67</v>
      </c>
      <c r="AA162">
        <v>6.86</v>
      </c>
      <c r="AB162">
        <v>7</v>
      </c>
      <c r="AC162">
        <v>7.33</v>
      </c>
      <c r="AD162">
        <v>11.87</v>
      </c>
      <c r="AE162">
        <v>12.35</v>
      </c>
      <c r="AF162">
        <v>12.19</v>
      </c>
      <c r="AG162">
        <v>12.63</v>
      </c>
      <c r="AH162">
        <v>12.74</v>
      </c>
      <c r="AI162">
        <v>13.42</v>
      </c>
      <c r="AJ162">
        <v>13.26</v>
      </c>
      <c r="AK162">
        <v>13.15</v>
      </c>
      <c r="AO162" s="21"/>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c r="BN162" s="22"/>
      <c r="BO162" s="22"/>
      <c r="BP162" s="22"/>
      <c r="BQ162" s="22"/>
      <c r="BR162" s="22"/>
      <c r="BS162" s="22"/>
    </row>
    <row r="163" spans="1:71" x14ac:dyDescent="0.2">
      <c r="A163" t="b">
        <f>_xlfn.IFNA(_xlfn.XLOOKUP($D163,GDP_by_Country_0622!$D:$D,GDP_by_Country_0622!A:A),FALSE)</f>
        <v>0</v>
      </c>
      <c r="B163" t="b">
        <f>_xlfn.IFNA(_xlfn.XLOOKUP($D163,GDP_by_Country_0622!$D:$D,GDP_by_Country_0622!B:B),FALSE)</f>
        <v>0</v>
      </c>
      <c r="C163" t="b">
        <f>_xlfn.IFNA(_xlfn.XLOOKUP($D163,GDP_by_Country_0622!$D:$D,GDP_by_Country_0622!C:C),FALSE)</f>
        <v>0</v>
      </c>
      <c r="D163" t="str">
        <f>_xlfn.XLOOKUP('Hist-ghg-emissions'!E163,'Country Code &amp; Info'!B:B,'Country Code &amp; Info'!A:A)</f>
        <v>SVK</v>
      </c>
      <c r="E163" s="25" t="s">
        <v>91</v>
      </c>
      <c r="F163" s="24" t="str">
        <f>IF(_xlfn.IFNA(_xlfn.XLOOKUP(D163,GDP_by_Country_0622!D$1:D$47,GDP_by_Country_0622!D$1:D$47),0)=0,"N","Y")</f>
        <v>Y</v>
      </c>
      <c r="G163" s="22" t="s">
        <v>737</v>
      </c>
      <c r="H163" t="s">
        <v>722</v>
      </c>
      <c r="I163">
        <v>57.56</v>
      </c>
      <c r="J163">
        <v>49.51</v>
      </c>
      <c r="K163">
        <v>46.97</v>
      </c>
      <c r="L163">
        <v>44.27</v>
      </c>
      <c r="M163">
        <v>41.56</v>
      </c>
      <c r="N163">
        <v>42.15</v>
      </c>
      <c r="O163">
        <v>42.19</v>
      </c>
      <c r="P163">
        <v>42</v>
      </c>
      <c r="Q163">
        <v>40.81</v>
      </c>
      <c r="R163">
        <v>39.35</v>
      </c>
      <c r="S163">
        <v>36.76</v>
      </c>
      <c r="T163">
        <v>38.43</v>
      </c>
      <c r="U163">
        <v>37.869999999999997</v>
      </c>
      <c r="V163">
        <v>38.159999999999997</v>
      </c>
      <c r="W163">
        <v>37.5</v>
      </c>
      <c r="X163">
        <v>38.39</v>
      </c>
      <c r="Y163">
        <v>37.92</v>
      </c>
      <c r="Z163">
        <v>36.94</v>
      </c>
      <c r="AA163">
        <v>36.81</v>
      </c>
      <c r="AB163">
        <v>33.17</v>
      </c>
      <c r="AC163">
        <v>34.76</v>
      </c>
      <c r="AD163">
        <v>34.06</v>
      </c>
      <c r="AE163">
        <v>31.75</v>
      </c>
      <c r="AF163">
        <v>32.39</v>
      </c>
      <c r="AG163">
        <v>29.74</v>
      </c>
      <c r="AH163">
        <v>30.16</v>
      </c>
      <c r="AI163">
        <v>37.520000000000003</v>
      </c>
      <c r="AJ163">
        <v>39.42</v>
      </c>
      <c r="AK163">
        <v>38.86</v>
      </c>
      <c r="AO163" s="21"/>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row>
    <row r="164" spans="1:71" x14ac:dyDescent="0.2">
      <c r="A164" t="b">
        <f>_xlfn.IFNA(_xlfn.XLOOKUP($D164,GDP_by_Country_0622!$D:$D,GDP_by_Country_0622!A:A),FALSE)</f>
        <v>0</v>
      </c>
      <c r="B164" t="b">
        <f>_xlfn.IFNA(_xlfn.XLOOKUP($D164,GDP_by_Country_0622!$D:$D,GDP_by_Country_0622!B:B),FALSE)</f>
        <v>0</v>
      </c>
      <c r="C164" t="b">
        <f>_xlfn.IFNA(_xlfn.XLOOKUP($D164,GDP_by_Country_0622!$D:$D,GDP_by_Country_0622!C:C),FALSE)</f>
        <v>0</v>
      </c>
      <c r="D164" t="str">
        <f>_xlfn.XLOOKUP('Hist-ghg-emissions'!E164,'Country Code &amp; Info'!B:B,'Country Code &amp; Info'!A:A)</f>
        <v>SVN</v>
      </c>
      <c r="E164" s="25" t="s">
        <v>89</v>
      </c>
      <c r="F164" s="24" t="str">
        <f>IF(_xlfn.IFNA(_xlfn.XLOOKUP(D164,GDP_by_Country_0622!D$1:D$47,GDP_by_Country_0622!D$1:D$47),0)=0,"N","Y")</f>
        <v>Y</v>
      </c>
      <c r="G164" s="22" t="s">
        <v>89</v>
      </c>
      <c r="H164" t="s">
        <v>722</v>
      </c>
      <c r="I164">
        <v>8.35</v>
      </c>
      <c r="J164">
        <v>7.32</v>
      </c>
      <c r="K164">
        <v>7.06</v>
      </c>
      <c r="L164">
        <v>7.77</v>
      </c>
      <c r="M164">
        <v>7.85</v>
      </c>
      <c r="N164">
        <v>8.7200000000000006</v>
      </c>
      <c r="O164">
        <v>9.5399999999999991</v>
      </c>
      <c r="P164">
        <v>10.02</v>
      </c>
      <c r="Q164">
        <v>9.75</v>
      </c>
      <c r="R164">
        <v>9.06</v>
      </c>
      <c r="S164">
        <v>8.76</v>
      </c>
      <c r="T164">
        <v>7.5</v>
      </c>
      <c r="U164">
        <v>7.57</v>
      </c>
      <c r="V164">
        <v>7.54</v>
      </c>
      <c r="W164">
        <v>7.76</v>
      </c>
      <c r="X164">
        <v>7.96</v>
      </c>
      <c r="Y164">
        <v>8.33</v>
      </c>
      <c r="Z164">
        <v>8.26</v>
      </c>
      <c r="AA164">
        <v>9.25</v>
      </c>
      <c r="AB164">
        <v>7.26</v>
      </c>
      <c r="AC164">
        <v>7.56</v>
      </c>
      <c r="AD164">
        <v>16.399999999999999</v>
      </c>
      <c r="AE164">
        <v>15.79</v>
      </c>
      <c r="AF164">
        <v>15.15</v>
      </c>
      <c r="AG164">
        <v>13.6</v>
      </c>
      <c r="AH164">
        <v>13.68</v>
      </c>
      <c r="AI164">
        <v>17.48</v>
      </c>
      <c r="AJ164">
        <v>17.649999999999999</v>
      </c>
      <c r="AK164">
        <v>17.510000000000002</v>
      </c>
      <c r="AO164" s="21"/>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c r="BN164" s="22"/>
      <c r="BO164" s="22"/>
      <c r="BP164" s="22"/>
      <c r="BQ164" s="22"/>
      <c r="BR164" s="22"/>
      <c r="BS164" s="22"/>
    </row>
    <row r="165" spans="1:71" x14ac:dyDescent="0.2">
      <c r="A165" t="b">
        <f>_xlfn.IFNA(_xlfn.XLOOKUP($D165,GDP_by_Country_0622!$D:$D,GDP_by_Country_0622!A:A),FALSE)</f>
        <v>0</v>
      </c>
      <c r="B165" t="b">
        <f>_xlfn.IFNA(_xlfn.XLOOKUP($D165,GDP_by_Country_0622!$D:$D,GDP_by_Country_0622!B:B),FALSE)</f>
        <v>0</v>
      </c>
      <c r="C165" t="b">
        <f>_xlfn.IFNA(_xlfn.XLOOKUP($D165,GDP_by_Country_0622!$D:$D,GDP_by_Country_0622!C:C),FALSE)</f>
        <v>0</v>
      </c>
      <c r="D165" t="str">
        <f>_xlfn.XLOOKUP('Hist-ghg-emissions'!E165,'Country Code &amp; Info'!B:B,'Country Code &amp; Info'!A:A)</f>
        <v>SWE</v>
      </c>
      <c r="E165" s="25" t="s">
        <v>87</v>
      </c>
      <c r="F165" s="24" t="str">
        <f>IF(_xlfn.IFNA(_xlfn.XLOOKUP(D165,GDP_by_Country_0622!D$1:D$47,GDP_by_Country_0622!D$1:D$47),0)=0,"N","Y")</f>
        <v>Y</v>
      </c>
      <c r="G165" s="22" t="s">
        <v>87</v>
      </c>
      <c r="H165" t="s">
        <v>722</v>
      </c>
      <c r="I165">
        <v>70.260000000000005</v>
      </c>
      <c r="J165">
        <v>70.91</v>
      </c>
      <c r="K165">
        <v>73.459999999999994</v>
      </c>
      <c r="L165">
        <v>73.42</v>
      </c>
      <c r="M165">
        <v>75.23</v>
      </c>
      <c r="N165">
        <v>74.78</v>
      </c>
      <c r="O165">
        <v>80.33</v>
      </c>
      <c r="P165">
        <v>74.08</v>
      </c>
      <c r="Q165">
        <v>74.87</v>
      </c>
      <c r="R165">
        <v>73.599999999999994</v>
      </c>
      <c r="S165">
        <v>69.41</v>
      </c>
      <c r="T165">
        <v>54.79</v>
      </c>
      <c r="U165">
        <v>56.12</v>
      </c>
      <c r="V165">
        <v>57.11</v>
      </c>
      <c r="W165">
        <v>55.69</v>
      </c>
      <c r="X165">
        <v>52.14</v>
      </c>
      <c r="Y165">
        <v>50.61</v>
      </c>
      <c r="Z165">
        <v>48.52</v>
      </c>
      <c r="AA165">
        <v>47.38</v>
      </c>
      <c r="AB165">
        <v>43.5</v>
      </c>
      <c r="AC165">
        <v>49.08</v>
      </c>
      <c r="AD165">
        <v>33.83</v>
      </c>
      <c r="AE165">
        <v>30.98</v>
      </c>
      <c r="AF165">
        <v>29.28</v>
      </c>
      <c r="AG165">
        <v>27.95</v>
      </c>
      <c r="AH165">
        <v>27.85</v>
      </c>
      <c r="AI165">
        <v>32.869999999999997</v>
      </c>
      <c r="AJ165">
        <v>32.5</v>
      </c>
      <c r="AK165">
        <v>30.05</v>
      </c>
      <c r="AO165" s="21"/>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c r="BN165" s="22"/>
      <c r="BO165" s="22"/>
      <c r="BP165" s="22"/>
      <c r="BQ165" s="22"/>
      <c r="BR165" s="22"/>
      <c r="BS165" s="22"/>
    </row>
    <row r="166" spans="1:71" x14ac:dyDescent="0.2">
      <c r="A166" t="b">
        <f>_xlfn.IFNA(_xlfn.XLOOKUP($D166,GDP_by_Country_0622!$D:$D,GDP_by_Country_0622!A:A),FALSE)</f>
        <v>0</v>
      </c>
      <c r="B166" t="b">
        <f>_xlfn.IFNA(_xlfn.XLOOKUP($D166,GDP_by_Country_0622!$D:$D,GDP_by_Country_0622!B:B),FALSE)</f>
        <v>0</v>
      </c>
      <c r="C166" t="b">
        <f>_xlfn.IFNA(_xlfn.XLOOKUP($D166,GDP_by_Country_0622!$D:$D,GDP_by_Country_0622!C:C),FALSE)</f>
        <v>0</v>
      </c>
      <c r="D166" t="str">
        <f>_xlfn.XLOOKUP('Hist-ghg-emissions'!E166,'Country Code &amp; Info'!B:B,'Country Code &amp; Info'!A:A)</f>
        <v>SWZ</v>
      </c>
      <c r="E166" s="25" t="s">
        <v>85</v>
      </c>
      <c r="F166" s="24" t="str">
        <f>IF(_xlfn.IFNA(_xlfn.XLOOKUP(D166,GDP_by_Country_0622!D$1:D$47,GDP_by_Country_0622!D$1:D$47),0)=0,"N","Y")</f>
        <v>N</v>
      </c>
      <c r="G166" s="22" t="s">
        <v>85</v>
      </c>
      <c r="H166" t="s">
        <v>722</v>
      </c>
      <c r="I166">
        <v>2.61</v>
      </c>
      <c r="J166">
        <v>2.65</v>
      </c>
      <c r="K166">
        <v>2.6</v>
      </c>
      <c r="L166">
        <v>2.3199999999999998</v>
      </c>
      <c r="M166">
        <v>2.68</v>
      </c>
      <c r="N166">
        <v>2.68</v>
      </c>
      <c r="O166">
        <v>2.56</v>
      </c>
      <c r="P166">
        <v>2.89</v>
      </c>
      <c r="Q166">
        <v>2.99</v>
      </c>
      <c r="R166">
        <v>3.02</v>
      </c>
      <c r="S166">
        <v>2.93</v>
      </c>
      <c r="T166">
        <v>2.74</v>
      </c>
      <c r="U166">
        <v>2.78</v>
      </c>
      <c r="V166">
        <v>2.82</v>
      </c>
      <c r="W166">
        <v>2.83</v>
      </c>
      <c r="X166">
        <v>2.87</v>
      </c>
      <c r="Y166">
        <v>2.77</v>
      </c>
      <c r="Z166">
        <v>2.99</v>
      </c>
      <c r="AA166">
        <v>2.88</v>
      </c>
      <c r="AB166">
        <v>2.79</v>
      </c>
      <c r="AC166">
        <v>2.82</v>
      </c>
      <c r="AD166">
        <v>2.84</v>
      </c>
      <c r="AE166">
        <v>2.9</v>
      </c>
      <c r="AF166">
        <v>3.41</v>
      </c>
      <c r="AG166">
        <v>2.83</v>
      </c>
      <c r="AH166">
        <v>2.88</v>
      </c>
      <c r="AI166">
        <v>3.09</v>
      </c>
      <c r="AJ166">
        <v>2.93</v>
      </c>
      <c r="AK166">
        <v>3</v>
      </c>
      <c r="AO166" s="21"/>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c r="BO166" s="22"/>
      <c r="BP166" s="22"/>
      <c r="BQ166" s="22"/>
      <c r="BR166" s="22"/>
      <c r="BS166" s="22"/>
    </row>
    <row r="167" spans="1:71" x14ac:dyDescent="0.2">
      <c r="A167" t="b">
        <f>_xlfn.IFNA(_xlfn.XLOOKUP($D167,GDP_by_Country_0622!$D:$D,GDP_by_Country_0622!A:A),FALSE)</f>
        <v>0</v>
      </c>
      <c r="B167" t="b">
        <f>_xlfn.IFNA(_xlfn.XLOOKUP($D167,GDP_by_Country_0622!$D:$D,GDP_by_Country_0622!B:B),FALSE)</f>
        <v>0</v>
      </c>
      <c r="C167" t="b">
        <f>_xlfn.IFNA(_xlfn.XLOOKUP($D167,GDP_by_Country_0622!$D:$D,GDP_by_Country_0622!C:C),FALSE)</f>
        <v>0</v>
      </c>
      <c r="D167" t="str">
        <f>_xlfn.XLOOKUP('Hist-ghg-emissions'!E167,'Country Code &amp; Info'!B:B,'Country Code &amp; Info'!A:A)</f>
        <v>SYC</v>
      </c>
      <c r="E167" s="25" t="s">
        <v>81</v>
      </c>
      <c r="F167" s="24" t="str">
        <f>IF(_xlfn.IFNA(_xlfn.XLOOKUP(D167,GDP_by_Country_0622!D$1:D$47,GDP_by_Country_0622!D$1:D$47),0)=0,"N","Y")</f>
        <v>N</v>
      </c>
      <c r="G167" s="22" t="s">
        <v>81</v>
      </c>
      <c r="H167" t="s">
        <v>722</v>
      </c>
      <c r="I167">
        <v>0.22</v>
      </c>
      <c r="J167">
        <v>0.24</v>
      </c>
      <c r="K167">
        <v>0.24</v>
      </c>
      <c r="L167">
        <v>0.26</v>
      </c>
      <c r="M167">
        <v>0.28000000000000003</v>
      </c>
      <c r="N167">
        <v>0.28000000000000003</v>
      </c>
      <c r="O167">
        <v>0.32</v>
      </c>
      <c r="P167">
        <v>0.43</v>
      </c>
      <c r="Q167">
        <v>0.52</v>
      </c>
      <c r="R167">
        <v>0.61</v>
      </c>
      <c r="S167">
        <v>0.67</v>
      </c>
      <c r="T167">
        <v>0.73</v>
      </c>
      <c r="U167">
        <v>0.63</v>
      </c>
      <c r="V167">
        <v>0.65</v>
      </c>
      <c r="W167">
        <v>0.85</v>
      </c>
      <c r="X167">
        <v>0.79</v>
      </c>
      <c r="Y167">
        <v>0.84</v>
      </c>
      <c r="Z167">
        <v>0.75</v>
      </c>
      <c r="AA167">
        <v>0.81</v>
      </c>
      <c r="AB167">
        <v>0.62</v>
      </c>
      <c r="AC167">
        <v>0.56000000000000005</v>
      </c>
      <c r="AD167">
        <v>0.52</v>
      </c>
      <c r="AE167">
        <v>0.56999999999999995</v>
      </c>
      <c r="AF167">
        <v>0.54</v>
      </c>
      <c r="AG167">
        <v>0.6</v>
      </c>
      <c r="AH167">
        <v>0.65</v>
      </c>
      <c r="AI167">
        <v>0.69</v>
      </c>
      <c r="AJ167">
        <v>0.74</v>
      </c>
      <c r="AK167">
        <v>0.78</v>
      </c>
      <c r="AO167" s="21"/>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row>
    <row r="168" spans="1:71" x14ac:dyDescent="0.2">
      <c r="A168" t="b">
        <f>_xlfn.IFNA(_xlfn.XLOOKUP($D168,GDP_by_Country_0622!$D:$D,GDP_by_Country_0622!A:A),FALSE)</f>
        <v>0</v>
      </c>
      <c r="B168" t="b">
        <f>_xlfn.IFNA(_xlfn.XLOOKUP($D168,GDP_by_Country_0622!$D:$D,GDP_by_Country_0622!B:B),FALSE)</f>
        <v>0</v>
      </c>
      <c r="C168" t="b">
        <f>_xlfn.IFNA(_xlfn.XLOOKUP($D168,GDP_by_Country_0622!$D:$D,GDP_by_Country_0622!C:C),FALSE)</f>
        <v>0</v>
      </c>
      <c r="D168" t="str">
        <f>_xlfn.XLOOKUP('Hist-ghg-emissions'!E168,'Country Code &amp; Info'!B:B,'Country Code &amp; Info'!A:A)</f>
        <v>SYR</v>
      </c>
      <c r="E168" s="25" t="s">
        <v>79</v>
      </c>
      <c r="F168" s="24" t="str">
        <f>IF(_xlfn.IFNA(_xlfn.XLOOKUP(D168,GDP_by_Country_0622!D$1:D$47,GDP_by_Country_0622!D$1:D$47),0)=0,"N","Y")</f>
        <v>N</v>
      </c>
      <c r="G168" s="22" t="s">
        <v>739</v>
      </c>
      <c r="H168" t="s">
        <v>722</v>
      </c>
      <c r="I168">
        <v>57.85</v>
      </c>
      <c r="J168">
        <v>62.21</v>
      </c>
      <c r="K168">
        <v>63.36</v>
      </c>
      <c r="L168">
        <v>63.85</v>
      </c>
      <c r="M168">
        <v>67.260000000000005</v>
      </c>
      <c r="N168">
        <v>71.42</v>
      </c>
      <c r="O168">
        <v>74.64</v>
      </c>
      <c r="P168">
        <v>75.09</v>
      </c>
      <c r="Q168">
        <v>78.349999999999994</v>
      </c>
      <c r="R168">
        <v>77.33</v>
      </c>
      <c r="S168">
        <v>77.34</v>
      </c>
      <c r="T168">
        <v>77.86</v>
      </c>
      <c r="U168">
        <v>78.47</v>
      </c>
      <c r="V168">
        <v>78.81</v>
      </c>
      <c r="W168">
        <v>81.14</v>
      </c>
      <c r="X168">
        <v>92.26</v>
      </c>
      <c r="Y168">
        <v>96.24</v>
      </c>
      <c r="Z168">
        <v>99.92</v>
      </c>
      <c r="AA168">
        <v>101.03</v>
      </c>
      <c r="AB168">
        <v>95.8</v>
      </c>
      <c r="AC168">
        <v>95.31</v>
      </c>
      <c r="AD168">
        <v>88.89</v>
      </c>
      <c r="AE168">
        <v>75.260000000000005</v>
      </c>
      <c r="AF168">
        <v>55.61</v>
      </c>
      <c r="AG168">
        <v>48.43</v>
      </c>
      <c r="AH168">
        <v>43.71</v>
      </c>
      <c r="AI168">
        <v>44.93</v>
      </c>
      <c r="AJ168">
        <v>47.55</v>
      </c>
      <c r="AK168">
        <v>46.32</v>
      </c>
      <c r="AO168" s="21"/>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c r="BN168" s="22"/>
      <c r="BO168" s="22"/>
      <c r="BP168" s="22"/>
      <c r="BQ168" s="22"/>
      <c r="BR168" s="22"/>
      <c r="BS168" s="22"/>
    </row>
    <row r="169" spans="1:71" x14ac:dyDescent="0.2">
      <c r="A169" t="b">
        <f>_xlfn.IFNA(_xlfn.XLOOKUP($D169,GDP_by_Country_0622!$D:$D,GDP_by_Country_0622!A:A),FALSE)</f>
        <v>0</v>
      </c>
      <c r="B169" t="b">
        <f>_xlfn.IFNA(_xlfn.XLOOKUP($D169,GDP_by_Country_0622!$D:$D,GDP_by_Country_0622!B:B),FALSE)</f>
        <v>0</v>
      </c>
      <c r="C169" t="b">
        <f>_xlfn.IFNA(_xlfn.XLOOKUP($D169,GDP_by_Country_0622!$D:$D,GDP_by_Country_0622!C:C),FALSE)</f>
        <v>0</v>
      </c>
      <c r="D169" t="str">
        <f>_xlfn.XLOOKUP('Hist-ghg-emissions'!E169,'Country Code &amp; Info'!B:B,'Country Code &amp; Info'!A:A)</f>
        <v>TCD</v>
      </c>
      <c r="E169" s="25" t="s">
        <v>75</v>
      </c>
      <c r="F169" s="24" t="str">
        <f>IF(_xlfn.IFNA(_xlfn.XLOOKUP(D169,GDP_by_Country_0622!D$1:D$47,GDP_by_Country_0622!D$1:D$47),0)=0,"N","Y")</f>
        <v>N</v>
      </c>
      <c r="G169" s="22" t="s">
        <v>75</v>
      </c>
      <c r="H169" t="s">
        <v>722</v>
      </c>
      <c r="I169">
        <v>24.94</v>
      </c>
      <c r="J169">
        <v>31.37</v>
      </c>
      <c r="K169">
        <v>32.25</v>
      </c>
      <c r="L169">
        <v>33.22</v>
      </c>
      <c r="M169">
        <v>34.21</v>
      </c>
      <c r="N169">
        <v>35.24</v>
      </c>
      <c r="O169">
        <v>38.44</v>
      </c>
      <c r="P169">
        <v>40.17</v>
      </c>
      <c r="Q169">
        <v>44.74</v>
      </c>
      <c r="R169">
        <v>46.58</v>
      </c>
      <c r="S169">
        <v>46.87</v>
      </c>
      <c r="T169">
        <v>50.83</v>
      </c>
      <c r="U169">
        <v>55.04</v>
      </c>
      <c r="V169">
        <v>59.23</v>
      </c>
      <c r="W169">
        <v>62.44</v>
      </c>
      <c r="X169">
        <v>65.92</v>
      </c>
      <c r="Y169">
        <v>67.2</v>
      </c>
      <c r="Z169">
        <v>69.47</v>
      </c>
      <c r="AA169">
        <v>69.930000000000007</v>
      </c>
      <c r="AB169">
        <v>69.989999999999995</v>
      </c>
      <c r="AC169">
        <v>73.180000000000007</v>
      </c>
      <c r="AD169">
        <v>84.86</v>
      </c>
      <c r="AE169">
        <v>88.03</v>
      </c>
      <c r="AF169">
        <v>89.7</v>
      </c>
      <c r="AG169">
        <v>92.23</v>
      </c>
      <c r="AH169">
        <v>97.44</v>
      </c>
      <c r="AI169">
        <v>100.19</v>
      </c>
      <c r="AJ169">
        <v>102.15</v>
      </c>
      <c r="AK169">
        <v>105.06</v>
      </c>
      <c r="AO169" s="21"/>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row>
    <row r="170" spans="1:71" x14ac:dyDescent="0.2">
      <c r="A170" t="b">
        <f>_xlfn.IFNA(_xlfn.XLOOKUP($D170,GDP_by_Country_0622!$D:$D,GDP_by_Country_0622!A:A),FALSE)</f>
        <v>0</v>
      </c>
      <c r="B170" t="b">
        <f>_xlfn.IFNA(_xlfn.XLOOKUP($D170,GDP_by_Country_0622!$D:$D,GDP_by_Country_0622!B:B),FALSE)</f>
        <v>0</v>
      </c>
      <c r="C170" t="b">
        <f>_xlfn.IFNA(_xlfn.XLOOKUP($D170,GDP_by_Country_0622!$D:$D,GDP_by_Country_0622!C:C),FALSE)</f>
        <v>0</v>
      </c>
      <c r="D170" t="str">
        <f>_xlfn.XLOOKUP('Hist-ghg-emissions'!E170,'Country Code &amp; Info'!B:B,'Country Code &amp; Info'!A:A)</f>
        <v>TGO</v>
      </c>
      <c r="E170" s="25" t="s">
        <v>69</v>
      </c>
      <c r="F170" s="24" t="str">
        <f>IF(_xlfn.IFNA(_xlfn.XLOOKUP(D170,GDP_by_Country_0622!D$1:D$47,GDP_by_Country_0622!D$1:D$47),0)=0,"N","Y")</f>
        <v>N</v>
      </c>
      <c r="G170" s="22" t="s">
        <v>69</v>
      </c>
      <c r="H170" t="s">
        <v>722</v>
      </c>
      <c r="I170">
        <v>6.89</v>
      </c>
      <c r="J170">
        <v>6.71</v>
      </c>
      <c r="K170">
        <v>6.4</v>
      </c>
      <c r="L170">
        <v>6.3</v>
      </c>
      <c r="M170">
        <v>6.59</v>
      </c>
      <c r="N170">
        <v>6.62</v>
      </c>
      <c r="O170">
        <v>7.14</v>
      </c>
      <c r="P170">
        <v>6.92</v>
      </c>
      <c r="Q170">
        <v>7.89</v>
      </c>
      <c r="R170">
        <v>8.36</v>
      </c>
      <c r="S170">
        <v>7.95</v>
      </c>
      <c r="T170">
        <v>5.95</v>
      </c>
      <c r="U170">
        <v>6.44</v>
      </c>
      <c r="V170">
        <v>7.09</v>
      </c>
      <c r="W170">
        <v>6.86</v>
      </c>
      <c r="X170">
        <v>7.8</v>
      </c>
      <c r="Y170">
        <v>7.22</v>
      </c>
      <c r="Z170">
        <v>6.89</v>
      </c>
      <c r="AA170">
        <v>7.21</v>
      </c>
      <c r="AB170">
        <v>8.66</v>
      </c>
      <c r="AC170">
        <v>8.49</v>
      </c>
      <c r="AD170">
        <v>8.94</v>
      </c>
      <c r="AE170">
        <v>8.42</v>
      </c>
      <c r="AF170">
        <v>8.27</v>
      </c>
      <c r="AG170">
        <v>7.99</v>
      </c>
      <c r="AH170">
        <v>8.74</v>
      </c>
      <c r="AI170">
        <v>9.06</v>
      </c>
      <c r="AJ170">
        <v>8.84</v>
      </c>
      <c r="AK170">
        <v>9.24</v>
      </c>
      <c r="AO170" s="21"/>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c r="BN170" s="22"/>
      <c r="BO170" s="22"/>
      <c r="BP170" s="22"/>
      <c r="BQ170" s="22"/>
      <c r="BR170" s="22"/>
      <c r="BS170" s="22"/>
    </row>
    <row r="171" spans="1:71" x14ac:dyDescent="0.2">
      <c r="A171" t="b">
        <f>_xlfn.IFNA(_xlfn.XLOOKUP($D171,GDP_by_Country_0622!$D:$D,GDP_by_Country_0622!A:A),FALSE)</f>
        <v>0</v>
      </c>
      <c r="B171" t="b">
        <f>_xlfn.IFNA(_xlfn.XLOOKUP($D171,GDP_by_Country_0622!$D:$D,GDP_by_Country_0622!B:B),FALSE)</f>
        <v>0</v>
      </c>
      <c r="C171" t="b">
        <f>_xlfn.IFNA(_xlfn.XLOOKUP($D171,GDP_by_Country_0622!$D:$D,GDP_by_Country_0622!C:C),FALSE)</f>
        <v>0</v>
      </c>
      <c r="D171" t="str">
        <f>_xlfn.XLOOKUP('Hist-ghg-emissions'!E171,'Country Code &amp; Info'!B:B,'Country Code &amp; Info'!A:A)</f>
        <v>THA</v>
      </c>
      <c r="E171" s="25" t="s">
        <v>67</v>
      </c>
      <c r="F171" s="24" t="str">
        <f>IF(_xlfn.IFNA(_xlfn.XLOOKUP(D171,GDP_by_Country_0622!D$1:D$47,GDP_by_Country_0622!D$1:D$47),0)=0,"N","Y")</f>
        <v>N</v>
      </c>
      <c r="G171" s="22" t="s">
        <v>67</v>
      </c>
      <c r="H171" t="s">
        <v>722</v>
      </c>
      <c r="I171">
        <v>174.02</v>
      </c>
      <c r="J171">
        <v>186.02</v>
      </c>
      <c r="K171">
        <v>197.92</v>
      </c>
      <c r="L171">
        <v>214.03</v>
      </c>
      <c r="M171">
        <v>228.84</v>
      </c>
      <c r="N171">
        <v>247.92</v>
      </c>
      <c r="O171">
        <v>268.47000000000003</v>
      </c>
      <c r="P171">
        <v>275.67</v>
      </c>
      <c r="Q171">
        <v>257.39999999999998</v>
      </c>
      <c r="R171">
        <v>267.19</v>
      </c>
      <c r="S171">
        <v>268.47000000000003</v>
      </c>
      <c r="T171">
        <v>233.7</v>
      </c>
      <c r="U171">
        <v>245.95</v>
      </c>
      <c r="V171">
        <v>259.14999999999998</v>
      </c>
      <c r="W171">
        <v>281.87</v>
      </c>
      <c r="X171">
        <v>287.81</v>
      </c>
      <c r="Y171">
        <v>291.25</v>
      </c>
      <c r="Z171">
        <v>306.56</v>
      </c>
      <c r="AA171">
        <v>310.02</v>
      </c>
      <c r="AB171">
        <v>309.61</v>
      </c>
      <c r="AC171">
        <v>329.44</v>
      </c>
      <c r="AD171">
        <v>363.65</v>
      </c>
      <c r="AE171">
        <v>386.03</v>
      </c>
      <c r="AF171">
        <v>397.19</v>
      </c>
      <c r="AG171">
        <v>393.87</v>
      </c>
      <c r="AH171">
        <v>395.67</v>
      </c>
      <c r="AI171">
        <v>410.92</v>
      </c>
      <c r="AJ171">
        <v>428.94</v>
      </c>
      <c r="AK171">
        <v>431.22</v>
      </c>
      <c r="AO171" s="21"/>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row>
    <row r="172" spans="1:71" x14ac:dyDescent="0.2">
      <c r="A172" t="b">
        <f>_xlfn.IFNA(_xlfn.XLOOKUP($D172,GDP_by_Country_0622!$D:$D,GDP_by_Country_0622!A:A),FALSE)</f>
        <v>0</v>
      </c>
      <c r="B172" t="b">
        <f>_xlfn.IFNA(_xlfn.XLOOKUP($D172,GDP_by_Country_0622!$D:$D,GDP_by_Country_0622!B:B),FALSE)</f>
        <v>0</v>
      </c>
      <c r="C172" t="b">
        <f>_xlfn.IFNA(_xlfn.XLOOKUP($D172,GDP_by_Country_0622!$D:$D,GDP_by_Country_0622!C:C),FALSE)</f>
        <v>0</v>
      </c>
      <c r="D172" t="str">
        <f>_xlfn.XLOOKUP('Hist-ghg-emissions'!E172,'Country Code &amp; Info'!B:B,'Country Code &amp; Info'!A:A)</f>
        <v>TJK</v>
      </c>
      <c r="E172" s="25" t="s">
        <v>65</v>
      </c>
      <c r="F172" s="24" t="str">
        <f>IF(_xlfn.IFNA(_xlfn.XLOOKUP(D172,GDP_by_Country_0622!D$1:D$47,GDP_by_Country_0622!D$1:D$47),0)=0,"N","Y")</f>
        <v>N</v>
      </c>
      <c r="G172" s="22" t="s">
        <v>65</v>
      </c>
      <c r="H172" t="s">
        <v>722</v>
      </c>
      <c r="I172">
        <v>17.82</v>
      </c>
      <c r="J172">
        <v>16.95</v>
      </c>
      <c r="K172">
        <v>13.94</v>
      </c>
      <c r="L172">
        <v>11.1</v>
      </c>
      <c r="M172">
        <v>8.6300000000000008</v>
      </c>
      <c r="N172">
        <v>8.0399999999999991</v>
      </c>
      <c r="O172">
        <v>7.41</v>
      </c>
      <c r="P172">
        <v>7.65</v>
      </c>
      <c r="Q172">
        <v>7.59</v>
      </c>
      <c r="R172">
        <v>7.11</v>
      </c>
      <c r="S172">
        <v>6.76</v>
      </c>
      <c r="T172">
        <v>6.41</v>
      </c>
      <c r="U172">
        <v>6.46</v>
      </c>
      <c r="V172">
        <v>6.62</v>
      </c>
      <c r="W172">
        <v>7.18</v>
      </c>
      <c r="X172">
        <v>7.26</v>
      </c>
      <c r="Y172">
        <v>7.71</v>
      </c>
      <c r="Z172">
        <v>8.3800000000000008</v>
      </c>
      <c r="AA172">
        <v>8.73</v>
      </c>
      <c r="AB172">
        <v>8.39</v>
      </c>
      <c r="AC172">
        <v>8.43</v>
      </c>
      <c r="AD172">
        <v>8.66</v>
      </c>
      <c r="AE172">
        <v>9.44</v>
      </c>
      <c r="AF172">
        <v>9.86</v>
      </c>
      <c r="AG172">
        <v>11.3</v>
      </c>
      <c r="AH172">
        <v>11.88</v>
      </c>
      <c r="AI172">
        <v>13.52</v>
      </c>
      <c r="AJ172">
        <v>14.07</v>
      </c>
      <c r="AK172">
        <v>15.08</v>
      </c>
      <c r="AO172" s="21"/>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c r="BN172" s="22"/>
      <c r="BO172" s="22"/>
      <c r="BP172" s="22"/>
      <c r="BQ172" s="22"/>
      <c r="BR172" s="22"/>
      <c r="BS172" s="22"/>
    </row>
    <row r="173" spans="1:71" x14ac:dyDescent="0.2">
      <c r="A173" t="b">
        <f>_xlfn.IFNA(_xlfn.XLOOKUP($D173,GDP_by_Country_0622!$D:$D,GDP_by_Country_0622!A:A),FALSE)</f>
        <v>0</v>
      </c>
      <c r="B173" t="b">
        <f>_xlfn.IFNA(_xlfn.XLOOKUP($D173,GDP_by_Country_0622!$D:$D,GDP_by_Country_0622!B:B),FALSE)</f>
        <v>0</v>
      </c>
      <c r="C173" t="b">
        <f>_xlfn.IFNA(_xlfn.XLOOKUP($D173,GDP_by_Country_0622!$D:$D,GDP_by_Country_0622!C:C),FALSE)</f>
        <v>0</v>
      </c>
      <c r="D173" t="str">
        <f>_xlfn.XLOOKUP('Hist-ghg-emissions'!E173,'Country Code &amp; Info'!B:B,'Country Code &amp; Info'!A:A)</f>
        <v>TKM</v>
      </c>
      <c r="E173" s="25" t="s">
        <v>63</v>
      </c>
      <c r="F173" s="24" t="str">
        <f>IF(_xlfn.IFNA(_xlfn.XLOOKUP(D173,GDP_by_Country_0622!D$1:D$47,GDP_by_Country_0622!D$1:D$47),0)=0,"N","Y")</f>
        <v>N</v>
      </c>
      <c r="G173" s="22" t="s">
        <v>63</v>
      </c>
      <c r="H173" t="s">
        <v>722</v>
      </c>
      <c r="I173">
        <v>79.180000000000007</v>
      </c>
      <c r="J173">
        <v>69.95</v>
      </c>
      <c r="K173">
        <v>56.19</v>
      </c>
      <c r="L173">
        <v>53.18</v>
      </c>
      <c r="M173">
        <v>57.44</v>
      </c>
      <c r="N173">
        <v>59.38</v>
      </c>
      <c r="O173">
        <v>56.92</v>
      </c>
      <c r="P173">
        <v>57.69</v>
      </c>
      <c r="Q173">
        <v>59.91</v>
      </c>
      <c r="R173">
        <v>66.86</v>
      </c>
      <c r="S173">
        <v>69.8</v>
      </c>
      <c r="T173">
        <v>72.84</v>
      </c>
      <c r="U173">
        <v>77.22</v>
      </c>
      <c r="V173">
        <v>84.38</v>
      </c>
      <c r="W173">
        <v>88.86</v>
      </c>
      <c r="X173">
        <v>89.34</v>
      </c>
      <c r="Y173">
        <v>89.75</v>
      </c>
      <c r="Z173">
        <v>94.27</v>
      </c>
      <c r="AA173">
        <v>94.4</v>
      </c>
      <c r="AB173">
        <v>86.13</v>
      </c>
      <c r="AC173">
        <v>91.9</v>
      </c>
      <c r="AD173">
        <v>101.66</v>
      </c>
      <c r="AE173">
        <v>108.94</v>
      </c>
      <c r="AF173">
        <v>114.27</v>
      </c>
      <c r="AG173">
        <v>119.77</v>
      </c>
      <c r="AH173">
        <v>126.15</v>
      </c>
      <c r="AI173">
        <v>125.94</v>
      </c>
      <c r="AJ173">
        <v>125.62</v>
      </c>
      <c r="AK173">
        <v>125.08</v>
      </c>
      <c r="AO173" s="21"/>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c r="BN173" s="22"/>
      <c r="BO173" s="22"/>
      <c r="BP173" s="22"/>
      <c r="BQ173" s="22"/>
      <c r="BR173" s="22"/>
      <c r="BS173" s="22"/>
    </row>
    <row r="174" spans="1:71" x14ac:dyDescent="0.2">
      <c r="A174" t="b">
        <f>_xlfn.IFNA(_xlfn.XLOOKUP($D174,GDP_by_Country_0622!$D:$D,GDP_by_Country_0622!A:A),FALSE)</f>
        <v>0</v>
      </c>
      <c r="B174" t="b">
        <f>_xlfn.IFNA(_xlfn.XLOOKUP($D174,GDP_by_Country_0622!$D:$D,GDP_by_Country_0622!B:B),FALSE)</f>
        <v>0</v>
      </c>
      <c r="C174" t="b">
        <f>_xlfn.IFNA(_xlfn.XLOOKUP($D174,GDP_by_Country_0622!$D:$D,GDP_by_Country_0622!C:C),FALSE)</f>
        <v>0</v>
      </c>
      <c r="D174" t="str">
        <f>_xlfn.XLOOKUP('Hist-ghg-emissions'!E174,'Country Code &amp; Info'!B:B,'Country Code &amp; Info'!A:A)</f>
        <v>TLS</v>
      </c>
      <c r="E174" s="25" t="s">
        <v>59</v>
      </c>
      <c r="F174" s="24" t="str">
        <f>IF(_xlfn.IFNA(_xlfn.XLOOKUP(D174,GDP_by_Country_0622!D$1:D$47,GDP_by_Country_0622!D$1:D$47),0)=0,"N","Y")</f>
        <v>N</v>
      </c>
      <c r="G174" s="22" t="s">
        <v>59</v>
      </c>
      <c r="H174" t="s">
        <v>722</v>
      </c>
      <c r="I174">
        <v>0.92</v>
      </c>
      <c r="J174">
        <v>0.99</v>
      </c>
      <c r="K174">
        <v>0.99</v>
      </c>
      <c r="L174">
        <v>1.03</v>
      </c>
      <c r="M174">
        <v>1.1100000000000001</v>
      </c>
      <c r="N174">
        <v>1.1299999999999999</v>
      </c>
      <c r="O174">
        <v>1.1499999999999999</v>
      </c>
      <c r="P174">
        <v>1.1599999999999999</v>
      </c>
      <c r="Q174">
        <v>1.18</v>
      </c>
      <c r="R174">
        <v>1.07</v>
      </c>
      <c r="S174">
        <v>1.1299999999999999</v>
      </c>
      <c r="T174">
        <v>2.2000000000000002</v>
      </c>
      <c r="U174">
        <v>3.26</v>
      </c>
      <c r="V174">
        <v>4.0999999999999996</v>
      </c>
      <c r="W174">
        <v>4.9000000000000004</v>
      </c>
      <c r="X174">
        <v>5.88</v>
      </c>
      <c r="Y174">
        <v>6.23</v>
      </c>
      <c r="Z174">
        <v>6.52</v>
      </c>
      <c r="AA174">
        <v>6.89</v>
      </c>
      <c r="AB174">
        <v>7.21</v>
      </c>
      <c r="AC174">
        <v>7.52</v>
      </c>
      <c r="AD174">
        <v>7.41</v>
      </c>
      <c r="AE174">
        <v>7.39</v>
      </c>
      <c r="AF174">
        <v>7.36</v>
      </c>
      <c r="AG174">
        <v>7.33</v>
      </c>
      <c r="AH174">
        <v>7.36</v>
      </c>
      <c r="AI174">
        <v>7.23</v>
      </c>
      <c r="AJ174">
        <v>6.86</v>
      </c>
      <c r="AK174">
        <v>6.66</v>
      </c>
      <c r="AO174" s="21"/>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c r="BN174" s="22"/>
      <c r="BO174" s="22"/>
      <c r="BP174" s="22"/>
      <c r="BQ174" s="22"/>
      <c r="BR174" s="22"/>
      <c r="BS174" s="22"/>
    </row>
    <row r="175" spans="1:71" x14ac:dyDescent="0.2">
      <c r="A175" t="b">
        <f>_xlfn.IFNA(_xlfn.XLOOKUP($D175,GDP_by_Country_0622!$D:$D,GDP_by_Country_0622!A:A),FALSE)</f>
        <v>0</v>
      </c>
      <c r="B175" t="b">
        <f>_xlfn.IFNA(_xlfn.XLOOKUP($D175,GDP_by_Country_0622!$D:$D,GDP_by_Country_0622!B:B),FALSE)</f>
        <v>0</v>
      </c>
      <c r="C175" t="b">
        <f>_xlfn.IFNA(_xlfn.XLOOKUP($D175,GDP_by_Country_0622!$D:$D,GDP_by_Country_0622!C:C),FALSE)</f>
        <v>0</v>
      </c>
      <c r="D175" t="str">
        <f>_xlfn.XLOOKUP('Hist-ghg-emissions'!E175,'Country Code &amp; Info'!B:B,'Country Code &amp; Info'!A:A)</f>
        <v>TON</v>
      </c>
      <c r="E175" s="25" t="s">
        <v>55</v>
      </c>
      <c r="F175" s="24" t="str">
        <f>IF(_xlfn.IFNA(_xlfn.XLOOKUP(D175,GDP_by_Country_0622!D$1:D$47,GDP_by_Country_0622!D$1:D$47),0)=0,"N","Y")</f>
        <v>N</v>
      </c>
      <c r="G175" s="22" t="s">
        <v>55</v>
      </c>
      <c r="H175" t="s">
        <v>722</v>
      </c>
      <c r="I175">
        <v>0.25</v>
      </c>
      <c r="J175">
        <v>0.27</v>
      </c>
      <c r="K175">
        <v>0.25</v>
      </c>
      <c r="L175">
        <v>0.26</v>
      </c>
      <c r="M175">
        <v>0.27</v>
      </c>
      <c r="N175">
        <v>0.26</v>
      </c>
      <c r="O175">
        <v>0.24</v>
      </c>
      <c r="P175">
        <v>0.25</v>
      </c>
      <c r="Q175">
        <v>0.24</v>
      </c>
      <c r="R175">
        <v>0.26</v>
      </c>
      <c r="S175">
        <v>0.24</v>
      </c>
      <c r="T175">
        <v>0.23</v>
      </c>
      <c r="U175">
        <v>0.24</v>
      </c>
      <c r="V175">
        <v>0.26</v>
      </c>
      <c r="W175">
        <v>0.27</v>
      </c>
      <c r="X175">
        <v>0.28000000000000003</v>
      </c>
      <c r="Y175">
        <v>0.28999999999999998</v>
      </c>
      <c r="Z175">
        <v>0.27</v>
      </c>
      <c r="AA175">
        <v>0.27</v>
      </c>
      <c r="AB175">
        <v>0.28000000000000003</v>
      </c>
      <c r="AC175">
        <v>0.26</v>
      </c>
      <c r="AD175">
        <v>0.25</v>
      </c>
      <c r="AE175">
        <v>0.26</v>
      </c>
      <c r="AF175">
        <v>0.26</v>
      </c>
      <c r="AG175">
        <v>0.27</v>
      </c>
      <c r="AH175">
        <v>0.27</v>
      </c>
      <c r="AI175">
        <v>0.31</v>
      </c>
      <c r="AJ175">
        <v>0.34</v>
      </c>
      <c r="AK175">
        <v>0.35</v>
      </c>
      <c r="AO175" s="21"/>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c r="BN175" s="22"/>
      <c r="BO175" s="22"/>
      <c r="BP175" s="22"/>
      <c r="BQ175" s="22"/>
      <c r="BR175" s="22"/>
      <c r="BS175" s="22"/>
    </row>
    <row r="176" spans="1:71" x14ac:dyDescent="0.2">
      <c r="A176" t="b">
        <f>_xlfn.IFNA(_xlfn.XLOOKUP($D176,GDP_by_Country_0622!$D:$D,GDP_by_Country_0622!A:A),FALSE)</f>
        <v>0</v>
      </c>
      <c r="B176" t="b">
        <f>_xlfn.IFNA(_xlfn.XLOOKUP($D176,GDP_by_Country_0622!$D:$D,GDP_by_Country_0622!B:B),FALSE)</f>
        <v>0</v>
      </c>
      <c r="C176" t="b">
        <f>_xlfn.IFNA(_xlfn.XLOOKUP($D176,GDP_by_Country_0622!$D:$D,GDP_by_Country_0622!C:C),FALSE)</f>
        <v>0</v>
      </c>
      <c r="D176" t="str">
        <f>_xlfn.XLOOKUP('Hist-ghg-emissions'!E176,'Country Code &amp; Info'!B:B,'Country Code &amp; Info'!A:A)</f>
        <v>TTO</v>
      </c>
      <c r="E176" s="25" t="s">
        <v>49</v>
      </c>
      <c r="F176" s="24" t="str">
        <f>IF(_xlfn.IFNA(_xlfn.XLOOKUP(D176,GDP_by_Country_0622!D$1:D$47,GDP_by_Country_0622!D$1:D$47),0)=0,"N","Y")</f>
        <v>N</v>
      </c>
      <c r="G176" s="22" t="s">
        <v>49</v>
      </c>
      <c r="H176" t="s">
        <v>722</v>
      </c>
      <c r="I176">
        <v>15.23</v>
      </c>
      <c r="J176">
        <v>14.15</v>
      </c>
      <c r="K176">
        <v>13.1</v>
      </c>
      <c r="L176">
        <v>13.65</v>
      </c>
      <c r="M176">
        <v>14.2</v>
      </c>
      <c r="N176">
        <v>14.38</v>
      </c>
      <c r="O176">
        <v>14.64</v>
      </c>
      <c r="P176">
        <v>15.18</v>
      </c>
      <c r="Q176">
        <v>15.59</v>
      </c>
      <c r="R176">
        <v>15.79</v>
      </c>
      <c r="S176">
        <v>16.059999999999999</v>
      </c>
      <c r="T176">
        <v>17.239999999999998</v>
      </c>
      <c r="U176">
        <v>17.95</v>
      </c>
      <c r="V176">
        <v>17.3</v>
      </c>
      <c r="W176">
        <v>18.05</v>
      </c>
      <c r="X176">
        <v>21.82</v>
      </c>
      <c r="Y176">
        <v>24.56</v>
      </c>
      <c r="Z176">
        <v>24.59</v>
      </c>
      <c r="AA176">
        <v>23.84</v>
      </c>
      <c r="AB176">
        <v>23.09</v>
      </c>
      <c r="AC176">
        <v>25.7</v>
      </c>
      <c r="AD176">
        <v>26.52</v>
      </c>
      <c r="AE176">
        <v>25.74</v>
      </c>
      <c r="AF176">
        <v>26.63</v>
      </c>
      <c r="AG176">
        <v>26.1</v>
      </c>
      <c r="AH176">
        <v>25.71</v>
      </c>
      <c r="AI176">
        <v>22.97</v>
      </c>
      <c r="AJ176">
        <v>23.2</v>
      </c>
      <c r="AK176">
        <v>23.03</v>
      </c>
      <c r="AO176" s="21"/>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c r="BN176" s="22"/>
      <c r="BO176" s="22"/>
      <c r="BP176" s="22"/>
      <c r="BQ176" s="22"/>
      <c r="BR176" s="22"/>
      <c r="BS176" s="22"/>
    </row>
    <row r="177" spans="1:71" x14ac:dyDescent="0.2">
      <c r="A177" t="b">
        <f>_xlfn.IFNA(_xlfn.XLOOKUP($D177,GDP_by_Country_0622!$D:$D,GDP_by_Country_0622!A:A),FALSE)</f>
        <v>0</v>
      </c>
      <c r="B177" t="b">
        <f>_xlfn.IFNA(_xlfn.XLOOKUP($D177,GDP_by_Country_0622!$D:$D,GDP_by_Country_0622!B:B),FALSE)</f>
        <v>0</v>
      </c>
      <c r="C177" t="b">
        <f>_xlfn.IFNA(_xlfn.XLOOKUP($D177,GDP_by_Country_0622!$D:$D,GDP_by_Country_0622!C:C),FALSE)</f>
        <v>0</v>
      </c>
      <c r="D177" t="str">
        <f>_xlfn.XLOOKUP('Hist-ghg-emissions'!E177,'Country Code &amp; Info'!B:B,'Country Code &amp; Info'!A:A)</f>
        <v>TUN</v>
      </c>
      <c r="E177" s="25" t="s">
        <v>47</v>
      </c>
      <c r="F177" s="24" t="str">
        <f>IF(_xlfn.IFNA(_xlfn.XLOOKUP(D177,GDP_by_Country_0622!D$1:D$47,GDP_by_Country_0622!D$1:D$47),0)=0,"N","Y")</f>
        <v>N</v>
      </c>
      <c r="G177" s="22" t="s">
        <v>47</v>
      </c>
      <c r="H177" t="s">
        <v>722</v>
      </c>
      <c r="I177">
        <v>18.940000000000001</v>
      </c>
      <c r="J177">
        <v>19.98</v>
      </c>
      <c r="K177">
        <v>20.73</v>
      </c>
      <c r="L177">
        <v>22.3</v>
      </c>
      <c r="M177">
        <v>22.29</v>
      </c>
      <c r="N177">
        <v>22.96</v>
      </c>
      <c r="O177">
        <v>24.45</v>
      </c>
      <c r="P177">
        <v>25.15</v>
      </c>
      <c r="Q177">
        <v>26.53</v>
      </c>
      <c r="R177">
        <v>27.97</v>
      </c>
      <c r="S177">
        <v>29.55</v>
      </c>
      <c r="T177">
        <v>29.93</v>
      </c>
      <c r="U177">
        <v>30</v>
      </c>
      <c r="V177">
        <v>30.21</v>
      </c>
      <c r="W177">
        <v>31.36</v>
      </c>
      <c r="X177">
        <v>31.88</v>
      </c>
      <c r="Y177">
        <v>32.93</v>
      </c>
      <c r="Z177">
        <v>33.61</v>
      </c>
      <c r="AA177">
        <v>33.74</v>
      </c>
      <c r="AB177">
        <v>34.33</v>
      </c>
      <c r="AC177">
        <v>36.65</v>
      </c>
      <c r="AD177">
        <v>40.18</v>
      </c>
      <c r="AE177">
        <v>41.13</v>
      </c>
      <c r="AF177">
        <v>41</v>
      </c>
      <c r="AG177">
        <v>43.25</v>
      </c>
      <c r="AH177">
        <v>44.05</v>
      </c>
      <c r="AI177">
        <v>35.94</v>
      </c>
      <c r="AJ177">
        <v>36.96</v>
      </c>
      <c r="AK177">
        <v>37.31</v>
      </c>
      <c r="AO177" s="21"/>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c r="BN177" s="22"/>
      <c r="BO177" s="22"/>
      <c r="BP177" s="22"/>
      <c r="BQ177" s="22"/>
      <c r="BR177" s="22"/>
      <c r="BS177" s="22"/>
    </row>
    <row r="178" spans="1:71" x14ac:dyDescent="0.2">
      <c r="A178" t="b">
        <f>_xlfn.IFNA(_xlfn.XLOOKUP($D178,GDP_by_Country_0622!$D:$D,GDP_by_Country_0622!A:A),FALSE)</f>
        <v>0</v>
      </c>
      <c r="B178" t="b">
        <f>_xlfn.IFNA(_xlfn.XLOOKUP($D178,GDP_by_Country_0622!$D:$D,GDP_by_Country_0622!B:B),FALSE)</f>
        <v>1</v>
      </c>
      <c r="C178" t="b">
        <f>_xlfn.IFNA(_xlfn.XLOOKUP($D178,GDP_by_Country_0622!$D:$D,GDP_by_Country_0622!C:C),FALSE)</f>
        <v>1</v>
      </c>
      <c r="D178" t="str">
        <f>_xlfn.XLOOKUP('Hist-ghg-emissions'!E178,'Country Code &amp; Info'!B:B,'Country Code &amp; Info'!A:A)</f>
        <v>TUR</v>
      </c>
      <c r="E178" s="25" t="s">
        <v>45</v>
      </c>
      <c r="F178" s="24" t="str">
        <f>IF(_xlfn.IFNA(_xlfn.XLOOKUP(D178,GDP_by_Country_0622!D$1:D$47,GDP_by_Country_0622!D$1:D$47),0)=0,"N","Y")</f>
        <v>Y</v>
      </c>
      <c r="G178" s="22" t="s">
        <v>45</v>
      </c>
      <c r="H178" t="s">
        <v>722</v>
      </c>
      <c r="I178">
        <v>189.27</v>
      </c>
      <c r="J178">
        <v>191.74</v>
      </c>
      <c r="K178">
        <v>199.22</v>
      </c>
      <c r="L178">
        <v>205.73</v>
      </c>
      <c r="M178">
        <v>200.92</v>
      </c>
      <c r="N178">
        <v>215.5</v>
      </c>
      <c r="O178">
        <v>233.26</v>
      </c>
      <c r="P178">
        <v>242.39</v>
      </c>
      <c r="Q178">
        <v>243.59</v>
      </c>
      <c r="R178">
        <v>243.49</v>
      </c>
      <c r="S178">
        <v>267.48</v>
      </c>
      <c r="T178">
        <v>219.28</v>
      </c>
      <c r="U178">
        <v>229.56</v>
      </c>
      <c r="V178">
        <v>241.45</v>
      </c>
      <c r="W178">
        <v>247.73</v>
      </c>
      <c r="X178">
        <v>260.27</v>
      </c>
      <c r="Y178">
        <v>289.64999999999998</v>
      </c>
      <c r="Z178">
        <v>319.58999999999997</v>
      </c>
      <c r="AA178">
        <v>318.18</v>
      </c>
      <c r="AB178">
        <v>321.60000000000002</v>
      </c>
      <c r="AC178">
        <v>331.37</v>
      </c>
      <c r="AD178">
        <v>337.24</v>
      </c>
      <c r="AE178">
        <v>351.35</v>
      </c>
      <c r="AF178">
        <v>342.57</v>
      </c>
      <c r="AG178">
        <v>367.45</v>
      </c>
      <c r="AH178">
        <v>374.18</v>
      </c>
      <c r="AI178">
        <v>432.17</v>
      </c>
      <c r="AJ178">
        <v>474.03</v>
      </c>
      <c r="AK178">
        <v>473.87</v>
      </c>
      <c r="AO178" s="21"/>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c r="BO178" s="22"/>
      <c r="BP178" s="22"/>
      <c r="BQ178" s="22"/>
      <c r="BR178" s="22"/>
      <c r="BS178" s="22"/>
    </row>
    <row r="179" spans="1:71" x14ac:dyDescent="0.2">
      <c r="A179" t="b">
        <f>_xlfn.IFNA(_xlfn.XLOOKUP($D179,GDP_by_Country_0622!$D:$D,GDP_by_Country_0622!A:A),FALSE)</f>
        <v>0</v>
      </c>
      <c r="B179" t="b">
        <f>_xlfn.IFNA(_xlfn.XLOOKUP($D179,GDP_by_Country_0622!$D:$D,GDP_by_Country_0622!B:B),FALSE)</f>
        <v>0</v>
      </c>
      <c r="C179" t="b">
        <f>_xlfn.IFNA(_xlfn.XLOOKUP($D179,GDP_by_Country_0622!$D:$D,GDP_by_Country_0622!C:C),FALSE)</f>
        <v>0</v>
      </c>
      <c r="D179" t="str">
        <f>_xlfn.XLOOKUP('Hist-ghg-emissions'!E179,'Country Code &amp; Info'!B:B,'Country Code &amp; Info'!A:A)</f>
        <v>TUV</v>
      </c>
      <c r="E179" s="25" t="s">
        <v>43</v>
      </c>
      <c r="F179" s="24" t="str">
        <f>IF(_xlfn.IFNA(_xlfn.XLOOKUP(D179,GDP_by_Country_0622!D$1:D$47,GDP_by_Country_0622!D$1:D$47),0)=0,"N","Y")</f>
        <v>N</v>
      </c>
      <c r="G179" s="22" t="s">
        <v>43</v>
      </c>
      <c r="H179" t="s">
        <v>722</v>
      </c>
      <c r="I179">
        <v>0.02</v>
      </c>
      <c r="J179">
        <v>0.02</v>
      </c>
      <c r="K179">
        <v>0.02</v>
      </c>
      <c r="L179">
        <v>0.02</v>
      </c>
      <c r="M179">
        <v>0.02</v>
      </c>
      <c r="N179">
        <v>0.02</v>
      </c>
      <c r="O179">
        <v>0.02</v>
      </c>
      <c r="P179">
        <v>0.02</v>
      </c>
      <c r="Q179">
        <v>0.02</v>
      </c>
      <c r="R179">
        <v>0.02</v>
      </c>
      <c r="S179">
        <v>0.02</v>
      </c>
      <c r="T179">
        <v>0.02</v>
      </c>
      <c r="U179">
        <v>0.02</v>
      </c>
      <c r="V179">
        <v>0.02</v>
      </c>
      <c r="W179">
        <v>0.02</v>
      </c>
      <c r="X179">
        <v>0.02</v>
      </c>
      <c r="Y179">
        <v>0.02</v>
      </c>
      <c r="Z179">
        <v>0.02</v>
      </c>
      <c r="AA179">
        <v>0.02</v>
      </c>
      <c r="AB179">
        <v>0.02</v>
      </c>
      <c r="AC179">
        <v>0.02</v>
      </c>
      <c r="AD179">
        <v>0.02</v>
      </c>
      <c r="AE179">
        <v>0.02</v>
      </c>
      <c r="AF179">
        <v>0.02</v>
      </c>
      <c r="AG179">
        <v>0.02</v>
      </c>
      <c r="AH179">
        <v>0.02</v>
      </c>
      <c r="AI179">
        <v>0.02</v>
      </c>
      <c r="AJ179">
        <v>0.03</v>
      </c>
      <c r="AK179">
        <v>0.03</v>
      </c>
      <c r="AO179" s="21"/>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row>
    <row r="180" spans="1:71" x14ac:dyDescent="0.2">
      <c r="A180" t="b">
        <f>_xlfn.IFNA(_xlfn.XLOOKUP($D180,GDP_by_Country_0622!$D:$D,GDP_by_Country_0622!A:A),FALSE)</f>
        <v>0</v>
      </c>
      <c r="B180" t="b">
        <f>_xlfn.IFNA(_xlfn.XLOOKUP($D180,GDP_by_Country_0622!$D:$D,GDP_by_Country_0622!B:B),FALSE)</f>
        <v>0</v>
      </c>
      <c r="C180" t="b">
        <f>_xlfn.IFNA(_xlfn.XLOOKUP($D180,GDP_by_Country_0622!$D:$D,GDP_by_Country_0622!C:C),FALSE)</f>
        <v>0</v>
      </c>
      <c r="D180" t="str">
        <f>_xlfn.XLOOKUP('Hist-ghg-emissions'!E180,'Country Code &amp; Info'!B:B,'Country Code &amp; Info'!A:A)</f>
        <v>TZA</v>
      </c>
      <c r="E180" s="25" t="s">
        <v>41</v>
      </c>
      <c r="F180" s="24" t="str">
        <f>IF(_xlfn.IFNA(_xlfn.XLOOKUP(D180,GDP_by_Country_0622!D$1:D$47,GDP_by_Country_0622!D$1:D$47),0)=0,"N","Y")</f>
        <v>N</v>
      </c>
      <c r="G180" s="22" t="s">
        <v>41</v>
      </c>
      <c r="H180" t="s">
        <v>722</v>
      </c>
      <c r="I180">
        <v>102.75</v>
      </c>
      <c r="J180">
        <v>103</v>
      </c>
      <c r="K180">
        <v>103</v>
      </c>
      <c r="L180">
        <v>103</v>
      </c>
      <c r="M180">
        <v>104</v>
      </c>
      <c r="N180">
        <v>108</v>
      </c>
      <c r="O180">
        <v>101</v>
      </c>
      <c r="P180">
        <v>101</v>
      </c>
      <c r="Q180">
        <v>105</v>
      </c>
      <c r="R180">
        <v>104.74</v>
      </c>
      <c r="S180">
        <v>102.02</v>
      </c>
      <c r="T180">
        <v>107.46</v>
      </c>
      <c r="U180">
        <v>113.58</v>
      </c>
      <c r="V180">
        <v>122.55</v>
      </c>
      <c r="W180">
        <v>122.48</v>
      </c>
      <c r="X180">
        <v>128.97</v>
      </c>
      <c r="Y180">
        <v>124.27</v>
      </c>
      <c r="Z180">
        <v>127.09</v>
      </c>
      <c r="AA180">
        <v>130.35</v>
      </c>
      <c r="AB180">
        <v>133.03</v>
      </c>
      <c r="AC180">
        <v>136.69</v>
      </c>
      <c r="AD180">
        <v>140.84</v>
      </c>
      <c r="AE180">
        <v>148.15</v>
      </c>
      <c r="AF180">
        <v>152.41999999999999</v>
      </c>
      <c r="AG180">
        <v>155.91999999999999</v>
      </c>
      <c r="AH180">
        <v>164.65</v>
      </c>
      <c r="AI180">
        <v>176.81</v>
      </c>
      <c r="AJ180">
        <v>175.49</v>
      </c>
      <c r="AK180">
        <v>175.57</v>
      </c>
      <c r="AO180" s="21"/>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row>
    <row r="181" spans="1:71" x14ac:dyDescent="0.2">
      <c r="A181" t="b">
        <f>_xlfn.IFNA(_xlfn.XLOOKUP($D181,GDP_by_Country_0622!$D:$D,GDP_by_Country_0622!A:A),FALSE)</f>
        <v>0</v>
      </c>
      <c r="B181" t="b">
        <f>_xlfn.IFNA(_xlfn.XLOOKUP($D181,GDP_by_Country_0622!$D:$D,GDP_by_Country_0622!B:B),FALSE)</f>
        <v>0</v>
      </c>
      <c r="C181" t="b">
        <f>_xlfn.IFNA(_xlfn.XLOOKUP($D181,GDP_by_Country_0622!$D:$D,GDP_by_Country_0622!C:C),FALSE)</f>
        <v>0</v>
      </c>
      <c r="D181" t="str">
        <f>_xlfn.XLOOKUP('Hist-ghg-emissions'!E181,'Country Code &amp; Info'!B:B,'Country Code &amp; Info'!A:A)</f>
        <v>UGA</v>
      </c>
      <c r="E181" s="25" t="s">
        <v>39</v>
      </c>
      <c r="F181" s="24" t="str">
        <f>IF(_xlfn.IFNA(_xlfn.XLOOKUP(D181,GDP_by_Country_0622!D$1:D$47,GDP_by_Country_0622!D$1:D$47),0)=0,"N","Y")</f>
        <v>N</v>
      </c>
      <c r="G181" s="22" t="s">
        <v>39</v>
      </c>
      <c r="H181" t="s">
        <v>722</v>
      </c>
      <c r="I181">
        <v>34</v>
      </c>
      <c r="J181">
        <v>34.549999999999997</v>
      </c>
      <c r="K181">
        <v>34.869999999999997</v>
      </c>
      <c r="L181">
        <v>35.31</v>
      </c>
      <c r="M181">
        <v>35.06</v>
      </c>
      <c r="N181">
        <v>35.880000000000003</v>
      </c>
      <c r="O181">
        <v>36.700000000000003</v>
      </c>
      <c r="P181">
        <v>38.19</v>
      </c>
      <c r="Q181">
        <v>39.76</v>
      </c>
      <c r="R181">
        <v>39.72</v>
      </c>
      <c r="S181">
        <v>39.64</v>
      </c>
      <c r="T181">
        <v>39.450000000000003</v>
      </c>
      <c r="U181">
        <v>40.409999999999997</v>
      </c>
      <c r="V181">
        <v>42.31</v>
      </c>
      <c r="W181">
        <v>42.53</v>
      </c>
      <c r="X181">
        <v>44.79</v>
      </c>
      <c r="Y181">
        <v>44.25</v>
      </c>
      <c r="Z181">
        <v>47.72</v>
      </c>
      <c r="AA181">
        <v>54.95</v>
      </c>
      <c r="AB181">
        <v>55.99</v>
      </c>
      <c r="AC181">
        <v>58.84</v>
      </c>
      <c r="AD181">
        <v>59.58</v>
      </c>
      <c r="AE181">
        <v>61.57</v>
      </c>
      <c r="AF181">
        <v>62.54</v>
      </c>
      <c r="AG181">
        <v>64.260000000000005</v>
      </c>
      <c r="AH181">
        <v>66.069999999999993</v>
      </c>
      <c r="AI181">
        <v>68.72</v>
      </c>
      <c r="AJ181">
        <v>69.83</v>
      </c>
      <c r="AK181">
        <v>70.709999999999994</v>
      </c>
      <c r="AO181" s="21"/>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2"/>
      <c r="BP181" s="22"/>
      <c r="BQ181" s="22"/>
      <c r="BR181" s="22"/>
      <c r="BS181" s="22"/>
    </row>
    <row r="182" spans="1:71" x14ac:dyDescent="0.2">
      <c r="A182" t="b">
        <f>_xlfn.IFNA(_xlfn.XLOOKUP($D182,GDP_by_Country_0622!$D:$D,GDP_by_Country_0622!A:A),FALSE)</f>
        <v>0</v>
      </c>
      <c r="B182" t="b">
        <f>_xlfn.IFNA(_xlfn.XLOOKUP($D182,GDP_by_Country_0622!$D:$D,GDP_by_Country_0622!B:B),FALSE)</f>
        <v>0</v>
      </c>
      <c r="C182" t="b">
        <f>_xlfn.IFNA(_xlfn.XLOOKUP($D182,GDP_by_Country_0622!$D:$D,GDP_by_Country_0622!C:C),FALSE)</f>
        <v>0</v>
      </c>
      <c r="D182" t="str">
        <f>_xlfn.XLOOKUP('Hist-ghg-emissions'!E182,'Country Code &amp; Info'!B:B,'Country Code &amp; Info'!A:A)</f>
        <v>UKR</v>
      </c>
      <c r="E182" s="25" t="s">
        <v>37</v>
      </c>
      <c r="F182" s="24" t="str">
        <f>IF(_xlfn.IFNA(_xlfn.XLOOKUP(D182,GDP_by_Country_0622!D$1:D$47,GDP_by_Country_0622!D$1:D$47),0)=0,"N","Y")</f>
        <v>N</v>
      </c>
      <c r="G182" s="22" t="s">
        <v>37</v>
      </c>
      <c r="H182" t="s">
        <v>722</v>
      </c>
      <c r="I182">
        <v>873.7</v>
      </c>
      <c r="J182">
        <v>828.09</v>
      </c>
      <c r="K182">
        <v>735.92</v>
      </c>
      <c r="L182">
        <v>646.85</v>
      </c>
      <c r="M182">
        <v>551.54999999999995</v>
      </c>
      <c r="N182">
        <v>521.01</v>
      </c>
      <c r="O182">
        <v>459.23</v>
      </c>
      <c r="P182">
        <v>434.81</v>
      </c>
      <c r="Q182">
        <v>406.96</v>
      </c>
      <c r="R182">
        <v>403.27</v>
      </c>
      <c r="S182">
        <v>385.01</v>
      </c>
      <c r="T182">
        <v>408.37</v>
      </c>
      <c r="U182">
        <v>411.04</v>
      </c>
      <c r="V182">
        <v>441.53</v>
      </c>
      <c r="W182">
        <v>406.48</v>
      </c>
      <c r="X182">
        <v>387.71</v>
      </c>
      <c r="Y182">
        <v>393.04</v>
      </c>
      <c r="Z182">
        <v>401.26</v>
      </c>
      <c r="AA182">
        <v>387.22</v>
      </c>
      <c r="AB182">
        <v>327.37</v>
      </c>
      <c r="AC182">
        <v>345.37</v>
      </c>
      <c r="AD182">
        <v>376.94</v>
      </c>
      <c r="AE182">
        <v>364.85</v>
      </c>
      <c r="AF182">
        <v>353.9</v>
      </c>
      <c r="AG182">
        <v>317.98</v>
      </c>
      <c r="AH182">
        <v>265.08</v>
      </c>
      <c r="AI182">
        <v>277.97000000000003</v>
      </c>
      <c r="AJ182">
        <v>251.96</v>
      </c>
      <c r="AK182">
        <v>262.43</v>
      </c>
      <c r="AO182" s="21"/>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c r="BN182" s="22"/>
      <c r="BO182" s="22"/>
      <c r="BP182" s="22"/>
      <c r="BQ182" s="22"/>
      <c r="BR182" s="22"/>
      <c r="BS182" s="22"/>
    </row>
    <row r="183" spans="1:71" x14ac:dyDescent="0.2">
      <c r="A183" t="b">
        <f>_xlfn.IFNA(_xlfn.XLOOKUP($D183,GDP_by_Country_0622!$D:$D,GDP_by_Country_0622!A:A),FALSE)</f>
        <v>0</v>
      </c>
      <c r="B183" t="b">
        <f>_xlfn.IFNA(_xlfn.XLOOKUP($D183,GDP_by_Country_0622!$D:$D,GDP_by_Country_0622!B:B),FALSE)</f>
        <v>0</v>
      </c>
      <c r="C183" t="b">
        <f>_xlfn.IFNA(_xlfn.XLOOKUP($D183,GDP_by_Country_0622!$D:$D,GDP_by_Country_0622!C:C),FALSE)</f>
        <v>0</v>
      </c>
      <c r="D183" t="str">
        <f>_xlfn.XLOOKUP('Hist-ghg-emissions'!E183,'Country Code &amp; Info'!B:B,'Country Code &amp; Info'!A:A)</f>
        <v>URY</v>
      </c>
      <c r="E183" s="25" t="s">
        <v>33</v>
      </c>
      <c r="F183" s="24" t="str">
        <f>IF(_xlfn.IFNA(_xlfn.XLOOKUP(D183,GDP_by_Country_0622!D$1:D$47,GDP_by_Country_0622!D$1:D$47),0)=0,"N","Y")</f>
        <v>N</v>
      </c>
      <c r="G183" s="22" t="s">
        <v>33</v>
      </c>
      <c r="H183" t="s">
        <v>722</v>
      </c>
      <c r="I183">
        <v>15.54</v>
      </c>
      <c r="J183">
        <v>17.16</v>
      </c>
      <c r="K183">
        <v>18.77</v>
      </c>
      <c r="L183">
        <v>19.309999999999999</v>
      </c>
      <c r="M183">
        <v>19.190000000000001</v>
      </c>
      <c r="N183">
        <v>19.399999999999999</v>
      </c>
      <c r="O183">
        <v>20.7</v>
      </c>
      <c r="P183">
        <v>20.38</v>
      </c>
      <c r="Q183">
        <v>19.940000000000001</v>
      </c>
      <c r="R183">
        <v>20.96</v>
      </c>
      <c r="S183">
        <v>19.07</v>
      </c>
      <c r="T183">
        <v>21.95</v>
      </c>
      <c r="U183">
        <v>22.28</v>
      </c>
      <c r="V183">
        <v>23.18</v>
      </c>
      <c r="W183">
        <v>25.09</v>
      </c>
      <c r="X183">
        <v>25.27</v>
      </c>
      <c r="Y183">
        <v>27.39</v>
      </c>
      <c r="Z183">
        <v>26.35</v>
      </c>
      <c r="AA183">
        <v>28.89</v>
      </c>
      <c r="AB183">
        <v>28.45</v>
      </c>
      <c r="AC183">
        <v>26.04</v>
      </c>
      <c r="AD183">
        <v>30.67</v>
      </c>
      <c r="AE183">
        <v>31.52</v>
      </c>
      <c r="AF183">
        <v>30.53</v>
      </c>
      <c r="AG183">
        <v>30</v>
      </c>
      <c r="AH183">
        <v>29.77</v>
      </c>
      <c r="AI183">
        <v>35.28</v>
      </c>
      <c r="AJ183">
        <v>34.340000000000003</v>
      </c>
      <c r="AK183">
        <v>34.39</v>
      </c>
      <c r="AO183" s="21"/>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c r="BO183" s="22"/>
      <c r="BP183" s="22"/>
      <c r="BQ183" s="22"/>
      <c r="BR183" s="22"/>
      <c r="BS183" s="22"/>
    </row>
    <row r="184" spans="1:71" x14ac:dyDescent="0.2">
      <c r="A184" t="b">
        <f>_xlfn.IFNA(_xlfn.XLOOKUP($D184,GDP_by_Country_0622!$D:$D,GDP_by_Country_0622!A:A),FALSE)</f>
        <v>1</v>
      </c>
      <c r="B184" t="b">
        <f>_xlfn.IFNA(_xlfn.XLOOKUP($D184,GDP_by_Country_0622!$D:$D,GDP_by_Country_0622!B:B),FALSE)</f>
        <v>1</v>
      </c>
      <c r="C184" t="b">
        <f>_xlfn.IFNA(_xlfn.XLOOKUP($D184,GDP_by_Country_0622!$D:$D,GDP_by_Country_0622!C:C),FALSE)</f>
        <v>1</v>
      </c>
      <c r="D184" t="str">
        <f>_xlfn.XLOOKUP('Hist-ghg-emissions'!E184,'Country Code &amp; Info'!B:B,'Country Code &amp; Info'!A:A)</f>
        <v>USA</v>
      </c>
      <c r="E184" s="25" t="s">
        <v>31</v>
      </c>
      <c r="F184" s="24" t="str">
        <f>IF(_xlfn.IFNA(_xlfn.XLOOKUP(D184,GDP_by_Country_0622!D$1:D$47,GDP_by_Country_0622!D$1:D$47),0)=0,"N","Y")</f>
        <v>Y</v>
      </c>
      <c r="G184" s="22" t="s">
        <v>31</v>
      </c>
      <c r="H184" t="s">
        <v>722</v>
      </c>
      <c r="I184">
        <v>5543.47</v>
      </c>
      <c r="J184">
        <v>5501.92</v>
      </c>
      <c r="K184">
        <v>5583.8</v>
      </c>
      <c r="L184">
        <v>5691.26</v>
      </c>
      <c r="M184">
        <v>5782.2</v>
      </c>
      <c r="N184">
        <v>5843.9</v>
      </c>
      <c r="O184">
        <v>6010.62</v>
      </c>
      <c r="P184">
        <v>6258.47</v>
      </c>
      <c r="Q184">
        <v>6293.8</v>
      </c>
      <c r="R184">
        <v>6291.25</v>
      </c>
      <c r="S184">
        <v>6446.2</v>
      </c>
      <c r="T184">
        <v>6406.04</v>
      </c>
      <c r="U184">
        <v>6246.95</v>
      </c>
      <c r="V184">
        <v>6306.12</v>
      </c>
      <c r="W184">
        <v>6387.22</v>
      </c>
      <c r="X184">
        <v>6401.12</v>
      </c>
      <c r="Y184">
        <v>6306.81</v>
      </c>
      <c r="Z184">
        <v>6397.67</v>
      </c>
      <c r="AA184">
        <v>6220.21</v>
      </c>
      <c r="AB184">
        <v>5793.66</v>
      </c>
      <c r="AC184">
        <v>6041.59</v>
      </c>
      <c r="AD184">
        <v>5796.78</v>
      </c>
      <c r="AE184">
        <v>5550.87</v>
      </c>
      <c r="AF184">
        <v>5690.79</v>
      </c>
      <c r="AG184">
        <v>5711.15</v>
      </c>
      <c r="AH184">
        <v>5586.69</v>
      </c>
      <c r="AI184">
        <v>5676.92</v>
      </c>
      <c r="AJ184">
        <v>5613.64</v>
      </c>
      <c r="AK184">
        <v>5794.35</v>
      </c>
      <c r="AO184" s="21"/>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c r="BO184" s="22"/>
      <c r="BP184" s="22"/>
      <c r="BQ184" s="22"/>
      <c r="BR184" s="22"/>
      <c r="BS184" s="22"/>
    </row>
    <row r="185" spans="1:71" x14ac:dyDescent="0.2">
      <c r="A185" t="b">
        <f>_xlfn.IFNA(_xlfn.XLOOKUP($D185,GDP_by_Country_0622!$D:$D,GDP_by_Country_0622!A:A),FALSE)</f>
        <v>0</v>
      </c>
      <c r="B185" t="b">
        <f>_xlfn.IFNA(_xlfn.XLOOKUP($D185,GDP_by_Country_0622!$D:$D,GDP_by_Country_0622!B:B),FALSE)</f>
        <v>0</v>
      </c>
      <c r="C185" t="b">
        <f>_xlfn.IFNA(_xlfn.XLOOKUP($D185,GDP_by_Country_0622!$D:$D,GDP_by_Country_0622!C:C),FALSE)</f>
        <v>0</v>
      </c>
      <c r="D185" t="str">
        <f>_xlfn.XLOOKUP('Hist-ghg-emissions'!E185,'Country Code &amp; Info'!B:B,'Country Code &amp; Info'!A:A)</f>
        <v>UZB</v>
      </c>
      <c r="E185" s="25" t="s">
        <v>29</v>
      </c>
      <c r="F185" s="24" t="str">
        <f>IF(_xlfn.IFNA(_xlfn.XLOOKUP(D185,GDP_by_Country_0622!D$1:D$47,GDP_by_Country_0622!D$1:D$47),0)=0,"N","Y")</f>
        <v>N</v>
      </c>
      <c r="G185" s="22" t="s">
        <v>29</v>
      </c>
      <c r="H185" t="s">
        <v>722</v>
      </c>
      <c r="I185">
        <v>197.93</v>
      </c>
      <c r="J185">
        <v>200.66</v>
      </c>
      <c r="K185">
        <v>190.34</v>
      </c>
      <c r="L185">
        <v>222.25</v>
      </c>
      <c r="M185">
        <v>199.69</v>
      </c>
      <c r="N185">
        <v>190.94</v>
      </c>
      <c r="O185">
        <v>193.36</v>
      </c>
      <c r="P185">
        <v>187.84</v>
      </c>
      <c r="Q185">
        <v>198.82</v>
      </c>
      <c r="R185">
        <v>205.67</v>
      </c>
      <c r="S185">
        <v>225.43</v>
      </c>
      <c r="T185">
        <v>218.92</v>
      </c>
      <c r="U185">
        <v>222.74</v>
      </c>
      <c r="V185">
        <v>217.72</v>
      </c>
      <c r="W185">
        <v>220.2</v>
      </c>
      <c r="X185">
        <v>217.26</v>
      </c>
      <c r="Y185">
        <v>240.12</v>
      </c>
      <c r="Z185">
        <v>238.1</v>
      </c>
      <c r="AA185">
        <v>247.58</v>
      </c>
      <c r="AB185">
        <v>221.36</v>
      </c>
      <c r="AC185">
        <v>226.78</v>
      </c>
      <c r="AD185">
        <v>239.23</v>
      </c>
      <c r="AE185">
        <v>227.25</v>
      </c>
      <c r="AF185">
        <v>229.83</v>
      </c>
      <c r="AG185">
        <v>222.96</v>
      </c>
      <c r="AH185">
        <v>219.73</v>
      </c>
      <c r="AI185">
        <v>227.54</v>
      </c>
      <c r="AJ185">
        <v>231.55</v>
      </c>
      <c r="AK185">
        <v>232.14</v>
      </c>
      <c r="AO185" s="21"/>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c r="BO185" s="22"/>
      <c r="BP185" s="22"/>
      <c r="BQ185" s="22"/>
      <c r="BR185" s="22"/>
      <c r="BS185" s="22"/>
    </row>
    <row r="186" spans="1:71" x14ac:dyDescent="0.2">
      <c r="A186" t="b">
        <f>_xlfn.IFNA(_xlfn.XLOOKUP($D186,GDP_by_Country_0622!$D:$D,GDP_by_Country_0622!A:A),FALSE)</f>
        <v>0</v>
      </c>
      <c r="B186" t="b">
        <f>_xlfn.IFNA(_xlfn.XLOOKUP($D186,GDP_by_Country_0622!$D:$D,GDP_by_Country_0622!B:B),FALSE)</f>
        <v>0</v>
      </c>
      <c r="C186" t="b">
        <f>_xlfn.IFNA(_xlfn.XLOOKUP($D186,GDP_by_Country_0622!$D:$D,GDP_by_Country_0622!C:C),FALSE)</f>
        <v>0</v>
      </c>
      <c r="D186" t="str">
        <f>_xlfn.XLOOKUP('Hist-ghg-emissions'!E186,'Country Code &amp; Info'!B:B,'Country Code &amp; Info'!A:A)</f>
        <v>VCT</v>
      </c>
      <c r="E186" s="25" t="s">
        <v>27</v>
      </c>
      <c r="F186" s="24" t="str">
        <f>IF(_xlfn.IFNA(_xlfn.XLOOKUP(D186,GDP_by_Country_0622!D$1:D$47,GDP_by_Country_0622!D$1:D$47),0)=0,"N","Y")</f>
        <v>N</v>
      </c>
      <c r="G186" s="22" t="s">
        <v>726</v>
      </c>
      <c r="H186" t="s">
        <v>722</v>
      </c>
      <c r="I186">
        <v>0.11</v>
      </c>
      <c r="J186">
        <v>0.11</v>
      </c>
      <c r="K186">
        <v>0.15</v>
      </c>
      <c r="L186">
        <v>0.15</v>
      </c>
      <c r="M186">
        <v>0.17</v>
      </c>
      <c r="N186">
        <v>0.18</v>
      </c>
      <c r="O186">
        <v>0.18</v>
      </c>
      <c r="P186">
        <v>0.19</v>
      </c>
      <c r="Q186">
        <v>0.23</v>
      </c>
      <c r="R186">
        <v>0.22</v>
      </c>
      <c r="S186">
        <v>0.2</v>
      </c>
      <c r="T186">
        <v>0.28999999999999998</v>
      </c>
      <c r="U186">
        <v>0.31</v>
      </c>
      <c r="V186">
        <v>0.31</v>
      </c>
      <c r="W186">
        <v>0.33</v>
      </c>
      <c r="X186">
        <v>0.33</v>
      </c>
      <c r="Y186">
        <v>0.33</v>
      </c>
      <c r="Z186">
        <v>0.38</v>
      </c>
      <c r="AA186">
        <v>0.3</v>
      </c>
      <c r="AB186">
        <v>1.07</v>
      </c>
      <c r="AC186">
        <v>0.33</v>
      </c>
      <c r="AD186">
        <v>0.31</v>
      </c>
      <c r="AE186">
        <v>0.48</v>
      </c>
      <c r="AF186">
        <v>0.3</v>
      </c>
      <c r="AG186">
        <v>0.37</v>
      </c>
      <c r="AH186">
        <v>0.3</v>
      </c>
      <c r="AI186">
        <v>0.35</v>
      </c>
      <c r="AJ186">
        <v>0.35</v>
      </c>
      <c r="AK186">
        <v>0.37</v>
      </c>
      <c r="AO186" s="21"/>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c r="BN186" s="22"/>
      <c r="BO186" s="22"/>
      <c r="BP186" s="22"/>
      <c r="BQ186" s="22"/>
      <c r="BR186" s="22"/>
      <c r="BS186" s="22"/>
    </row>
    <row r="187" spans="1:71" x14ac:dyDescent="0.2">
      <c r="A187" t="b">
        <f>_xlfn.IFNA(_xlfn.XLOOKUP($D187,GDP_by_Country_0622!$D:$D,GDP_by_Country_0622!A:A),FALSE)</f>
        <v>0</v>
      </c>
      <c r="B187" t="b">
        <f>_xlfn.IFNA(_xlfn.XLOOKUP($D187,GDP_by_Country_0622!$D:$D,GDP_by_Country_0622!B:B),FALSE)</f>
        <v>0</v>
      </c>
      <c r="C187" t="b">
        <f>_xlfn.IFNA(_xlfn.XLOOKUP($D187,GDP_by_Country_0622!$D:$D,GDP_by_Country_0622!C:C),FALSE)</f>
        <v>0</v>
      </c>
      <c r="D187" t="str">
        <f>_xlfn.XLOOKUP('Hist-ghg-emissions'!E187,'Country Code &amp; Info'!B:B,'Country Code &amp; Info'!A:A)</f>
        <v>VEN</v>
      </c>
      <c r="E187" s="25" t="s">
        <v>25</v>
      </c>
      <c r="F187" s="24" t="str">
        <f>IF(_xlfn.IFNA(_xlfn.XLOOKUP(D187,GDP_by_Country_0622!D$1:D$47,GDP_by_Country_0622!D$1:D$47),0)=0,"N","Y")</f>
        <v>N</v>
      </c>
      <c r="G187" s="22" t="s">
        <v>740</v>
      </c>
      <c r="H187" t="s">
        <v>722</v>
      </c>
      <c r="I187">
        <v>325.64</v>
      </c>
      <c r="J187">
        <v>327.42</v>
      </c>
      <c r="K187">
        <v>331.42</v>
      </c>
      <c r="L187">
        <v>337.76</v>
      </c>
      <c r="M187">
        <v>340.51</v>
      </c>
      <c r="N187">
        <v>349.03</v>
      </c>
      <c r="O187">
        <v>363.45</v>
      </c>
      <c r="P187">
        <v>370.45</v>
      </c>
      <c r="Q187">
        <v>370.61</v>
      </c>
      <c r="R187">
        <v>365.07</v>
      </c>
      <c r="S187">
        <v>374.82</v>
      </c>
      <c r="T187">
        <v>318.43</v>
      </c>
      <c r="U187">
        <v>325</v>
      </c>
      <c r="V187">
        <v>318.62</v>
      </c>
      <c r="W187">
        <v>321.04000000000002</v>
      </c>
      <c r="X187">
        <v>335.9</v>
      </c>
      <c r="Y187">
        <v>328.29</v>
      </c>
      <c r="Z187">
        <v>332.82</v>
      </c>
      <c r="AA187">
        <v>344.66</v>
      </c>
      <c r="AB187">
        <v>345.38</v>
      </c>
      <c r="AC187">
        <v>348.48</v>
      </c>
      <c r="AD187">
        <v>368.02</v>
      </c>
      <c r="AE187">
        <v>387.66</v>
      </c>
      <c r="AF187">
        <v>392.76</v>
      </c>
      <c r="AG187">
        <v>394.2</v>
      </c>
      <c r="AH187">
        <v>379.78</v>
      </c>
      <c r="AI187">
        <v>301.07</v>
      </c>
      <c r="AJ187">
        <v>286.63</v>
      </c>
      <c r="AK187">
        <v>277.26</v>
      </c>
      <c r="AO187" s="21"/>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c r="BO187" s="22"/>
      <c r="BP187" s="22"/>
      <c r="BQ187" s="22"/>
      <c r="BR187" s="22"/>
      <c r="BS187" s="22"/>
    </row>
    <row r="188" spans="1:71" x14ac:dyDescent="0.2">
      <c r="A188" t="b">
        <f>_xlfn.IFNA(_xlfn.XLOOKUP($D188,GDP_by_Country_0622!$D:$D,GDP_by_Country_0622!A:A),FALSE)</f>
        <v>0</v>
      </c>
      <c r="B188" t="b">
        <f>_xlfn.IFNA(_xlfn.XLOOKUP($D188,GDP_by_Country_0622!$D:$D,GDP_by_Country_0622!B:B),FALSE)</f>
        <v>0</v>
      </c>
      <c r="C188" t="b">
        <f>_xlfn.IFNA(_xlfn.XLOOKUP($D188,GDP_by_Country_0622!$D:$D,GDP_by_Country_0622!C:C),FALSE)</f>
        <v>0</v>
      </c>
      <c r="D188" t="str">
        <f>_xlfn.XLOOKUP('Hist-ghg-emissions'!E188,'Country Code &amp; Info'!B:B,'Country Code &amp; Info'!A:A)</f>
        <v>VNM</v>
      </c>
      <c r="E188" s="25" t="s">
        <v>19</v>
      </c>
      <c r="F188" s="24" t="str">
        <f>IF(_xlfn.IFNA(_xlfn.XLOOKUP(D188,GDP_by_Country_0622!D$1:D$47,GDP_by_Country_0622!D$1:D$47),0)=0,"N","Y")</f>
        <v>N</v>
      </c>
      <c r="G188" s="22" t="s">
        <v>19</v>
      </c>
      <c r="H188" t="s">
        <v>722</v>
      </c>
      <c r="I188">
        <v>1.17</v>
      </c>
      <c r="J188">
        <v>4.03</v>
      </c>
      <c r="K188">
        <v>6.54</v>
      </c>
      <c r="L188">
        <v>13.23</v>
      </c>
      <c r="M188">
        <v>18.850000000000001</v>
      </c>
      <c r="N188">
        <v>25.03</v>
      </c>
      <c r="O188">
        <v>32.869999999999997</v>
      </c>
      <c r="P188">
        <v>40.65</v>
      </c>
      <c r="Q188">
        <v>51.84</v>
      </c>
      <c r="R188">
        <v>55.08</v>
      </c>
      <c r="S188">
        <v>63.11</v>
      </c>
      <c r="T188">
        <v>157.91999999999999</v>
      </c>
      <c r="U188">
        <v>174.91</v>
      </c>
      <c r="V188">
        <v>180.26</v>
      </c>
      <c r="W188">
        <v>198.37</v>
      </c>
      <c r="X188">
        <v>207.64</v>
      </c>
      <c r="Y188">
        <v>213.22</v>
      </c>
      <c r="Z188">
        <v>227.29</v>
      </c>
      <c r="AA188">
        <v>237.99</v>
      </c>
      <c r="AB188">
        <v>259.62</v>
      </c>
      <c r="AC188">
        <v>277.74</v>
      </c>
      <c r="AD188">
        <v>235.82</v>
      </c>
      <c r="AE188">
        <v>236.38</v>
      </c>
      <c r="AF188">
        <v>248.78</v>
      </c>
      <c r="AG188">
        <v>261.77999999999997</v>
      </c>
      <c r="AH188">
        <v>305.32</v>
      </c>
      <c r="AI188">
        <v>330.21</v>
      </c>
      <c r="AJ188">
        <v>328.33</v>
      </c>
      <c r="AK188">
        <v>364.43</v>
      </c>
      <c r="AO188" s="21"/>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c r="BN188" s="22"/>
      <c r="BO188" s="22"/>
      <c r="BP188" s="22"/>
      <c r="BQ188" s="22"/>
      <c r="BR188" s="22"/>
      <c r="BS188" s="22"/>
    </row>
    <row r="189" spans="1:71" x14ac:dyDescent="0.2">
      <c r="A189" t="b">
        <f>_xlfn.IFNA(_xlfn.XLOOKUP($D189,GDP_by_Country_0622!$D:$D,GDP_by_Country_0622!A:A),FALSE)</f>
        <v>0</v>
      </c>
      <c r="B189" t="b">
        <f>_xlfn.IFNA(_xlfn.XLOOKUP($D189,GDP_by_Country_0622!$D:$D,GDP_by_Country_0622!B:B),FALSE)</f>
        <v>0</v>
      </c>
      <c r="C189" t="b">
        <f>_xlfn.IFNA(_xlfn.XLOOKUP($D189,GDP_by_Country_0622!$D:$D,GDP_by_Country_0622!C:C),FALSE)</f>
        <v>0</v>
      </c>
      <c r="D189" t="str">
        <f>_xlfn.XLOOKUP('Hist-ghg-emissions'!E189,'Country Code &amp; Info'!B:B,'Country Code &amp; Info'!A:A)</f>
        <v>VUT</v>
      </c>
      <c r="E189" s="25" t="s">
        <v>17</v>
      </c>
      <c r="F189" s="24" t="str">
        <f>IF(_xlfn.IFNA(_xlfn.XLOOKUP(D189,GDP_by_Country_0622!D$1:D$47,GDP_by_Country_0622!D$1:D$47),0)=0,"N","Y")</f>
        <v>N</v>
      </c>
      <c r="G189" s="22" t="s">
        <v>17</v>
      </c>
      <c r="H189" t="s">
        <v>722</v>
      </c>
      <c r="I189">
        <v>0.5</v>
      </c>
      <c r="J189">
        <v>0.51</v>
      </c>
      <c r="K189">
        <v>0.53</v>
      </c>
      <c r="L189">
        <v>0.56000000000000005</v>
      </c>
      <c r="M189">
        <v>0.56000000000000005</v>
      </c>
      <c r="N189">
        <v>0.56999999999999995</v>
      </c>
      <c r="O189">
        <v>0.59</v>
      </c>
      <c r="P189">
        <v>0.6</v>
      </c>
      <c r="Q189">
        <v>0.6</v>
      </c>
      <c r="R189">
        <v>0.61</v>
      </c>
      <c r="S189">
        <v>0.59</v>
      </c>
      <c r="T189">
        <v>0.56999999999999995</v>
      </c>
      <c r="U189">
        <v>0.56999999999999995</v>
      </c>
      <c r="V189">
        <v>0.59</v>
      </c>
      <c r="W189">
        <v>0.57999999999999996</v>
      </c>
      <c r="X189">
        <v>0.6</v>
      </c>
      <c r="Y189">
        <v>0.6</v>
      </c>
      <c r="Z189">
        <v>0.73</v>
      </c>
      <c r="AA189">
        <v>0.73</v>
      </c>
      <c r="AB189">
        <v>0.72</v>
      </c>
      <c r="AC189">
        <v>0.74</v>
      </c>
      <c r="AD189">
        <v>0.76</v>
      </c>
      <c r="AE189">
        <v>0.76</v>
      </c>
      <c r="AF189">
        <v>0.76</v>
      </c>
      <c r="AG189">
        <v>0.82</v>
      </c>
      <c r="AH189">
        <v>0.81</v>
      </c>
      <c r="AI189">
        <v>0.86</v>
      </c>
      <c r="AJ189">
        <v>0.86</v>
      </c>
      <c r="AK189">
        <v>0.87</v>
      </c>
      <c r="AO189" s="21"/>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c r="BN189" s="22"/>
      <c r="BO189" s="22"/>
      <c r="BP189" s="22"/>
      <c r="BQ189" s="22"/>
      <c r="BR189" s="22"/>
      <c r="BS189" s="22"/>
    </row>
    <row r="190" spans="1:71" x14ac:dyDescent="0.2">
      <c r="A190" t="b">
        <f>_xlfn.IFNA(_xlfn.XLOOKUP($D190,GDP_by_Country_0622!$D:$D,GDP_by_Country_0622!A:A),FALSE)</f>
        <v>0</v>
      </c>
      <c r="B190" t="b">
        <f>_xlfn.IFNA(_xlfn.XLOOKUP($D190,GDP_by_Country_0622!$D:$D,GDP_by_Country_0622!B:B),FALSE)</f>
        <v>0</v>
      </c>
      <c r="C190" t="b">
        <f>_xlfn.IFNA(_xlfn.XLOOKUP($D190,GDP_by_Country_0622!$D:$D,GDP_by_Country_0622!C:C),FALSE)</f>
        <v>0</v>
      </c>
      <c r="D190" t="str">
        <f>_xlfn.XLOOKUP('Hist-ghg-emissions'!E190,'Country Code &amp; Info'!B:B,'Country Code &amp; Info'!A:A)</f>
        <v>WSM</v>
      </c>
      <c r="E190" s="25" t="s">
        <v>13</v>
      </c>
      <c r="F190" s="24" t="str">
        <f>IF(_xlfn.IFNA(_xlfn.XLOOKUP(D190,GDP_by_Country_0622!D$1:D$47,GDP_by_Country_0622!D$1:D$47),0)=0,"N","Y")</f>
        <v>N</v>
      </c>
      <c r="G190" s="22" t="s">
        <v>13</v>
      </c>
      <c r="H190" t="s">
        <v>722</v>
      </c>
      <c r="I190">
        <v>0.47</v>
      </c>
      <c r="J190">
        <v>0.47</v>
      </c>
      <c r="K190">
        <v>0.47</v>
      </c>
      <c r="L190">
        <v>0.48</v>
      </c>
      <c r="M190">
        <v>0.52</v>
      </c>
      <c r="N190">
        <v>0.52</v>
      </c>
      <c r="O190">
        <v>0.53</v>
      </c>
      <c r="P190">
        <v>0.53</v>
      </c>
      <c r="Q190">
        <v>0.54</v>
      </c>
      <c r="R190">
        <v>0.54</v>
      </c>
      <c r="S190">
        <v>0.55000000000000004</v>
      </c>
      <c r="T190">
        <v>0.56999999999999995</v>
      </c>
      <c r="U190">
        <v>0.56999999999999995</v>
      </c>
      <c r="V190">
        <v>0.57999999999999996</v>
      </c>
      <c r="W190">
        <v>0.59</v>
      </c>
      <c r="X190">
        <v>0.61</v>
      </c>
      <c r="Y190">
        <v>0.61</v>
      </c>
      <c r="Z190">
        <v>0.61</v>
      </c>
      <c r="AA190">
        <v>0.6</v>
      </c>
      <c r="AB190">
        <v>0.62</v>
      </c>
      <c r="AC190">
        <v>0.63</v>
      </c>
      <c r="AD190">
        <v>0.65</v>
      </c>
      <c r="AE190">
        <v>0.65</v>
      </c>
      <c r="AF190">
        <v>0.66</v>
      </c>
      <c r="AG190">
        <v>0.68</v>
      </c>
      <c r="AH190">
        <v>0.73</v>
      </c>
      <c r="AI190">
        <v>0.77</v>
      </c>
      <c r="AJ190">
        <v>0.78</v>
      </c>
      <c r="AK190">
        <v>0.8</v>
      </c>
      <c r="AO190" s="21"/>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c r="BO190" s="22"/>
      <c r="BP190" s="22"/>
      <c r="BQ190" s="22"/>
      <c r="BR190" s="22"/>
      <c r="BS190" s="22"/>
    </row>
    <row r="191" spans="1:71" x14ac:dyDescent="0.2">
      <c r="A191" t="b">
        <f>_xlfn.IFNA(_xlfn.XLOOKUP($D191,GDP_by_Country_0622!$D:$D,GDP_by_Country_0622!A:A),FALSE)</f>
        <v>0</v>
      </c>
      <c r="B191" t="b">
        <f>_xlfn.IFNA(_xlfn.XLOOKUP($D191,GDP_by_Country_0622!$D:$D,GDP_by_Country_0622!B:B),FALSE)</f>
        <v>0</v>
      </c>
      <c r="C191" t="b">
        <f>_xlfn.IFNA(_xlfn.XLOOKUP($D191,GDP_by_Country_0622!$D:$D,GDP_by_Country_0622!C:C),FALSE)</f>
        <v>0</v>
      </c>
      <c r="D191" t="str">
        <f>_xlfn.XLOOKUP('Hist-ghg-emissions'!E191,'Country Code &amp; Info'!B:B,'Country Code &amp; Info'!A:A)</f>
        <v>YEM</v>
      </c>
      <c r="E191" s="25" t="s">
        <v>9</v>
      </c>
      <c r="F191" s="24" t="str">
        <f>IF(_xlfn.IFNA(_xlfn.XLOOKUP(D191,GDP_by_Country_0622!D$1:D$47,GDP_by_Country_0622!D$1:D$47),0)=0,"N","Y")</f>
        <v>N</v>
      </c>
      <c r="G191" s="22" t="s">
        <v>735</v>
      </c>
      <c r="H191" t="s">
        <v>722</v>
      </c>
      <c r="I191">
        <v>12.37</v>
      </c>
      <c r="J191">
        <v>14.02</v>
      </c>
      <c r="K191">
        <v>14.8</v>
      </c>
      <c r="L191">
        <v>13.92</v>
      </c>
      <c r="M191">
        <v>14.3</v>
      </c>
      <c r="N191">
        <v>15.82</v>
      </c>
      <c r="O191">
        <v>16.48</v>
      </c>
      <c r="P191">
        <v>17.82</v>
      </c>
      <c r="Q191">
        <v>19.239999999999998</v>
      </c>
      <c r="R191">
        <v>21.07</v>
      </c>
      <c r="S191">
        <v>22.25</v>
      </c>
      <c r="T191">
        <v>23.84</v>
      </c>
      <c r="U191">
        <v>24.03</v>
      </c>
      <c r="V191">
        <v>26.98</v>
      </c>
      <c r="W191">
        <v>28.24</v>
      </c>
      <c r="X191">
        <v>29.33</v>
      </c>
      <c r="Y191">
        <v>29.68</v>
      </c>
      <c r="Z191">
        <v>31.41</v>
      </c>
      <c r="AA191">
        <v>33.06</v>
      </c>
      <c r="AB191">
        <v>36.97</v>
      </c>
      <c r="AC191">
        <v>35.61</v>
      </c>
      <c r="AD191">
        <v>32.39</v>
      </c>
      <c r="AE191">
        <v>31.47</v>
      </c>
      <c r="AF191">
        <v>38.35</v>
      </c>
      <c r="AG191">
        <v>38.81</v>
      </c>
      <c r="AH191">
        <v>26.05</v>
      </c>
      <c r="AI191">
        <v>22.74</v>
      </c>
      <c r="AJ191">
        <v>21.97</v>
      </c>
      <c r="AK191">
        <v>21.76</v>
      </c>
      <c r="AO191" s="21"/>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c r="BO191" s="22"/>
      <c r="BP191" s="22"/>
      <c r="BQ191" s="22"/>
      <c r="BR191" s="22"/>
      <c r="BS191" s="22"/>
    </row>
    <row r="192" spans="1:71" x14ac:dyDescent="0.2">
      <c r="A192" t="b">
        <f>_xlfn.IFNA(_xlfn.XLOOKUP($D192,GDP_by_Country_0622!$D:$D,GDP_by_Country_0622!A:A),FALSE)</f>
        <v>0</v>
      </c>
      <c r="B192" t="b">
        <f>_xlfn.IFNA(_xlfn.XLOOKUP($D192,GDP_by_Country_0622!$D:$D,GDP_by_Country_0622!B:B),FALSE)</f>
        <v>0</v>
      </c>
      <c r="C192" t="b">
        <f>_xlfn.IFNA(_xlfn.XLOOKUP($D192,GDP_by_Country_0622!$D:$D,GDP_by_Country_0622!C:C),FALSE)</f>
        <v>1</v>
      </c>
      <c r="D192" t="str">
        <f>_xlfn.XLOOKUP('Hist-ghg-emissions'!E192,'Country Code &amp; Info'!B:B,'Country Code &amp; Info'!A:A)</f>
        <v>ZAF</v>
      </c>
      <c r="E192" s="25" t="s">
        <v>7</v>
      </c>
      <c r="F192" s="24" t="str">
        <f>IF(_xlfn.IFNA(_xlfn.XLOOKUP(D192,GDP_by_Country_0622!D$1:D$47,GDP_by_Country_0622!D$1:D$47),0)=0,"N","Y")</f>
        <v>Y</v>
      </c>
      <c r="G192" s="22" t="s">
        <v>7</v>
      </c>
      <c r="H192" t="s">
        <v>722</v>
      </c>
      <c r="I192">
        <v>319.52</v>
      </c>
      <c r="J192">
        <v>315.45999999999998</v>
      </c>
      <c r="K192">
        <v>312.42</v>
      </c>
      <c r="L192">
        <v>320.86</v>
      </c>
      <c r="M192">
        <v>326.81</v>
      </c>
      <c r="N192">
        <v>337.33</v>
      </c>
      <c r="O192">
        <v>347.87</v>
      </c>
      <c r="P192">
        <v>361.36</v>
      </c>
      <c r="Q192">
        <v>368.91</v>
      </c>
      <c r="R192">
        <v>347.85</v>
      </c>
      <c r="S192">
        <v>351.05</v>
      </c>
      <c r="T192">
        <v>384.62</v>
      </c>
      <c r="U192">
        <v>400.28</v>
      </c>
      <c r="V192">
        <v>421.83</v>
      </c>
      <c r="W192">
        <v>449.33</v>
      </c>
      <c r="X192">
        <v>449.65</v>
      </c>
      <c r="Y192">
        <v>452</v>
      </c>
      <c r="Z192">
        <v>472.37</v>
      </c>
      <c r="AA192">
        <v>504.1</v>
      </c>
      <c r="AB192">
        <v>483.46</v>
      </c>
      <c r="AC192">
        <v>506.27</v>
      </c>
      <c r="AD192">
        <v>490.65</v>
      </c>
      <c r="AE192">
        <v>509.55</v>
      </c>
      <c r="AF192">
        <v>519.44000000000005</v>
      </c>
      <c r="AG192">
        <v>531.53</v>
      </c>
      <c r="AH192">
        <v>507.48</v>
      </c>
      <c r="AI192">
        <v>508.24</v>
      </c>
      <c r="AJ192">
        <v>521.36</v>
      </c>
      <c r="AK192">
        <v>520.5</v>
      </c>
      <c r="AO192" s="21"/>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c r="BN192" s="22"/>
      <c r="BO192" s="22"/>
      <c r="BP192" s="22"/>
      <c r="BQ192" s="22"/>
      <c r="BR192" s="22"/>
      <c r="BS192" s="22"/>
    </row>
    <row r="193" spans="1:71" x14ac:dyDescent="0.2">
      <c r="A193" t="b">
        <f>_xlfn.IFNA(_xlfn.XLOOKUP($D193,GDP_by_Country_0622!$D:$D,GDP_by_Country_0622!A:A),FALSE)</f>
        <v>0</v>
      </c>
      <c r="B193" t="b">
        <f>_xlfn.IFNA(_xlfn.XLOOKUP($D193,GDP_by_Country_0622!$D:$D,GDP_by_Country_0622!B:B),FALSE)</f>
        <v>0</v>
      </c>
      <c r="C193" t="b">
        <f>_xlfn.IFNA(_xlfn.XLOOKUP($D193,GDP_by_Country_0622!$D:$D,GDP_by_Country_0622!C:C),FALSE)</f>
        <v>0</v>
      </c>
      <c r="D193" t="str">
        <f>_xlfn.XLOOKUP('Hist-ghg-emissions'!E193,'Country Code &amp; Info'!B:B,'Country Code &amp; Info'!A:A)</f>
        <v>ZMB</v>
      </c>
      <c r="E193" s="25" t="s">
        <v>5</v>
      </c>
      <c r="F193" s="24" t="str">
        <f>IF(_xlfn.IFNA(_xlfn.XLOOKUP(D193,GDP_by_Country_0622!D$1:D$47,GDP_by_Country_0622!D$1:D$47),0)=0,"N","Y")</f>
        <v>N</v>
      </c>
      <c r="G193" s="22" t="s">
        <v>5</v>
      </c>
      <c r="H193" t="s">
        <v>722</v>
      </c>
      <c r="I193">
        <v>77.42</v>
      </c>
      <c r="J193">
        <v>76.95</v>
      </c>
      <c r="K193">
        <v>76.27</v>
      </c>
      <c r="L193">
        <v>74.989999999999995</v>
      </c>
      <c r="M193">
        <v>73.430000000000007</v>
      </c>
      <c r="N193">
        <v>70.94</v>
      </c>
      <c r="O193">
        <v>59.95</v>
      </c>
      <c r="P193">
        <v>58.16</v>
      </c>
      <c r="Q193">
        <v>57.15</v>
      </c>
      <c r="R193">
        <v>53.22</v>
      </c>
      <c r="S193">
        <v>47.47</v>
      </c>
      <c r="T193">
        <v>53.21</v>
      </c>
      <c r="U193">
        <v>56.45</v>
      </c>
      <c r="V193">
        <v>62.17</v>
      </c>
      <c r="W193">
        <v>62.74</v>
      </c>
      <c r="X193">
        <v>65.37</v>
      </c>
      <c r="Y193">
        <v>60.68</v>
      </c>
      <c r="Z193">
        <v>63.26</v>
      </c>
      <c r="AA193">
        <v>65.56</v>
      </c>
      <c r="AB193">
        <v>62.11</v>
      </c>
      <c r="AC193">
        <v>68.23</v>
      </c>
      <c r="AD193">
        <v>82.69</v>
      </c>
      <c r="AE193">
        <v>86.73</v>
      </c>
      <c r="AF193">
        <v>88.17</v>
      </c>
      <c r="AG193">
        <v>89.04</v>
      </c>
      <c r="AH193">
        <v>94.32</v>
      </c>
      <c r="AI193">
        <v>93.51</v>
      </c>
      <c r="AJ193">
        <v>93.87</v>
      </c>
      <c r="AK193">
        <v>93.23</v>
      </c>
      <c r="AO193" s="21"/>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c r="BN193" s="22"/>
      <c r="BO193" s="22"/>
      <c r="BP193" s="22"/>
      <c r="BQ193" s="22"/>
      <c r="BR193" s="22"/>
      <c r="BS193" s="22"/>
    </row>
    <row r="194" spans="1:71" x14ac:dyDescent="0.2">
      <c r="A194" t="b">
        <f>_xlfn.IFNA(_xlfn.XLOOKUP($D194,GDP_by_Country_0622!$D:$D,GDP_by_Country_0622!A:A),FALSE)</f>
        <v>0</v>
      </c>
      <c r="B194" t="b">
        <f>_xlfn.IFNA(_xlfn.XLOOKUP($D194,GDP_by_Country_0622!$D:$D,GDP_by_Country_0622!B:B),FALSE)</f>
        <v>0</v>
      </c>
      <c r="C194" t="b">
        <f>_xlfn.IFNA(_xlfn.XLOOKUP($D194,GDP_by_Country_0622!$D:$D,GDP_by_Country_0622!C:C),FALSE)</f>
        <v>0</v>
      </c>
      <c r="D194" t="str">
        <f>_xlfn.XLOOKUP('Hist-ghg-emissions'!E194,'Country Code &amp; Info'!B:B,'Country Code &amp; Info'!A:A)</f>
        <v>ZWE</v>
      </c>
      <c r="E194" s="25" t="s">
        <v>3</v>
      </c>
      <c r="F194" s="24" t="str">
        <f>IF(_xlfn.IFNA(_xlfn.XLOOKUP(D194,GDP_by_Country_0622!D$1:D$47,GDP_by_Country_0622!D$1:D$47),0)=0,"N","Y")</f>
        <v>N</v>
      </c>
      <c r="G194" s="22" t="s">
        <v>3</v>
      </c>
      <c r="H194" t="s">
        <v>722</v>
      </c>
      <c r="I194">
        <v>43.18</v>
      </c>
      <c r="J194">
        <v>43.48</v>
      </c>
      <c r="K194">
        <v>44.29</v>
      </c>
      <c r="L194">
        <v>40.75</v>
      </c>
      <c r="M194">
        <v>40.49</v>
      </c>
      <c r="N194">
        <v>40.35</v>
      </c>
      <c r="O194">
        <v>42.27</v>
      </c>
      <c r="P194">
        <v>41.44</v>
      </c>
      <c r="Q194">
        <v>42.75</v>
      </c>
      <c r="R194">
        <v>45.06</v>
      </c>
      <c r="S194">
        <v>42.23</v>
      </c>
      <c r="T194">
        <v>43.14</v>
      </c>
      <c r="U194">
        <v>40.159999999999997</v>
      </c>
      <c r="V194">
        <v>37.49</v>
      </c>
      <c r="W194">
        <v>37.39</v>
      </c>
      <c r="X194">
        <v>37.86</v>
      </c>
      <c r="Y194">
        <v>36.729999999999997</v>
      </c>
      <c r="Z194">
        <v>37.26</v>
      </c>
      <c r="AA194">
        <v>35.35</v>
      </c>
      <c r="AB194">
        <v>36.270000000000003</v>
      </c>
      <c r="AC194">
        <v>39.299999999999997</v>
      </c>
      <c r="AD194">
        <v>42.04</v>
      </c>
      <c r="AE194">
        <v>42.36</v>
      </c>
      <c r="AF194">
        <v>42.42</v>
      </c>
      <c r="AG194">
        <v>40.840000000000003</v>
      </c>
      <c r="AH194">
        <v>42.89</v>
      </c>
      <c r="AI194">
        <v>116.52</v>
      </c>
      <c r="AJ194">
        <v>116.09</v>
      </c>
      <c r="AK194">
        <v>118.77</v>
      </c>
      <c r="AO194" s="21"/>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c r="BN194" s="22"/>
      <c r="BO194" s="22"/>
      <c r="BP194" s="22"/>
      <c r="BQ194" s="22"/>
      <c r="BR194" s="22"/>
      <c r="BS194" s="22"/>
    </row>
    <row r="195" spans="1:71" x14ac:dyDescent="0.2">
      <c r="G195" s="22"/>
      <c r="AO195" s="21"/>
      <c r="AP195" s="22"/>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row>
    <row r="196" spans="1:71" x14ac:dyDescent="0.2">
      <c r="G196" s="22"/>
      <c r="AO196" s="21"/>
      <c r="AP196" s="22"/>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row>
  </sheetData>
  <autoFilter ref="A1:AK194" xr:uid="{57E7AA3B-3A0A-9D43-94E9-58CE62928884}"/>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4B6DD-91F2-794D-808C-3A70876F35BE}">
  <dimension ref="A1:G267"/>
  <sheetViews>
    <sheetView topLeftCell="A174" workbookViewId="0">
      <selection activeCell="C180" sqref="C180"/>
    </sheetView>
  </sheetViews>
  <sheetFormatPr baseColWidth="10" defaultRowHeight="16" x14ac:dyDescent="0.2"/>
  <cols>
    <col min="1" max="1" width="14.33203125" customWidth="1"/>
    <col min="2" max="2" width="29.33203125" customWidth="1"/>
    <col min="3" max="3" width="33" customWidth="1"/>
    <col min="4" max="4" width="28" customWidth="1"/>
    <col min="5" max="5" width="16.33203125" style="19" customWidth="1"/>
  </cols>
  <sheetData>
    <row r="1" spans="1:7" x14ac:dyDescent="0.2">
      <c r="A1" t="s">
        <v>532</v>
      </c>
      <c r="B1" t="s">
        <v>619</v>
      </c>
      <c r="C1" t="s">
        <v>622</v>
      </c>
      <c r="D1" t="s">
        <v>621</v>
      </c>
      <c r="E1" s="19" t="s">
        <v>620</v>
      </c>
      <c r="G1" s="4" t="s">
        <v>643</v>
      </c>
    </row>
    <row r="2" spans="1:7" x14ac:dyDescent="0.2">
      <c r="A2" t="s">
        <v>528</v>
      </c>
      <c r="B2" t="s">
        <v>529</v>
      </c>
      <c r="C2" t="s">
        <v>265</v>
      </c>
      <c r="D2" t="s">
        <v>343</v>
      </c>
    </row>
    <row r="3" spans="1:7" x14ac:dyDescent="0.2">
      <c r="A3" t="s">
        <v>526</v>
      </c>
      <c r="B3" t="s">
        <v>527</v>
      </c>
      <c r="C3" t="s">
        <v>125</v>
      </c>
      <c r="D3" t="s">
        <v>261</v>
      </c>
    </row>
    <row r="4" spans="1:7" x14ac:dyDescent="0.2">
      <c r="A4" t="s">
        <v>524</v>
      </c>
      <c r="B4" t="s">
        <v>525</v>
      </c>
      <c r="C4" t="s">
        <v>99</v>
      </c>
      <c r="D4" t="s">
        <v>255</v>
      </c>
    </row>
    <row r="5" spans="1:7" x14ac:dyDescent="0.2">
      <c r="A5" t="s">
        <v>522</v>
      </c>
      <c r="B5" t="s">
        <v>523</v>
      </c>
      <c r="C5" t="s">
        <v>403</v>
      </c>
      <c r="D5" t="s">
        <v>35</v>
      </c>
    </row>
    <row r="6" spans="1:7" x14ac:dyDescent="0.2">
      <c r="A6" t="s">
        <v>520</v>
      </c>
      <c r="B6" t="s">
        <v>521</v>
      </c>
      <c r="C6" t="s">
        <v>403</v>
      </c>
      <c r="D6" t="s">
        <v>343</v>
      </c>
    </row>
    <row r="7" spans="1:7" x14ac:dyDescent="0.2">
      <c r="A7" t="s">
        <v>518</v>
      </c>
      <c r="B7" t="s">
        <v>519</v>
      </c>
      <c r="E7" s="19" t="s">
        <v>618</v>
      </c>
    </row>
    <row r="8" spans="1:7" x14ac:dyDescent="0.2">
      <c r="A8" t="s">
        <v>516</v>
      </c>
      <c r="B8" t="s">
        <v>517</v>
      </c>
      <c r="C8" t="s">
        <v>227</v>
      </c>
      <c r="D8" t="s">
        <v>343</v>
      </c>
    </row>
    <row r="9" spans="1:7" x14ac:dyDescent="0.2">
      <c r="A9" t="s">
        <v>514</v>
      </c>
      <c r="B9" t="s">
        <v>515</v>
      </c>
      <c r="C9" t="s">
        <v>265</v>
      </c>
      <c r="D9" t="s">
        <v>35</v>
      </c>
    </row>
    <row r="10" spans="1:7" x14ac:dyDescent="0.2">
      <c r="A10" t="s">
        <v>512</v>
      </c>
      <c r="B10" t="s">
        <v>513</v>
      </c>
      <c r="C10" t="s">
        <v>403</v>
      </c>
      <c r="D10" t="s">
        <v>35</v>
      </c>
    </row>
    <row r="11" spans="1:7" x14ac:dyDescent="0.2">
      <c r="A11" t="s">
        <v>510</v>
      </c>
      <c r="B11" t="s">
        <v>511</v>
      </c>
      <c r="C11" t="s">
        <v>407</v>
      </c>
      <c r="D11" t="s">
        <v>35</v>
      </c>
    </row>
    <row r="12" spans="1:7" x14ac:dyDescent="0.2">
      <c r="A12" t="s">
        <v>508</v>
      </c>
      <c r="B12" t="s">
        <v>509</v>
      </c>
      <c r="C12" t="s">
        <v>265</v>
      </c>
      <c r="D12" t="s">
        <v>343</v>
      </c>
    </row>
    <row r="13" spans="1:7" x14ac:dyDescent="0.2">
      <c r="A13" t="s">
        <v>506</v>
      </c>
      <c r="B13" t="s">
        <v>507</v>
      </c>
      <c r="C13" t="s">
        <v>407</v>
      </c>
      <c r="D13" t="s">
        <v>343</v>
      </c>
      <c r="E13" s="19" t="s">
        <v>539</v>
      </c>
    </row>
    <row r="14" spans="1:7" x14ac:dyDescent="0.2">
      <c r="A14" t="s">
        <v>504</v>
      </c>
      <c r="B14" t="s">
        <v>505</v>
      </c>
      <c r="C14" t="s">
        <v>403</v>
      </c>
      <c r="D14" t="s">
        <v>343</v>
      </c>
      <c r="E14" s="19" t="s">
        <v>617</v>
      </c>
    </row>
    <row r="15" spans="1:7" x14ac:dyDescent="0.2">
      <c r="A15" t="s">
        <v>502</v>
      </c>
      <c r="B15" t="s">
        <v>503</v>
      </c>
      <c r="C15" t="s">
        <v>403</v>
      </c>
      <c r="D15" t="s">
        <v>35</v>
      </c>
    </row>
    <row r="16" spans="1:7" x14ac:dyDescent="0.2">
      <c r="A16" t="s">
        <v>500</v>
      </c>
      <c r="B16" t="s">
        <v>501</v>
      </c>
      <c r="C16" t="s">
        <v>99</v>
      </c>
      <c r="D16" t="s">
        <v>261</v>
      </c>
    </row>
    <row r="17" spans="1:5" x14ac:dyDescent="0.2">
      <c r="A17" t="s">
        <v>498</v>
      </c>
      <c r="B17" t="s">
        <v>499</v>
      </c>
      <c r="C17" t="s">
        <v>403</v>
      </c>
      <c r="D17" t="s">
        <v>343</v>
      </c>
      <c r="E17" s="19" t="s">
        <v>616</v>
      </c>
    </row>
    <row r="18" spans="1:5" x14ac:dyDescent="0.2">
      <c r="A18" t="s">
        <v>496</v>
      </c>
      <c r="B18" t="s">
        <v>497</v>
      </c>
      <c r="C18" t="s">
        <v>99</v>
      </c>
      <c r="D18" t="s">
        <v>255</v>
      </c>
    </row>
    <row r="19" spans="1:5" x14ac:dyDescent="0.2">
      <c r="A19" t="s">
        <v>494</v>
      </c>
      <c r="B19" t="s">
        <v>495</v>
      </c>
      <c r="C19" t="s">
        <v>99</v>
      </c>
      <c r="D19" t="s">
        <v>261</v>
      </c>
    </row>
    <row r="20" spans="1:5" x14ac:dyDescent="0.2">
      <c r="A20" t="s">
        <v>492</v>
      </c>
      <c r="B20" t="s">
        <v>493</v>
      </c>
      <c r="C20" t="s">
        <v>125</v>
      </c>
      <c r="D20" t="s">
        <v>255</v>
      </c>
      <c r="E20" s="19" t="s">
        <v>539</v>
      </c>
    </row>
    <row r="21" spans="1:5" x14ac:dyDescent="0.2">
      <c r="A21" t="s">
        <v>490</v>
      </c>
      <c r="B21" t="s">
        <v>491</v>
      </c>
      <c r="C21" t="s">
        <v>403</v>
      </c>
      <c r="D21" t="s">
        <v>35</v>
      </c>
    </row>
    <row r="22" spans="1:5" x14ac:dyDescent="0.2">
      <c r="A22" t="s">
        <v>488</v>
      </c>
      <c r="B22" t="s">
        <v>489</v>
      </c>
      <c r="C22" t="s">
        <v>227</v>
      </c>
      <c r="D22" t="s">
        <v>343</v>
      </c>
    </row>
    <row r="23" spans="1:5" x14ac:dyDescent="0.2">
      <c r="A23" t="s">
        <v>486</v>
      </c>
      <c r="B23" t="s">
        <v>487</v>
      </c>
      <c r="C23" t="s">
        <v>265</v>
      </c>
      <c r="D23" t="s">
        <v>343</v>
      </c>
    </row>
    <row r="24" spans="1:5" x14ac:dyDescent="0.2">
      <c r="A24" t="s">
        <v>484</v>
      </c>
      <c r="B24" t="s">
        <v>485</v>
      </c>
      <c r="C24" t="s">
        <v>403</v>
      </c>
      <c r="D24" t="s">
        <v>35</v>
      </c>
    </row>
    <row r="25" spans="1:5" x14ac:dyDescent="0.2">
      <c r="A25" t="s">
        <v>482</v>
      </c>
      <c r="B25" t="s">
        <v>483</v>
      </c>
      <c r="C25" t="s">
        <v>403</v>
      </c>
      <c r="D25" t="s">
        <v>35</v>
      </c>
      <c r="E25" s="19" t="s">
        <v>615</v>
      </c>
    </row>
    <row r="26" spans="1:5" x14ac:dyDescent="0.2">
      <c r="A26" t="s">
        <v>480</v>
      </c>
      <c r="B26" t="s">
        <v>481</v>
      </c>
      <c r="C26" t="s">
        <v>265</v>
      </c>
      <c r="D26" t="s">
        <v>35</v>
      </c>
    </row>
    <row r="27" spans="1:5" x14ac:dyDescent="0.2">
      <c r="A27" t="s">
        <v>478</v>
      </c>
      <c r="B27" t="s">
        <v>479</v>
      </c>
      <c r="C27" t="s">
        <v>193</v>
      </c>
      <c r="D27" t="s">
        <v>343</v>
      </c>
    </row>
    <row r="28" spans="1:5" x14ac:dyDescent="0.2">
      <c r="A28" t="s">
        <v>476</v>
      </c>
      <c r="B28" t="s">
        <v>477</v>
      </c>
      <c r="C28" t="s">
        <v>265</v>
      </c>
      <c r="D28" t="s">
        <v>255</v>
      </c>
    </row>
    <row r="29" spans="1:5" x14ac:dyDescent="0.2">
      <c r="A29" t="s">
        <v>474</v>
      </c>
      <c r="B29" t="s">
        <v>475</v>
      </c>
      <c r="C29" t="s">
        <v>265</v>
      </c>
      <c r="D29" t="s">
        <v>35</v>
      </c>
    </row>
    <row r="30" spans="1:5" x14ac:dyDescent="0.2">
      <c r="A30" t="s">
        <v>472</v>
      </c>
      <c r="B30" t="s">
        <v>473</v>
      </c>
      <c r="C30" t="s">
        <v>265</v>
      </c>
      <c r="D30" t="s">
        <v>343</v>
      </c>
    </row>
    <row r="31" spans="1:5" x14ac:dyDescent="0.2">
      <c r="A31" t="s">
        <v>470</v>
      </c>
      <c r="B31" t="s">
        <v>471</v>
      </c>
      <c r="C31" t="s">
        <v>407</v>
      </c>
      <c r="D31" t="s">
        <v>343</v>
      </c>
    </row>
    <row r="32" spans="1:5" x14ac:dyDescent="0.2">
      <c r="A32" t="s">
        <v>468</v>
      </c>
      <c r="B32" t="s">
        <v>469</v>
      </c>
      <c r="C32" t="s">
        <v>125</v>
      </c>
      <c r="D32" t="s">
        <v>255</v>
      </c>
    </row>
    <row r="33" spans="1:5" x14ac:dyDescent="0.2">
      <c r="A33" t="s">
        <v>466</v>
      </c>
      <c r="B33" t="s">
        <v>467</v>
      </c>
      <c r="C33" t="s">
        <v>99</v>
      </c>
      <c r="D33" t="s">
        <v>35</v>
      </c>
    </row>
    <row r="34" spans="1:5" x14ac:dyDescent="0.2">
      <c r="A34" t="s">
        <v>464</v>
      </c>
      <c r="B34" t="s">
        <v>465</v>
      </c>
      <c r="C34" t="s">
        <v>99</v>
      </c>
      <c r="D34" t="s">
        <v>261</v>
      </c>
    </row>
    <row r="35" spans="1:5" x14ac:dyDescent="0.2">
      <c r="A35" t="s">
        <v>462</v>
      </c>
      <c r="B35" t="s">
        <v>463</v>
      </c>
      <c r="C35" t="s">
        <v>193</v>
      </c>
      <c r="D35" t="s">
        <v>343</v>
      </c>
      <c r="E35" s="19" t="s">
        <v>535</v>
      </c>
    </row>
    <row r="36" spans="1:5" x14ac:dyDescent="0.2">
      <c r="A36" t="s">
        <v>460</v>
      </c>
      <c r="B36" t="s">
        <v>461</v>
      </c>
      <c r="E36" s="19" t="s">
        <v>614</v>
      </c>
    </row>
    <row r="37" spans="1:5" x14ac:dyDescent="0.2">
      <c r="A37" t="s">
        <v>458</v>
      </c>
      <c r="B37" t="s">
        <v>459</v>
      </c>
      <c r="C37" t="s">
        <v>403</v>
      </c>
      <c r="D37" t="s">
        <v>343</v>
      </c>
    </row>
    <row r="38" spans="1:5" x14ac:dyDescent="0.2">
      <c r="A38" t="s">
        <v>456</v>
      </c>
      <c r="B38" t="s">
        <v>457</v>
      </c>
      <c r="C38" t="s">
        <v>403</v>
      </c>
      <c r="D38" t="s">
        <v>343</v>
      </c>
    </row>
    <row r="39" spans="1:5" x14ac:dyDescent="0.2">
      <c r="A39" t="s">
        <v>454</v>
      </c>
      <c r="B39" t="s">
        <v>455</v>
      </c>
      <c r="C39" t="s">
        <v>265</v>
      </c>
      <c r="D39" t="s">
        <v>343</v>
      </c>
    </row>
    <row r="40" spans="1:5" x14ac:dyDescent="0.2">
      <c r="A40" t="s">
        <v>452</v>
      </c>
      <c r="B40" t="s">
        <v>453</v>
      </c>
      <c r="C40" t="s">
        <v>407</v>
      </c>
      <c r="D40" t="s">
        <v>35</v>
      </c>
      <c r="E40" s="19" t="s">
        <v>613</v>
      </c>
    </row>
    <row r="41" spans="1:5" x14ac:dyDescent="0.2">
      <c r="A41" t="s">
        <v>450</v>
      </c>
      <c r="B41" t="s">
        <v>451</v>
      </c>
      <c r="C41" t="s">
        <v>99</v>
      </c>
      <c r="D41" t="s">
        <v>255</v>
      </c>
    </row>
    <row r="42" spans="1:5" x14ac:dyDescent="0.2">
      <c r="A42" t="s">
        <v>448</v>
      </c>
      <c r="B42" t="s">
        <v>449</v>
      </c>
      <c r="C42" t="s">
        <v>99</v>
      </c>
      <c r="D42" t="s">
        <v>255</v>
      </c>
    </row>
    <row r="43" spans="1:5" x14ac:dyDescent="0.2">
      <c r="A43" t="s">
        <v>446</v>
      </c>
      <c r="B43" t="s">
        <v>447</v>
      </c>
      <c r="C43" t="s">
        <v>99</v>
      </c>
      <c r="D43" t="s">
        <v>261</v>
      </c>
    </row>
    <row r="44" spans="1:5" x14ac:dyDescent="0.2">
      <c r="A44" t="s">
        <v>444</v>
      </c>
      <c r="B44" t="s">
        <v>445</v>
      </c>
      <c r="C44" t="s">
        <v>99</v>
      </c>
      <c r="D44" t="s">
        <v>255</v>
      </c>
    </row>
    <row r="45" spans="1:5" x14ac:dyDescent="0.2">
      <c r="A45" t="s">
        <v>442</v>
      </c>
      <c r="B45" t="s">
        <v>443</v>
      </c>
      <c r="C45" t="s">
        <v>265</v>
      </c>
      <c r="D45" t="s">
        <v>35</v>
      </c>
    </row>
    <row r="46" spans="1:5" x14ac:dyDescent="0.2">
      <c r="A46" t="s">
        <v>440</v>
      </c>
      <c r="B46" t="s">
        <v>441</v>
      </c>
      <c r="C46" t="s">
        <v>99</v>
      </c>
      <c r="D46" t="s">
        <v>255</v>
      </c>
    </row>
    <row r="47" spans="1:5" x14ac:dyDescent="0.2">
      <c r="A47" t="s">
        <v>748</v>
      </c>
      <c r="B47" t="s">
        <v>724</v>
      </c>
      <c r="C47" t="s">
        <v>407</v>
      </c>
    </row>
    <row r="48" spans="1:5" x14ac:dyDescent="0.2">
      <c r="A48" t="s">
        <v>438</v>
      </c>
      <c r="B48" t="s">
        <v>714</v>
      </c>
      <c r="C48" t="s">
        <v>99</v>
      </c>
      <c r="D48" t="s">
        <v>255</v>
      </c>
    </row>
    <row r="49" spans="1:5" x14ac:dyDescent="0.2">
      <c r="A49" t="s">
        <v>436</v>
      </c>
      <c r="B49" t="s">
        <v>437</v>
      </c>
      <c r="C49" t="s">
        <v>265</v>
      </c>
      <c r="D49" t="s">
        <v>35</v>
      </c>
    </row>
    <row r="50" spans="1:5" x14ac:dyDescent="0.2">
      <c r="A50" t="s">
        <v>434</v>
      </c>
      <c r="B50" t="s">
        <v>435</v>
      </c>
    </row>
    <row r="51" spans="1:5" x14ac:dyDescent="0.2">
      <c r="A51" t="s">
        <v>432</v>
      </c>
      <c r="B51" t="s">
        <v>433</v>
      </c>
      <c r="C51" t="s">
        <v>265</v>
      </c>
      <c r="D51" t="s">
        <v>35</v>
      </c>
    </row>
    <row r="52" spans="1:5" x14ac:dyDescent="0.2">
      <c r="A52" t="s">
        <v>430</v>
      </c>
      <c r="B52" t="s">
        <v>431</v>
      </c>
      <c r="C52" t="s">
        <v>265</v>
      </c>
      <c r="D52" t="s">
        <v>343</v>
      </c>
    </row>
    <row r="53" spans="1:5" x14ac:dyDescent="0.2">
      <c r="A53" t="s">
        <v>428</v>
      </c>
      <c r="B53" t="s">
        <v>429</v>
      </c>
      <c r="C53" t="s">
        <v>265</v>
      </c>
      <c r="D53" t="s">
        <v>343</v>
      </c>
    </row>
    <row r="54" spans="1:5" x14ac:dyDescent="0.2">
      <c r="A54" t="s">
        <v>426</v>
      </c>
      <c r="B54" t="s">
        <v>427</v>
      </c>
      <c r="C54" t="s">
        <v>403</v>
      </c>
      <c r="D54" t="s">
        <v>343</v>
      </c>
      <c r="E54" s="19" t="s">
        <v>612</v>
      </c>
    </row>
    <row r="55" spans="1:5" x14ac:dyDescent="0.2">
      <c r="A55" t="s">
        <v>424</v>
      </c>
      <c r="B55" t="s">
        <v>425</v>
      </c>
      <c r="C55" t="s">
        <v>403</v>
      </c>
      <c r="D55" t="s">
        <v>343</v>
      </c>
    </row>
    <row r="56" spans="1:5" x14ac:dyDescent="0.2">
      <c r="A56" t="s">
        <v>422</v>
      </c>
      <c r="B56" t="s">
        <v>423</v>
      </c>
      <c r="C56" t="s">
        <v>403</v>
      </c>
      <c r="D56" t="s">
        <v>343</v>
      </c>
    </row>
    <row r="57" spans="1:5" x14ac:dyDescent="0.2">
      <c r="A57" t="s">
        <v>420</v>
      </c>
      <c r="B57" t="s">
        <v>421</v>
      </c>
      <c r="C57" t="s">
        <v>227</v>
      </c>
      <c r="D57" t="s">
        <v>255</v>
      </c>
    </row>
    <row r="58" spans="1:5" x14ac:dyDescent="0.2">
      <c r="A58" t="s">
        <v>418</v>
      </c>
      <c r="B58" t="s">
        <v>419</v>
      </c>
      <c r="C58" t="s">
        <v>265</v>
      </c>
      <c r="D58" t="s">
        <v>35</v>
      </c>
    </row>
    <row r="59" spans="1:5" x14ac:dyDescent="0.2">
      <c r="A59" t="s">
        <v>416</v>
      </c>
      <c r="B59" t="s">
        <v>417</v>
      </c>
      <c r="C59" t="s">
        <v>403</v>
      </c>
      <c r="D59" t="s">
        <v>343</v>
      </c>
    </row>
    <row r="60" spans="1:5" x14ac:dyDescent="0.2">
      <c r="A60" t="s">
        <v>414</v>
      </c>
      <c r="B60" t="s">
        <v>415</v>
      </c>
      <c r="C60" t="s">
        <v>265</v>
      </c>
      <c r="D60" t="s">
        <v>35</v>
      </c>
    </row>
    <row r="61" spans="1:5" x14ac:dyDescent="0.2">
      <c r="A61" t="s">
        <v>412</v>
      </c>
      <c r="B61" t="s">
        <v>413</v>
      </c>
      <c r="C61" t="s">
        <v>227</v>
      </c>
      <c r="D61" t="s">
        <v>255</v>
      </c>
    </row>
    <row r="62" spans="1:5" x14ac:dyDescent="0.2">
      <c r="A62" t="s">
        <v>410</v>
      </c>
      <c r="B62" t="s">
        <v>411</v>
      </c>
      <c r="E62" s="19" t="s">
        <v>611</v>
      </c>
    </row>
    <row r="63" spans="1:5" x14ac:dyDescent="0.2">
      <c r="A63" t="s">
        <v>408</v>
      </c>
      <c r="B63" t="s">
        <v>409</v>
      </c>
      <c r="E63" s="19" t="s">
        <v>610</v>
      </c>
    </row>
    <row r="64" spans="1:5" x14ac:dyDescent="0.2">
      <c r="A64" t="s">
        <v>406</v>
      </c>
      <c r="B64" t="s">
        <v>407</v>
      </c>
      <c r="E64" s="19" t="s">
        <v>609</v>
      </c>
    </row>
    <row r="65" spans="1:5" x14ac:dyDescent="0.2">
      <c r="A65" t="s">
        <v>404</v>
      </c>
      <c r="B65" t="s">
        <v>405</v>
      </c>
      <c r="E65" s="19" t="s">
        <v>608</v>
      </c>
    </row>
    <row r="66" spans="1:5" x14ac:dyDescent="0.2">
      <c r="A66" t="s">
        <v>402</v>
      </c>
      <c r="B66" t="s">
        <v>403</v>
      </c>
      <c r="E66" s="19" t="s">
        <v>607</v>
      </c>
    </row>
    <row r="67" spans="1:5" x14ac:dyDescent="0.2">
      <c r="A67" t="s">
        <v>400</v>
      </c>
      <c r="B67" t="s">
        <v>401</v>
      </c>
      <c r="C67" t="s">
        <v>265</v>
      </c>
      <c r="D67" t="s">
        <v>35</v>
      </c>
    </row>
    <row r="68" spans="1:5" x14ac:dyDescent="0.2">
      <c r="A68" t="s">
        <v>398</v>
      </c>
      <c r="B68" t="s">
        <v>399</v>
      </c>
      <c r="C68" t="s">
        <v>227</v>
      </c>
      <c r="D68" t="s">
        <v>255</v>
      </c>
    </row>
    <row r="69" spans="1:5" x14ac:dyDescent="0.2">
      <c r="A69" t="s">
        <v>396</v>
      </c>
      <c r="B69" t="s">
        <v>397</v>
      </c>
      <c r="E69" s="19" t="s">
        <v>606</v>
      </c>
    </row>
    <row r="70" spans="1:5" x14ac:dyDescent="0.2">
      <c r="A70" t="s">
        <v>394</v>
      </c>
      <c r="B70" t="s">
        <v>395</v>
      </c>
      <c r="C70" t="s">
        <v>99</v>
      </c>
      <c r="D70" t="s">
        <v>261</v>
      </c>
    </row>
    <row r="71" spans="1:5" x14ac:dyDescent="0.2">
      <c r="A71" t="s">
        <v>392</v>
      </c>
      <c r="B71" t="s">
        <v>393</v>
      </c>
      <c r="C71" t="s">
        <v>403</v>
      </c>
      <c r="D71" t="s">
        <v>343</v>
      </c>
      <c r="E71" s="19" t="s">
        <v>605</v>
      </c>
    </row>
    <row r="72" spans="1:5" x14ac:dyDescent="0.2">
      <c r="A72" t="s">
        <v>390</v>
      </c>
      <c r="B72" t="s">
        <v>391</v>
      </c>
      <c r="C72" t="s">
        <v>403</v>
      </c>
      <c r="D72" t="s">
        <v>343</v>
      </c>
      <c r="E72" s="19" t="s">
        <v>604</v>
      </c>
    </row>
    <row r="73" spans="1:5" x14ac:dyDescent="0.2">
      <c r="A73" t="s">
        <v>388</v>
      </c>
      <c r="B73" t="s">
        <v>389</v>
      </c>
      <c r="C73" t="s">
        <v>99</v>
      </c>
      <c r="D73" t="s">
        <v>261</v>
      </c>
      <c r="E73" s="19" t="s">
        <v>603</v>
      </c>
    </row>
    <row r="74" spans="1:5" x14ac:dyDescent="0.2">
      <c r="A74" t="s">
        <v>386</v>
      </c>
      <c r="B74" t="s">
        <v>387</v>
      </c>
      <c r="E74" s="19" t="s">
        <v>602</v>
      </c>
    </row>
    <row r="75" spans="1:5" x14ac:dyDescent="0.2">
      <c r="A75" t="s">
        <v>384</v>
      </c>
      <c r="E75" s="19" t="s">
        <v>601</v>
      </c>
    </row>
    <row r="76" spans="1:5" x14ac:dyDescent="0.2">
      <c r="A76" t="s">
        <v>382</v>
      </c>
      <c r="B76" t="s">
        <v>383</v>
      </c>
      <c r="C76" t="s">
        <v>403</v>
      </c>
      <c r="D76" t="s">
        <v>343</v>
      </c>
      <c r="E76" s="19" t="s">
        <v>600</v>
      </c>
    </row>
    <row r="77" spans="1:5" x14ac:dyDescent="0.2">
      <c r="A77" t="s">
        <v>380</v>
      </c>
      <c r="B77" t="s">
        <v>381</v>
      </c>
      <c r="C77" t="s">
        <v>407</v>
      </c>
      <c r="D77" t="s">
        <v>35</v>
      </c>
    </row>
    <row r="78" spans="1:5" x14ac:dyDescent="0.2">
      <c r="A78" t="s">
        <v>378</v>
      </c>
      <c r="B78" t="s">
        <v>379</v>
      </c>
      <c r="C78" t="s">
        <v>403</v>
      </c>
      <c r="D78" t="s">
        <v>343</v>
      </c>
      <c r="E78" s="19" t="s">
        <v>599</v>
      </c>
    </row>
    <row r="79" spans="1:5" x14ac:dyDescent="0.2">
      <c r="A79" t="s">
        <v>376</v>
      </c>
      <c r="B79" t="s">
        <v>377</v>
      </c>
      <c r="C79" t="s">
        <v>403</v>
      </c>
      <c r="D79" t="s">
        <v>343</v>
      </c>
    </row>
    <row r="80" spans="1:5" x14ac:dyDescent="0.2">
      <c r="A80" t="s">
        <v>374</v>
      </c>
      <c r="B80" t="s">
        <v>375</v>
      </c>
      <c r="C80" t="s">
        <v>407</v>
      </c>
      <c r="D80" t="s">
        <v>255</v>
      </c>
      <c r="E80" s="19" t="s">
        <v>598</v>
      </c>
    </row>
    <row r="81" spans="1:5" x14ac:dyDescent="0.2">
      <c r="A81" t="s">
        <v>372</v>
      </c>
      <c r="B81" t="s">
        <v>373</v>
      </c>
      <c r="C81" t="s">
        <v>99</v>
      </c>
      <c r="D81" t="s">
        <v>35</v>
      </c>
    </row>
    <row r="82" spans="1:5" x14ac:dyDescent="0.2">
      <c r="A82" t="s">
        <v>370</v>
      </c>
      <c r="B82" t="s">
        <v>371</v>
      </c>
      <c r="C82" t="s">
        <v>403</v>
      </c>
      <c r="D82" t="s">
        <v>343</v>
      </c>
    </row>
    <row r="83" spans="1:5" x14ac:dyDescent="0.2">
      <c r="A83" t="s">
        <v>368</v>
      </c>
      <c r="B83" t="s">
        <v>369</v>
      </c>
      <c r="C83" t="s">
        <v>403</v>
      </c>
      <c r="D83" t="s">
        <v>35</v>
      </c>
      <c r="E83" s="19" t="s">
        <v>597</v>
      </c>
    </row>
    <row r="84" spans="1:5" x14ac:dyDescent="0.2">
      <c r="A84" t="s">
        <v>366</v>
      </c>
      <c r="B84" t="s">
        <v>367</v>
      </c>
      <c r="C84" t="s">
        <v>99</v>
      </c>
      <c r="D84" t="s">
        <v>255</v>
      </c>
    </row>
    <row r="85" spans="1:5" x14ac:dyDescent="0.2">
      <c r="A85" t="s">
        <v>364</v>
      </c>
      <c r="B85" t="s">
        <v>365</v>
      </c>
      <c r="C85" t="s">
        <v>403</v>
      </c>
      <c r="D85" t="s">
        <v>343</v>
      </c>
    </row>
    <row r="86" spans="1:5" x14ac:dyDescent="0.2">
      <c r="A86" t="s">
        <v>362</v>
      </c>
      <c r="B86" t="s">
        <v>363</v>
      </c>
      <c r="C86" t="s">
        <v>99</v>
      </c>
      <c r="D86" t="s">
        <v>261</v>
      </c>
    </row>
    <row r="87" spans="1:5" x14ac:dyDescent="0.2">
      <c r="A87" t="s">
        <v>360</v>
      </c>
      <c r="B87" t="s">
        <v>361</v>
      </c>
      <c r="C87" t="s">
        <v>99</v>
      </c>
      <c r="D87" t="s">
        <v>261</v>
      </c>
    </row>
    <row r="88" spans="1:5" x14ac:dyDescent="0.2">
      <c r="A88" t="s">
        <v>358</v>
      </c>
      <c r="B88" t="s">
        <v>359</v>
      </c>
      <c r="C88" t="s">
        <v>99</v>
      </c>
      <c r="D88" t="s">
        <v>261</v>
      </c>
    </row>
    <row r="89" spans="1:5" x14ac:dyDescent="0.2">
      <c r="A89" t="s">
        <v>356</v>
      </c>
      <c r="B89" t="s">
        <v>357</v>
      </c>
      <c r="C89" t="s">
        <v>99</v>
      </c>
      <c r="D89" t="s">
        <v>35</v>
      </c>
    </row>
    <row r="90" spans="1:5" x14ac:dyDescent="0.2">
      <c r="A90" t="s">
        <v>354</v>
      </c>
      <c r="B90" t="s">
        <v>355</v>
      </c>
      <c r="C90" t="s">
        <v>403</v>
      </c>
      <c r="D90" t="s">
        <v>343</v>
      </c>
      <c r="E90" s="19" t="s">
        <v>596</v>
      </c>
    </row>
    <row r="91" spans="1:5" x14ac:dyDescent="0.2">
      <c r="A91" t="s">
        <v>352</v>
      </c>
      <c r="B91" t="s">
        <v>353</v>
      </c>
      <c r="C91" t="s">
        <v>265</v>
      </c>
      <c r="D91" t="s">
        <v>35</v>
      </c>
    </row>
    <row r="92" spans="1:5" x14ac:dyDescent="0.2">
      <c r="A92" t="s">
        <v>350</v>
      </c>
      <c r="B92" t="s">
        <v>351</v>
      </c>
      <c r="C92" t="s">
        <v>403</v>
      </c>
      <c r="D92" t="s">
        <v>343</v>
      </c>
    </row>
    <row r="93" spans="1:5" x14ac:dyDescent="0.2">
      <c r="A93" t="s">
        <v>348</v>
      </c>
      <c r="B93" t="s">
        <v>349</v>
      </c>
      <c r="C93" t="s">
        <v>265</v>
      </c>
      <c r="D93" t="s">
        <v>35</v>
      </c>
    </row>
    <row r="94" spans="1:5" x14ac:dyDescent="0.2">
      <c r="A94" t="s">
        <v>346</v>
      </c>
      <c r="B94" t="s">
        <v>347</v>
      </c>
      <c r="C94" t="s">
        <v>407</v>
      </c>
      <c r="D94" t="s">
        <v>343</v>
      </c>
    </row>
    <row r="95" spans="1:5" x14ac:dyDescent="0.2">
      <c r="A95" t="s">
        <v>344</v>
      </c>
      <c r="B95" t="s">
        <v>345</v>
      </c>
      <c r="C95" t="s">
        <v>265</v>
      </c>
      <c r="D95" t="s">
        <v>35</v>
      </c>
    </row>
    <row r="96" spans="1:5" x14ac:dyDescent="0.2">
      <c r="A96" t="s">
        <v>342</v>
      </c>
      <c r="B96" t="s">
        <v>343</v>
      </c>
      <c r="E96" s="19" t="s">
        <v>595</v>
      </c>
    </row>
    <row r="97" spans="1:5" x14ac:dyDescent="0.2">
      <c r="A97" t="s">
        <v>340</v>
      </c>
      <c r="B97" t="s">
        <v>341</v>
      </c>
      <c r="C97" t="s">
        <v>407</v>
      </c>
      <c r="D97" t="s">
        <v>343</v>
      </c>
      <c r="E97" s="19" t="s">
        <v>594</v>
      </c>
    </row>
    <row r="98" spans="1:5" x14ac:dyDescent="0.2">
      <c r="A98" t="s">
        <v>338</v>
      </c>
      <c r="B98" t="s">
        <v>339</v>
      </c>
      <c r="C98" t="s">
        <v>265</v>
      </c>
      <c r="D98" t="s">
        <v>255</v>
      </c>
    </row>
    <row r="99" spans="1:5" x14ac:dyDescent="0.2">
      <c r="A99" t="s">
        <v>336</v>
      </c>
      <c r="B99" t="s">
        <v>337</v>
      </c>
      <c r="E99" s="19" t="s">
        <v>593</v>
      </c>
    </row>
    <row r="100" spans="1:5" x14ac:dyDescent="0.2">
      <c r="A100" t="s">
        <v>334</v>
      </c>
      <c r="B100" t="s">
        <v>335</v>
      </c>
      <c r="C100" t="s">
        <v>403</v>
      </c>
      <c r="D100" t="s">
        <v>343</v>
      </c>
    </row>
    <row r="101" spans="1:5" x14ac:dyDescent="0.2">
      <c r="A101" t="s">
        <v>332</v>
      </c>
      <c r="B101" t="s">
        <v>333</v>
      </c>
      <c r="C101" t="s">
        <v>265</v>
      </c>
      <c r="D101" t="s">
        <v>261</v>
      </c>
      <c r="E101" s="19" t="s">
        <v>592</v>
      </c>
    </row>
    <row r="102" spans="1:5" x14ac:dyDescent="0.2">
      <c r="A102" t="s">
        <v>330</v>
      </c>
      <c r="B102" t="s">
        <v>331</v>
      </c>
      <c r="C102" t="s">
        <v>403</v>
      </c>
      <c r="D102" t="s">
        <v>343</v>
      </c>
    </row>
    <row r="103" spans="1:5" x14ac:dyDescent="0.2">
      <c r="A103" t="s">
        <v>328</v>
      </c>
      <c r="B103" t="s">
        <v>329</v>
      </c>
      <c r="E103" s="19" t="s">
        <v>591</v>
      </c>
    </row>
    <row r="104" spans="1:5" x14ac:dyDescent="0.2">
      <c r="A104" t="s">
        <v>326</v>
      </c>
      <c r="B104" t="s">
        <v>327</v>
      </c>
      <c r="E104" s="19" t="s">
        <v>590</v>
      </c>
    </row>
    <row r="105" spans="1:5" x14ac:dyDescent="0.2">
      <c r="A105" t="s">
        <v>324</v>
      </c>
      <c r="B105" t="s">
        <v>325</v>
      </c>
      <c r="E105" s="19" t="s">
        <v>589</v>
      </c>
    </row>
    <row r="106" spans="1:5" x14ac:dyDescent="0.2">
      <c r="A106" t="s">
        <v>322</v>
      </c>
      <c r="B106" t="s">
        <v>323</v>
      </c>
      <c r="E106" s="19" t="s">
        <v>588</v>
      </c>
    </row>
    <row r="107" spans="1:5" x14ac:dyDescent="0.2">
      <c r="A107" t="s">
        <v>320</v>
      </c>
      <c r="B107" t="s">
        <v>321</v>
      </c>
      <c r="C107" t="s">
        <v>407</v>
      </c>
      <c r="D107" t="s">
        <v>35</v>
      </c>
      <c r="E107" s="19" t="s">
        <v>587</v>
      </c>
    </row>
    <row r="108" spans="1:5" x14ac:dyDescent="0.2">
      <c r="A108" t="s">
        <v>318</v>
      </c>
      <c r="B108" t="s">
        <v>319</v>
      </c>
      <c r="E108" s="19" t="s">
        <v>586</v>
      </c>
    </row>
    <row r="109" spans="1:5" x14ac:dyDescent="0.2">
      <c r="A109" t="s">
        <v>316</v>
      </c>
      <c r="B109" t="s">
        <v>317</v>
      </c>
      <c r="C109" t="s">
        <v>403</v>
      </c>
      <c r="D109" t="s">
        <v>343</v>
      </c>
    </row>
    <row r="110" spans="1:5" x14ac:dyDescent="0.2">
      <c r="A110" t="s">
        <v>314</v>
      </c>
      <c r="B110" t="s">
        <v>315</v>
      </c>
      <c r="C110" t="s">
        <v>125</v>
      </c>
      <c r="D110" t="s">
        <v>255</v>
      </c>
      <c r="E110" s="19" t="s">
        <v>571</v>
      </c>
    </row>
    <row r="111" spans="1:5" x14ac:dyDescent="0.2">
      <c r="A111" t="s">
        <v>310</v>
      </c>
      <c r="B111" t="s">
        <v>311</v>
      </c>
      <c r="C111" t="s">
        <v>403</v>
      </c>
      <c r="D111" t="s">
        <v>343</v>
      </c>
      <c r="E111" s="19" t="s">
        <v>585</v>
      </c>
    </row>
    <row r="112" spans="1:5" x14ac:dyDescent="0.2">
      <c r="A112" t="s">
        <v>308</v>
      </c>
      <c r="B112" t="s">
        <v>309</v>
      </c>
      <c r="C112" t="s">
        <v>227</v>
      </c>
      <c r="D112" t="s">
        <v>35</v>
      </c>
      <c r="E112" s="19" t="s">
        <v>584</v>
      </c>
    </row>
    <row r="113" spans="1:5" x14ac:dyDescent="0.2">
      <c r="A113" t="s">
        <v>306</v>
      </c>
      <c r="B113" t="s">
        <v>307</v>
      </c>
      <c r="C113" t="s">
        <v>227</v>
      </c>
      <c r="D113" t="s">
        <v>35</v>
      </c>
    </row>
    <row r="114" spans="1:5" x14ac:dyDescent="0.2">
      <c r="A114" t="s">
        <v>304</v>
      </c>
      <c r="B114" t="s">
        <v>305</v>
      </c>
      <c r="C114" t="s">
        <v>403</v>
      </c>
      <c r="D114" t="s">
        <v>343</v>
      </c>
    </row>
    <row r="115" spans="1:5" x14ac:dyDescent="0.2">
      <c r="A115" t="s">
        <v>302</v>
      </c>
      <c r="B115" t="s">
        <v>303</v>
      </c>
      <c r="C115" t="s">
        <v>227</v>
      </c>
      <c r="D115" t="s">
        <v>343</v>
      </c>
    </row>
    <row r="116" spans="1:5" x14ac:dyDescent="0.2">
      <c r="A116" t="s">
        <v>300</v>
      </c>
      <c r="B116" t="s">
        <v>301</v>
      </c>
      <c r="C116" t="s">
        <v>403</v>
      </c>
      <c r="D116" t="s">
        <v>343</v>
      </c>
      <c r="E116" s="19" t="s">
        <v>583</v>
      </c>
    </row>
    <row r="117" spans="1:5" x14ac:dyDescent="0.2">
      <c r="A117" t="s">
        <v>298</v>
      </c>
      <c r="B117" t="s">
        <v>299</v>
      </c>
      <c r="C117" t="s">
        <v>265</v>
      </c>
      <c r="D117" t="s">
        <v>35</v>
      </c>
    </row>
    <row r="118" spans="1:5" x14ac:dyDescent="0.2">
      <c r="A118" t="s">
        <v>296</v>
      </c>
      <c r="B118" t="s">
        <v>297</v>
      </c>
      <c r="C118" t="s">
        <v>227</v>
      </c>
      <c r="D118" t="s">
        <v>35</v>
      </c>
    </row>
    <row r="119" spans="1:5" x14ac:dyDescent="0.2">
      <c r="A119" t="s">
        <v>294</v>
      </c>
      <c r="B119" t="s">
        <v>295</v>
      </c>
      <c r="C119" t="s">
        <v>407</v>
      </c>
      <c r="D119" t="s">
        <v>343</v>
      </c>
      <c r="E119" s="19" t="s">
        <v>535</v>
      </c>
    </row>
    <row r="120" spans="1:5" x14ac:dyDescent="0.2">
      <c r="A120" t="s">
        <v>292</v>
      </c>
      <c r="B120" t="s">
        <v>293</v>
      </c>
      <c r="C120" t="s">
        <v>403</v>
      </c>
      <c r="D120" t="s">
        <v>35</v>
      </c>
    </row>
    <row r="121" spans="1:5" x14ac:dyDescent="0.2">
      <c r="A121" t="s">
        <v>290</v>
      </c>
      <c r="B121" t="s">
        <v>291</v>
      </c>
      <c r="C121" t="s">
        <v>99</v>
      </c>
      <c r="D121" t="s">
        <v>255</v>
      </c>
      <c r="E121" s="19" t="s">
        <v>553</v>
      </c>
    </row>
    <row r="122" spans="1:5" x14ac:dyDescent="0.2">
      <c r="A122" t="s">
        <v>288</v>
      </c>
      <c r="B122" t="s">
        <v>289</v>
      </c>
      <c r="C122" t="s">
        <v>403</v>
      </c>
      <c r="D122" t="s">
        <v>255</v>
      </c>
    </row>
    <row r="123" spans="1:5" x14ac:dyDescent="0.2">
      <c r="A123" t="s">
        <v>286</v>
      </c>
      <c r="B123" t="s">
        <v>287</v>
      </c>
      <c r="C123" t="s">
        <v>407</v>
      </c>
      <c r="D123" t="s">
        <v>255</v>
      </c>
    </row>
    <row r="124" spans="1:5" x14ac:dyDescent="0.2">
      <c r="A124" t="s">
        <v>284</v>
      </c>
      <c r="B124" t="s">
        <v>285</v>
      </c>
      <c r="C124" t="s">
        <v>407</v>
      </c>
      <c r="D124" t="s">
        <v>255</v>
      </c>
    </row>
    <row r="125" spans="1:5" x14ac:dyDescent="0.2">
      <c r="A125" t="s">
        <v>282</v>
      </c>
      <c r="B125" t="s">
        <v>283</v>
      </c>
      <c r="C125" t="s">
        <v>265</v>
      </c>
      <c r="D125" t="s">
        <v>343</v>
      </c>
    </row>
    <row r="126" spans="1:5" x14ac:dyDescent="0.2">
      <c r="A126" t="s">
        <v>280</v>
      </c>
      <c r="B126" t="s">
        <v>281</v>
      </c>
      <c r="C126" t="s">
        <v>407</v>
      </c>
      <c r="D126" t="s">
        <v>343</v>
      </c>
    </row>
    <row r="127" spans="1:5" x14ac:dyDescent="0.2">
      <c r="A127" t="s">
        <v>278</v>
      </c>
      <c r="B127" t="s">
        <v>279</v>
      </c>
      <c r="C127" t="s">
        <v>227</v>
      </c>
      <c r="D127" t="s">
        <v>343</v>
      </c>
    </row>
    <row r="128" spans="1:5" x14ac:dyDescent="0.2">
      <c r="A128" t="s">
        <v>276</v>
      </c>
      <c r="B128" t="s">
        <v>277</v>
      </c>
    </row>
    <row r="129" spans="1:5" x14ac:dyDescent="0.2">
      <c r="A129" t="s">
        <v>274</v>
      </c>
      <c r="B129" t="s">
        <v>275</v>
      </c>
      <c r="C129" t="s">
        <v>407</v>
      </c>
      <c r="D129" t="s">
        <v>255</v>
      </c>
    </row>
    <row r="130" spans="1:5" x14ac:dyDescent="0.2">
      <c r="A130" t="s">
        <v>272</v>
      </c>
      <c r="B130" t="s">
        <v>273</v>
      </c>
      <c r="C130" t="s">
        <v>227</v>
      </c>
      <c r="D130" t="s">
        <v>35</v>
      </c>
    </row>
    <row r="131" spans="1:5" x14ac:dyDescent="0.2">
      <c r="A131" t="s">
        <v>270</v>
      </c>
      <c r="B131" t="s">
        <v>271</v>
      </c>
      <c r="C131" t="s">
        <v>99</v>
      </c>
      <c r="D131" t="s">
        <v>261</v>
      </c>
      <c r="E131" s="19" t="s">
        <v>582</v>
      </c>
    </row>
    <row r="132" spans="1:5" x14ac:dyDescent="0.2">
      <c r="A132" t="s">
        <v>268</v>
      </c>
      <c r="B132" t="s">
        <v>269</v>
      </c>
      <c r="C132" t="s">
        <v>227</v>
      </c>
      <c r="D132" t="s">
        <v>35</v>
      </c>
    </row>
    <row r="133" spans="1:5" x14ac:dyDescent="0.2">
      <c r="A133" t="s">
        <v>266</v>
      </c>
      <c r="B133" t="s">
        <v>267</v>
      </c>
      <c r="C133" t="s">
        <v>265</v>
      </c>
      <c r="D133" t="s">
        <v>35</v>
      </c>
    </row>
    <row r="134" spans="1:5" x14ac:dyDescent="0.2">
      <c r="A134" t="s">
        <v>264</v>
      </c>
      <c r="B134" t="s">
        <v>265</v>
      </c>
    </row>
    <row r="135" spans="1:5" x14ac:dyDescent="0.2">
      <c r="A135" t="s">
        <v>262</v>
      </c>
      <c r="B135" t="s">
        <v>263</v>
      </c>
    </row>
    <row r="136" spans="1:5" x14ac:dyDescent="0.2">
      <c r="A136" t="s">
        <v>260</v>
      </c>
      <c r="B136" t="s">
        <v>261</v>
      </c>
      <c r="E136" s="19" t="s">
        <v>581</v>
      </c>
    </row>
    <row r="137" spans="1:5" x14ac:dyDescent="0.2">
      <c r="A137" t="s">
        <v>258</v>
      </c>
      <c r="B137" t="s">
        <v>259</v>
      </c>
      <c r="C137" t="s">
        <v>403</v>
      </c>
      <c r="D137" t="s">
        <v>343</v>
      </c>
    </row>
    <row r="138" spans="1:5" x14ac:dyDescent="0.2">
      <c r="A138" t="s">
        <v>256</v>
      </c>
      <c r="B138" t="s">
        <v>257</v>
      </c>
      <c r="C138" t="s">
        <v>125</v>
      </c>
      <c r="D138" t="s">
        <v>255</v>
      </c>
    </row>
    <row r="139" spans="1:5" x14ac:dyDescent="0.2">
      <c r="A139" t="s">
        <v>254</v>
      </c>
      <c r="B139" t="s">
        <v>255</v>
      </c>
      <c r="E139" s="19" t="s">
        <v>580</v>
      </c>
    </row>
    <row r="140" spans="1:5" x14ac:dyDescent="0.2">
      <c r="A140" t="s">
        <v>252</v>
      </c>
      <c r="B140" t="s">
        <v>253</v>
      </c>
    </row>
    <row r="141" spans="1:5" x14ac:dyDescent="0.2">
      <c r="A141" t="s">
        <v>250</v>
      </c>
      <c r="B141" t="s">
        <v>251</v>
      </c>
      <c r="C141" t="s">
        <v>99</v>
      </c>
      <c r="D141" t="s">
        <v>255</v>
      </c>
      <c r="E141" s="19" t="s">
        <v>535</v>
      </c>
    </row>
    <row r="142" spans="1:5" x14ac:dyDescent="0.2">
      <c r="A142" t="s">
        <v>248</v>
      </c>
      <c r="B142" t="s">
        <v>249</v>
      </c>
    </row>
    <row r="143" spans="1:5" x14ac:dyDescent="0.2">
      <c r="A143" t="s">
        <v>246</v>
      </c>
      <c r="B143" t="s">
        <v>247</v>
      </c>
      <c r="C143" t="s">
        <v>403</v>
      </c>
      <c r="D143" t="s">
        <v>343</v>
      </c>
      <c r="E143" s="19" t="s">
        <v>579</v>
      </c>
    </row>
    <row r="144" spans="1:5" x14ac:dyDescent="0.2">
      <c r="A144" t="s">
        <v>244</v>
      </c>
      <c r="B144" t="s">
        <v>245</v>
      </c>
      <c r="C144" t="s">
        <v>403</v>
      </c>
      <c r="D144" t="s">
        <v>343</v>
      </c>
      <c r="E144" s="19" t="s">
        <v>578</v>
      </c>
    </row>
    <row r="145" spans="1:5" x14ac:dyDescent="0.2">
      <c r="A145" t="s">
        <v>242</v>
      </c>
      <c r="B145" t="s">
        <v>243</v>
      </c>
      <c r="C145" t="s">
        <v>403</v>
      </c>
      <c r="D145" t="s">
        <v>343</v>
      </c>
      <c r="E145" s="19" t="s">
        <v>577</v>
      </c>
    </row>
    <row r="146" spans="1:5" x14ac:dyDescent="0.2">
      <c r="A146" t="s">
        <v>240</v>
      </c>
      <c r="B146" t="s">
        <v>241</v>
      </c>
      <c r="C146" t="s">
        <v>407</v>
      </c>
      <c r="D146" t="s">
        <v>343</v>
      </c>
      <c r="E146" s="19" t="s">
        <v>576</v>
      </c>
    </row>
    <row r="147" spans="1:5" x14ac:dyDescent="0.2">
      <c r="A147" t="s">
        <v>238</v>
      </c>
      <c r="B147" t="s">
        <v>239</v>
      </c>
      <c r="C147" t="s">
        <v>265</v>
      </c>
      <c r="D147" t="s">
        <v>343</v>
      </c>
    </row>
    <row r="148" spans="1:5" x14ac:dyDescent="0.2">
      <c r="A148" t="s">
        <v>236</v>
      </c>
      <c r="B148" t="s">
        <v>237</v>
      </c>
      <c r="C148" t="s">
        <v>227</v>
      </c>
      <c r="D148" t="s">
        <v>255</v>
      </c>
    </row>
    <row r="149" spans="1:5" x14ac:dyDescent="0.2">
      <c r="A149" t="s">
        <v>234</v>
      </c>
      <c r="B149" t="s">
        <v>235</v>
      </c>
      <c r="C149" t="s">
        <v>403</v>
      </c>
      <c r="D149" t="s">
        <v>343</v>
      </c>
    </row>
    <row r="150" spans="1:5" x14ac:dyDescent="0.2">
      <c r="A150" t="s">
        <v>232</v>
      </c>
      <c r="B150" t="s">
        <v>233</v>
      </c>
      <c r="C150" t="s">
        <v>403</v>
      </c>
      <c r="D150" t="s">
        <v>255</v>
      </c>
      <c r="E150" s="19" t="s">
        <v>575</v>
      </c>
    </row>
    <row r="151" spans="1:5" x14ac:dyDescent="0.2">
      <c r="A151" t="s">
        <v>230</v>
      </c>
      <c r="B151" t="s">
        <v>231</v>
      </c>
      <c r="C151" t="s">
        <v>99</v>
      </c>
      <c r="D151" t="s">
        <v>261</v>
      </c>
    </row>
    <row r="152" spans="1:5" x14ac:dyDescent="0.2">
      <c r="A152" t="s">
        <v>228</v>
      </c>
      <c r="B152" t="s">
        <v>229</v>
      </c>
      <c r="C152" t="s">
        <v>125</v>
      </c>
      <c r="D152" t="s">
        <v>35</v>
      </c>
    </row>
    <row r="153" spans="1:5" x14ac:dyDescent="0.2">
      <c r="A153" t="s">
        <v>226</v>
      </c>
      <c r="B153" t="s">
        <v>227</v>
      </c>
      <c r="E153" s="19" t="s">
        <v>574</v>
      </c>
    </row>
    <row r="154" spans="1:5" x14ac:dyDescent="0.2">
      <c r="A154" t="s">
        <v>224</v>
      </c>
      <c r="B154" t="s">
        <v>225</v>
      </c>
      <c r="C154" t="s">
        <v>265</v>
      </c>
      <c r="D154" t="s">
        <v>35</v>
      </c>
    </row>
    <row r="155" spans="1:5" x14ac:dyDescent="0.2">
      <c r="A155" t="s">
        <v>222</v>
      </c>
      <c r="B155" t="s">
        <v>223</v>
      </c>
      <c r="C155" t="s">
        <v>407</v>
      </c>
      <c r="D155" t="s">
        <v>35</v>
      </c>
      <c r="E155" s="19" t="s">
        <v>565</v>
      </c>
    </row>
    <row r="156" spans="1:5" x14ac:dyDescent="0.2">
      <c r="A156" t="s">
        <v>220</v>
      </c>
      <c r="B156" t="s">
        <v>221</v>
      </c>
      <c r="E156" s="19" t="s">
        <v>573</v>
      </c>
    </row>
    <row r="157" spans="1:5" x14ac:dyDescent="0.2">
      <c r="A157" t="s">
        <v>218</v>
      </c>
      <c r="B157" t="s">
        <v>219</v>
      </c>
      <c r="C157" t="s">
        <v>403</v>
      </c>
      <c r="D157" t="s">
        <v>35</v>
      </c>
    </row>
    <row r="158" spans="1:5" x14ac:dyDescent="0.2">
      <c r="A158" t="s">
        <v>216</v>
      </c>
      <c r="B158" t="s">
        <v>217</v>
      </c>
      <c r="C158" t="s">
        <v>99</v>
      </c>
      <c r="D158" t="s">
        <v>261</v>
      </c>
    </row>
    <row r="159" spans="1:5" x14ac:dyDescent="0.2">
      <c r="A159" t="s">
        <v>214</v>
      </c>
      <c r="B159" t="s">
        <v>215</v>
      </c>
      <c r="C159" t="s">
        <v>227</v>
      </c>
      <c r="D159" t="s">
        <v>343</v>
      </c>
      <c r="E159" s="19" t="s">
        <v>572</v>
      </c>
    </row>
    <row r="160" spans="1:5" x14ac:dyDescent="0.2">
      <c r="A160" t="s">
        <v>212</v>
      </c>
      <c r="B160" t="s">
        <v>213</v>
      </c>
      <c r="C160" t="s">
        <v>407</v>
      </c>
      <c r="D160" t="s">
        <v>255</v>
      </c>
      <c r="E160" s="19" t="s">
        <v>571</v>
      </c>
    </row>
    <row r="161" spans="1:5" x14ac:dyDescent="0.2">
      <c r="A161" t="s">
        <v>210</v>
      </c>
      <c r="B161" t="s">
        <v>211</v>
      </c>
    </row>
    <row r="162" spans="1:5" x14ac:dyDescent="0.2">
      <c r="A162" t="s">
        <v>208</v>
      </c>
      <c r="B162" t="s">
        <v>209</v>
      </c>
      <c r="C162" t="s">
        <v>403</v>
      </c>
      <c r="D162" t="s">
        <v>35</v>
      </c>
      <c r="E162" s="19" t="s">
        <v>570</v>
      </c>
    </row>
    <row r="163" spans="1:5" x14ac:dyDescent="0.2">
      <c r="A163" t="s">
        <v>206</v>
      </c>
      <c r="B163" t="s">
        <v>207</v>
      </c>
      <c r="C163" t="s">
        <v>407</v>
      </c>
      <c r="D163" t="s">
        <v>255</v>
      </c>
    </row>
    <row r="164" spans="1:5" x14ac:dyDescent="0.2">
      <c r="A164" t="s">
        <v>204</v>
      </c>
      <c r="B164" t="s">
        <v>205</v>
      </c>
      <c r="C164" t="s">
        <v>407</v>
      </c>
      <c r="D164" t="s">
        <v>343</v>
      </c>
    </row>
    <row r="165" spans="1:5" x14ac:dyDescent="0.2">
      <c r="A165" t="s">
        <v>202</v>
      </c>
      <c r="B165" t="s">
        <v>203</v>
      </c>
      <c r="C165" t="s">
        <v>99</v>
      </c>
      <c r="D165" t="s">
        <v>261</v>
      </c>
    </row>
    <row r="166" spans="1:5" x14ac:dyDescent="0.2">
      <c r="A166" t="s">
        <v>200</v>
      </c>
      <c r="B166" t="s">
        <v>201</v>
      </c>
      <c r="C166" t="s">
        <v>99</v>
      </c>
      <c r="D166" t="s">
        <v>255</v>
      </c>
      <c r="E166" s="19" t="s">
        <v>569</v>
      </c>
    </row>
    <row r="167" spans="1:5" x14ac:dyDescent="0.2">
      <c r="A167" t="s">
        <v>198</v>
      </c>
      <c r="B167" t="s">
        <v>199</v>
      </c>
      <c r="C167" t="s">
        <v>99</v>
      </c>
      <c r="D167" t="s">
        <v>343</v>
      </c>
    </row>
    <row r="168" spans="1:5" x14ac:dyDescent="0.2">
      <c r="A168" t="s">
        <v>196</v>
      </c>
      <c r="B168" t="s">
        <v>197</v>
      </c>
      <c r="C168" t="s">
        <v>99</v>
      </c>
      <c r="D168" t="s">
        <v>261</v>
      </c>
    </row>
    <row r="169" spans="1:5" x14ac:dyDescent="0.2">
      <c r="A169" t="s">
        <v>194</v>
      </c>
      <c r="B169" t="s">
        <v>195</v>
      </c>
      <c r="C169" t="s">
        <v>407</v>
      </c>
      <c r="D169" t="s">
        <v>35</v>
      </c>
    </row>
    <row r="170" spans="1:5" x14ac:dyDescent="0.2">
      <c r="A170" t="s">
        <v>192</v>
      </c>
      <c r="B170" t="s">
        <v>193</v>
      </c>
      <c r="E170" s="19" t="s">
        <v>568</v>
      </c>
    </row>
    <row r="171" spans="1:5" x14ac:dyDescent="0.2">
      <c r="A171" t="s">
        <v>190</v>
      </c>
      <c r="B171" t="s">
        <v>191</v>
      </c>
      <c r="C171" t="s">
        <v>99</v>
      </c>
      <c r="D171" t="s">
        <v>35</v>
      </c>
      <c r="E171" s="19" t="s">
        <v>535</v>
      </c>
    </row>
    <row r="172" spans="1:5" x14ac:dyDescent="0.2">
      <c r="A172" t="s">
        <v>188</v>
      </c>
      <c r="B172" t="s">
        <v>189</v>
      </c>
      <c r="C172" t="s">
        <v>407</v>
      </c>
      <c r="D172" t="s">
        <v>343</v>
      </c>
    </row>
    <row r="173" spans="1:5" x14ac:dyDescent="0.2">
      <c r="A173" t="s">
        <v>186</v>
      </c>
      <c r="B173" t="s">
        <v>187</v>
      </c>
      <c r="C173" t="s">
        <v>99</v>
      </c>
      <c r="D173" t="s">
        <v>261</v>
      </c>
    </row>
    <row r="174" spans="1:5" x14ac:dyDescent="0.2">
      <c r="A174" t="s">
        <v>184</v>
      </c>
      <c r="B174" t="s">
        <v>185</v>
      </c>
      <c r="C174" t="s">
        <v>99</v>
      </c>
      <c r="D174" t="s">
        <v>255</v>
      </c>
    </row>
    <row r="175" spans="1:5" x14ac:dyDescent="0.2">
      <c r="A175" t="s">
        <v>182</v>
      </c>
      <c r="B175" t="s">
        <v>183</v>
      </c>
      <c r="C175" t="s">
        <v>265</v>
      </c>
      <c r="D175" t="s">
        <v>255</v>
      </c>
    </row>
    <row r="176" spans="1:5" x14ac:dyDescent="0.2">
      <c r="A176" t="s">
        <v>180</v>
      </c>
      <c r="B176" t="s">
        <v>181</v>
      </c>
      <c r="C176" t="s">
        <v>403</v>
      </c>
      <c r="D176" t="s">
        <v>343</v>
      </c>
      <c r="E176" s="19" t="s">
        <v>567</v>
      </c>
    </row>
    <row r="177" spans="1:5" x14ac:dyDescent="0.2">
      <c r="A177" t="s">
        <v>178</v>
      </c>
      <c r="B177" t="s">
        <v>179</v>
      </c>
      <c r="C177" t="s">
        <v>403</v>
      </c>
      <c r="D177" t="s">
        <v>343</v>
      </c>
    </row>
    <row r="178" spans="1:5" x14ac:dyDescent="0.2">
      <c r="A178" t="s">
        <v>176</v>
      </c>
      <c r="B178" t="s">
        <v>177</v>
      </c>
      <c r="C178" t="s">
        <v>125</v>
      </c>
      <c r="D178" t="s">
        <v>255</v>
      </c>
      <c r="E178" s="19" t="s">
        <v>566</v>
      </c>
    </row>
    <row r="179" spans="1:5" x14ac:dyDescent="0.2">
      <c r="A179" t="s">
        <v>174</v>
      </c>
      <c r="B179" t="s">
        <v>175</v>
      </c>
      <c r="C179" t="s">
        <v>407</v>
      </c>
      <c r="D179" t="s">
        <v>343</v>
      </c>
      <c r="E179" s="19" t="s">
        <v>539</v>
      </c>
    </row>
    <row r="180" spans="1:5" x14ac:dyDescent="0.2">
      <c r="A180" t="s">
        <v>172</v>
      </c>
      <c r="B180" t="s">
        <v>173</v>
      </c>
      <c r="C180" t="s">
        <v>407</v>
      </c>
      <c r="D180" t="s">
        <v>343</v>
      </c>
      <c r="E180" s="19" t="s">
        <v>535</v>
      </c>
    </row>
    <row r="181" spans="1:5" x14ac:dyDescent="0.2">
      <c r="A181" t="s">
        <v>749</v>
      </c>
      <c r="B181" t="s">
        <v>723</v>
      </c>
      <c r="C181" t="s">
        <v>407</v>
      </c>
    </row>
    <row r="182" spans="1:5" x14ac:dyDescent="0.2">
      <c r="A182" t="s">
        <v>170</v>
      </c>
      <c r="B182" t="s">
        <v>171</v>
      </c>
    </row>
    <row r="183" spans="1:5" x14ac:dyDescent="0.2">
      <c r="A183" t="s">
        <v>628</v>
      </c>
      <c r="B183" t="s">
        <v>171</v>
      </c>
    </row>
    <row r="184" spans="1:5" x14ac:dyDescent="0.2">
      <c r="A184" t="s">
        <v>168</v>
      </c>
      <c r="B184" t="s">
        <v>169</v>
      </c>
      <c r="C184" t="s">
        <v>227</v>
      </c>
      <c r="D184" t="s">
        <v>343</v>
      </c>
    </row>
    <row r="185" spans="1:5" x14ac:dyDescent="0.2">
      <c r="A185" t="s">
        <v>166</v>
      </c>
      <c r="B185" t="s">
        <v>167</v>
      </c>
    </row>
    <row r="186" spans="1:5" x14ac:dyDescent="0.2">
      <c r="A186" t="s">
        <v>164</v>
      </c>
      <c r="B186" t="s">
        <v>165</v>
      </c>
      <c r="C186" t="s">
        <v>125</v>
      </c>
      <c r="D186" t="s">
        <v>255</v>
      </c>
      <c r="E186" s="19" t="s">
        <v>539</v>
      </c>
    </row>
    <row r="187" spans="1:5" x14ac:dyDescent="0.2">
      <c r="A187" t="s">
        <v>162</v>
      </c>
      <c r="B187" t="s">
        <v>163</v>
      </c>
      <c r="C187" t="s">
        <v>265</v>
      </c>
      <c r="D187" t="s">
        <v>343</v>
      </c>
    </row>
    <row r="188" spans="1:5" x14ac:dyDescent="0.2">
      <c r="A188" t="s">
        <v>160</v>
      </c>
      <c r="B188" t="s">
        <v>161</v>
      </c>
      <c r="C188" t="s">
        <v>265</v>
      </c>
      <c r="D188" t="s">
        <v>35</v>
      </c>
    </row>
    <row r="189" spans="1:5" x14ac:dyDescent="0.2">
      <c r="A189" t="s">
        <v>158</v>
      </c>
      <c r="B189" t="s">
        <v>159</v>
      </c>
      <c r="C189" t="s">
        <v>407</v>
      </c>
      <c r="D189" t="s">
        <v>255</v>
      </c>
    </row>
    <row r="190" spans="1:5" x14ac:dyDescent="0.2">
      <c r="A190" t="s">
        <v>156</v>
      </c>
      <c r="B190" t="s">
        <v>157</v>
      </c>
      <c r="C190" t="s">
        <v>407</v>
      </c>
      <c r="D190" t="s">
        <v>343</v>
      </c>
      <c r="E190" s="19" t="s">
        <v>565</v>
      </c>
    </row>
    <row r="191" spans="1:5" x14ac:dyDescent="0.2">
      <c r="A191" t="s">
        <v>154</v>
      </c>
      <c r="B191" t="s">
        <v>155</v>
      </c>
      <c r="C191" t="s">
        <v>407</v>
      </c>
      <c r="D191" t="s">
        <v>255</v>
      </c>
    </row>
    <row r="192" spans="1:5" x14ac:dyDescent="0.2">
      <c r="A192" t="s">
        <v>152</v>
      </c>
      <c r="B192" t="s">
        <v>153</v>
      </c>
      <c r="C192" t="s">
        <v>403</v>
      </c>
      <c r="D192" t="s">
        <v>343</v>
      </c>
    </row>
    <row r="193" spans="1:5" x14ac:dyDescent="0.2">
      <c r="A193" t="s">
        <v>150</v>
      </c>
      <c r="B193" t="s">
        <v>151</v>
      </c>
      <c r="E193" s="19" t="s">
        <v>564</v>
      </c>
    </row>
    <row r="194" spans="1:5" x14ac:dyDescent="0.2">
      <c r="A194" t="s">
        <v>148</v>
      </c>
      <c r="B194" t="s">
        <v>149</v>
      </c>
      <c r="C194" t="s">
        <v>265</v>
      </c>
      <c r="D194" t="s">
        <v>343</v>
      </c>
      <c r="E194" s="19" t="s">
        <v>539</v>
      </c>
    </row>
    <row r="195" spans="1:5" x14ac:dyDescent="0.2">
      <c r="A195" t="s">
        <v>146</v>
      </c>
      <c r="B195" t="s">
        <v>147</v>
      </c>
      <c r="C195" t="s">
        <v>407</v>
      </c>
      <c r="D195" t="s">
        <v>261</v>
      </c>
    </row>
    <row r="196" spans="1:5" x14ac:dyDescent="0.2">
      <c r="A196" t="s">
        <v>144</v>
      </c>
      <c r="B196" t="s">
        <v>145</v>
      </c>
      <c r="C196" t="s">
        <v>403</v>
      </c>
      <c r="D196" t="s">
        <v>343</v>
      </c>
      <c r="E196" s="19" t="s">
        <v>563</v>
      </c>
    </row>
    <row r="197" spans="1:5" x14ac:dyDescent="0.2">
      <c r="A197" t="s">
        <v>142</v>
      </c>
      <c r="B197" t="s">
        <v>143</v>
      </c>
      <c r="C197" t="s">
        <v>265</v>
      </c>
      <c r="D197" t="s">
        <v>35</v>
      </c>
    </row>
    <row r="198" spans="1:5" x14ac:dyDescent="0.2">
      <c r="A198" t="s">
        <v>140</v>
      </c>
      <c r="B198" t="s">
        <v>141</v>
      </c>
      <c r="C198" t="s">
        <v>227</v>
      </c>
      <c r="D198" t="s">
        <v>255</v>
      </c>
    </row>
    <row r="199" spans="1:5" x14ac:dyDescent="0.2">
      <c r="A199" t="s">
        <v>138</v>
      </c>
      <c r="B199" t="s">
        <v>139</v>
      </c>
      <c r="E199" s="19" t="s">
        <v>562</v>
      </c>
    </row>
    <row r="200" spans="1:5" x14ac:dyDescent="0.2">
      <c r="A200" t="s">
        <v>136</v>
      </c>
      <c r="B200" t="s">
        <v>137</v>
      </c>
      <c r="E200" s="19" t="s">
        <v>561</v>
      </c>
    </row>
    <row r="201" spans="1:5" x14ac:dyDescent="0.2">
      <c r="A201" t="s">
        <v>134</v>
      </c>
      <c r="B201" t="s">
        <v>135</v>
      </c>
      <c r="C201" t="s">
        <v>407</v>
      </c>
      <c r="D201" t="s">
        <v>343</v>
      </c>
    </row>
    <row r="202" spans="1:5" x14ac:dyDescent="0.2">
      <c r="A202" t="s">
        <v>132</v>
      </c>
      <c r="B202" t="s">
        <v>133</v>
      </c>
      <c r="C202" t="s">
        <v>227</v>
      </c>
      <c r="D202" t="s">
        <v>343</v>
      </c>
    </row>
    <row r="203" spans="1:5" x14ac:dyDescent="0.2">
      <c r="A203" t="s">
        <v>130</v>
      </c>
      <c r="B203" t="s">
        <v>131</v>
      </c>
      <c r="C203" t="s">
        <v>403</v>
      </c>
      <c r="D203" t="s">
        <v>343</v>
      </c>
    </row>
    <row r="204" spans="1:5" x14ac:dyDescent="0.2">
      <c r="A204" t="s">
        <v>128</v>
      </c>
      <c r="B204" t="s">
        <v>129</v>
      </c>
      <c r="C204" t="s">
        <v>403</v>
      </c>
      <c r="D204" t="s">
        <v>35</v>
      </c>
    </row>
    <row r="205" spans="1:5" x14ac:dyDescent="0.2">
      <c r="A205" t="s">
        <v>126</v>
      </c>
      <c r="B205" t="s">
        <v>127</v>
      </c>
      <c r="C205" t="s">
        <v>99</v>
      </c>
      <c r="D205" t="s">
        <v>261</v>
      </c>
    </row>
    <row r="206" spans="1:5" x14ac:dyDescent="0.2">
      <c r="A206" t="s">
        <v>124</v>
      </c>
      <c r="B206" t="s">
        <v>125</v>
      </c>
    </row>
    <row r="207" spans="1:5" x14ac:dyDescent="0.2">
      <c r="A207" t="s">
        <v>122</v>
      </c>
      <c r="B207" t="s">
        <v>123</v>
      </c>
      <c r="C207" t="s">
        <v>227</v>
      </c>
      <c r="D207" t="s">
        <v>343</v>
      </c>
    </row>
    <row r="208" spans="1:5" x14ac:dyDescent="0.2">
      <c r="A208" t="s">
        <v>120</v>
      </c>
      <c r="B208" t="s">
        <v>121</v>
      </c>
      <c r="C208" t="s">
        <v>99</v>
      </c>
      <c r="D208" t="s">
        <v>261</v>
      </c>
    </row>
    <row r="209" spans="1:5" x14ac:dyDescent="0.2">
      <c r="A209" t="s">
        <v>118</v>
      </c>
      <c r="B209" t="s">
        <v>119</v>
      </c>
      <c r="C209" t="s">
        <v>99</v>
      </c>
      <c r="D209" t="s">
        <v>255</v>
      </c>
    </row>
    <row r="210" spans="1:5" x14ac:dyDescent="0.2">
      <c r="A210" t="s">
        <v>116</v>
      </c>
      <c r="B210" t="s">
        <v>117</v>
      </c>
      <c r="C210" t="s">
        <v>407</v>
      </c>
      <c r="D210" t="s">
        <v>343</v>
      </c>
      <c r="E210" s="19" t="s">
        <v>535</v>
      </c>
    </row>
    <row r="211" spans="1:5" x14ac:dyDescent="0.2">
      <c r="A211" t="s">
        <v>114</v>
      </c>
      <c r="B211" t="s">
        <v>115</v>
      </c>
      <c r="C211" t="s">
        <v>407</v>
      </c>
      <c r="D211" t="s">
        <v>255</v>
      </c>
    </row>
    <row r="212" spans="1:5" x14ac:dyDescent="0.2">
      <c r="A212" t="s">
        <v>112</v>
      </c>
      <c r="B212" t="s">
        <v>113</v>
      </c>
      <c r="C212" t="s">
        <v>99</v>
      </c>
      <c r="D212" t="s">
        <v>261</v>
      </c>
    </row>
    <row r="213" spans="1:5" x14ac:dyDescent="0.2">
      <c r="A213" t="s">
        <v>110</v>
      </c>
      <c r="B213" t="s">
        <v>111</v>
      </c>
      <c r="C213" t="s">
        <v>265</v>
      </c>
      <c r="D213" t="s">
        <v>255</v>
      </c>
    </row>
    <row r="214" spans="1:5" x14ac:dyDescent="0.2">
      <c r="A214" t="s">
        <v>108</v>
      </c>
      <c r="B214" t="s">
        <v>109</v>
      </c>
      <c r="C214" t="s">
        <v>403</v>
      </c>
      <c r="D214" t="s">
        <v>343</v>
      </c>
    </row>
    <row r="215" spans="1:5" x14ac:dyDescent="0.2">
      <c r="A215" t="s">
        <v>106</v>
      </c>
      <c r="B215" t="s">
        <v>107</v>
      </c>
      <c r="C215" t="s">
        <v>99</v>
      </c>
      <c r="D215" t="s">
        <v>261</v>
      </c>
    </row>
    <row r="216" spans="1:5" x14ac:dyDescent="0.2">
      <c r="A216" t="s">
        <v>104</v>
      </c>
      <c r="B216" t="s">
        <v>105</v>
      </c>
      <c r="C216" t="s">
        <v>403</v>
      </c>
      <c r="D216" t="s">
        <v>35</v>
      </c>
      <c r="E216" s="19" t="s">
        <v>560</v>
      </c>
    </row>
    <row r="217" spans="1:5" x14ac:dyDescent="0.2">
      <c r="A217" t="s">
        <v>102</v>
      </c>
      <c r="B217" t="s">
        <v>103</v>
      </c>
      <c r="E217" s="19" t="s">
        <v>559</v>
      </c>
    </row>
    <row r="218" spans="1:5" x14ac:dyDescent="0.2">
      <c r="A218" t="s">
        <v>100</v>
      </c>
      <c r="B218" t="s">
        <v>101</v>
      </c>
      <c r="C218" t="s">
        <v>99</v>
      </c>
      <c r="D218" t="s">
        <v>261</v>
      </c>
    </row>
    <row r="219" spans="1:5" x14ac:dyDescent="0.2">
      <c r="A219" t="s">
        <v>98</v>
      </c>
      <c r="B219" t="s">
        <v>99</v>
      </c>
      <c r="E219" s="19" t="s">
        <v>558</v>
      </c>
    </row>
    <row r="220" spans="1:5" x14ac:dyDescent="0.2">
      <c r="A220" t="s">
        <v>96</v>
      </c>
      <c r="B220" t="s">
        <v>97</v>
      </c>
      <c r="E220" s="19" t="s">
        <v>557</v>
      </c>
    </row>
    <row r="221" spans="1:5" x14ac:dyDescent="0.2">
      <c r="A221" t="s">
        <v>94</v>
      </c>
      <c r="B221" t="s">
        <v>95</v>
      </c>
      <c r="C221" t="s">
        <v>99</v>
      </c>
      <c r="D221" t="s">
        <v>255</v>
      </c>
      <c r="E221" s="19" t="s">
        <v>556</v>
      </c>
    </row>
    <row r="222" spans="1:5" x14ac:dyDescent="0.2">
      <c r="A222" t="s">
        <v>92</v>
      </c>
      <c r="B222" t="s">
        <v>93</v>
      </c>
      <c r="C222" t="s">
        <v>265</v>
      </c>
      <c r="D222" t="s">
        <v>35</v>
      </c>
    </row>
    <row r="223" spans="1:5" x14ac:dyDescent="0.2">
      <c r="A223" t="s">
        <v>90</v>
      </c>
      <c r="B223" t="s">
        <v>91</v>
      </c>
      <c r="C223" t="s">
        <v>403</v>
      </c>
      <c r="D223" t="s">
        <v>343</v>
      </c>
      <c r="E223" s="19" t="s">
        <v>555</v>
      </c>
    </row>
    <row r="224" spans="1:5" x14ac:dyDescent="0.2">
      <c r="A224" t="s">
        <v>88</v>
      </c>
      <c r="B224" t="s">
        <v>89</v>
      </c>
      <c r="C224" t="s">
        <v>403</v>
      </c>
      <c r="D224" t="s">
        <v>343</v>
      </c>
      <c r="E224" s="19" t="s">
        <v>554</v>
      </c>
    </row>
    <row r="225" spans="1:5" x14ac:dyDescent="0.2">
      <c r="A225" t="s">
        <v>86</v>
      </c>
      <c r="B225" t="s">
        <v>87</v>
      </c>
      <c r="C225" t="s">
        <v>403</v>
      </c>
      <c r="D225" t="s">
        <v>343</v>
      </c>
      <c r="E225" s="19" t="s">
        <v>553</v>
      </c>
    </row>
    <row r="226" spans="1:5" x14ac:dyDescent="0.2">
      <c r="A226" t="s">
        <v>84</v>
      </c>
      <c r="B226" t="s">
        <v>85</v>
      </c>
      <c r="C226" t="s">
        <v>99</v>
      </c>
      <c r="D226" t="s">
        <v>255</v>
      </c>
      <c r="E226" s="19" t="s">
        <v>552</v>
      </c>
    </row>
    <row r="227" spans="1:5" x14ac:dyDescent="0.2">
      <c r="A227" t="s">
        <v>82</v>
      </c>
      <c r="B227" t="s">
        <v>83</v>
      </c>
      <c r="C227" t="s">
        <v>265</v>
      </c>
      <c r="D227" t="s">
        <v>343</v>
      </c>
    </row>
    <row r="228" spans="1:5" x14ac:dyDescent="0.2">
      <c r="A228" t="s">
        <v>80</v>
      </c>
      <c r="B228" t="s">
        <v>81</v>
      </c>
      <c r="C228" t="s">
        <v>99</v>
      </c>
      <c r="D228" t="s">
        <v>343</v>
      </c>
    </row>
    <row r="229" spans="1:5" x14ac:dyDescent="0.2">
      <c r="A229" t="s">
        <v>78</v>
      </c>
      <c r="B229" t="s">
        <v>79</v>
      </c>
      <c r="C229" t="s">
        <v>227</v>
      </c>
      <c r="D229" t="s">
        <v>261</v>
      </c>
    </row>
    <row r="230" spans="1:5" x14ac:dyDescent="0.2">
      <c r="A230" t="s">
        <v>76</v>
      </c>
      <c r="B230" t="s">
        <v>77</v>
      </c>
      <c r="C230" t="s">
        <v>265</v>
      </c>
      <c r="D230" t="s">
        <v>343</v>
      </c>
    </row>
    <row r="231" spans="1:5" x14ac:dyDescent="0.2">
      <c r="A231" t="s">
        <v>74</v>
      </c>
      <c r="B231" t="s">
        <v>75</v>
      </c>
      <c r="C231" t="s">
        <v>99</v>
      </c>
      <c r="D231" t="s">
        <v>261</v>
      </c>
    </row>
    <row r="232" spans="1:5" x14ac:dyDescent="0.2">
      <c r="A232" t="s">
        <v>72</v>
      </c>
      <c r="B232" t="s">
        <v>550</v>
      </c>
      <c r="E232" s="19" t="s">
        <v>551</v>
      </c>
    </row>
    <row r="233" spans="1:5" x14ac:dyDescent="0.2">
      <c r="A233" t="s">
        <v>70</v>
      </c>
      <c r="B233" t="s">
        <v>548</v>
      </c>
      <c r="E233" s="19" t="s">
        <v>549</v>
      </c>
    </row>
    <row r="234" spans="1:5" x14ac:dyDescent="0.2">
      <c r="A234" t="s">
        <v>68</v>
      </c>
      <c r="B234" t="s">
        <v>69</v>
      </c>
      <c r="C234" t="s">
        <v>99</v>
      </c>
      <c r="D234" t="s">
        <v>261</v>
      </c>
    </row>
    <row r="235" spans="1:5" x14ac:dyDescent="0.2">
      <c r="A235" t="s">
        <v>66</v>
      </c>
      <c r="B235" t="s">
        <v>67</v>
      </c>
      <c r="C235" t="s">
        <v>407</v>
      </c>
      <c r="D235" t="s">
        <v>35</v>
      </c>
      <c r="E235" s="19" t="s">
        <v>547</v>
      </c>
    </row>
    <row r="236" spans="1:5" x14ac:dyDescent="0.2">
      <c r="A236" t="s">
        <v>64</v>
      </c>
      <c r="B236" t="s">
        <v>65</v>
      </c>
      <c r="C236" t="s">
        <v>403</v>
      </c>
      <c r="D236" t="s">
        <v>261</v>
      </c>
    </row>
    <row r="237" spans="1:5" x14ac:dyDescent="0.2">
      <c r="A237" t="s">
        <v>62</v>
      </c>
      <c r="B237" t="s">
        <v>63</v>
      </c>
      <c r="C237" t="s">
        <v>403</v>
      </c>
      <c r="D237" t="s">
        <v>35</v>
      </c>
    </row>
    <row r="238" spans="1:5" x14ac:dyDescent="0.2">
      <c r="A238" t="s">
        <v>60</v>
      </c>
      <c r="B238" t="s">
        <v>545</v>
      </c>
      <c r="E238" s="19" t="s">
        <v>546</v>
      </c>
    </row>
    <row r="239" spans="1:5" x14ac:dyDescent="0.2">
      <c r="A239" t="s">
        <v>58</v>
      </c>
      <c r="B239" t="s">
        <v>59</v>
      </c>
      <c r="C239" t="s">
        <v>407</v>
      </c>
      <c r="D239" t="s">
        <v>255</v>
      </c>
    </row>
    <row r="240" spans="1:5" x14ac:dyDescent="0.2">
      <c r="A240" t="s">
        <v>56</v>
      </c>
      <c r="B240" t="s">
        <v>543</v>
      </c>
      <c r="E240" s="19" t="s">
        <v>544</v>
      </c>
    </row>
    <row r="241" spans="1:5" x14ac:dyDescent="0.2">
      <c r="A241" t="s">
        <v>54</v>
      </c>
      <c r="B241" t="s">
        <v>55</v>
      </c>
      <c r="C241" t="s">
        <v>407</v>
      </c>
      <c r="D241" t="s">
        <v>35</v>
      </c>
    </row>
    <row r="242" spans="1:5" x14ac:dyDescent="0.2">
      <c r="A242" t="s">
        <v>52</v>
      </c>
      <c r="B242" t="s">
        <v>53</v>
      </c>
      <c r="E242" s="19" t="s">
        <v>542</v>
      </c>
    </row>
    <row r="243" spans="1:5" x14ac:dyDescent="0.2">
      <c r="A243" t="s">
        <v>50</v>
      </c>
      <c r="B243" t="s">
        <v>540</v>
      </c>
      <c r="E243" s="19" t="s">
        <v>541</v>
      </c>
    </row>
    <row r="244" spans="1:5" x14ac:dyDescent="0.2">
      <c r="A244" t="s">
        <v>48</v>
      </c>
      <c r="B244" t="s">
        <v>49</v>
      </c>
      <c r="C244" t="s">
        <v>265</v>
      </c>
      <c r="D244" t="s">
        <v>343</v>
      </c>
    </row>
    <row r="245" spans="1:5" x14ac:dyDescent="0.2">
      <c r="A245" t="s">
        <v>46</v>
      </c>
      <c r="B245" t="s">
        <v>47</v>
      </c>
      <c r="C245" t="s">
        <v>227</v>
      </c>
      <c r="D245" t="s">
        <v>255</v>
      </c>
    </row>
    <row r="246" spans="1:5" x14ac:dyDescent="0.2">
      <c r="A246" t="s">
        <v>44</v>
      </c>
      <c r="B246" t="s">
        <v>45</v>
      </c>
      <c r="C246" t="s">
        <v>403</v>
      </c>
      <c r="D246" t="s">
        <v>35</v>
      </c>
    </row>
    <row r="247" spans="1:5" x14ac:dyDescent="0.2">
      <c r="A247" t="s">
        <v>42</v>
      </c>
      <c r="B247" t="s">
        <v>43</v>
      </c>
      <c r="C247" t="s">
        <v>407</v>
      </c>
      <c r="D247" t="s">
        <v>35</v>
      </c>
    </row>
    <row r="248" spans="1:5" x14ac:dyDescent="0.2">
      <c r="A248" t="s">
        <v>40</v>
      </c>
      <c r="B248" t="s">
        <v>41</v>
      </c>
      <c r="C248" t="s">
        <v>99</v>
      </c>
      <c r="D248" t="s">
        <v>255</v>
      </c>
    </row>
    <row r="249" spans="1:5" x14ac:dyDescent="0.2">
      <c r="A249" t="s">
        <v>38</v>
      </c>
      <c r="B249" t="s">
        <v>39</v>
      </c>
      <c r="C249" t="s">
        <v>99</v>
      </c>
      <c r="D249" t="s">
        <v>261</v>
      </c>
      <c r="E249" s="19" t="s">
        <v>539</v>
      </c>
    </row>
    <row r="250" spans="1:5" x14ac:dyDescent="0.2">
      <c r="A250" t="s">
        <v>36</v>
      </c>
      <c r="B250" t="s">
        <v>37</v>
      </c>
      <c r="C250" t="s">
        <v>403</v>
      </c>
      <c r="D250" t="s">
        <v>255</v>
      </c>
    </row>
    <row r="251" spans="1:5" x14ac:dyDescent="0.2">
      <c r="A251" t="s">
        <v>34</v>
      </c>
      <c r="B251" t="s">
        <v>35</v>
      </c>
      <c r="E251" s="19" t="s">
        <v>538</v>
      </c>
    </row>
    <row r="252" spans="1:5" x14ac:dyDescent="0.2">
      <c r="A252" t="s">
        <v>32</v>
      </c>
      <c r="B252" t="s">
        <v>33</v>
      </c>
      <c r="C252" t="s">
        <v>265</v>
      </c>
      <c r="D252" t="s">
        <v>343</v>
      </c>
    </row>
    <row r="253" spans="1:5" x14ac:dyDescent="0.2">
      <c r="A253" t="s">
        <v>30</v>
      </c>
      <c r="B253" t="s">
        <v>31</v>
      </c>
      <c r="C253" t="s">
        <v>193</v>
      </c>
      <c r="D253" t="s">
        <v>343</v>
      </c>
    </row>
    <row r="254" spans="1:5" x14ac:dyDescent="0.2">
      <c r="A254" t="s">
        <v>28</v>
      </c>
      <c r="B254" t="s">
        <v>29</v>
      </c>
      <c r="C254" t="s">
        <v>403</v>
      </c>
      <c r="D254" t="s">
        <v>255</v>
      </c>
    </row>
    <row r="255" spans="1:5" x14ac:dyDescent="0.2">
      <c r="A255" t="s">
        <v>26</v>
      </c>
      <c r="B255" t="s">
        <v>27</v>
      </c>
      <c r="C255" t="s">
        <v>265</v>
      </c>
      <c r="D255" t="s">
        <v>35</v>
      </c>
    </row>
    <row r="256" spans="1:5" x14ac:dyDescent="0.2">
      <c r="A256" t="s">
        <v>24</v>
      </c>
      <c r="B256" t="s">
        <v>25</v>
      </c>
      <c r="C256" t="s">
        <v>265</v>
      </c>
      <c r="D256" t="s">
        <v>35</v>
      </c>
    </row>
    <row r="257" spans="1:5" x14ac:dyDescent="0.2">
      <c r="A257" t="s">
        <v>22</v>
      </c>
      <c r="B257" t="s">
        <v>23</v>
      </c>
      <c r="C257" t="s">
        <v>265</v>
      </c>
      <c r="D257" t="s">
        <v>343</v>
      </c>
    </row>
    <row r="258" spans="1:5" x14ac:dyDescent="0.2">
      <c r="A258" t="s">
        <v>20</v>
      </c>
      <c r="B258" t="s">
        <v>21</v>
      </c>
      <c r="C258" t="s">
        <v>265</v>
      </c>
      <c r="D258" t="s">
        <v>343</v>
      </c>
    </row>
    <row r="259" spans="1:5" x14ac:dyDescent="0.2">
      <c r="A259" t="s">
        <v>18</v>
      </c>
      <c r="B259" t="s">
        <v>19</v>
      </c>
      <c r="C259" t="s">
        <v>407</v>
      </c>
      <c r="D259" t="s">
        <v>255</v>
      </c>
    </row>
    <row r="260" spans="1:5" x14ac:dyDescent="0.2">
      <c r="A260" t="s">
        <v>16</v>
      </c>
      <c r="B260" t="s">
        <v>17</v>
      </c>
      <c r="C260" t="s">
        <v>407</v>
      </c>
      <c r="D260" t="s">
        <v>255</v>
      </c>
    </row>
    <row r="261" spans="1:5" x14ac:dyDescent="0.2">
      <c r="A261" t="s">
        <v>14</v>
      </c>
      <c r="B261" t="s">
        <v>15</v>
      </c>
      <c r="E261" s="19" t="s">
        <v>537</v>
      </c>
    </row>
    <row r="262" spans="1:5" x14ac:dyDescent="0.2">
      <c r="A262" t="s">
        <v>12</v>
      </c>
      <c r="B262" t="s">
        <v>13</v>
      </c>
      <c r="C262" t="s">
        <v>407</v>
      </c>
      <c r="D262" t="s">
        <v>35</v>
      </c>
      <c r="E262" s="19" t="s">
        <v>536</v>
      </c>
    </row>
    <row r="263" spans="1:5" x14ac:dyDescent="0.2">
      <c r="A263" t="s">
        <v>10</v>
      </c>
      <c r="B263" t="s">
        <v>11</v>
      </c>
      <c r="C263" t="s">
        <v>403</v>
      </c>
      <c r="D263" t="s">
        <v>35</v>
      </c>
    </row>
    <row r="264" spans="1:5" x14ac:dyDescent="0.2">
      <c r="A264" t="s">
        <v>8</v>
      </c>
      <c r="B264" t="s">
        <v>9</v>
      </c>
      <c r="C264" t="s">
        <v>227</v>
      </c>
      <c r="D264" t="s">
        <v>261</v>
      </c>
    </row>
    <row r="265" spans="1:5" x14ac:dyDescent="0.2">
      <c r="A265" t="s">
        <v>6</v>
      </c>
      <c r="B265" t="s">
        <v>7</v>
      </c>
      <c r="C265" t="s">
        <v>99</v>
      </c>
      <c r="D265" t="s">
        <v>35</v>
      </c>
      <c r="E265" s="19" t="s">
        <v>535</v>
      </c>
    </row>
    <row r="266" spans="1:5" x14ac:dyDescent="0.2">
      <c r="A266" t="s">
        <v>4</v>
      </c>
      <c r="B266" t="s">
        <v>5</v>
      </c>
      <c r="C266" t="s">
        <v>99</v>
      </c>
      <c r="D266" t="s">
        <v>255</v>
      </c>
      <c r="E266" s="19" t="s">
        <v>534</v>
      </c>
    </row>
    <row r="267" spans="1:5" x14ac:dyDescent="0.2">
      <c r="A267" t="s">
        <v>2</v>
      </c>
      <c r="B267" t="s">
        <v>3</v>
      </c>
      <c r="C267" t="s">
        <v>99</v>
      </c>
      <c r="D267" t="s">
        <v>255</v>
      </c>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6EF4C-8FE9-004B-A125-7F13ED626EA5}">
  <dimension ref="A1:BR317"/>
  <sheetViews>
    <sheetView topLeftCell="A284" workbookViewId="0">
      <selection activeCell="B317" sqref="B317"/>
    </sheetView>
  </sheetViews>
  <sheetFormatPr baseColWidth="10" defaultRowHeight="16" outlineLevelRow="1" outlineLevelCol="1" x14ac:dyDescent="0.2"/>
  <cols>
    <col min="1" max="1" width="17" bestFit="1" customWidth="1"/>
    <col min="2" max="2" width="21.1640625" bestFit="1" customWidth="1"/>
    <col min="3" max="3" width="32.1640625" customWidth="1"/>
    <col min="4" max="5" width="23.5" customWidth="1"/>
    <col min="6" max="6" width="16.33203125" bestFit="1" customWidth="1"/>
    <col min="7" max="7" width="15.33203125" bestFit="1" customWidth="1"/>
    <col min="9" max="15" width="0" hidden="1" customWidth="1" outlineLevel="1"/>
    <col min="16" max="27" width="23.33203125" hidden="1" customWidth="1" outlineLevel="1"/>
    <col min="28" max="47" width="24.33203125" hidden="1" customWidth="1" outlineLevel="1"/>
    <col min="48" max="48" width="24.33203125" bestFit="1" customWidth="1" collapsed="1"/>
    <col min="49" max="62" width="24.33203125" hidden="1" customWidth="1" outlineLevel="1"/>
    <col min="63" max="63" width="24.33203125" bestFit="1" customWidth="1" collapsed="1"/>
    <col min="64" max="67" width="24.33203125" bestFit="1" customWidth="1"/>
  </cols>
  <sheetData>
    <row r="1" spans="1:70" x14ac:dyDescent="0.2">
      <c r="A1" s="57" t="s">
        <v>643</v>
      </c>
    </row>
    <row r="2" spans="1:70" x14ac:dyDescent="0.2">
      <c r="A2" t="s">
        <v>533</v>
      </c>
      <c r="B2" t="s">
        <v>532</v>
      </c>
      <c r="C2" t="s">
        <v>622</v>
      </c>
      <c r="D2" t="s">
        <v>858</v>
      </c>
      <c r="E2" t="s">
        <v>621</v>
      </c>
      <c r="F2" t="s">
        <v>531</v>
      </c>
      <c r="G2" t="s">
        <v>530</v>
      </c>
      <c r="H2" t="s">
        <v>644</v>
      </c>
      <c r="I2" t="s">
        <v>645</v>
      </c>
      <c r="J2" t="s">
        <v>646</v>
      </c>
      <c r="K2" t="s">
        <v>647</v>
      </c>
      <c r="L2" t="s">
        <v>648</v>
      </c>
      <c r="M2" t="s">
        <v>649</v>
      </c>
      <c r="N2" t="s">
        <v>650</v>
      </c>
      <c r="O2" t="s">
        <v>651</v>
      </c>
      <c r="P2" t="s">
        <v>652</v>
      </c>
      <c r="Q2" t="s">
        <v>653</v>
      </c>
      <c r="R2" t="s">
        <v>654</v>
      </c>
      <c r="S2" t="s">
        <v>655</v>
      </c>
      <c r="T2" t="s">
        <v>656</v>
      </c>
      <c r="U2" t="s">
        <v>657</v>
      </c>
      <c r="V2" t="s">
        <v>658</v>
      </c>
      <c r="W2" t="s">
        <v>659</v>
      </c>
      <c r="X2" t="s">
        <v>660</v>
      </c>
      <c r="Y2" t="s">
        <v>661</v>
      </c>
      <c r="Z2" t="s">
        <v>662</v>
      </c>
      <c r="AA2" t="s">
        <v>663</v>
      </c>
      <c r="AB2" t="s">
        <v>664</v>
      </c>
      <c r="AC2" t="s">
        <v>665</v>
      </c>
      <c r="AD2" t="s">
        <v>666</v>
      </c>
      <c r="AE2" t="s">
        <v>667</v>
      </c>
      <c r="AF2" t="s">
        <v>668</v>
      </c>
      <c r="AG2" t="s">
        <v>669</v>
      </c>
      <c r="AH2" t="s">
        <v>670</v>
      </c>
      <c r="AI2" t="s">
        <v>671</v>
      </c>
      <c r="AJ2" t="s">
        <v>672</v>
      </c>
      <c r="AK2" t="s">
        <v>673</v>
      </c>
      <c r="AL2" t="s">
        <v>674</v>
      </c>
      <c r="AM2" t="s">
        <v>675</v>
      </c>
      <c r="AN2" t="s">
        <v>676</v>
      </c>
      <c r="AO2" t="s">
        <v>677</v>
      </c>
      <c r="AP2" t="s">
        <v>678</v>
      </c>
      <c r="AQ2" t="s">
        <v>679</v>
      </c>
      <c r="AR2" t="s">
        <v>680</v>
      </c>
      <c r="AS2" t="s">
        <v>681</v>
      </c>
      <c r="AT2" t="s">
        <v>682</v>
      </c>
      <c r="AU2" t="s">
        <v>683</v>
      </c>
      <c r="AV2" t="s">
        <v>684</v>
      </c>
      <c r="AW2" t="s">
        <v>685</v>
      </c>
      <c r="AX2" t="s">
        <v>686</v>
      </c>
      <c r="AY2" t="s">
        <v>687</v>
      </c>
      <c r="AZ2" t="s">
        <v>688</v>
      </c>
      <c r="BA2" t="s">
        <v>689</v>
      </c>
      <c r="BB2" t="s">
        <v>690</v>
      </c>
      <c r="BC2" t="s">
        <v>691</v>
      </c>
      <c r="BD2" t="s">
        <v>692</v>
      </c>
      <c r="BE2" t="s">
        <v>693</v>
      </c>
      <c r="BF2" t="s">
        <v>694</v>
      </c>
      <c r="BG2" t="s">
        <v>695</v>
      </c>
      <c r="BH2" t="s">
        <v>696</v>
      </c>
      <c r="BI2" t="s">
        <v>697</v>
      </c>
      <c r="BJ2" t="s">
        <v>698</v>
      </c>
      <c r="BK2" t="s">
        <v>699</v>
      </c>
      <c r="BL2" t="s">
        <v>700</v>
      </c>
      <c r="BM2" t="s">
        <v>701</v>
      </c>
      <c r="BN2" t="s">
        <v>702</v>
      </c>
      <c r="BO2" t="s">
        <v>703</v>
      </c>
      <c r="BP2" t="s">
        <v>704</v>
      </c>
      <c r="BR2" s="4" t="s">
        <v>643</v>
      </c>
    </row>
    <row r="3" spans="1:70" hidden="1" outlineLevel="1" x14ac:dyDescent="0.2">
      <c r="A3" t="s">
        <v>529</v>
      </c>
      <c r="B3" t="s">
        <v>528</v>
      </c>
      <c r="C3" t="str">
        <f>VLOOKUP(B3,'Country Code &amp; Info'!A:D,2)</f>
        <v>Aruba</v>
      </c>
      <c r="D3" t="b">
        <f>IF(ISNA(_xlfn.XLOOKUP(B3,'GDP Pred - 2060'!M:M,'GDP Pred - 2060'!M:M)), FALSE, TRUE)</f>
        <v>0</v>
      </c>
      <c r="E3" t="str">
        <f>VLOOKUP(B3,'Country Code &amp; Info'!A:D,3)</f>
        <v>Latin America &amp; Caribbean</v>
      </c>
      <c r="F3" t="s">
        <v>1</v>
      </c>
      <c r="G3" t="s">
        <v>0</v>
      </c>
      <c r="P3" s="7"/>
      <c r="Q3" s="7"/>
      <c r="R3" s="7"/>
      <c r="S3" s="7"/>
      <c r="T3" s="7"/>
      <c r="U3" s="7"/>
      <c r="V3" s="7"/>
      <c r="W3" s="7"/>
      <c r="X3" s="7"/>
      <c r="Y3" s="7"/>
      <c r="Z3" s="7"/>
      <c r="AA3" s="7"/>
      <c r="AB3" s="7"/>
      <c r="AC3" s="7"/>
      <c r="AD3" s="7"/>
      <c r="AE3" s="7"/>
      <c r="AF3" s="7"/>
      <c r="AG3" s="7"/>
      <c r="AH3" s="7">
        <v>405463417.11746001</v>
      </c>
      <c r="AI3" s="7">
        <v>487602457.74641597</v>
      </c>
      <c r="AJ3" s="7">
        <v>596423607.11471498</v>
      </c>
      <c r="AK3" s="7">
        <v>695304363.03110099</v>
      </c>
      <c r="AL3" s="7">
        <v>764887117.19448602</v>
      </c>
      <c r="AM3" s="7">
        <v>872138715.083799</v>
      </c>
      <c r="AN3" s="7">
        <v>958463184.35754204</v>
      </c>
      <c r="AO3" s="7">
        <v>1082979720.6703899</v>
      </c>
      <c r="AP3" s="7">
        <v>1245688268.15642</v>
      </c>
      <c r="AQ3" s="7">
        <v>1320474860.3352001</v>
      </c>
      <c r="AR3" s="7">
        <v>1379960893.8547499</v>
      </c>
      <c r="AS3" s="7">
        <v>1531944134.0782101</v>
      </c>
      <c r="AT3" s="7">
        <v>1665100558.65922</v>
      </c>
      <c r="AU3" s="7">
        <v>1722798882.68156</v>
      </c>
      <c r="AV3" s="7">
        <v>1873452513.96648</v>
      </c>
      <c r="AW3" s="7">
        <v>1920111731.84358</v>
      </c>
      <c r="AX3" s="7">
        <v>1941340782.12291</v>
      </c>
      <c r="AY3" s="7">
        <v>2021229050.27933</v>
      </c>
      <c r="AZ3" s="7">
        <v>2228491620.1117301</v>
      </c>
      <c r="BA3" s="7">
        <v>2330726256.9832401</v>
      </c>
      <c r="BB3" s="7">
        <v>2424581005.5865898</v>
      </c>
      <c r="BC3" s="7">
        <v>2615083798.8826799</v>
      </c>
      <c r="BD3" s="7">
        <v>2745251396.6480398</v>
      </c>
      <c r="BE3" s="7">
        <v>2498882681.56425</v>
      </c>
      <c r="BF3" s="7">
        <v>2390502793.2960901</v>
      </c>
      <c r="BG3" s="7">
        <v>2549720670.3910599</v>
      </c>
      <c r="BH3" s="7">
        <v>2534636871.5083799</v>
      </c>
      <c r="BI3" s="7">
        <v>2701675977.6536298</v>
      </c>
      <c r="BJ3" s="7">
        <v>2765363128.4916201</v>
      </c>
      <c r="BK3" s="7">
        <v>2919553072.6257</v>
      </c>
      <c r="BL3" s="7">
        <v>2965921787.7094998</v>
      </c>
      <c r="BM3" s="7">
        <v>3056424581.00559</v>
      </c>
      <c r="BN3" s="7"/>
      <c r="BO3" s="7"/>
      <c r="BP3" s="7"/>
    </row>
    <row r="4" spans="1:70" hidden="1" outlineLevel="1" x14ac:dyDescent="0.2">
      <c r="A4" t="s">
        <v>527</v>
      </c>
      <c r="B4" t="s">
        <v>526</v>
      </c>
      <c r="C4" t="str">
        <f>VLOOKUP(B4,'Country Code &amp; Info'!A:D,2)</f>
        <v>Afghanistan</v>
      </c>
      <c r="D4" t="b">
        <f>IF(ISNA(_xlfn.XLOOKUP(B4,'GDP Pred - 2060'!M:M,'GDP Pred - 2060'!M:M)), FALSE, TRUE)</f>
        <v>0</v>
      </c>
      <c r="E4" t="str">
        <f>VLOOKUP(B4,'Country Code &amp; Info'!A:D,3)</f>
        <v>South Asia</v>
      </c>
      <c r="F4" t="s">
        <v>1</v>
      </c>
      <c r="G4" t="s">
        <v>0</v>
      </c>
      <c r="H4">
        <v>537777811.11111104</v>
      </c>
      <c r="I4">
        <v>548888895.55555606</v>
      </c>
      <c r="J4">
        <v>546666677.77777803</v>
      </c>
      <c r="K4">
        <v>751111191.11111104</v>
      </c>
      <c r="L4">
        <v>800000044.44444394</v>
      </c>
      <c r="M4">
        <v>1006666637.7777801</v>
      </c>
      <c r="N4">
        <v>1399999966.6666701</v>
      </c>
      <c r="O4">
        <v>1673333417.7777801</v>
      </c>
      <c r="P4" s="7">
        <v>1373333366.6666701</v>
      </c>
      <c r="Q4" s="7">
        <v>1408888922.2222199</v>
      </c>
      <c r="R4" s="7">
        <v>1748886595.5555601</v>
      </c>
      <c r="S4" s="7">
        <v>1831108971.11111</v>
      </c>
      <c r="T4" s="7">
        <v>1595555475.5555601</v>
      </c>
      <c r="U4" s="7">
        <v>1733333264.4444399</v>
      </c>
      <c r="V4" s="7">
        <v>2155555497.7777801</v>
      </c>
      <c r="W4" s="7">
        <v>2366666615.5555601</v>
      </c>
      <c r="X4" s="7">
        <v>2555555566.6666698</v>
      </c>
      <c r="Y4" s="7">
        <v>2953333417.7777801</v>
      </c>
      <c r="Z4" s="7">
        <v>3300000108.8888898</v>
      </c>
      <c r="AA4" s="7">
        <v>3697940409.61098</v>
      </c>
      <c r="AB4" s="7">
        <v>3641723321.99546</v>
      </c>
      <c r="AC4" s="7">
        <v>3478787909.09091</v>
      </c>
      <c r="AD4" s="7"/>
      <c r="AE4" s="7"/>
      <c r="AF4" s="7"/>
      <c r="AG4" s="7"/>
      <c r="AH4" s="7"/>
      <c r="AI4" s="7"/>
      <c r="AJ4" s="7"/>
      <c r="AK4" s="7"/>
      <c r="AL4" s="7"/>
      <c r="AM4" s="7"/>
      <c r="AN4" s="7"/>
      <c r="AO4" s="7"/>
      <c r="AP4" s="7"/>
      <c r="AQ4" s="7"/>
      <c r="AR4" s="7"/>
      <c r="AS4" s="7"/>
      <c r="AT4" s="7"/>
      <c r="AU4" s="7"/>
      <c r="AV4" s="7"/>
      <c r="AW4" s="7"/>
      <c r="AX4" s="7">
        <v>4055179566.3498101</v>
      </c>
      <c r="AY4" s="7">
        <v>4515558808.1099396</v>
      </c>
      <c r="AZ4" s="7">
        <v>5226778808.8920898</v>
      </c>
      <c r="BA4" s="7">
        <v>6209137624.7718096</v>
      </c>
      <c r="BB4" s="7">
        <v>6971285594.68013</v>
      </c>
      <c r="BC4" s="7">
        <v>9747879531.8631096</v>
      </c>
      <c r="BD4" s="7">
        <v>10109225813.6696</v>
      </c>
      <c r="BE4" s="7">
        <v>12439087076.766701</v>
      </c>
      <c r="BF4" s="7">
        <v>15856574731.441</v>
      </c>
      <c r="BG4" s="7">
        <v>17804292964.1045</v>
      </c>
      <c r="BH4" s="7">
        <v>20001598505.704201</v>
      </c>
      <c r="BI4" s="7">
        <v>20561069558.215199</v>
      </c>
      <c r="BJ4" s="7">
        <v>20484885119.734798</v>
      </c>
      <c r="BK4" s="7">
        <v>19907111418.993801</v>
      </c>
      <c r="BL4" s="7">
        <v>18017749073.903301</v>
      </c>
      <c r="BM4" s="7">
        <v>18869945677.9599</v>
      </c>
      <c r="BN4" s="7">
        <v>18353881129.881001</v>
      </c>
      <c r="BO4" s="7">
        <v>19291104007.829899</v>
      </c>
      <c r="BP4" s="7"/>
    </row>
    <row r="5" spans="1:70" hidden="1" outlineLevel="1" x14ac:dyDescent="0.2">
      <c r="A5" t="s">
        <v>525</v>
      </c>
      <c r="B5" t="s">
        <v>524</v>
      </c>
      <c r="C5" t="str">
        <f>VLOOKUP(B5,'Country Code &amp; Info'!A:D,2)</f>
        <v>Angola</v>
      </c>
      <c r="D5" t="b">
        <f>IF(ISNA(_xlfn.XLOOKUP(B5,'GDP Pred - 2060'!M:M,'GDP Pred - 2060'!M:M)), FALSE, TRUE)</f>
        <v>0</v>
      </c>
      <c r="E5" t="str">
        <f>VLOOKUP(B5,'Country Code &amp; Info'!A:D,3)</f>
        <v>Sub-Saharan Africa</v>
      </c>
      <c r="F5" t="s">
        <v>1</v>
      </c>
      <c r="G5" t="s">
        <v>0</v>
      </c>
      <c r="P5" s="7"/>
      <c r="Q5" s="7"/>
      <c r="R5" s="7"/>
      <c r="S5" s="7"/>
      <c r="T5" s="7"/>
      <c r="U5" s="7"/>
      <c r="V5" s="7"/>
      <c r="W5" s="7"/>
      <c r="X5" s="7"/>
      <c r="Y5" s="7"/>
      <c r="Z5" s="7"/>
      <c r="AA5" s="7"/>
      <c r="AB5" s="7">
        <v>5930503400.8322802</v>
      </c>
      <c r="AC5" s="7">
        <v>5550483035.9081497</v>
      </c>
      <c r="AD5" s="7">
        <v>5550483035.9081497</v>
      </c>
      <c r="AE5" s="7">
        <v>5784341596.36339</v>
      </c>
      <c r="AF5" s="7">
        <v>6131475065.2383204</v>
      </c>
      <c r="AG5" s="7">
        <v>7553560459.1042805</v>
      </c>
      <c r="AH5" s="7">
        <v>7072063345.4478598</v>
      </c>
      <c r="AI5" s="7">
        <v>8083872012.4732599</v>
      </c>
      <c r="AJ5" s="7">
        <v>8769250549.73596</v>
      </c>
      <c r="AK5" s="7">
        <v>10201099039.5655</v>
      </c>
      <c r="AL5" s="7">
        <v>11228764963.1618</v>
      </c>
      <c r="AM5" s="7">
        <v>10603784541.197001</v>
      </c>
      <c r="AN5" s="7">
        <v>8307810973.58848</v>
      </c>
      <c r="AO5" s="7">
        <v>5768720421.6136703</v>
      </c>
      <c r="AP5" s="7">
        <v>4438321017.3906803</v>
      </c>
      <c r="AQ5" s="7">
        <v>5538749259.9471397</v>
      </c>
      <c r="AR5" s="7">
        <v>7526446605.5171204</v>
      </c>
      <c r="AS5" s="7">
        <v>7648377412.8327703</v>
      </c>
      <c r="AT5" s="7">
        <v>6506229607.2943201</v>
      </c>
      <c r="AU5" s="7">
        <v>6152922942.98032</v>
      </c>
      <c r="AV5" s="7">
        <v>9129594818.6074905</v>
      </c>
      <c r="AW5" s="7">
        <v>8936063723.20121</v>
      </c>
      <c r="AX5" s="7">
        <v>15285594828.417999</v>
      </c>
      <c r="AY5" s="7">
        <v>17812705294.325001</v>
      </c>
      <c r="AZ5" s="7">
        <v>23552052407.548801</v>
      </c>
      <c r="BA5" s="7">
        <v>36970918699.252296</v>
      </c>
      <c r="BB5" s="7">
        <v>52381006892.038002</v>
      </c>
      <c r="BC5" s="7">
        <v>65266452081.386002</v>
      </c>
      <c r="BD5" s="7">
        <v>88538611205.143295</v>
      </c>
      <c r="BE5" s="7">
        <v>70307163678.238007</v>
      </c>
      <c r="BF5" s="7">
        <v>83799496611.200394</v>
      </c>
      <c r="BG5" s="7">
        <v>111789686464.44099</v>
      </c>
      <c r="BH5" s="7">
        <v>128052853643.106</v>
      </c>
      <c r="BI5" s="7">
        <v>136709862831.194</v>
      </c>
      <c r="BJ5" s="7">
        <v>145712200312.505</v>
      </c>
      <c r="BK5" s="7">
        <v>116193649124.151</v>
      </c>
      <c r="BL5" s="7">
        <v>101123851090.455</v>
      </c>
      <c r="BM5" s="7">
        <v>122123822333.59</v>
      </c>
      <c r="BN5" s="7">
        <v>101353230784.59399</v>
      </c>
      <c r="BO5" s="7">
        <v>88815697793.302994</v>
      </c>
      <c r="BP5" s="7"/>
    </row>
    <row r="6" spans="1:70" hidden="1" outlineLevel="1" x14ac:dyDescent="0.2">
      <c r="A6" t="s">
        <v>523</v>
      </c>
      <c r="B6" t="s">
        <v>522</v>
      </c>
      <c r="C6" t="str">
        <f>VLOOKUP(B6,'Country Code &amp; Info'!A:D,2)</f>
        <v>Albania</v>
      </c>
      <c r="D6" t="b">
        <f>IF(ISNA(_xlfn.XLOOKUP(B6,'GDP Pred - 2060'!M:M,'GDP Pred - 2060'!M:M)), FALSE, TRUE)</f>
        <v>0</v>
      </c>
      <c r="E6" t="str">
        <f>VLOOKUP(B6,'Country Code &amp; Info'!A:D,3)</f>
        <v>Europe &amp; Central Asia</v>
      </c>
      <c r="F6" t="s">
        <v>1</v>
      </c>
      <c r="G6" t="s">
        <v>0</v>
      </c>
      <c r="P6" s="7"/>
      <c r="Q6" s="7"/>
      <c r="R6" s="7"/>
      <c r="S6" s="7"/>
      <c r="T6" s="7"/>
      <c r="U6" s="7"/>
      <c r="V6" s="7"/>
      <c r="W6" s="7"/>
      <c r="X6" s="7"/>
      <c r="Y6" s="7"/>
      <c r="Z6" s="7"/>
      <c r="AA6" s="7"/>
      <c r="AB6" s="7"/>
      <c r="AC6" s="7"/>
      <c r="AD6" s="7"/>
      <c r="AE6" s="7"/>
      <c r="AF6" s="7">
        <v>1857338011.8548801</v>
      </c>
      <c r="AG6" s="7">
        <v>1897050133.42015</v>
      </c>
      <c r="AH6" s="7">
        <v>2097326250</v>
      </c>
      <c r="AI6" s="7">
        <v>2080796250</v>
      </c>
      <c r="AJ6" s="7">
        <v>2051236250</v>
      </c>
      <c r="AK6" s="7">
        <v>2253090000</v>
      </c>
      <c r="AL6" s="7">
        <v>2028553750</v>
      </c>
      <c r="AM6" s="7">
        <v>1099559027.7777801</v>
      </c>
      <c r="AN6" s="7">
        <v>652174990.837304</v>
      </c>
      <c r="AO6" s="7">
        <v>1185315468.46295</v>
      </c>
      <c r="AP6" s="7">
        <v>1880951520.3972001</v>
      </c>
      <c r="AQ6" s="7">
        <v>2392764853.4210701</v>
      </c>
      <c r="AR6" s="7">
        <v>3199642579.9697399</v>
      </c>
      <c r="AS6" s="7">
        <v>2258515610.0886202</v>
      </c>
      <c r="AT6" s="7">
        <v>2545967253.2416</v>
      </c>
      <c r="AU6" s="7">
        <v>3212119044.1708899</v>
      </c>
      <c r="AV6" s="7">
        <v>3480355188.6006298</v>
      </c>
      <c r="AW6" s="7">
        <v>3922099470.9731302</v>
      </c>
      <c r="AX6" s="7">
        <v>4348070165.1926098</v>
      </c>
      <c r="AY6" s="7">
        <v>5611492282.8658199</v>
      </c>
      <c r="AZ6" s="7">
        <v>7184681398.5698004</v>
      </c>
      <c r="BA6" s="7">
        <v>8052075642.10781</v>
      </c>
      <c r="BB6" s="7">
        <v>8896073938.3140697</v>
      </c>
      <c r="BC6" s="7">
        <v>10677321490.380699</v>
      </c>
      <c r="BD6" s="7">
        <v>12881354103.8398</v>
      </c>
      <c r="BE6" s="7">
        <v>12044223352.5413</v>
      </c>
      <c r="BF6" s="7">
        <v>11926928505.5231</v>
      </c>
      <c r="BG6" s="7">
        <v>12890765324.225599</v>
      </c>
      <c r="BH6" s="7">
        <v>12319830252.476801</v>
      </c>
      <c r="BI6" s="7">
        <v>12776217194.792801</v>
      </c>
      <c r="BJ6" s="7">
        <v>13228144008.3428</v>
      </c>
      <c r="BK6" s="7">
        <v>11386846319.158899</v>
      </c>
      <c r="BL6" s="7">
        <v>11861200797.4706</v>
      </c>
      <c r="BM6" s="7">
        <v>13019693450.881599</v>
      </c>
      <c r="BN6" s="7">
        <v>15147020535.3869</v>
      </c>
      <c r="BO6" s="7">
        <v>15279183289.937201</v>
      </c>
      <c r="BP6" s="7"/>
    </row>
    <row r="7" spans="1:70" hidden="1" outlineLevel="1" x14ac:dyDescent="0.2">
      <c r="A7" t="s">
        <v>521</v>
      </c>
      <c r="B7" t="s">
        <v>520</v>
      </c>
      <c r="C7" t="str">
        <f>VLOOKUP(B7,'Country Code &amp; Info'!A:D,2)</f>
        <v>Andorra</v>
      </c>
      <c r="D7" t="b">
        <f>IF(ISNA(_xlfn.XLOOKUP(B7,'GDP Pred - 2060'!M:M,'GDP Pred - 2060'!M:M)), FALSE, TRUE)</f>
        <v>0</v>
      </c>
      <c r="E7" t="str">
        <f>VLOOKUP(B7,'Country Code &amp; Info'!A:D,3)</f>
        <v>Europe &amp; Central Asia</v>
      </c>
      <c r="F7" t="s">
        <v>1</v>
      </c>
      <c r="G7" t="s">
        <v>0</v>
      </c>
      <c r="P7" s="7"/>
      <c r="Q7" s="7"/>
      <c r="R7" s="7">
        <v>78619206.0850963</v>
      </c>
      <c r="S7" s="7">
        <v>89409820.359281406</v>
      </c>
      <c r="T7" s="7">
        <v>113408231.944085</v>
      </c>
      <c r="U7" s="7">
        <v>150820102.798401</v>
      </c>
      <c r="V7" s="7">
        <v>186558696.27920401</v>
      </c>
      <c r="W7" s="7">
        <v>220127246.37681201</v>
      </c>
      <c r="X7" s="7">
        <v>227281024.62074101</v>
      </c>
      <c r="Y7" s="7">
        <v>254020153.340635</v>
      </c>
      <c r="Z7" s="7">
        <v>308008897.569444</v>
      </c>
      <c r="AA7" s="7">
        <v>411578334.15964299</v>
      </c>
      <c r="AB7" s="7">
        <v>446416105.82501698</v>
      </c>
      <c r="AC7" s="7">
        <v>388958731.30293798</v>
      </c>
      <c r="AD7" s="7">
        <v>375895956.38346201</v>
      </c>
      <c r="AE7" s="7">
        <v>327861832.94663602</v>
      </c>
      <c r="AF7" s="7">
        <v>330070689.29828203</v>
      </c>
      <c r="AG7" s="7">
        <v>346737964.77495098</v>
      </c>
      <c r="AH7" s="7">
        <v>482000594.03588003</v>
      </c>
      <c r="AI7" s="7">
        <v>611316399.40708804</v>
      </c>
      <c r="AJ7" s="7">
        <v>721425939.15155005</v>
      </c>
      <c r="AK7" s="7">
        <v>795449332.39634597</v>
      </c>
      <c r="AL7" s="7">
        <v>1029048481.88051</v>
      </c>
      <c r="AM7" s="7">
        <v>1106928582.8662901</v>
      </c>
      <c r="AN7" s="7">
        <v>1210013651.87713</v>
      </c>
      <c r="AO7" s="7">
        <v>1007025755.00065</v>
      </c>
      <c r="AP7" s="7">
        <v>1017549124.3323801</v>
      </c>
      <c r="AQ7" s="7">
        <v>1178738991.19295</v>
      </c>
      <c r="AR7" s="7">
        <v>1223945356.6268201</v>
      </c>
      <c r="AS7" s="7">
        <v>1180597272.7272699</v>
      </c>
      <c r="AT7" s="7">
        <v>1211932397.8171301</v>
      </c>
      <c r="AU7" s="7">
        <v>1239876305.1353099</v>
      </c>
      <c r="AV7" s="7">
        <v>1429049198.4521799</v>
      </c>
      <c r="AW7" s="7">
        <v>1546926174.49664</v>
      </c>
      <c r="AX7" s="7">
        <v>1755910031.99699</v>
      </c>
      <c r="AY7" s="7">
        <v>2361726862.3024802</v>
      </c>
      <c r="AZ7" s="7">
        <v>2894921777.9985099</v>
      </c>
      <c r="BA7" s="7">
        <v>3159905484.3924899</v>
      </c>
      <c r="BB7" s="7">
        <v>3456442102.6220002</v>
      </c>
      <c r="BC7" s="7">
        <v>3952600602.24473</v>
      </c>
      <c r="BD7" s="7">
        <v>4085630584.4441199</v>
      </c>
      <c r="BE7" s="7">
        <v>3674409558.2106099</v>
      </c>
      <c r="BF7" s="7">
        <v>3449966856.6883202</v>
      </c>
      <c r="BG7" s="7">
        <v>3629203786.1915398</v>
      </c>
      <c r="BH7" s="7">
        <v>3188808942.5671301</v>
      </c>
      <c r="BI7" s="7">
        <v>3193704343.2062702</v>
      </c>
      <c r="BJ7" s="7">
        <v>3271808157.3003802</v>
      </c>
      <c r="BK7" s="7">
        <v>2789870187.5069299</v>
      </c>
      <c r="BL7" s="7">
        <v>2896679211.8662801</v>
      </c>
      <c r="BM7" s="7">
        <v>3000180750.1129699</v>
      </c>
      <c r="BN7" s="7">
        <v>3218316013.2262602</v>
      </c>
      <c r="BO7" s="7">
        <v>3154057987.2383299</v>
      </c>
      <c r="BP7" s="7"/>
    </row>
    <row r="8" spans="1:70" hidden="1" outlineLevel="1" x14ac:dyDescent="0.2">
      <c r="A8" t="s">
        <v>519</v>
      </c>
      <c r="B8" t="s">
        <v>518</v>
      </c>
      <c r="C8" t="str">
        <f>VLOOKUP(B8,'Country Code &amp; Info'!A:D,2)</f>
        <v>Arab World</v>
      </c>
      <c r="D8" t="b">
        <f>IF(ISNA(_xlfn.XLOOKUP(B8,'GDP Pred - 2060'!M:M,'GDP Pred - 2060'!M:M)), FALSE, TRUE)</f>
        <v>0</v>
      </c>
      <c r="E8">
        <f>VLOOKUP(B8,'Country Code &amp; Info'!A:D,3)</f>
        <v>0</v>
      </c>
      <c r="F8" t="s">
        <v>1</v>
      </c>
      <c r="G8" t="s">
        <v>0</v>
      </c>
      <c r="P8" s="7">
        <v>25891606124.2687</v>
      </c>
      <c r="Q8" s="7">
        <v>28429146975.457802</v>
      </c>
      <c r="R8" s="7">
        <v>32013340941.363098</v>
      </c>
      <c r="S8" s="7">
        <v>37045140366.842102</v>
      </c>
      <c r="T8" s="7">
        <v>44182128971.395203</v>
      </c>
      <c r="U8" s="7">
        <v>55922081751.897697</v>
      </c>
      <c r="V8" s="7">
        <v>105711125366.347</v>
      </c>
      <c r="W8" s="7">
        <v>117103149355.72501</v>
      </c>
      <c r="X8" s="7">
        <v>145484738304.229</v>
      </c>
      <c r="Y8" s="7">
        <v>167530174445.32401</v>
      </c>
      <c r="Z8" s="7">
        <v>183969539762.573</v>
      </c>
      <c r="AA8" s="7">
        <v>248970610830.70599</v>
      </c>
      <c r="AB8" s="7">
        <v>337548607895.81702</v>
      </c>
      <c r="AC8" s="7">
        <v>348013579325.69897</v>
      </c>
      <c r="AD8" s="7">
        <v>326467614158.13098</v>
      </c>
      <c r="AE8" s="7">
        <v>306718525880.76703</v>
      </c>
      <c r="AF8" s="7">
        <v>311102902529.672</v>
      </c>
      <c r="AG8" s="7">
        <v>307935286171.297</v>
      </c>
      <c r="AH8" s="7">
        <v>294002304210.70203</v>
      </c>
      <c r="AI8" s="7">
        <v>313464339247.534</v>
      </c>
      <c r="AJ8" s="7">
        <v>308329777739.89899</v>
      </c>
      <c r="AK8" s="7">
        <v>323313155352.56598</v>
      </c>
      <c r="AL8" s="7">
        <v>447403057842.30798</v>
      </c>
      <c r="AM8" s="7">
        <v>441363731387.28802</v>
      </c>
      <c r="AN8" s="7">
        <v>472395612979.04797</v>
      </c>
      <c r="AO8" s="7">
        <v>477750218753.59802</v>
      </c>
      <c r="AP8" s="7">
        <v>488310840410.44</v>
      </c>
      <c r="AQ8" s="7">
        <v>524626754650.83099</v>
      </c>
      <c r="AR8" s="7">
        <v>579109082402.50403</v>
      </c>
      <c r="AS8" s="7">
        <v>614123231689.67896</v>
      </c>
      <c r="AT8" s="7">
        <v>592264356627.349</v>
      </c>
      <c r="AU8" s="7">
        <v>644527010683.06494</v>
      </c>
      <c r="AV8" s="7">
        <v>735685319268.802</v>
      </c>
      <c r="AW8" s="7">
        <v>722917010350.54797</v>
      </c>
      <c r="AX8" s="7">
        <v>726832740066.54895</v>
      </c>
      <c r="AY8" s="7">
        <v>821089931822.71899</v>
      </c>
      <c r="AZ8" s="7">
        <v>965100949397.81201</v>
      </c>
      <c r="BA8" s="7">
        <v>1186135399898.53</v>
      </c>
      <c r="BB8" s="7">
        <v>1406002045914.8401</v>
      </c>
      <c r="BC8" s="7">
        <v>1639307043044.79</v>
      </c>
      <c r="BD8" s="7">
        <v>2080969850135.3899</v>
      </c>
      <c r="BE8" s="7">
        <v>1795740921393.5801</v>
      </c>
      <c r="BF8" s="7">
        <v>2103331412247.8601</v>
      </c>
      <c r="BG8" s="7">
        <v>2494028778449.3398</v>
      </c>
      <c r="BH8" s="7">
        <v>2773499064014.8398</v>
      </c>
      <c r="BI8" s="7">
        <v>2856372458851.04</v>
      </c>
      <c r="BJ8" s="7">
        <v>2894391168409.54</v>
      </c>
      <c r="BK8" s="7">
        <v>2534723688142.23</v>
      </c>
      <c r="BL8" s="7">
        <v>2469440154484.4302</v>
      </c>
      <c r="BM8" s="7">
        <v>2516121177762.8198</v>
      </c>
      <c r="BN8" s="7">
        <v>2771384097904.5298</v>
      </c>
      <c r="BO8" s="7">
        <v>2817414584665.1099</v>
      </c>
      <c r="BP8" s="7"/>
    </row>
    <row r="9" spans="1:70" hidden="1" outlineLevel="1" x14ac:dyDescent="0.2">
      <c r="A9" t="s">
        <v>517</v>
      </c>
      <c r="B9" t="s">
        <v>516</v>
      </c>
      <c r="C9" t="str">
        <f>VLOOKUP(B9,'Country Code &amp; Info'!A:D,2)</f>
        <v>United Arab Emirates</v>
      </c>
      <c r="D9" t="b">
        <f>IF(ISNA(_xlfn.XLOOKUP(B9,'GDP Pred - 2060'!M:M,'GDP Pred - 2060'!M:M)), FALSE, TRUE)</f>
        <v>0</v>
      </c>
      <c r="E9" t="str">
        <f>VLOOKUP(B9,'Country Code &amp; Info'!A:D,3)</f>
        <v>Middle East &amp; North Africa</v>
      </c>
      <c r="F9" t="s">
        <v>1</v>
      </c>
      <c r="G9" t="s">
        <v>0</v>
      </c>
      <c r="P9" s="7"/>
      <c r="Q9" s="7"/>
      <c r="R9" s="7"/>
      <c r="S9" s="7"/>
      <c r="T9" s="7"/>
      <c r="U9" s="7"/>
      <c r="V9" s="7"/>
      <c r="W9" s="7">
        <v>14720672506.500401</v>
      </c>
      <c r="X9" s="7">
        <v>19213022691.052601</v>
      </c>
      <c r="Y9" s="7">
        <v>24871775164.604301</v>
      </c>
      <c r="Z9" s="7">
        <v>23775831783.4263</v>
      </c>
      <c r="AA9" s="7">
        <v>31225463217.758202</v>
      </c>
      <c r="AB9" s="7">
        <v>43598748449.047897</v>
      </c>
      <c r="AC9" s="7">
        <v>49333424135.113098</v>
      </c>
      <c r="AD9" s="7">
        <v>46622718605.284698</v>
      </c>
      <c r="AE9" s="7">
        <v>42803323345.137604</v>
      </c>
      <c r="AF9" s="7">
        <v>41807954235.903</v>
      </c>
      <c r="AG9" s="7">
        <v>40603650231.544502</v>
      </c>
      <c r="AH9" s="7">
        <v>33943612094.7971</v>
      </c>
      <c r="AI9" s="7">
        <v>36384908744.211403</v>
      </c>
      <c r="AJ9" s="7">
        <v>36275674203.214401</v>
      </c>
      <c r="AK9" s="7">
        <v>41464995913.919899</v>
      </c>
      <c r="AL9" s="7">
        <v>50701443748.297501</v>
      </c>
      <c r="AM9" s="7">
        <v>51552165622.446198</v>
      </c>
      <c r="AN9" s="7">
        <v>54239171887.768997</v>
      </c>
      <c r="AO9" s="7">
        <v>55625170253.336998</v>
      </c>
      <c r="AP9" s="7">
        <v>59305093979.842003</v>
      </c>
      <c r="AQ9" s="7">
        <v>65743666575.864899</v>
      </c>
      <c r="AR9" s="7">
        <v>73571233996.186295</v>
      </c>
      <c r="AS9" s="7">
        <v>78839008444.565506</v>
      </c>
      <c r="AT9" s="7">
        <v>75674336283.185806</v>
      </c>
      <c r="AU9" s="7">
        <v>84445473110.959793</v>
      </c>
      <c r="AV9" s="7">
        <v>104337372362.151</v>
      </c>
      <c r="AW9" s="7">
        <v>103311640571.81799</v>
      </c>
      <c r="AX9" s="7">
        <v>109816201497.617</v>
      </c>
      <c r="AY9" s="7">
        <v>124346358066.71201</v>
      </c>
      <c r="AZ9" s="7">
        <v>147824370319.94601</v>
      </c>
      <c r="BA9" s="7">
        <v>180617467964.60199</v>
      </c>
      <c r="BB9" s="7">
        <v>222116541865.21399</v>
      </c>
      <c r="BC9" s="7">
        <v>257916133424.09799</v>
      </c>
      <c r="BD9" s="7">
        <v>315474615738.59802</v>
      </c>
      <c r="BE9" s="7">
        <v>253547358747.44699</v>
      </c>
      <c r="BF9" s="7">
        <v>289787338325.39099</v>
      </c>
      <c r="BG9" s="7">
        <v>350666031313.81897</v>
      </c>
      <c r="BH9" s="7">
        <v>374590605854.323</v>
      </c>
      <c r="BI9" s="7">
        <v>390107556160.65399</v>
      </c>
      <c r="BJ9" s="7">
        <v>403137100068.07397</v>
      </c>
      <c r="BK9" s="7">
        <v>358135057862.492</v>
      </c>
      <c r="BL9" s="7">
        <v>357045064669.84302</v>
      </c>
      <c r="BM9" s="7">
        <v>385605506854.88098</v>
      </c>
      <c r="BN9" s="7">
        <v>422215043584.96899</v>
      </c>
      <c r="BO9" s="7">
        <v>421142267937.65002</v>
      </c>
      <c r="BP9" s="7"/>
    </row>
    <row r="10" spans="1:70" hidden="1" outlineLevel="1" x14ac:dyDescent="0.2">
      <c r="A10" t="s">
        <v>515</v>
      </c>
      <c r="B10" t="s">
        <v>514</v>
      </c>
      <c r="C10" t="str">
        <f>VLOOKUP(B10,'Country Code &amp; Info'!A:D,2)</f>
        <v>Argentina</v>
      </c>
      <c r="D10" t="b">
        <f>IF(ISNA(_xlfn.XLOOKUP(B10,'GDP Pred - 2060'!M:M,'GDP Pred - 2060'!M:M)), FALSE, TRUE)</f>
        <v>1</v>
      </c>
      <c r="E10" t="str">
        <f>VLOOKUP(B10,'Country Code &amp; Info'!A:D,3)</f>
        <v>Latin America &amp; Caribbean</v>
      </c>
      <c r="F10" t="s">
        <v>1</v>
      </c>
      <c r="G10" t="s">
        <v>0</v>
      </c>
      <c r="J10">
        <v>24450604877.608101</v>
      </c>
      <c r="K10">
        <v>18272123664.4715</v>
      </c>
      <c r="L10">
        <v>25605249381.759701</v>
      </c>
      <c r="M10">
        <v>28344705966.638901</v>
      </c>
      <c r="N10">
        <v>28630474727.902302</v>
      </c>
      <c r="O10">
        <v>24256667553.256901</v>
      </c>
      <c r="P10" s="7">
        <v>26436857247.498199</v>
      </c>
      <c r="Q10" s="7">
        <v>31256284543.615501</v>
      </c>
      <c r="R10" s="7">
        <v>31584210365.544701</v>
      </c>
      <c r="S10" s="7">
        <v>33293199095.488098</v>
      </c>
      <c r="T10" s="7">
        <v>34733000536.286201</v>
      </c>
      <c r="U10" s="7">
        <v>52544000116.903702</v>
      </c>
      <c r="V10" s="7">
        <v>72436777342.455399</v>
      </c>
      <c r="W10" s="7">
        <v>52438647921.9226</v>
      </c>
      <c r="X10" s="7">
        <v>51169499890.772202</v>
      </c>
      <c r="Y10" s="7">
        <v>56781000100.944801</v>
      </c>
      <c r="Z10" s="7">
        <v>58082870156.263397</v>
      </c>
      <c r="AA10" s="7">
        <v>69252328953.378906</v>
      </c>
      <c r="AB10" s="7">
        <v>76961923741.947906</v>
      </c>
      <c r="AC10" s="7">
        <v>78676842366.421295</v>
      </c>
      <c r="AD10" s="7">
        <v>84307486836.723999</v>
      </c>
      <c r="AE10" s="7">
        <v>103979106777.911</v>
      </c>
      <c r="AF10" s="7">
        <v>79092001998.031998</v>
      </c>
      <c r="AG10" s="7">
        <v>88416668900.259598</v>
      </c>
      <c r="AH10" s="7">
        <v>110934442762.694</v>
      </c>
      <c r="AI10" s="7">
        <v>111106191358.19701</v>
      </c>
      <c r="AJ10" s="7">
        <v>126206817196.091</v>
      </c>
      <c r="AK10" s="7">
        <v>76636898036.471207</v>
      </c>
      <c r="AL10" s="7">
        <v>141352368714.69101</v>
      </c>
      <c r="AM10" s="7">
        <v>189719984268.48499</v>
      </c>
      <c r="AN10" s="7">
        <v>228788617201.69601</v>
      </c>
      <c r="AO10" s="7">
        <v>236741715015.01501</v>
      </c>
      <c r="AP10" s="7">
        <v>257440000000</v>
      </c>
      <c r="AQ10" s="7">
        <v>258031750000</v>
      </c>
      <c r="AR10" s="7">
        <v>272149750000</v>
      </c>
      <c r="AS10" s="7">
        <v>292859000000</v>
      </c>
      <c r="AT10" s="7">
        <v>298948250000</v>
      </c>
      <c r="AU10" s="7">
        <v>283523000000</v>
      </c>
      <c r="AV10" s="7">
        <v>284203750000</v>
      </c>
      <c r="AW10" s="7">
        <v>268696750000</v>
      </c>
      <c r="AX10" s="7">
        <v>97724004251.860199</v>
      </c>
      <c r="AY10" s="7">
        <v>127586973492.177</v>
      </c>
      <c r="AZ10" s="7">
        <v>164657930452.78699</v>
      </c>
      <c r="BA10" s="7">
        <v>198737095012.28201</v>
      </c>
      <c r="BB10" s="7">
        <v>232557260817.30801</v>
      </c>
      <c r="BC10" s="7">
        <v>287530508430.56799</v>
      </c>
      <c r="BD10" s="7">
        <v>361558037110.41901</v>
      </c>
      <c r="BE10" s="7">
        <v>332976484577.61902</v>
      </c>
      <c r="BF10" s="7">
        <v>423627422092.48999</v>
      </c>
      <c r="BG10" s="7">
        <v>530163281574.65802</v>
      </c>
      <c r="BH10" s="7">
        <v>545982375701.12799</v>
      </c>
      <c r="BI10" s="7">
        <v>552025140252.24597</v>
      </c>
      <c r="BJ10" s="7">
        <v>526319673731.638</v>
      </c>
      <c r="BK10" s="7">
        <v>594749285413.21204</v>
      </c>
      <c r="BL10" s="7">
        <v>557531376217.96704</v>
      </c>
      <c r="BM10" s="7">
        <v>643628665302.66797</v>
      </c>
      <c r="BN10" s="7">
        <v>517626700412.71802</v>
      </c>
      <c r="BO10" s="7">
        <v>445445177459.42603</v>
      </c>
      <c r="BP10" s="7"/>
    </row>
    <row r="11" spans="1:70" hidden="1" outlineLevel="1" x14ac:dyDescent="0.2">
      <c r="A11" t="s">
        <v>513</v>
      </c>
      <c r="B11" t="s">
        <v>512</v>
      </c>
      <c r="C11" t="str">
        <f>VLOOKUP(B11,'Country Code &amp; Info'!A:D,2)</f>
        <v>Armenia</v>
      </c>
      <c r="D11" t="b">
        <f>IF(ISNA(_xlfn.XLOOKUP(B11,'GDP Pred - 2060'!M:M,'GDP Pred - 2060'!M:M)), FALSE, TRUE)</f>
        <v>0</v>
      </c>
      <c r="E11" t="str">
        <f>VLOOKUP(B11,'Country Code &amp; Info'!A:D,3)</f>
        <v>Europe &amp; Central Asia</v>
      </c>
      <c r="F11" t="s">
        <v>1</v>
      </c>
      <c r="G11" t="s">
        <v>0</v>
      </c>
      <c r="P11" s="7"/>
      <c r="Q11" s="7"/>
      <c r="R11" s="7"/>
      <c r="S11" s="7"/>
      <c r="T11" s="7"/>
      <c r="U11" s="7"/>
      <c r="V11" s="7"/>
      <c r="W11" s="7"/>
      <c r="X11" s="7"/>
      <c r="Y11" s="7"/>
      <c r="Z11" s="7"/>
      <c r="AA11" s="7"/>
      <c r="AB11" s="7"/>
      <c r="AC11" s="7"/>
      <c r="AD11" s="7"/>
      <c r="AE11" s="7"/>
      <c r="AF11" s="7"/>
      <c r="AG11" s="7"/>
      <c r="AH11" s="7"/>
      <c r="AI11" s="7"/>
      <c r="AJ11" s="7"/>
      <c r="AK11" s="7"/>
      <c r="AL11" s="7">
        <v>2256838858.4271402</v>
      </c>
      <c r="AM11" s="7">
        <v>2068526521.9029901</v>
      </c>
      <c r="AN11" s="7">
        <v>1272577456.12712</v>
      </c>
      <c r="AO11" s="7">
        <v>1201313201.0127201</v>
      </c>
      <c r="AP11" s="7">
        <v>1315158670.28285</v>
      </c>
      <c r="AQ11" s="7">
        <v>1468317350.0684099</v>
      </c>
      <c r="AR11" s="7">
        <v>1596968913.27897</v>
      </c>
      <c r="AS11" s="7">
        <v>1639492424.3647201</v>
      </c>
      <c r="AT11" s="7">
        <v>1893726437.2646201</v>
      </c>
      <c r="AU11" s="7">
        <v>1845482181.44801</v>
      </c>
      <c r="AV11" s="7">
        <v>1911563665.3900599</v>
      </c>
      <c r="AW11" s="7">
        <v>2118467913.3787301</v>
      </c>
      <c r="AX11" s="7">
        <v>2376335048.3997598</v>
      </c>
      <c r="AY11" s="7">
        <v>2807061008.6908398</v>
      </c>
      <c r="AZ11" s="7">
        <v>3576615240.4161601</v>
      </c>
      <c r="BA11" s="7">
        <v>4900469950.0903301</v>
      </c>
      <c r="BB11" s="7">
        <v>6384451606.1421003</v>
      </c>
      <c r="BC11" s="7">
        <v>9206301700.3961906</v>
      </c>
      <c r="BD11" s="7">
        <v>11662040713.875299</v>
      </c>
      <c r="BE11" s="7">
        <v>8647936747.9870396</v>
      </c>
      <c r="BF11" s="7">
        <v>9260284937.7978096</v>
      </c>
      <c r="BG11" s="7">
        <v>10142111334.496099</v>
      </c>
      <c r="BH11" s="7">
        <v>10619320048.585699</v>
      </c>
      <c r="BI11" s="7">
        <v>11121465767.4067</v>
      </c>
      <c r="BJ11" s="7">
        <v>11609512939.7542</v>
      </c>
      <c r="BK11" s="7">
        <v>10553337672.9872</v>
      </c>
      <c r="BL11" s="7">
        <v>10546135160.031</v>
      </c>
      <c r="BM11" s="7">
        <v>11527458565.7334</v>
      </c>
      <c r="BN11" s="7">
        <v>12457941907.0333</v>
      </c>
      <c r="BO11" s="7">
        <v>13672802157.832399</v>
      </c>
      <c r="BP11" s="7"/>
    </row>
    <row r="12" spans="1:70" hidden="1" outlineLevel="1" x14ac:dyDescent="0.2">
      <c r="A12" t="s">
        <v>511</v>
      </c>
      <c r="B12" t="s">
        <v>510</v>
      </c>
      <c r="C12" t="str">
        <f>VLOOKUP(B12,'Country Code &amp; Info'!A:D,2)</f>
        <v>American Samoa</v>
      </c>
      <c r="D12" t="b">
        <f>IF(ISNA(_xlfn.XLOOKUP(B12,'GDP Pred - 2060'!M:M,'GDP Pred - 2060'!M:M)), FALSE, TRUE)</f>
        <v>0</v>
      </c>
      <c r="E12" t="str">
        <f>VLOOKUP(B12,'Country Code &amp; Info'!A:D,3)</f>
        <v>East Asia &amp; Pacific</v>
      </c>
      <c r="F12" t="s">
        <v>1</v>
      </c>
      <c r="G12" t="s">
        <v>0</v>
      </c>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v>514000000</v>
      </c>
      <c r="AY12" s="7">
        <v>527000000</v>
      </c>
      <c r="AZ12" s="7">
        <v>512000000</v>
      </c>
      <c r="BA12" s="7">
        <v>503000000</v>
      </c>
      <c r="BB12" s="7">
        <v>496000000</v>
      </c>
      <c r="BC12" s="7">
        <v>520000000</v>
      </c>
      <c r="BD12" s="7">
        <v>563000000</v>
      </c>
      <c r="BE12" s="7">
        <v>678000000</v>
      </c>
      <c r="BF12" s="7">
        <v>576000000</v>
      </c>
      <c r="BG12" s="7">
        <v>574000000</v>
      </c>
      <c r="BH12" s="7">
        <v>644000000</v>
      </c>
      <c r="BI12" s="7">
        <v>641000000</v>
      </c>
      <c r="BJ12" s="7">
        <v>642000000</v>
      </c>
      <c r="BK12" s="7">
        <v>661000000</v>
      </c>
      <c r="BL12" s="7">
        <v>652000000</v>
      </c>
      <c r="BM12" s="7">
        <v>602000000</v>
      </c>
      <c r="BN12" s="7">
        <v>636000000</v>
      </c>
      <c r="BO12" s="7"/>
      <c r="BP12" s="7"/>
    </row>
    <row r="13" spans="1:70" hidden="1" outlineLevel="1" x14ac:dyDescent="0.2">
      <c r="A13" t="s">
        <v>509</v>
      </c>
      <c r="B13" t="s">
        <v>508</v>
      </c>
      <c r="C13" t="str">
        <f>VLOOKUP(B13,'Country Code &amp; Info'!A:D,2)</f>
        <v>Antigua and Barbuda</v>
      </c>
      <c r="D13" t="b">
        <f>IF(ISNA(_xlfn.XLOOKUP(B13,'GDP Pred - 2060'!M:M,'GDP Pred - 2060'!M:M)), FALSE, TRUE)</f>
        <v>0</v>
      </c>
      <c r="E13" t="str">
        <f>VLOOKUP(B13,'Country Code &amp; Info'!A:D,3)</f>
        <v>Latin America &amp; Caribbean</v>
      </c>
      <c r="F13" t="s">
        <v>1</v>
      </c>
      <c r="G13" t="s">
        <v>0</v>
      </c>
      <c r="P13" s="7"/>
      <c r="Q13" s="7"/>
      <c r="R13" s="7"/>
      <c r="S13" s="7"/>
      <c r="T13" s="7"/>
      <c r="U13" s="7"/>
      <c r="V13" s="7"/>
      <c r="W13" s="7"/>
      <c r="X13" s="7"/>
      <c r="Y13" s="7">
        <v>77496753.703703701</v>
      </c>
      <c r="Z13" s="7">
        <v>87879341.481481507</v>
      </c>
      <c r="AA13" s="7">
        <v>109079978.888889</v>
      </c>
      <c r="AB13" s="7">
        <v>131431026.666667</v>
      </c>
      <c r="AC13" s="7">
        <v>147841734.444444</v>
      </c>
      <c r="AD13" s="7">
        <v>164369278.88888901</v>
      </c>
      <c r="AE13" s="7">
        <v>182144092.96296301</v>
      </c>
      <c r="AF13" s="7">
        <v>208372846.296296</v>
      </c>
      <c r="AG13" s="7">
        <v>240923924.81481501</v>
      </c>
      <c r="AH13" s="7">
        <v>290440140.74074101</v>
      </c>
      <c r="AI13" s="7">
        <v>337174861.851852</v>
      </c>
      <c r="AJ13" s="7">
        <v>398637727.77777803</v>
      </c>
      <c r="AK13" s="7">
        <v>438794788.51851898</v>
      </c>
      <c r="AL13" s="7">
        <v>459470370.37036997</v>
      </c>
      <c r="AM13" s="7">
        <v>481707407.40740699</v>
      </c>
      <c r="AN13" s="7">
        <v>499281481.48148102</v>
      </c>
      <c r="AO13" s="7">
        <v>535174074.07407397</v>
      </c>
      <c r="AP13" s="7">
        <v>589429629.62962997</v>
      </c>
      <c r="AQ13" s="7">
        <v>577281481.48148096</v>
      </c>
      <c r="AR13" s="7">
        <v>633729629.62962997</v>
      </c>
      <c r="AS13" s="7">
        <v>680618518.51851797</v>
      </c>
      <c r="AT13" s="7">
        <v>727859259.25925899</v>
      </c>
      <c r="AU13" s="7">
        <v>766200000</v>
      </c>
      <c r="AV13" s="7">
        <v>826370370.37037003</v>
      </c>
      <c r="AW13" s="7">
        <v>800481481.48148096</v>
      </c>
      <c r="AX13" s="7">
        <v>814381481.48148096</v>
      </c>
      <c r="AY13" s="7">
        <v>856396296.296296</v>
      </c>
      <c r="AZ13" s="7">
        <v>919729629.62962997</v>
      </c>
      <c r="BA13" s="7">
        <v>1022962962.96296</v>
      </c>
      <c r="BB13" s="7">
        <v>1157662962.96296</v>
      </c>
      <c r="BC13" s="7">
        <v>1312759259.2592599</v>
      </c>
      <c r="BD13" s="7">
        <v>1370070370.3703699</v>
      </c>
      <c r="BE13" s="7">
        <v>1228329629.6296301</v>
      </c>
      <c r="BF13" s="7">
        <v>1148700000</v>
      </c>
      <c r="BG13" s="7">
        <v>1137637037.03704</v>
      </c>
      <c r="BH13" s="7">
        <v>1199948148.14815</v>
      </c>
      <c r="BI13" s="7">
        <v>1181448148.14815</v>
      </c>
      <c r="BJ13" s="7">
        <v>1249733333.3333299</v>
      </c>
      <c r="BK13" s="7">
        <v>1336692592.5925901</v>
      </c>
      <c r="BL13" s="7">
        <v>1436585185.18519</v>
      </c>
      <c r="BM13" s="7">
        <v>1467977777.7777801</v>
      </c>
      <c r="BN13" s="7">
        <v>1605351851.85185</v>
      </c>
      <c r="BO13" s="7">
        <v>1661962962.96296</v>
      </c>
      <c r="BP13" s="7"/>
    </row>
    <row r="14" spans="1:70" hidden="1" outlineLevel="1" x14ac:dyDescent="0.2">
      <c r="A14" t="s">
        <v>507</v>
      </c>
      <c r="B14" t="s">
        <v>506</v>
      </c>
      <c r="C14" t="str">
        <f>VLOOKUP(B14,'Country Code &amp; Info'!A:D,2)</f>
        <v>Australia</v>
      </c>
      <c r="D14" t="b">
        <f>IF(ISNA(_xlfn.XLOOKUP(B14,'GDP Pred - 2060'!M:M,'GDP Pred - 2060'!M:M)), FALSE, TRUE)</f>
        <v>1</v>
      </c>
      <c r="E14" t="str">
        <f>VLOOKUP(B14,'Country Code &amp; Info'!A:D,3)</f>
        <v>East Asia &amp; Pacific</v>
      </c>
      <c r="F14" t="s">
        <v>1</v>
      </c>
      <c r="G14" t="s">
        <v>0</v>
      </c>
      <c r="H14">
        <v>18577668271.922901</v>
      </c>
      <c r="I14">
        <v>19652816664.800098</v>
      </c>
      <c r="J14">
        <v>19892485160.712299</v>
      </c>
      <c r="K14">
        <v>21507447642.513199</v>
      </c>
      <c r="L14">
        <v>23764139321.312599</v>
      </c>
      <c r="M14">
        <v>25936835031.918499</v>
      </c>
      <c r="N14">
        <v>27268451114.3465</v>
      </c>
      <c r="O14">
        <v>30397580916.116001</v>
      </c>
      <c r="P14" s="7">
        <v>32665472057.341202</v>
      </c>
      <c r="Q14" s="7">
        <v>36628961809.833099</v>
      </c>
      <c r="R14" s="7">
        <v>41271138985.328697</v>
      </c>
      <c r="S14" s="7">
        <v>45149512823.384499</v>
      </c>
      <c r="T14" s="7">
        <v>51967289719.626198</v>
      </c>
      <c r="U14" s="7">
        <v>63737347853.939796</v>
      </c>
      <c r="V14" s="7">
        <v>88831245394.251999</v>
      </c>
      <c r="W14" s="7">
        <v>97171924074.832703</v>
      </c>
      <c r="X14" s="7">
        <v>104921215177.108</v>
      </c>
      <c r="Y14" s="7">
        <v>110201881165.405</v>
      </c>
      <c r="Z14" s="7">
        <v>118338596886.98399</v>
      </c>
      <c r="AA14" s="7">
        <v>134712029989.776</v>
      </c>
      <c r="AB14" s="7">
        <v>149776044568.245</v>
      </c>
      <c r="AC14" s="7">
        <v>176642284918.147</v>
      </c>
      <c r="AD14" s="7">
        <v>193770274743.46201</v>
      </c>
      <c r="AE14" s="7">
        <v>177030416471.689</v>
      </c>
      <c r="AF14" s="7">
        <v>193242166274.22601</v>
      </c>
      <c r="AG14" s="7">
        <v>180235483623.53299</v>
      </c>
      <c r="AH14" s="7">
        <v>182036933407.94601</v>
      </c>
      <c r="AI14" s="7">
        <v>189061672842.77399</v>
      </c>
      <c r="AJ14" s="7">
        <v>235658469150.17499</v>
      </c>
      <c r="AK14" s="7">
        <v>299272046250.30499</v>
      </c>
      <c r="AL14" s="7">
        <v>310781069642.16998</v>
      </c>
      <c r="AM14" s="7">
        <v>325315909269.28802</v>
      </c>
      <c r="AN14" s="7">
        <v>324884257479.04303</v>
      </c>
      <c r="AO14" s="7">
        <v>311549325463.74402</v>
      </c>
      <c r="AP14" s="7">
        <v>322213766862.677</v>
      </c>
      <c r="AQ14" s="7">
        <v>367216364716.36499</v>
      </c>
      <c r="AR14" s="7">
        <v>400302731411.229</v>
      </c>
      <c r="AS14" s="7">
        <v>434568007512.91302</v>
      </c>
      <c r="AT14" s="7">
        <v>398899138574.23901</v>
      </c>
      <c r="AU14" s="7">
        <v>388608221581.65198</v>
      </c>
      <c r="AV14" s="7">
        <v>415222633925.76801</v>
      </c>
      <c r="AW14" s="7">
        <v>378376086723.19397</v>
      </c>
      <c r="AX14" s="7">
        <v>394648911678.52698</v>
      </c>
      <c r="AY14" s="7">
        <v>466488060570.763</v>
      </c>
      <c r="AZ14" s="7">
        <v>612490396927.01697</v>
      </c>
      <c r="BA14" s="7">
        <v>693407758231.84497</v>
      </c>
      <c r="BB14" s="7">
        <v>746054207846.66101</v>
      </c>
      <c r="BC14" s="7">
        <v>853099630996.31006</v>
      </c>
      <c r="BD14" s="7">
        <v>1053995523724.26</v>
      </c>
      <c r="BE14" s="7">
        <v>927805183330.87903</v>
      </c>
      <c r="BF14" s="7">
        <v>1146138465603.8101</v>
      </c>
      <c r="BG14" s="7">
        <v>1396649906339.3501</v>
      </c>
      <c r="BH14" s="7">
        <v>1546151783872.96</v>
      </c>
      <c r="BI14" s="7">
        <v>1576184467015.49</v>
      </c>
      <c r="BJ14" s="7">
        <v>1467483705131.74</v>
      </c>
      <c r="BK14" s="7">
        <v>1351693984524.5</v>
      </c>
      <c r="BL14" s="7">
        <v>1208846993739.99</v>
      </c>
      <c r="BM14" s="7">
        <v>1329188475752.3201</v>
      </c>
      <c r="BN14" s="7">
        <v>1432881172002.1699</v>
      </c>
      <c r="BO14" s="7">
        <v>1396567014733.23</v>
      </c>
      <c r="BP14" s="7"/>
    </row>
    <row r="15" spans="1:70" hidden="1" outlineLevel="1" x14ac:dyDescent="0.2">
      <c r="A15" t="s">
        <v>505</v>
      </c>
      <c r="B15" t="s">
        <v>504</v>
      </c>
      <c r="C15" t="str">
        <f>VLOOKUP(B15,'Country Code &amp; Info'!A:D,2)</f>
        <v>Austria</v>
      </c>
      <c r="D15" t="b">
        <f>IF(ISNA(_xlfn.XLOOKUP(B15,'GDP Pred - 2060'!M:M,'GDP Pred - 2060'!M:M)), FALSE, TRUE)</f>
        <v>1</v>
      </c>
      <c r="E15" t="str">
        <f>VLOOKUP(B15,'Country Code &amp; Info'!A:D,3)</f>
        <v>Europe &amp; Central Asia</v>
      </c>
      <c r="F15" t="s">
        <v>1</v>
      </c>
      <c r="G15" t="s">
        <v>0</v>
      </c>
      <c r="H15">
        <v>6592693841.1849499</v>
      </c>
      <c r="I15">
        <v>7311749633.3622904</v>
      </c>
      <c r="J15">
        <v>7756110210.1196604</v>
      </c>
      <c r="K15">
        <v>8374175257.7307501</v>
      </c>
      <c r="L15">
        <v>9169983885.7118492</v>
      </c>
      <c r="M15">
        <v>9994070615.8599701</v>
      </c>
      <c r="N15">
        <v>10887682273.1014</v>
      </c>
      <c r="O15">
        <v>11579431668.9165</v>
      </c>
      <c r="P15" s="7">
        <v>12440625312.8685</v>
      </c>
      <c r="Q15" s="7">
        <v>13582798556.2404</v>
      </c>
      <c r="R15" s="7">
        <v>15373005557.0257</v>
      </c>
      <c r="S15" s="7">
        <v>17858486066.747398</v>
      </c>
      <c r="T15" s="7">
        <v>22059612476.933201</v>
      </c>
      <c r="U15" s="7">
        <v>29515467706.796001</v>
      </c>
      <c r="V15" s="7">
        <v>35189299911.660797</v>
      </c>
      <c r="W15" s="7">
        <v>40059206763.056</v>
      </c>
      <c r="X15" s="7">
        <v>42959976221.523399</v>
      </c>
      <c r="Y15" s="7">
        <v>51545758887.686302</v>
      </c>
      <c r="Z15" s="7">
        <v>62052259073.249298</v>
      </c>
      <c r="AA15" s="7">
        <v>73937296963.458603</v>
      </c>
      <c r="AB15" s="7">
        <v>82058912997.234604</v>
      </c>
      <c r="AC15" s="7">
        <v>71034228443.061996</v>
      </c>
      <c r="AD15" s="7">
        <v>71275287569.573303</v>
      </c>
      <c r="AE15" s="7">
        <v>72121016546.652405</v>
      </c>
      <c r="AF15" s="7">
        <v>67985344886.871597</v>
      </c>
      <c r="AG15" s="7">
        <v>69386774408.087204</v>
      </c>
      <c r="AH15" s="7">
        <v>99036164939.161804</v>
      </c>
      <c r="AI15" s="7">
        <v>124168442533.74001</v>
      </c>
      <c r="AJ15" s="7">
        <v>133339397080.129</v>
      </c>
      <c r="AK15" s="7">
        <v>133105805512.22</v>
      </c>
      <c r="AL15" s="7">
        <v>166463386179.354</v>
      </c>
      <c r="AM15" s="7">
        <v>173794177961.108</v>
      </c>
      <c r="AN15" s="7">
        <v>195078126721.763</v>
      </c>
      <c r="AO15" s="7">
        <v>190379720809.17999</v>
      </c>
      <c r="AP15" s="7">
        <v>203535242741.83801</v>
      </c>
      <c r="AQ15" s="7">
        <v>241038283062.64499</v>
      </c>
      <c r="AR15" s="7">
        <v>237250948791.26599</v>
      </c>
      <c r="AS15" s="7">
        <v>212790348404.55499</v>
      </c>
      <c r="AT15" s="7">
        <v>218259904401.95599</v>
      </c>
      <c r="AU15" s="7">
        <v>217185787342.85101</v>
      </c>
      <c r="AV15" s="7">
        <v>196799778883.36099</v>
      </c>
      <c r="AW15" s="7">
        <v>197337879194.63101</v>
      </c>
      <c r="AX15" s="7">
        <v>213377771503.858</v>
      </c>
      <c r="AY15" s="7">
        <v>261695778781.03799</v>
      </c>
      <c r="AZ15" s="7">
        <v>300904221504.84198</v>
      </c>
      <c r="BA15" s="7">
        <v>315974418604.651</v>
      </c>
      <c r="BB15" s="7">
        <v>335998557270.104</v>
      </c>
      <c r="BC15" s="7">
        <v>388691445387.35303</v>
      </c>
      <c r="BD15" s="7">
        <v>430294287388.31097</v>
      </c>
      <c r="BE15" s="7">
        <v>400172297860.51703</v>
      </c>
      <c r="BF15" s="7">
        <v>391892746544.69</v>
      </c>
      <c r="BG15" s="7">
        <v>431120310088.82001</v>
      </c>
      <c r="BH15" s="7">
        <v>409425234155.263</v>
      </c>
      <c r="BI15" s="7">
        <v>430068712971.867</v>
      </c>
      <c r="BJ15" s="7">
        <v>441996131736.508</v>
      </c>
      <c r="BK15" s="7">
        <v>381817565893.57397</v>
      </c>
      <c r="BL15" s="7">
        <v>395568644341.03802</v>
      </c>
      <c r="BM15" s="7">
        <v>417237869115.92999</v>
      </c>
      <c r="BN15" s="7">
        <v>455094861902.06201</v>
      </c>
      <c r="BO15" s="7">
        <v>445075391688.15601</v>
      </c>
      <c r="BP15" s="7"/>
    </row>
    <row r="16" spans="1:70" hidden="1" outlineLevel="1" x14ac:dyDescent="0.2">
      <c r="A16" t="s">
        <v>503</v>
      </c>
      <c r="B16" t="s">
        <v>502</v>
      </c>
      <c r="C16" t="str">
        <f>VLOOKUP(B16,'Country Code &amp; Info'!A:D,2)</f>
        <v>Azerbaijan</v>
      </c>
      <c r="D16" t="b">
        <f>IF(ISNA(_xlfn.XLOOKUP(B16,'GDP Pred - 2060'!M:M,'GDP Pred - 2060'!M:M)), FALSE, TRUE)</f>
        <v>0</v>
      </c>
      <c r="E16" t="str">
        <f>VLOOKUP(B16,'Country Code &amp; Info'!A:D,3)</f>
        <v>Europe &amp; Central Asia</v>
      </c>
      <c r="F16" t="s">
        <v>1</v>
      </c>
      <c r="G16" t="s">
        <v>0</v>
      </c>
      <c r="P16" s="7"/>
      <c r="Q16" s="7"/>
      <c r="R16" s="7"/>
      <c r="S16" s="7"/>
      <c r="T16" s="7"/>
      <c r="U16" s="7"/>
      <c r="V16" s="7"/>
      <c r="W16" s="7"/>
      <c r="X16" s="7"/>
      <c r="Y16" s="7"/>
      <c r="Z16" s="7"/>
      <c r="AA16" s="7"/>
      <c r="AB16" s="7"/>
      <c r="AC16" s="7"/>
      <c r="AD16" s="7"/>
      <c r="AE16" s="7"/>
      <c r="AF16" s="7"/>
      <c r="AG16" s="7"/>
      <c r="AH16" s="7"/>
      <c r="AI16" s="7"/>
      <c r="AJ16" s="7"/>
      <c r="AK16" s="7"/>
      <c r="AL16" s="7">
        <v>8858006035.9156609</v>
      </c>
      <c r="AM16" s="7">
        <v>8792365810.5093994</v>
      </c>
      <c r="AN16" s="7">
        <v>4991350457.5424995</v>
      </c>
      <c r="AO16" s="7">
        <v>3970953395.51544</v>
      </c>
      <c r="AP16" s="7">
        <v>3313939553.5418</v>
      </c>
      <c r="AQ16" s="7">
        <v>3052467522.3610401</v>
      </c>
      <c r="AR16" s="7">
        <v>3176703092.3041201</v>
      </c>
      <c r="AS16" s="7">
        <v>3962735257.21455</v>
      </c>
      <c r="AT16" s="7">
        <v>4446370371.1502304</v>
      </c>
      <c r="AU16" s="7">
        <v>4581246713.3206596</v>
      </c>
      <c r="AV16" s="7">
        <v>5272617196.0451698</v>
      </c>
      <c r="AW16" s="7">
        <v>5707720390.8514996</v>
      </c>
      <c r="AX16" s="7">
        <v>6235856819.5844498</v>
      </c>
      <c r="AY16" s="7">
        <v>7276013031.9690504</v>
      </c>
      <c r="AZ16" s="7">
        <v>8680370408.0594292</v>
      </c>
      <c r="BA16" s="7">
        <v>13245716099.005699</v>
      </c>
      <c r="BB16" s="7">
        <v>20982986344.3027</v>
      </c>
      <c r="BC16" s="7">
        <v>33050343782.775902</v>
      </c>
      <c r="BD16" s="7">
        <v>48852482960.077904</v>
      </c>
      <c r="BE16" s="7">
        <v>44291490420.502602</v>
      </c>
      <c r="BF16" s="7">
        <v>52902703376.105598</v>
      </c>
      <c r="BG16" s="7">
        <v>65951627200.202599</v>
      </c>
      <c r="BH16" s="7">
        <v>69683935845.213898</v>
      </c>
      <c r="BI16" s="7">
        <v>74164435946.462708</v>
      </c>
      <c r="BJ16" s="7">
        <v>75244294275.149796</v>
      </c>
      <c r="BK16" s="7">
        <v>53074370486.043297</v>
      </c>
      <c r="BL16" s="7">
        <v>37867518957.197502</v>
      </c>
      <c r="BM16" s="7">
        <v>40865558912.386703</v>
      </c>
      <c r="BN16" s="7">
        <v>47112941176.470596</v>
      </c>
      <c r="BO16" s="7">
        <v>48047647058.823502</v>
      </c>
      <c r="BP16" s="7"/>
    </row>
    <row r="17" spans="1:68" hidden="1" outlineLevel="1" x14ac:dyDescent="0.2">
      <c r="A17" t="s">
        <v>501</v>
      </c>
      <c r="B17" t="s">
        <v>500</v>
      </c>
      <c r="C17" t="str">
        <f>VLOOKUP(B17,'Country Code &amp; Info'!A:D,2)</f>
        <v>Burundi</v>
      </c>
      <c r="D17" t="b">
        <f>IF(ISNA(_xlfn.XLOOKUP(B17,'GDP Pred - 2060'!M:M,'GDP Pred - 2060'!M:M)), FALSE, TRUE)</f>
        <v>0</v>
      </c>
      <c r="E17" t="str">
        <f>VLOOKUP(B17,'Country Code &amp; Info'!A:D,3)</f>
        <v>Sub-Saharan Africa</v>
      </c>
      <c r="F17" t="s">
        <v>1</v>
      </c>
      <c r="G17" t="s">
        <v>0</v>
      </c>
      <c r="H17">
        <v>195999990</v>
      </c>
      <c r="I17">
        <v>202999992</v>
      </c>
      <c r="J17">
        <v>213500006</v>
      </c>
      <c r="K17">
        <v>232749998</v>
      </c>
      <c r="L17">
        <v>260750008</v>
      </c>
      <c r="M17">
        <v>158994962.96296301</v>
      </c>
      <c r="N17">
        <v>165444571.42857099</v>
      </c>
      <c r="O17">
        <v>178297142.85714301</v>
      </c>
      <c r="P17" s="7">
        <v>183200000</v>
      </c>
      <c r="Q17" s="7">
        <v>190205714.285714</v>
      </c>
      <c r="R17" s="7">
        <v>242732571.42857099</v>
      </c>
      <c r="S17" s="7">
        <v>252842285.714286</v>
      </c>
      <c r="T17" s="7">
        <v>246804571.42857099</v>
      </c>
      <c r="U17" s="7">
        <v>304339839.55214602</v>
      </c>
      <c r="V17" s="7">
        <v>345263492.063492</v>
      </c>
      <c r="W17" s="7">
        <v>420986666.66666698</v>
      </c>
      <c r="X17" s="7">
        <v>448412753.62318802</v>
      </c>
      <c r="Y17" s="7">
        <v>547535555.55555606</v>
      </c>
      <c r="Z17" s="7">
        <v>610225555.55555606</v>
      </c>
      <c r="AA17" s="7">
        <v>782496666.66666698</v>
      </c>
      <c r="AB17" s="7">
        <v>919726666.66666698</v>
      </c>
      <c r="AC17" s="7">
        <v>969046666.66666698</v>
      </c>
      <c r="AD17" s="7">
        <v>1013222222.2222199</v>
      </c>
      <c r="AE17" s="7">
        <v>1082926304.4647701</v>
      </c>
      <c r="AF17" s="7">
        <v>987143931.16698694</v>
      </c>
      <c r="AG17" s="7">
        <v>1149979285.7734699</v>
      </c>
      <c r="AH17" s="7">
        <v>1201725497.0657799</v>
      </c>
      <c r="AI17" s="7">
        <v>1131466494.0110099</v>
      </c>
      <c r="AJ17" s="7">
        <v>1082403219.48787</v>
      </c>
      <c r="AK17" s="7">
        <v>1113924130.41149</v>
      </c>
      <c r="AL17" s="7">
        <v>1132101252.5181701</v>
      </c>
      <c r="AM17" s="7">
        <v>1167398478.3459001</v>
      </c>
      <c r="AN17" s="7">
        <v>1083037670.60484</v>
      </c>
      <c r="AO17" s="7">
        <v>938632612.02635896</v>
      </c>
      <c r="AP17" s="7">
        <v>925030590.15368295</v>
      </c>
      <c r="AQ17" s="7">
        <v>1000428393.88528</v>
      </c>
      <c r="AR17" s="7">
        <v>869033856.31709301</v>
      </c>
      <c r="AS17" s="7">
        <v>972896267.91542494</v>
      </c>
      <c r="AT17" s="7">
        <v>893770806.07764101</v>
      </c>
      <c r="AU17" s="7">
        <v>808077223.36574602</v>
      </c>
      <c r="AV17" s="7">
        <v>870486065.88313699</v>
      </c>
      <c r="AW17" s="7">
        <v>876794723.06858599</v>
      </c>
      <c r="AX17" s="7">
        <v>825394490.15911102</v>
      </c>
      <c r="AY17" s="7">
        <v>784654423.62047601</v>
      </c>
      <c r="AZ17" s="7">
        <v>915257323.39610004</v>
      </c>
      <c r="BA17" s="7">
        <v>1117113045.65222</v>
      </c>
      <c r="BB17" s="7">
        <v>1273375020.26862</v>
      </c>
      <c r="BC17" s="7">
        <v>1356199364.85882</v>
      </c>
      <c r="BD17" s="7">
        <v>1611835901.9063001</v>
      </c>
      <c r="BE17" s="7">
        <v>1781455092.0711401</v>
      </c>
      <c r="BF17" s="7">
        <v>2032135246.5000401</v>
      </c>
      <c r="BG17" s="7">
        <v>2235820867.8274298</v>
      </c>
      <c r="BH17" s="7">
        <v>2333308099.4624901</v>
      </c>
      <c r="BI17" s="7">
        <v>2451625332.7458401</v>
      </c>
      <c r="BJ17" s="7">
        <v>2705783272.07443</v>
      </c>
      <c r="BK17" s="7">
        <v>3104394858.11518</v>
      </c>
      <c r="BL17" s="7">
        <v>2959640987.2994299</v>
      </c>
      <c r="BM17" s="7">
        <v>3172292379.3632898</v>
      </c>
      <c r="BN17" s="7">
        <v>3036931818.1818199</v>
      </c>
      <c r="BO17" s="7">
        <v>3012334881.6405702</v>
      </c>
      <c r="BP17" s="7"/>
    </row>
    <row r="18" spans="1:68" hidden="1" outlineLevel="1" x14ac:dyDescent="0.2">
      <c r="A18" t="s">
        <v>499</v>
      </c>
      <c r="B18" t="s">
        <v>498</v>
      </c>
      <c r="C18" t="str">
        <f>VLOOKUP(B18,'Country Code &amp; Info'!A:D,2)</f>
        <v>Belgium</v>
      </c>
      <c r="D18" t="b">
        <f>IF(ISNA(_xlfn.XLOOKUP(B18,'GDP Pred - 2060'!M:M,'GDP Pred - 2060'!M:M)), FALSE, TRUE)</f>
        <v>1</v>
      </c>
      <c r="E18" t="str">
        <f>VLOOKUP(B18,'Country Code &amp; Info'!A:D,3)</f>
        <v>Europe &amp; Central Asia</v>
      </c>
      <c r="F18" t="s">
        <v>1</v>
      </c>
      <c r="G18" t="s">
        <v>0</v>
      </c>
      <c r="H18">
        <v>11658722590.99</v>
      </c>
      <c r="I18">
        <v>12400145221.594999</v>
      </c>
      <c r="J18">
        <v>13264015675.3193</v>
      </c>
      <c r="K18">
        <v>14260017387.0492</v>
      </c>
      <c r="L18">
        <v>15960106680.673201</v>
      </c>
      <c r="M18">
        <v>17371457607.937401</v>
      </c>
      <c r="N18">
        <v>18651883472.480801</v>
      </c>
      <c r="O18">
        <v>19992040788.459301</v>
      </c>
      <c r="P18" s="7">
        <v>21376353113.474998</v>
      </c>
      <c r="Q18" s="7">
        <v>23710735894.702202</v>
      </c>
      <c r="R18" s="7">
        <v>26706196046.793098</v>
      </c>
      <c r="S18" s="7">
        <v>29821661869.911999</v>
      </c>
      <c r="T18" s="7">
        <v>37209418018.513397</v>
      </c>
      <c r="U18" s="7">
        <v>47743801490.374702</v>
      </c>
      <c r="V18" s="7">
        <v>56033077879.038902</v>
      </c>
      <c r="W18" s="7">
        <v>65678189097.290802</v>
      </c>
      <c r="X18" s="7">
        <v>71113882967.607101</v>
      </c>
      <c r="Y18" s="7">
        <v>82839905458.638199</v>
      </c>
      <c r="Z18" s="7">
        <v>101246526194.44099</v>
      </c>
      <c r="AA18" s="7">
        <v>116315456796.918</v>
      </c>
      <c r="AB18" s="7">
        <v>126829314388.19099</v>
      </c>
      <c r="AC18" s="7">
        <v>104730018470.23</v>
      </c>
      <c r="AD18" s="7">
        <v>92095926187.533096</v>
      </c>
      <c r="AE18" s="7">
        <v>87184239053.254395</v>
      </c>
      <c r="AF18" s="7">
        <v>83349530159.173401</v>
      </c>
      <c r="AG18" s="7">
        <v>86268264148.379593</v>
      </c>
      <c r="AH18" s="7">
        <v>120018787249.41299</v>
      </c>
      <c r="AI18" s="7">
        <v>149394404105.88901</v>
      </c>
      <c r="AJ18" s="7">
        <v>162299103675.26099</v>
      </c>
      <c r="AK18" s="7">
        <v>164221056511.05701</v>
      </c>
      <c r="AL18" s="7">
        <v>205331747947.85101</v>
      </c>
      <c r="AM18" s="7">
        <v>210510999409.33301</v>
      </c>
      <c r="AN18" s="7">
        <v>234781652446.67499</v>
      </c>
      <c r="AO18" s="7">
        <v>224721795708.95499</v>
      </c>
      <c r="AP18" s="7">
        <v>244884129491.198</v>
      </c>
      <c r="AQ18" s="7">
        <v>288025588396.27802</v>
      </c>
      <c r="AR18" s="7">
        <v>279201433224.75598</v>
      </c>
      <c r="AS18" s="7">
        <v>252708051420.83899</v>
      </c>
      <c r="AT18" s="7">
        <v>258528339631.02899</v>
      </c>
      <c r="AU18" s="7">
        <v>258158533986.789</v>
      </c>
      <c r="AV18" s="7">
        <v>236204532891.10001</v>
      </c>
      <c r="AW18" s="7">
        <v>236541297539.14999</v>
      </c>
      <c r="AX18" s="7">
        <v>257157820440.42899</v>
      </c>
      <c r="AY18" s="7">
        <v>317381715575.62097</v>
      </c>
      <c r="AZ18" s="7">
        <v>368537000248.32397</v>
      </c>
      <c r="BA18" s="7">
        <v>385570948886.95398</v>
      </c>
      <c r="BB18" s="7">
        <v>407918078032.86902</v>
      </c>
      <c r="BC18" s="7">
        <v>470324254037.77698</v>
      </c>
      <c r="BD18" s="7">
        <v>515223524241.97998</v>
      </c>
      <c r="BE18" s="7">
        <v>481345929424.84003</v>
      </c>
      <c r="BF18" s="7">
        <v>480951629493.03302</v>
      </c>
      <c r="BG18" s="7">
        <v>522645519183.591</v>
      </c>
      <c r="BH18" s="7">
        <v>496181260258.29999</v>
      </c>
      <c r="BI18" s="7">
        <v>521642714407.84302</v>
      </c>
      <c r="BJ18" s="7">
        <v>534678075827.36102</v>
      </c>
      <c r="BK18" s="7">
        <v>462149679343.82202</v>
      </c>
      <c r="BL18" s="7">
        <v>475739588764.75897</v>
      </c>
      <c r="BM18" s="7">
        <v>502698069366.94202</v>
      </c>
      <c r="BN18" s="7">
        <v>543734366831.21503</v>
      </c>
      <c r="BO18" s="7">
        <v>533097455834.50897</v>
      </c>
      <c r="BP18" s="7"/>
    </row>
    <row r="19" spans="1:68" hidden="1" outlineLevel="1" x14ac:dyDescent="0.2">
      <c r="A19" t="s">
        <v>497</v>
      </c>
      <c r="B19" t="s">
        <v>496</v>
      </c>
      <c r="C19" t="str">
        <f>VLOOKUP(B19,'Country Code &amp; Info'!A:D,2)</f>
        <v>Benin</v>
      </c>
      <c r="D19" t="b">
        <f>IF(ISNA(_xlfn.XLOOKUP(B19,'GDP Pred - 2060'!M:M,'GDP Pred - 2060'!M:M)), FALSE, TRUE)</f>
        <v>0</v>
      </c>
      <c r="E19" t="str">
        <f>VLOOKUP(B19,'Country Code &amp; Info'!A:D,3)</f>
        <v>Sub-Saharan Africa</v>
      </c>
      <c r="F19" t="s">
        <v>1</v>
      </c>
      <c r="G19" t="s">
        <v>0</v>
      </c>
      <c r="H19">
        <v>226195579.35701001</v>
      </c>
      <c r="I19">
        <v>235668222.429984</v>
      </c>
      <c r="J19">
        <v>236434906.75426999</v>
      </c>
      <c r="K19">
        <v>253927646.47590899</v>
      </c>
      <c r="L19">
        <v>269818988.25926298</v>
      </c>
      <c r="M19">
        <v>289908720.64862198</v>
      </c>
      <c r="N19">
        <v>302925280.77356398</v>
      </c>
      <c r="O19">
        <v>306222000.40731603</v>
      </c>
      <c r="P19" s="7">
        <v>326323097.355964</v>
      </c>
      <c r="Q19" s="7">
        <v>330748211.459737</v>
      </c>
      <c r="R19" s="7">
        <v>333627758.15466601</v>
      </c>
      <c r="S19" s="7">
        <v>335072975.21576601</v>
      </c>
      <c r="T19" s="7">
        <v>410331900.95053101</v>
      </c>
      <c r="U19" s="7">
        <v>504376035.71640098</v>
      </c>
      <c r="V19" s="7">
        <v>554654786.96510696</v>
      </c>
      <c r="W19" s="7">
        <v>676870140.34152901</v>
      </c>
      <c r="X19" s="7">
        <v>698408244.38534296</v>
      </c>
      <c r="Y19" s="7">
        <v>750049739.15223801</v>
      </c>
      <c r="Z19" s="7">
        <v>928843304.78396499</v>
      </c>
      <c r="AA19" s="7">
        <v>1186231265.18417</v>
      </c>
      <c r="AB19" s="7">
        <v>1405251547.2388201</v>
      </c>
      <c r="AC19" s="7">
        <v>1291119965.1126201</v>
      </c>
      <c r="AD19" s="7">
        <v>1267778489.0307901</v>
      </c>
      <c r="AE19" s="7">
        <v>1095348302.9186499</v>
      </c>
      <c r="AF19" s="7">
        <v>1051133927.00009</v>
      </c>
      <c r="AG19" s="7">
        <v>1045712703.02696</v>
      </c>
      <c r="AH19" s="7">
        <v>1336102040.7102499</v>
      </c>
      <c r="AI19" s="7">
        <v>1562412030.3483801</v>
      </c>
      <c r="AJ19" s="7">
        <v>1620246187.15171</v>
      </c>
      <c r="AK19" s="7">
        <v>1502294411.4620199</v>
      </c>
      <c r="AL19" s="7">
        <v>1959965243.7626901</v>
      </c>
      <c r="AM19" s="7">
        <v>1986437859.90346</v>
      </c>
      <c r="AN19" s="7">
        <v>1695315305.7030799</v>
      </c>
      <c r="AO19" s="7">
        <v>2274557914.07481</v>
      </c>
      <c r="AP19" s="7">
        <v>1598075932.35432</v>
      </c>
      <c r="AQ19" s="7">
        <v>2169627250.9337902</v>
      </c>
      <c r="AR19" s="7">
        <v>2361116587.8607898</v>
      </c>
      <c r="AS19" s="7">
        <v>2268301537.6512799</v>
      </c>
      <c r="AT19" s="7">
        <v>2455092582.3092699</v>
      </c>
      <c r="AU19" s="7">
        <v>3676045652.8196998</v>
      </c>
      <c r="AV19" s="7">
        <v>3511248899.7175899</v>
      </c>
      <c r="AW19" s="7">
        <v>3663017699.6160498</v>
      </c>
      <c r="AX19" s="7">
        <v>4174634520.3548598</v>
      </c>
      <c r="AY19" s="7">
        <v>5337266687.5774202</v>
      </c>
      <c r="AZ19" s="7">
        <v>6179176459.3643398</v>
      </c>
      <c r="BA19" s="7">
        <v>6565043459.5002098</v>
      </c>
      <c r="BB19" s="7">
        <v>7027863025.1366396</v>
      </c>
      <c r="BC19" s="7">
        <v>8158257571.7742205</v>
      </c>
      <c r="BD19" s="7">
        <v>9748276762.2446594</v>
      </c>
      <c r="BE19" s="7">
        <v>9699586794.4495602</v>
      </c>
      <c r="BF19" s="7">
        <v>9535344283.47295</v>
      </c>
      <c r="BG19" s="7">
        <v>10693321953.6355</v>
      </c>
      <c r="BH19" s="7">
        <v>11141358945.134899</v>
      </c>
      <c r="BI19" s="7">
        <v>12517845732.209499</v>
      </c>
      <c r="BJ19" s="7">
        <v>13284528654.0574</v>
      </c>
      <c r="BK19" s="7">
        <v>11388160958.249001</v>
      </c>
      <c r="BL19" s="7">
        <v>11821066152.5979</v>
      </c>
      <c r="BM19" s="7">
        <v>12701656930.6889</v>
      </c>
      <c r="BN19" s="7">
        <v>14250985958.672701</v>
      </c>
      <c r="BO19" s="7">
        <v>14390709094.938601</v>
      </c>
      <c r="BP19" s="7"/>
    </row>
    <row r="20" spans="1:68" hidden="1" outlineLevel="1" x14ac:dyDescent="0.2">
      <c r="A20" t="s">
        <v>495</v>
      </c>
      <c r="B20" t="s">
        <v>494</v>
      </c>
      <c r="C20" t="str">
        <f>VLOOKUP(B20,'Country Code &amp; Info'!A:D,2)</f>
        <v>Burkina Faso</v>
      </c>
      <c r="D20" t="b">
        <f>IF(ISNA(_xlfn.XLOOKUP(B20,'GDP Pred - 2060'!M:M,'GDP Pred - 2060'!M:M)), FALSE, TRUE)</f>
        <v>0</v>
      </c>
      <c r="E20" t="str">
        <f>VLOOKUP(B20,'Country Code &amp; Info'!A:D,3)</f>
        <v>Sub-Saharan Africa</v>
      </c>
      <c r="F20" t="s">
        <v>1</v>
      </c>
      <c r="G20" t="s">
        <v>0</v>
      </c>
      <c r="H20">
        <v>330442817.168859</v>
      </c>
      <c r="I20">
        <v>350247237.11684</v>
      </c>
      <c r="J20">
        <v>379567178.25689799</v>
      </c>
      <c r="K20">
        <v>394040749.12567002</v>
      </c>
      <c r="L20">
        <v>410321785.63105899</v>
      </c>
      <c r="M20">
        <v>422916848.42420799</v>
      </c>
      <c r="N20">
        <v>433889831.58470601</v>
      </c>
      <c r="O20">
        <v>450753993.17644799</v>
      </c>
      <c r="P20" s="7">
        <v>460442864.20594901</v>
      </c>
      <c r="Q20" s="7">
        <v>478298781.54565799</v>
      </c>
      <c r="R20" s="7">
        <v>458404330.12509602</v>
      </c>
      <c r="S20" s="7">
        <v>482411278.98243898</v>
      </c>
      <c r="T20" s="7">
        <v>578595583.97572303</v>
      </c>
      <c r="U20" s="7">
        <v>674773821.15141594</v>
      </c>
      <c r="V20" s="7">
        <v>751133642.64746106</v>
      </c>
      <c r="W20" s="7">
        <v>939972703.46302104</v>
      </c>
      <c r="X20" s="7">
        <v>976547572.21582401</v>
      </c>
      <c r="Y20" s="7">
        <v>1131225278.77773</v>
      </c>
      <c r="Z20" s="7">
        <v>1475584037.2815599</v>
      </c>
      <c r="AA20" s="7">
        <v>1748480982.1851699</v>
      </c>
      <c r="AB20" s="7">
        <v>1928720390.2886901</v>
      </c>
      <c r="AC20" s="7">
        <v>1775842679.9405601</v>
      </c>
      <c r="AD20" s="7">
        <v>1754450379.2077</v>
      </c>
      <c r="AE20" s="7">
        <v>1600278756.43589</v>
      </c>
      <c r="AF20" s="7">
        <v>1459880352.6482999</v>
      </c>
      <c r="AG20" s="7">
        <v>1552493413.9898901</v>
      </c>
      <c r="AH20" s="7">
        <v>2036303381.2014201</v>
      </c>
      <c r="AI20" s="7">
        <v>2369835438.62393</v>
      </c>
      <c r="AJ20" s="7">
        <v>2616040645.8726301</v>
      </c>
      <c r="AK20" s="7">
        <v>2615588545.6862898</v>
      </c>
      <c r="AL20" s="7">
        <v>3101301780.9506698</v>
      </c>
      <c r="AM20" s="7">
        <v>3135045684.1005998</v>
      </c>
      <c r="AN20" s="7">
        <v>2240264711.5481601</v>
      </c>
      <c r="AO20" s="7">
        <v>2332018010.5534101</v>
      </c>
      <c r="AP20" s="7">
        <v>1895290964.80829</v>
      </c>
      <c r="AQ20" s="7">
        <v>2379518099.2266002</v>
      </c>
      <c r="AR20" s="7">
        <v>2586550747.0984402</v>
      </c>
      <c r="AS20" s="7">
        <v>2447669403.8901801</v>
      </c>
      <c r="AT20" s="7">
        <v>2804902723.7314501</v>
      </c>
      <c r="AU20" s="7">
        <v>3364819316.6128998</v>
      </c>
      <c r="AV20" s="7">
        <v>2956746304.2075701</v>
      </c>
      <c r="AW20" s="7">
        <v>3190371050.4552398</v>
      </c>
      <c r="AX20" s="7">
        <v>3622350203.94595</v>
      </c>
      <c r="AY20" s="7">
        <v>4740768355.2297401</v>
      </c>
      <c r="AZ20" s="7">
        <v>5451688868.42974</v>
      </c>
      <c r="BA20" s="7">
        <v>6146352742.0331297</v>
      </c>
      <c r="BB20" s="7">
        <v>6547420133.69942</v>
      </c>
      <c r="BC20" s="7">
        <v>7625723123.5493898</v>
      </c>
      <c r="BD20" s="7">
        <v>9451436358.9686108</v>
      </c>
      <c r="BE20" s="7">
        <v>9450697335.5356503</v>
      </c>
      <c r="BF20" s="7">
        <v>10109618964.2848</v>
      </c>
      <c r="BG20" s="7">
        <v>12080296644.064301</v>
      </c>
      <c r="BH20" s="7">
        <v>12561016091.4673</v>
      </c>
      <c r="BI20" s="7">
        <v>13444301139.138399</v>
      </c>
      <c r="BJ20" s="7">
        <v>13943016923.901699</v>
      </c>
      <c r="BK20" s="7">
        <v>11832159275.603001</v>
      </c>
      <c r="BL20" s="7">
        <v>12833363370.174</v>
      </c>
      <c r="BM20" s="7">
        <v>14106956830.085699</v>
      </c>
      <c r="BN20" s="7">
        <v>16059910870.623899</v>
      </c>
      <c r="BO20" s="7">
        <v>15990803569.996099</v>
      </c>
      <c r="BP20" s="7"/>
    </row>
    <row r="21" spans="1:68" hidden="1" outlineLevel="1" x14ac:dyDescent="0.2">
      <c r="A21" t="s">
        <v>493</v>
      </c>
      <c r="B21" t="s">
        <v>492</v>
      </c>
      <c r="C21" t="str">
        <f>VLOOKUP(B21,'Country Code &amp; Info'!A:D,2)</f>
        <v>Bangladesh</v>
      </c>
      <c r="D21" t="b">
        <f>IF(ISNA(_xlfn.XLOOKUP(B21,'GDP Pred - 2060'!M:M,'GDP Pred - 2060'!M:M)), FALSE, TRUE)</f>
        <v>0</v>
      </c>
      <c r="E21" t="str">
        <f>VLOOKUP(B21,'Country Code &amp; Info'!A:D,3)</f>
        <v>South Asia</v>
      </c>
      <c r="F21" t="s">
        <v>1</v>
      </c>
      <c r="G21" t="s">
        <v>0</v>
      </c>
      <c r="H21">
        <v>4274893913.4953599</v>
      </c>
      <c r="I21">
        <v>4817580183.6015501</v>
      </c>
      <c r="J21">
        <v>5081413339.7863503</v>
      </c>
      <c r="K21">
        <v>5319458351.1623497</v>
      </c>
      <c r="L21">
        <v>5386054619.3498697</v>
      </c>
      <c r="M21">
        <v>5906636557.0009203</v>
      </c>
      <c r="N21">
        <v>6439687598.3232498</v>
      </c>
      <c r="O21">
        <v>7253575399.3214998</v>
      </c>
      <c r="P21" s="7">
        <v>7483685473.5127497</v>
      </c>
      <c r="Q21" s="7">
        <v>8471006100.95399</v>
      </c>
      <c r="R21" s="7">
        <v>8992721809.3933201</v>
      </c>
      <c r="S21" s="7">
        <v>8751842839.7965794</v>
      </c>
      <c r="T21" s="7">
        <v>6288245866.6666698</v>
      </c>
      <c r="U21" s="7">
        <v>8086725729.3407001</v>
      </c>
      <c r="V21" s="7">
        <v>12512460519.708799</v>
      </c>
      <c r="W21" s="7">
        <v>19448348073.456501</v>
      </c>
      <c r="X21" s="7">
        <v>10117113333.3333</v>
      </c>
      <c r="Y21" s="7">
        <v>9651149301.8745995</v>
      </c>
      <c r="Z21" s="7">
        <v>13281767142.8571</v>
      </c>
      <c r="AA21" s="7">
        <v>15565480321.944799</v>
      </c>
      <c r="AB21" s="7">
        <v>18138049095.607201</v>
      </c>
      <c r="AC21" s="7">
        <v>20249694002.448002</v>
      </c>
      <c r="AD21" s="7">
        <v>18525399201.596802</v>
      </c>
      <c r="AE21" s="7">
        <v>17609048821.548801</v>
      </c>
      <c r="AF21" s="7">
        <v>18920840000</v>
      </c>
      <c r="AG21" s="7">
        <v>22278423076.9231</v>
      </c>
      <c r="AH21" s="7">
        <v>21774033333.333302</v>
      </c>
      <c r="AI21" s="7">
        <v>24298032258.064499</v>
      </c>
      <c r="AJ21" s="7">
        <v>26579005760.348598</v>
      </c>
      <c r="AK21" s="7">
        <v>28781714763.801201</v>
      </c>
      <c r="AL21" s="7">
        <v>31598341233.558998</v>
      </c>
      <c r="AM21" s="7">
        <v>30957483949.5798</v>
      </c>
      <c r="AN21" s="7">
        <v>31708874594.164501</v>
      </c>
      <c r="AO21" s="7">
        <v>33166519417.989399</v>
      </c>
      <c r="AP21" s="7">
        <v>33768660882.792999</v>
      </c>
      <c r="AQ21" s="7">
        <v>37939748768.6567</v>
      </c>
      <c r="AR21" s="7">
        <v>46438484107.579498</v>
      </c>
      <c r="AS21" s="7">
        <v>48244309133.489502</v>
      </c>
      <c r="AT21" s="7">
        <v>49984559471.365601</v>
      </c>
      <c r="AU21" s="7">
        <v>51270569883.527496</v>
      </c>
      <c r="AV21" s="7">
        <v>53369787318.624496</v>
      </c>
      <c r="AW21" s="7">
        <v>53991289844.329102</v>
      </c>
      <c r="AX21" s="7">
        <v>54724081490.510201</v>
      </c>
      <c r="AY21" s="7">
        <v>60158929188.2556</v>
      </c>
      <c r="AZ21" s="7">
        <v>65108544250.042503</v>
      </c>
      <c r="BA21" s="7">
        <v>69442943089.430893</v>
      </c>
      <c r="BB21" s="7">
        <v>71819083683.740295</v>
      </c>
      <c r="BC21" s="7">
        <v>79611888213.147995</v>
      </c>
      <c r="BD21" s="7">
        <v>91631278239.3237</v>
      </c>
      <c r="BE21" s="7">
        <v>102477791472.39</v>
      </c>
      <c r="BF21" s="7">
        <v>115279077465.226</v>
      </c>
      <c r="BG21" s="7">
        <v>128637938711.386</v>
      </c>
      <c r="BH21" s="7">
        <v>133355749482.478</v>
      </c>
      <c r="BI21" s="7">
        <v>149990451022.29001</v>
      </c>
      <c r="BJ21" s="7">
        <v>172885454931.453</v>
      </c>
      <c r="BK21" s="7">
        <v>195078678697.23001</v>
      </c>
      <c r="BL21" s="7">
        <v>221415188000.47501</v>
      </c>
      <c r="BM21" s="7">
        <v>249711027660.25299</v>
      </c>
      <c r="BN21" s="7">
        <v>274039092455.306</v>
      </c>
      <c r="BO21" s="7">
        <v>302571254131.13501</v>
      </c>
      <c r="BP21" s="7"/>
    </row>
    <row r="22" spans="1:68" hidden="1" outlineLevel="1" x14ac:dyDescent="0.2">
      <c r="A22" t="s">
        <v>491</v>
      </c>
      <c r="B22" t="s">
        <v>490</v>
      </c>
      <c r="C22" t="str">
        <f>VLOOKUP(B22,'Country Code &amp; Info'!A:D,2)</f>
        <v>Bulgaria</v>
      </c>
      <c r="D22" t="b">
        <f>IF(ISNA(_xlfn.XLOOKUP(B22,'GDP Pred - 2060'!M:M,'GDP Pred - 2060'!M:M)), FALSE, TRUE)</f>
        <v>0</v>
      </c>
      <c r="E22" t="str">
        <f>VLOOKUP(B22,'Country Code &amp; Info'!A:D,3)</f>
        <v>Europe &amp; Central Asia</v>
      </c>
      <c r="F22" t="s">
        <v>1</v>
      </c>
      <c r="G22" t="s">
        <v>0</v>
      </c>
      <c r="P22" s="7"/>
      <c r="Q22" s="7"/>
      <c r="R22" s="7"/>
      <c r="S22" s="7"/>
      <c r="T22" s="7"/>
      <c r="U22" s="7"/>
      <c r="V22" s="7"/>
      <c r="W22" s="7"/>
      <c r="X22" s="7"/>
      <c r="Y22" s="7"/>
      <c r="Z22" s="7"/>
      <c r="AA22" s="7"/>
      <c r="AB22" s="7">
        <v>19839230769.230801</v>
      </c>
      <c r="AC22" s="7">
        <v>19870000000</v>
      </c>
      <c r="AD22" s="7">
        <v>19342000000</v>
      </c>
      <c r="AE22" s="7">
        <v>16563666666.6667</v>
      </c>
      <c r="AF22" s="7">
        <v>17594944444.444401</v>
      </c>
      <c r="AG22" s="7">
        <v>17155421052.631599</v>
      </c>
      <c r="AH22" s="7">
        <v>20249294117.647099</v>
      </c>
      <c r="AI22" s="7">
        <v>28101000000</v>
      </c>
      <c r="AJ22" s="7">
        <v>22555941176.4706</v>
      </c>
      <c r="AK22" s="7">
        <v>21988444444.444401</v>
      </c>
      <c r="AL22" s="7">
        <v>20632090909.0909</v>
      </c>
      <c r="AM22" s="7">
        <v>10943548387.0968</v>
      </c>
      <c r="AN22" s="7">
        <v>10350515463.9175</v>
      </c>
      <c r="AO22" s="7">
        <v>10829710144.9275</v>
      </c>
      <c r="AP22" s="7">
        <v>9697416974.1697407</v>
      </c>
      <c r="AQ22" s="7">
        <v>18983303571.4286</v>
      </c>
      <c r="AR22" s="7">
        <v>12294221472.737499</v>
      </c>
      <c r="AS22" s="7">
        <v>11315986087.1633</v>
      </c>
      <c r="AT22" s="7">
        <v>15030695296.5235</v>
      </c>
      <c r="AU22" s="7">
        <v>13627323284.540501</v>
      </c>
      <c r="AV22" s="7">
        <v>13245833843.545401</v>
      </c>
      <c r="AW22" s="7">
        <v>14183497963.1071</v>
      </c>
      <c r="AX22" s="7">
        <v>16402846413.0958</v>
      </c>
      <c r="AY22" s="7">
        <v>21144983551.682301</v>
      </c>
      <c r="AZ22" s="7">
        <v>26157894736.842098</v>
      </c>
      <c r="BA22" s="7">
        <v>29869283400.038101</v>
      </c>
      <c r="BB22" s="7">
        <v>34379808888.603897</v>
      </c>
      <c r="BC22" s="7">
        <v>44405101469.559097</v>
      </c>
      <c r="BD22" s="7">
        <v>54438966419.863899</v>
      </c>
      <c r="BE22" s="7">
        <v>52023504656.287804</v>
      </c>
      <c r="BF22" s="7">
        <v>50381825504.264198</v>
      </c>
      <c r="BG22" s="7">
        <v>57386216850.3377</v>
      </c>
      <c r="BH22" s="7">
        <v>54033250328.515099</v>
      </c>
      <c r="BI22" s="7">
        <v>55615397665.580902</v>
      </c>
      <c r="BJ22" s="7">
        <v>56901994980.3283</v>
      </c>
      <c r="BK22" s="7">
        <v>50647442756.744499</v>
      </c>
      <c r="BL22" s="7">
        <v>53806894796.380096</v>
      </c>
      <c r="BM22" s="7">
        <v>58971520599.2509</v>
      </c>
      <c r="BN22" s="7">
        <v>66230155099.577499</v>
      </c>
      <c r="BO22" s="7">
        <v>68558815111.619904</v>
      </c>
      <c r="BP22" s="7"/>
    </row>
    <row r="23" spans="1:68" hidden="1" outlineLevel="1" x14ac:dyDescent="0.2">
      <c r="A23" t="s">
        <v>489</v>
      </c>
      <c r="B23" t="s">
        <v>488</v>
      </c>
      <c r="C23" t="str">
        <f>VLOOKUP(B23,'Country Code &amp; Info'!A:D,2)</f>
        <v>Bahrain</v>
      </c>
      <c r="D23" t="b">
        <f>IF(ISNA(_xlfn.XLOOKUP(B23,'GDP Pred - 2060'!M:M,'GDP Pred - 2060'!M:M)), FALSE, TRUE)</f>
        <v>0</v>
      </c>
      <c r="E23" t="str">
        <f>VLOOKUP(B23,'Country Code &amp; Info'!A:D,3)</f>
        <v>Middle East &amp; North Africa</v>
      </c>
      <c r="F23" t="s">
        <v>1</v>
      </c>
      <c r="G23" t="s">
        <v>0</v>
      </c>
      <c r="P23" s="7"/>
      <c r="Q23" s="7"/>
      <c r="R23" s="7"/>
      <c r="S23" s="7"/>
      <c r="T23" s="7"/>
      <c r="U23" s="7"/>
      <c r="V23" s="7"/>
      <c r="W23" s="7"/>
      <c r="X23" s="7"/>
      <c r="Y23" s="7"/>
      <c r="Z23" s="7"/>
      <c r="AA23" s="7"/>
      <c r="AB23" s="7">
        <v>3072698328.46909</v>
      </c>
      <c r="AC23" s="7">
        <v>3467819148.9361701</v>
      </c>
      <c r="AD23" s="7">
        <v>3645744680.8510599</v>
      </c>
      <c r="AE23" s="7">
        <v>3735106382.9787202</v>
      </c>
      <c r="AF23" s="7">
        <v>3905585106.3829799</v>
      </c>
      <c r="AG23" s="7">
        <v>3651861702.1276598</v>
      </c>
      <c r="AH23" s="7">
        <v>3052393617.0212798</v>
      </c>
      <c r="AI23" s="7">
        <v>3392021010.6382999</v>
      </c>
      <c r="AJ23" s="7">
        <v>3702393617.0212798</v>
      </c>
      <c r="AK23" s="7">
        <v>3863563829.78723</v>
      </c>
      <c r="AL23" s="7">
        <v>4229787234.0425501</v>
      </c>
      <c r="AM23" s="7">
        <v>4616223404.2553196</v>
      </c>
      <c r="AN23" s="7">
        <v>4751063829.7872295</v>
      </c>
      <c r="AO23" s="7">
        <v>5200265957.4468098</v>
      </c>
      <c r="AP23" s="7">
        <v>5567553457.4468098</v>
      </c>
      <c r="AQ23" s="7">
        <v>5849467819.1489401</v>
      </c>
      <c r="AR23" s="7">
        <v>6101861436.1702099</v>
      </c>
      <c r="AS23" s="7">
        <v>6349202393.6170197</v>
      </c>
      <c r="AT23" s="7">
        <v>6183776595.7446804</v>
      </c>
      <c r="AU23" s="7">
        <v>6621010372.3404303</v>
      </c>
      <c r="AV23" s="7">
        <v>9062898936.1702099</v>
      </c>
      <c r="AW23" s="7">
        <v>8976196808.5106392</v>
      </c>
      <c r="AX23" s="7">
        <v>9593510638.2978706</v>
      </c>
      <c r="AY23" s="7">
        <v>11074813829.787201</v>
      </c>
      <c r="AZ23" s="7">
        <v>13150159574.4681</v>
      </c>
      <c r="BA23" s="7">
        <v>15968723404.255301</v>
      </c>
      <c r="BB23" s="7">
        <v>18504760638.297901</v>
      </c>
      <c r="BC23" s="7">
        <v>21730000000</v>
      </c>
      <c r="BD23" s="7">
        <v>25710904255.319099</v>
      </c>
      <c r="BE23" s="7">
        <v>22938218085.1064</v>
      </c>
      <c r="BF23" s="7">
        <v>25713271276.595699</v>
      </c>
      <c r="BG23" s="7">
        <v>28776595744.680901</v>
      </c>
      <c r="BH23" s="7">
        <v>30749308510.638302</v>
      </c>
      <c r="BI23" s="7">
        <v>32539468085.1064</v>
      </c>
      <c r="BJ23" s="7">
        <v>33387712765.957401</v>
      </c>
      <c r="BK23" s="7">
        <v>31050638297.872299</v>
      </c>
      <c r="BL23" s="7">
        <v>32234973404.255299</v>
      </c>
      <c r="BM23" s="7">
        <v>35473776595.744698</v>
      </c>
      <c r="BN23" s="7">
        <v>37652500000</v>
      </c>
      <c r="BO23" s="7">
        <v>38574069148.936203</v>
      </c>
      <c r="BP23" s="7"/>
    </row>
    <row r="24" spans="1:68" hidden="1" outlineLevel="1" x14ac:dyDescent="0.2">
      <c r="A24" t="s">
        <v>487</v>
      </c>
      <c r="B24" t="s">
        <v>486</v>
      </c>
      <c r="C24" t="str">
        <f>VLOOKUP(B24,'Country Code &amp; Info'!A:D,2)</f>
        <v>Bahamas, The</v>
      </c>
      <c r="D24" t="b">
        <f>IF(ISNA(_xlfn.XLOOKUP(B24,'GDP Pred - 2060'!M:M,'GDP Pred - 2060'!M:M)), FALSE, TRUE)</f>
        <v>0</v>
      </c>
      <c r="E24" t="str">
        <f>VLOOKUP(B24,'Country Code &amp; Info'!A:D,3)</f>
        <v>Latin America &amp; Caribbean</v>
      </c>
      <c r="F24" t="s">
        <v>1</v>
      </c>
      <c r="G24" t="s">
        <v>0</v>
      </c>
      <c r="H24">
        <v>169803921.568627</v>
      </c>
      <c r="I24">
        <v>190098039.21568599</v>
      </c>
      <c r="J24">
        <v>212254901.96078399</v>
      </c>
      <c r="K24">
        <v>237745098.03921601</v>
      </c>
      <c r="L24">
        <v>266666666.66666701</v>
      </c>
      <c r="M24">
        <v>300392156.86274499</v>
      </c>
      <c r="N24">
        <v>340000000</v>
      </c>
      <c r="O24">
        <v>390196078.431373</v>
      </c>
      <c r="P24" s="7">
        <v>444901960.78431398</v>
      </c>
      <c r="Q24" s="7">
        <v>528137254.90196103</v>
      </c>
      <c r="R24" s="7">
        <v>538423153.69261503</v>
      </c>
      <c r="S24" s="7">
        <v>573400000</v>
      </c>
      <c r="T24" s="7">
        <v>590900000</v>
      </c>
      <c r="U24" s="7">
        <v>670900000</v>
      </c>
      <c r="V24" s="7">
        <v>632400000</v>
      </c>
      <c r="W24" s="7">
        <v>596200000</v>
      </c>
      <c r="X24" s="7">
        <v>642100000</v>
      </c>
      <c r="Y24" s="7">
        <v>713000000</v>
      </c>
      <c r="Z24" s="7">
        <v>832400000</v>
      </c>
      <c r="AA24" s="7">
        <v>1139800100</v>
      </c>
      <c r="AB24" s="7">
        <v>1335300000</v>
      </c>
      <c r="AC24" s="7">
        <v>1426500000</v>
      </c>
      <c r="AD24" s="7">
        <v>1578300000</v>
      </c>
      <c r="AE24" s="7">
        <v>1732800000</v>
      </c>
      <c r="AF24" s="7">
        <v>2041100000</v>
      </c>
      <c r="AG24" s="7">
        <v>2320699900</v>
      </c>
      <c r="AH24" s="7">
        <v>2472500000</v>
      </c>
      <c r="AI24" s="7">
        <v>2713999900</v>
      </c>
      <c r="AJ24" s="7">
        <v>2817900000</v>
      </c>
      <c r="AK24" s="7">
        <v>3062000000</v>
      </c>
      <c r="AL24" s="7">
        <v>3166000000</v>
      </c>
      <c r="AM24" s="7">
        <v>3111160000</v>
      </c>
      <c r="AN24" s="7">
        <v>3109000000</v>
      </c>
      <c r="AO24" s="7">
        <v>3092000000</v>
      </c>
      <c r="AP24" s="7">
        <v>3259000000</v>
      </c>
      <c r="AQ24" s="7">
        <v>3429000000</v>
      </c>
      <c r="AR24" s="7">
        <v>3609000000</v>
      </c>
      <c r="AS24" s="7">
        <v>6332360000</v>
      </c>
      <c r="AT24" s="7">
        <v>6833220000</v>
      </c>
      <c r="AU24" s="7">
        <v>7683870000</v>
      </c>
      <c r="AV24" s="7">
        <v>8076470000</v>
      </c>
      <c r="AW24" s="7">
        <v>8317830000</v>
      </c>
      <c r="AX24" s="7">
        <v>8881160000</v>
      </c>
      <c r="AY24" s="7">
        <v>8870090000</v>
      </c>
      <c r="AZ24" s="7">
        <v>9055290000</v>
      </c>
      <c r="BA24" s="7">
        <v>9836200000</v>
      </c>
      <c r="BB24" s="7">
        <v>10167250000</v>
      </c>
      <c r="BC24" s="7">
        <v>10618340000</v>
      </c>
      <c r="BD24" s="7">
        <v>10526000000</v>
      </c>
      <c r="BE24" s="7">
        <v>9981960000</v>
      </c>
      <c r="BF24" s="7">
        <v>10095760000</v>
      </c>
      <c r="BG24" s="7">
        <v>10070450000</v>
      </c>
      <c r="BH24" s="7">
        <v>10720500000</v>
      </c>
      <c r="BI24" s="7">
        <v>10568400000</v>
      </c>
      <c r="BJ24" s="7">
        <v>11111600000</v>
      </c>
      <c r="BK24" s="7">
        <v>11710800000</v>
      </c>
      <c r="BL24" s="7">
        <v>11928500000</v>
      </c>
      <c r="BM24" s="7">
        <v>12490700000</v>
      </c>
      <c r="BN24" s="7">
        <v>13022100000</v>
      </c>
      <c r="BO24" s="7">
        <v>13578800000</v>
      </c>
      <c r="BP24" s="7"/>
    </row>
    <row r="25" spans="1:68" hidden="1" outlineLevel="1" x14ac:dyDescent="0.2">
      <c r="A25" t="s">
        <v>485</v>
      </c>
      <c r="B25" t="s">
        <v>484</v>
      </c>
      <c r="C25" t="str">
        <f>VLOOKUP(B25,'Country Code &amp; Info'!A:D,2)</f>
        <v>Bosnia and Herzegovina</v>
      </c>
      <c r="D25" t="b">
        <f>IF(ISNA(_xlfn.XLOOKUP(B25,'GDP Pred - 2060'!M:M,'GDP Pred - 2060'!M:M)), FALSE, TRUE)</f>
        <v>0</v>
      </c>
      <c r="E25" t="str">
        <f>VLOOKUP(B25,'Country Code &amp; Info'!A:D,3)</f>
        <v>Europe &amp; Central Asia</v>
      </c>
      <c r="F25" t="s">
        <v>1</v>
      </c>
      <c r="G25" t="s">
        <v>0</v>
      </c>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v>1255802469.1357999</v>
      </c>
      <c r="AQ25" s="7">
        <v>1866572953.73665</v>
      </c>
      <c r="AR25" s="7">
        <v>2786045321.6374302</v>
      </c>
      <c r="AS25" s="7">
        <v>3671816504.2385101</v>
      </c>
      <c r="AT25" s="7">
        <v>4116699437.4040999</v>
      </c>
      <c r="AU25" s="7">
        <v>4685733115.4684095</v>
      </c>
      <c r="AV25" s="7">
        <v>5505887894.4889297</v>
      </c>
      <c r="AW25" s="7">
        <v>5748993411.4202099</v>
      </c>
      <c r="AX25" s="7">
        <v>6651106833.4937401</v>
      </c>
      <c r="AY25" s="7">
        <v>8369878822.8505497</v>
      </c>
      <c r="AZ25" s="7">
        <v>10596205714.2857</v>
      </c>
      <c r="BA25" s="7">
        <v>11222953519.4252</v>
      </c>
      <c r="BB25" s="7">
        <v>12864610993.5219</v>
      </c>
      <c r="BC25" s="7">
        <v>15778767669.6991</v>
      </c>
      <c r="BD25" s="7">
        <v>19112739664.4697</v>
      </c>
      <c r="BE25" s="7">
        <v>17613836209.958099</v>
      </c>
      <c r="BF25" s="7">
        <v>17176781336.7644</v>
      </c>
      <c r="BG25" s="7">
        <v>18644723860.970901</v>
      </c>
      <c r="BH25" s="7">
        <v>17226849297.07</v>
      </c>
      <c r="BI25" s="7">
        <v>18178503835.4491</v>
      </c>
      <c r="BJ25" s="7">
        <v>18558343508.343498</v>
      </c>
      <c r="BK25" s="7">
        <v>16211541820.243799</v>
      </c>
      <c r="BL25" s="7">
        <v>16913330693.9653</v>
      </c>
      <c r="BM25" s="7">
        <v>18080118128.385399</v>
      </c>
      <c r="BN25" s="7">
        <v>20183510561.255299</v>
      </c>
      <c r="BO25" s="7">
        <v>20164193806.880001</v>
      </c>
      <c r="BP25" s="7"/>
    </row>
    <row r="26" spans="1:68" hidden="1" outlineLevel="1" x14ac:dyDescent="0.2">
      <c r="A26" t="s">
        <v>483</v>
      </c>
      <c r="B26" t="s">
        <v>482</v>
      </c>
      <c r="C26" t="str">
        <f>VLOOKUP(B26,'Country Code &amp; Info'!A:D,2)</f>
        <v>Belarus</v>
      </c>
      <c r="D26" t="b">
        <f>IF(ISNA(_xlfn.XLOOKUP(B26,'GDP Pred - 2060'!M:M,'GDP Pred - 2060'!M:M)), FALSE, TRUE)</f>
        <v>0</v>
      </c>
      <c r="E26" t="str">
        <f>VLOOKUP(B26,'Country Code &amp; Info'!A:D,3)</f>
        <v>Europe &amp; Central Asia</v>
      </c>
      <c r="F26" t="s">
        <v>1</v>
      </c>
      <c r="G26" t="s">
        <v>0</v>
      </c>
      <c r="P26" s="7"/>
      <c r="Q26" s="7"/>
      <c r="R26" s="7"/>
      <c r="S26" s="7"/>
      <c r="T26" s="7"/>
      <c r="U26" s="7"/>
      <c r="V26" s="7"/>
      <c r="W26" s="7"/>
      <c r="X26" s="7"/>
      <c r="Y26" s="7"/>
      <c r="Z26" s="7"/>
      <c r="AA26" s="7"/>
      <c r="AB26" s="7"/>
      <c r="AC26" s="7"/>
      <c r="AD26" s="7"/>
      <c r="AE26" s="7"/>
      <c r="AF26" s="7"/>
      <c r="AG26" s="7"/>
      <c r="AH26" s="7"/>
      <c r="AI26" s="7"/>
      <c r="AJ26" s="7"/>
      <c r="AK26" s="7"/>
      <c r="AL26" s="7">
        <v>21650000000</v>
      </c>
      <c r="AM26" s="7">
        <v>18000000000</v>
      </c>
      <c r="AN26" s="7">
        <v>17037037037.037001</v>
      </c>
      <c r="AO26" s="7">
        <v>16280991735.537201</v>
      </c>
      <c r="AP26" s="7">
        <v>14932024169.184299</v>
      </c>
      <c r="AQ26" s="7">
        <v>13972676840.917999</v>
      </c>
      <c r="AR26" s="7">
        <v>14756846153.846201</v>
      </c>
      <c r="AS26" s="7">
        <v>14128408565.7064</v>
      </c>
      <c r="AT26" s="7">
        <v>15222012660.423201</v>
      </c>
      <c r="AU26" s="7">
        <v>12138486532.0203</v>
      </c>
      <c r="AV26" s="7">
        <v>12736856827.984699</v>
      </c>
      <c r="AW26" s="7">
        <v>12354820143.884899</v>
      </c>
      <c r="AX26" s="7">
        <v>14594249022.8922</v>
      </c>
      <c r="AY26" s="7">
        <v>17827791321.306702</v>
      </c>
      <c r="AZ26" s="7">
        <v>23144351851.851898</v>
      </c>
      <c r="BA26" s="7">
        <v>30207567316.620201</v>
      </c>
      <c r="BB26" s="7">
        <v>36954312354.312401</v>
      </c>
      <c r="BC26" s="7">
        <v>45277399813.606697</v>
      </c>
      <c r="BD26" s="7">
        <v>60763483146.067398</v>
      </c>
      <c r="BE26" s="7">
        <v>50874078052.273499</v>
      </c>
      <c r="BF26" s="7">
        <v>57222490768.714302</v>
      </c>
      <c r="BG26" s="7">
        <v>61757788944.723602</v>
      </c>
      <c r="BH26" s="7">
        <v>65685102554.8759</v>
      </c>
      <c r="BI26" s="7">
        <v>75527984234.234207</v>
      </c>
      <c r="BJ26" s="7">
        <v>78813839984.350601</v>
      </c>
      <c r="BK26" s="7">
        <v>56454734396.584198</v>
      </c>
      <c r="BL26" s="7">
        <v>47722657820.667503</v>
      </c>
      <c r="BM26" s="7">
        <v>54726595249.184898</v>
      </c>
      <c r="BN26" s="7">
        <v>60031262269.336502</v>
      </c>
      <c r="BO26" s="7">
        <v>63080457022.659897</v>
      </c>
      <c r="BP26" s="7"/>
    </row>
    <row r="27" spans="1:68" hidden="1" outlineLevel="1" x14ac:dyDescent="0.2">
      <c r="A27" t="s">
        <v>481</v>
      </c>
      <c r="B27" t="s">
        <v>480</v>
      </c>
      <c r="C27" t="str">
        <f>VLOOKUP(B27,'Country Code &amp; Info'!A:D,2)</f>
        <v>Belize</v>
      </c>
      <c r="D27" t="b">
        <f>IF(ISNA(_xlfn.XLOOKUP(B27,'GDP Pred - 2060'!M:M,'GDP Pred - 2060'!M:M)), FALSE, TRUE)</f>
        <v>0</v>
      </c>
      <c r="E27" t="str">
        <f>VLOOKUP(B27,'Country Code &amp; Info'!A:D,3)</f>
        <v>Latin America &amp; Caribbean</v>
      </c>
      <c r="F27" t="s">
        <v>1</v>
      </c>
      <c r="G27" t="s">
        <v>0</v>
      </c>
      <c r="H27">
        <v>28071888.562228799</v>
      </c>
      <c r="I27">
        <v>29964370.712585699</v>
      </c>
      <c r="J27">
        <v>31856922.861542799</v>
      </c>
      <c r="K27">
        <v>33749405.011899799</v>
      </c>
      <c r="L27">
        <v>36193826.123477504</v>
      </c>
      <c r="M27">
        <v>40069930.069930099</v>
      </c>
      <c r="N27">
        <v>44405594.405594401</v>
      </c>
      <c r="O27">
        <v>47379310.3448276</v>
      </c>
      <c r="P27" s="7">
        <v>44910179.640718602</v>
      </c>
      <c r="Q27" s="7">
        <v>47305389.221556902</v>
      </c>
      <c r="R27" s="7">
        <v>53233532.934131697</v>
      </c>
      <c r="S27" s="7">
        <v>59207317.073170699</v>
      </c>
      <c r="T27" s="7">
        <v>66062500</v>
      </c>
      <c r="U27" s="7">
        <v>78343558.282208607</v>
      </c>
      <c r="V27" s="7">
        <v>103216374.269006</v>
      </c>
      <c r="W27" s="7">
        <v>118066298.34254099</v>
      </c>
      <c r="X27" s="7">
        <v>96905829.596412599</v>
      </c>
      <c r="Y27" s="7">
        <v>117650000</v>
      </c>
      <c r="Z27" s="7">
        <v>136300000</v>
      </c>
      <c r="AA27" s="7">
        <v>151800000</v>
      </c>
      <c r="AB27" s="7">
        <v>197938222.42928299</v>
      </c>
      <c r="AC27" s="7">
        <v>196089854.65634701</v>
      </c>
      <c r="AD27" s="7">
        <v>182206326.98570901</v>
      </c>
      <c r="AE27" s="7">
        <v>192103185.95532101</v>
      </c>
      <c r="AF27" s="7">
        <v>214381949.01938099</v>
      </c>
      <c r="AG27" s="7">
        <v>212643742.66470599</v>
      </c>
      <c r="AH27" s="7">
        <v>231638320.535566</v>
      </c>
      <c r="AI27" s="7">
        <v>281082558.58590001</v>
      </c>
      <c r="AJ27" s="7">
        <v>320093360.27244997</v>
      </c>
      <c r="AK27" s="7">
        <v>369133890.70474499</v>
      </c>
      <c r="AL27" s="7">
        <v>412086445.492176</v>
      </c>
      <c r="AM27" s="7">
        <v>444720750</v>
      </c>
      <c r="AN27" s="7">
        <v>518239100</v>
      </c>
      <c r="AO27" s="7">
        <v>559858250</v>
      </c>
      <c r="AP27" s="7">
        <v>580863700</v>
      </c>
      <c r="AQ27" s="7">
        <v>620140400</v>
      </c>
      <c r="AR27" s="7">
        <v>641383800</v>
      </c>
      <c r="AS27" s="7">
        <v>654314350</v>
      </c>
      <c r="AT27" s="7">
        <v>688992450</v>
      </c>
      <c r="AU27" s="7">
        <v>732750000</v>
      </c>
      <c r="AV27" s="7">
        <v>832050000</v>
      </c>
      <c r="AW27" s="7">
        <v>868350000</v>
      </c>
      <c r="AX27" s="7">
        <v>925050000</v>
      </c>
      <c r="AY27" s="7">
        <v>983500000</v>
      </c>
      <c r="AZ27" s="7">
        <v>1051350000</v>
      </c>
      <c r="BA27" s="7">
        <v>1102050000</v>
      </c>
      <c r="BB27" s="7">
        <v>1210150000</v>
      </c>
      <c r="BC27" s="7">
        <v>1271600000</v>
      </c>
      <c r="BD27" s="7">
        <v>1351350000</v>
      </c>
      <c r="BE27" s="7">
        <v>1317300000</v>
      </c>
      <c r="BF27" s="7">
        <v>1377200000</v>
      </c>
      <c r="BG27" s="7">
        <v>1460800000</v>
      </c>
      <c r="BH27" s="7">
        <v>1522900000</v>
      </c>
      <c r="BI27" s="7">
        <v>1579400000</v>
      </c>
      <c r="BJ27" s="7">
        <v>1662800000</v>
      </c>
      <c r="BK27" s="7">
        <v>1723800000</v>
      </c>
      <c r="BL27" s="7">
        <v>1775100000</v>
      </c>
      <c r="BM27" s="7">
        <v>1836600000</v>
      </c>
      <c r="BN27" s="7">
        <v>1871200000</v>
      </c>
      <c r="BO27" s="7">
        <v>1879613600</v>
      </c>
      <c r="BP27" s="7"/>
    </row>
    <row r="28" spans="1:68" hidden="1" outlineLevel="1" x14ac:dyDescent="0.2">
      <c r="A28" t="s">
        <v>479</v>
      </c>
      <c r="B28" t="s">
        <v>478</v>
      </c>
      <c r="C28" t="str">
        <f>VLOOKUP(B28,'Country Code &amp; Info'!A:D,2)</f>
        <v>Bermuda</v>
      </c>
      <c r="D28" t="b">
        <f>IF(ISNA(_xlfn.XLOOKUP(B28,'GDP Pred - 2060'!M:M,'GDP Pred - 2060'!M:M)), FALSE, TRUE)</f>
        <v>0</v>
      </c>
      <c r="E28" t="str">
        <f>VLOOKUP(B28,'Country Code &amp; Info'!A:D,3)</f>
        <v>North America</v>
      </c>
      <c r="F28" t="s">
        <v>1</v>
      </c>
      <c r="G28" t="s">
        <v>0</v>
      </c>
      <c r="H28">
        <v>84466654.080154404</v>
      </c>
      <c r="I28">
        <v>89249986.700715601</v>
      </c>
      <c r="J28">
        <v>94149985.970558807</v>
      </c>
      <c r="K28">
        <v>96366652.306916505</v>
      </c>
      <c r="L28">
        <v>107566650.637987</v>
      </c>
      <c r="M28">
        <v>114339048.962736</v>
      </c>
      <c r="N28">
        <v>134173373.782802</v>
      </c>
      <c r="O28">
        <v>155102984.62157601</v>
      </c>
      <c r="P28" s="7">
        <v>150000000</v>
      </c>
      <c r="Q28" s="7">
        <v>164900000</v>
      </c>
      <c r="R28" s="7">
        <v>186300000</v>
      </c>
      <c r="S28" s="7">
        <v>211100000</v>
      </c>
      <c r="T28" s="7">
        <v>235400000</v>
      </c>
      <c r="U28" s="7">
        <v>269500000</v>
      </c>
      <c r="V28" s="7">
        <v>312600000</v>
      </c>
      <c r="W28" s="7">
        <v>345000000</v>
      </c>
      <c r="X28" s="7">
        <v>386300000</v>
      </c>
      <c r="Y28" s="7">
        <v>447000000</v>
      </c>
      <c r="Z28" s="7">
        <v>475800000</v>
      </c>
      <c r="AA28" s="7">
        <v>517200000</v>
      </c>
      <c r="AB28" s="7">
        <v>613299968</v>
      </c>
      <c r="AC28" s="7">
        <v>739100032</v>
      </c>
      <c r="AD28" s="7">
        <v>785500032</v>
      </c>
      <c r="AE28" s="7">
        <v>889400000</v>
      </c>
      <c r="AF28" s="7">
        <v>985699968</v>
      </c>
      <c r="AG28" s="7">
        <v>1039500032</v>
      </c>
      <c r="AH28" s="7">
        <v>1173500032</v>
      </c>
      <c r="AI28" s="7">
        <v>1296499968</v>
      </c>
      <c r="AJ28" s="7">
        <v>1415100032</v>
      </c>
      <c r="AK28" s="7">
        <v>1501500032</v>
      </c>
      <c r="AL28" s="7">
        <v>1592400000</v>
      </c>
      <c r="AM28" s="7">
        <v>1634900000</v>
      </c>
      <c r="AN28" s="7">
        <v>1679900000</v>
      </c>
      <c r="AO28" s="7">
        <v>1820359900</v>
      </c>
      <c r="AP28" s="7">
        <v>1867160100</v>
      </c>
      <c r="AQ28" s="7">
        <v>2030750000</v>
      </c>
      <c r="AR28" s="7">
        <v>2695390000</v>
      </c>
      <c r="AS28" s="7">
        <v>2932827000</v>
      </c>
      <c r="AT28" s="7">
        <v>3130748000</v>
      </c>
      <c r="AU28" s="7">
        <v>3324433000</v>
      </c>
      <c r="AV28" s="7">
        <v>3480219000</v>
      </c>
      <c r="AW28" s="7">
        <v>3680483000</v>
      </c>
      <c r="AX28" s="7">
        <v>3937228000</v>
      </c>
      <c r="AY28" s="7">
        <v>4186525000</v>
      </c>
      <c r="AZ28" s="7">
        <v>4484703000</v>
      </c>
      <c r="BA28" s="7">
        <v>4868136000</v>
      </c>
      <c r="BB28" s="7">
        <v>6144000000</v>
      </c>
      <c r="BC28" s="7">
        <v>6767000000</v>
      </c>
      <c r="BD28" s="7">
        <v>6980000000</v>
      </c>
      <c r="BE28" s="7">
        <v>6656000000</v>
      </c>
      <c r="BF28" s="7">
        <v>6634526000</v>
      </c>
      <c r="BG28" s="7">
        <v>6312691000</v>
      </c>
      <c r="BH28" s="7">
        <v>6378188000</v>
      </c>
      <c r="BI28" s="7">
        <v>6465756000</v>
      </c>
      <c r="BJ28" s="7">
        <v>6413988000</v>
      </c>
      <c r="BK28" s="7">
        <v>6654541000</v>
      </c>
      <c r="BL28" s="7">
        <v>6899911000</v>
      </c>
      <c r="BM28" s="7">
        <v>7142316000</v>
      </c>
      <c r="BN28" s="7">
        <v>7224329000</v>
      </c>
      <c r="BO28" s="7">
        <v>7484113000</v>
      </c>
      <c r="BP28" s="7"/>
    </row>
    <row r="29" spans="1:68" hidden="1" outlineLevel="1" x14ac:dyDescent="0.2">
      <c r="A29" t="s">
        <v>477</v>
      </c>
      <c r="B29" t="s">
        <v>476</v>
      </c>
      <c r="C29" t="str">
        <f>VLOOKUP(B29,'Country Code &amp; Info'!A:D,2)</f>
        <v>Bolivia</v>
      </c>
      <c r="D29" t="b">
        <f>IF(ISNA(_xlfn.XLOOKUP(B29,'GDP Pred - 2060'!M:M,'GDP Pred - 2060'!M:M)), FALSE, TRUE)</f>
        <v>0</v>
      </c>
      <c r="E29" t="str">
        <f>VLOOKUP(B29,'Country Code &amp; Info'!A:D,3)</f>
        <v>Latin America &amp; Caribbean</v>
      </c>
      <c r="F29" t="s">
        <v>1</v>
      </c>
      <c r="G29" t="s">
        <v>0</v>
      </c>
      <c r="H29">
        <v>373879363.59538603</v>
      </c>
      <c r="I29">
        <v>406684585.71929401</v>
      </c>
      <c r="J29">
        <v>444665186.397102</v>
      </c>
      <c r="K29">
        <v>478805990.08330703</v>
      </c>
      <c r="L29">
        <v>539491477.32015598</v>
      </c>
      <c r="M29">
        <v>604377104.37710404</v>
      </c>
      <c r="N29">
        <v>669191919.19191897</v>
      </c>
      <c r="O29">
        <v>755808080.80808103</v>
      </c>
      <c r="P29" s="7">
        <v>857912457.91245794</v>
      </c>
      <c r="Q29" s="7">
        <v>929629629.62962997</v>
      </c>
      <c r="R29" s="7">
        <v>1017003367.00337</v>
      </c>
      <c r="S29" s="7">
        <v>1095622895.6229</v>
      </c>
      <c r="T29" s="7">
        <v>1257615644.97932</v>
      </c>
      <c r="U29" s="7">
        <v>1262968515.74213</v>
      </c>
      <c r="V29" s="7">
        <v>2100249875.06247</v>
      </c>
      <c r="W29" s="7">
        <v>2404697651.1744099</v>
      </c>
      <c r="X29" s="7">
        <v>2731984007.9959998</v>
      </c>
      <c r="Y29" s="7">
        <v>3227436281.8590698</v>
      </c>
      <c r="Z29" s="7">
        <v>3758220889.5552201</v>
      </c>
      <c r="AA29" s="7">
        <v>4421343606.1813498</v>
      </c>
      <c r="AB29" s="7">
        <v>4526916802.6101103</v>
      </c>
      <c r="AC29" s="7">
        <v>5872756933.1158199</v>
      </c>
      <c r="AD29" s="7">
        <v>5587490264.8127003</v>
      </c>
      <c r="AE29" s="7">
        <v>5422440961.8788605</v>
      </c>
      <c r="AF29" s="7">
        <v>6169501037.9762201</v>
      </c>
      <c r="AG29" s="7">
        <v>5377277406.7163801</v>
      </c>
      <c r="AH29" s="7">
        <v>3958338883.2233801</v>
      </c>
      <c r="AI29" s="7">
        <v>4323623622.1622</v>
      </c>
      <c r="AJ29" s="7">
        <v>4597615562.6659403</v>
      </c>
      <c r="AK29" s="7">
        <v>4715978868.2161303</v>
      </c>
      <c r="AL29" s="7">
        <v>4867582620.2070799</v>
      </c>
      <c r="AM29" s="7">
        <v>5343274311.5678902</v>
      </c>
      <c r="AN29" s="7">
        <v>5643893347.0067902</v>
      </c>
      <c r="AO29" s="7">
        <v>5734676560.9247103</v>
      </c>
      <c r="AP29" s="7">
        <v>5981244886.9169998</v>
      </c>
      <c r="AQ29" s="7">
        <v>6715220507.0516396</v>
      </c>
      <c r="AR29" s="7">
        <v>7396966657.47054</v>
      </c>
      <c r="AS29" s="7">
        <v>7925673448.4136801</v>
      </c>
      <c r="AT29" s="7">
        <v>8497545598.0835199</v>
      </c>
      <c r="AU29" s="7">
        <v>8285075872.2730703</v>
      </c>
      <c r="AV29" s="7">
        <v>8397912509.0967903</v>
      </c>
      <c r="AW29" s="7">
        <v>8141537937.6106796</v>
      </c>
      <c r="AX29" s="7">
        <v>7905485216.1785202</v>
      </c>
      <c r="AY29" s="7">
        <v>8082364868.3935699</v>
      </c>
      <c r="AZ29" s="7">
        <v>8773451738.9112892</v>
      </c>
      <c r="BA29" s="7">
        <v>9549077869.1065102</v>
      </c>
      <c r="BB29" s="7">
        <v>11451869164.711201</v>
      </c>
      <c r="BC29" s="7">
        <v>13120183156.714899</v>
      </c>
      <c r="BD29" s="7">
        <v>16674324634.237301</v>
      </c>
      <c r="BE29" s="7">
        <v>17339992165.242199</v>
      </c>
      <c r="BF29" s="7">
        <v>19649631314.048199</v>
      </c>
      <c r="BG29" s="7">
        <v>23963033430.595402</v>
      </c>
      <c r="BH29" s="7">
        <v>27084497482.861599</v>
      </c>
      <c r="BI29" s="7">
        <v>30659338880.378601</v>
      </c>
      <c r="BJ29" s="7">
        <v>32996188012.682098</v>
      </c>
      <c r="BK29" s="7">
        <v>33000198248.336201</v>
      </c>
      <c r="BL29" s="7">
        <v>33941126200.0606</v>
      </c>
      <c r="BM29" s="7">
        <v>37508642165.336601</v>
      </c>
      <c r="BN29" s="7">
        <v>40287647930.476097</v>
      </c>
      <c r="BO29" s="7">
        <v>40895322843.785103</v>
      </c>
      <c r="BP29" s="7"/>
    </row>
    <row r="30" spans="1:68" hidden="1" outlineLevel="1" x14ac:dyDescent="0.2">
      <c r="A30" t="s">
        <v>475</v>
      </c>
      <c r="B30" t="s">
        <v>474</v>
      </c>
      <c r="C30" t="str">
        <f>VLOOKUP(B30,'Country Code &amp; Info'!A:D,2)</f>
        <v>Brazil</v>
      </c>
      <c r="D30" t="b">
        <f>IF(ISNA(_xlfn.XLOOKUP(B30,'GDP Pred - 2060'!M:M,'GDP Pred - 2060'!M:M)), FALSE, TRUE)</f>
        <v>1</v>
      </c>
      <c r="E30" t="str">
        <f>VLOOKUP(B30,'Country Code &amp; Info'!A:D,3)</f>
        <v>Latin America &amp; Caribbean</v>
      </c>
      <c r="F30" t="s">
        <v>1</v>
      </c>
      <c r="G30" t="s">
        <v>0</v>
      </c>
      <c r="H30">
        <v>15165569912.519899</v>
      </c>
      <c r="I30">
        <v>15236854859.469</v>
      </c>
      <c r="J30">
        <v>19926293839.0163</v>
      </c>
      <c r="K30">
        <v>23021477292.209301</v>
      </c>
      <c r="L30">
        <v>21211892259.990398</v>
      </c>
      <c r="M30">
        <v>21790035117.189999</v>
      </c>
      <c r="N30">
        <v>27062716577.911098</v>
      </c>
      <c r="O30">
        <v>30591834053.965302</v>
      </c>
      <c r="P30" s="7">
        <v>33875881876.367199</v>
      </c>
      <c r="Q30" s="7">
        <v>37458898243.860901</v>
      </c>
      <c r="R30" s="7">
        <v>42327600098.241203</v>
      </c>
      <c r="S30" s="7">
        <v>49204456700.451599</v>
      </c>
      <c r="T30" s="7">
        <v>58539008786.368401</v>
      </c>
      <c r="U30" s="7">
        <v>79279057730.828995</v>
      </c>
      <c r="V30" s="7">
        <v>105136007528.75999</v>
      </c>
      <c r="W30" s="7">
        <v>123709376567.89</v>
      </c>
      <c r="X30" s="7">
        <v>152678020452.82901</v>
      </c>
      <c r="Y30" s="7">
        <v>176171284311.76099</v>
      </c>
      <c r="Z30" s="7">
        <v>200800891870.164</v>
      </c>
      <c r="AA30" s="7">
        <v>224969488835.181</v>
      </c>
      <c r="AB30" s="7">
        <v>235024598983.26099</v>
      </c>
      <c r="AC30" s="7">
        <v>263561088977.129</v>
      </c>
      <c r="AD30" s="7">
        <v>281682304161.04102</v>
      </c>
      <c r="AE30" s="7">
        <v>203304515490.79501</v>
      </c>
      <c r="AF30" s="7">
        <v>209023912696.83899</v>
      </c>
      <c r="AG30" s="7">
        <v>222942790435.29901</v>
      </c>
      <c r="AH30" s="7">
        <v>268137224729.72198</v>
      </c>
      <c r="AI30" s="7">
        <v>294084112392.65997</v>
      </c>
      <c r="AJ30" s="7">
        <v>330397381998.48901</v>
      </c>
      <c r="AK30" s="7">
        <v>425595310000</v>
      </c>
      <c r="AL30" s="7">
        <v>461951782000</v>
      </c>
      <c r="AM30" s="7">
        <v>602860000000</v>
      </c>
      <c r="AN30" s="7">
        <v>400599250000</v>
      </c>
      <c r="AO30" s="7">
        <v>437798577639.75201</v>
      </c>
      <c r="AP30" s="7">
        <v>558111997497.26294</v>
      </c>
      <c r="AQ30" s="7">
        <v>769305386182.849</v>
      </c>
      <c r="AR30" s="7">
        <v>850426432991.74194</v>
      </c>
      <c r="AS30" s="7">
        <v>883199625324.67505</v>
      </c>
      <c r="AT30" s="7">
        <v>863723411632.91699</v>
      </c>
      <c r="AU30" s="7">
        <v>599388579985.67297</v>
      </c>
      <c r="AV30" s="7">
        <v>655420645476.90601</v>
      </c>
      <c r="AW30" s="7">
        <v>559372276081.96594</v>
      </c>
      <c r="AX30" s="7">
        <v>507962487700.02399</v>
      </c>
      <c r="AY30" s="7">
        <v>558319920831.979</v>
      </c>
      <c r="AZ30" s="7">
        <v>669316654017.09399</v>
      </c>
      <c r="BA30" s="7">
        <v>891630177251.06799</v>
      </c>
      <c r="BB30" s="7">
        <v>1107640289615.23</v>
      </c>
      <c r="BC30" s="7">
        <v>1397084349956.3501</v>
      </c>
      <c r="BD30" s="7">
        <v>1695824565983.2</v>
      </c>
      <c r="BE30" s="7">
        <v>1667019783585.0801</v>
      </c>
      <c r="BF30" s="7">
        <v>2208871646202.8198</v>
      </c>
      <c r="BG30" s="7">
        <v>2616200980392.1602</v>
      </c>
      <c r="BH30" s="7">
        <v>2465188674415.0298</v>
      </c>
      <c r="BI30" s="7">
        <v>2472806919901.6699</v>
      </c>
      <c r="BJ30" s="7">
        <v>2455993625159.3701</v>
      </c>
      <c r="BK30" s="7">
        <v>1802214373741.3201</v>
      </c>
      <c r="BL30" s="7">
        <v>1795700168991.49</v>
      </c>
      <c r="BM30" s="7">
        <v>2062831045935.95</v>
      </c>
      <c r="BN30" s="7">
        <v>1885482534238.3301</v>
      </c>
      <c r="BO30" s="7">
        <v>1839758040765.6201</v>
      </c>
      <c r="BP30" s="7"/>
    </row>
    <row r="31" spans="1:68" hidden="1" outlineLevel="1" x14ac:dyDescent="0.2">
      <c r="A31" t="s">
        <v>473</v>
      </c>
      <c r="B31" t="s">
        <v>472</v>
      </c>
      <c r="C31" t="str">
        <f>VLOOKUP(B31,'Country Code &amp; Info'!A:D,2)</f>
        <v>Barbados</v>
      </c>
      <c r="D31" t="b">
        <f>IF(ISNA(_xlfn.XLOOKUP(B31,'GDP Pred - 2060'!M:M,'GDP Pred - 2060'!M:M)), FALSE, TRUE)</f>
        <v>0</v>
      </c>
      <c r="E31" t="str">
        <f>VLOOKUP(B31,'Country Code &amp; Info'!A:D,3)</f>
        <v>Latin America &amp; Caribbean</v>
      </c>
      <c r="F31" t="s">
        <v>1</v>
      </c>
      <c r="G31" t="s">
        <v>0</v>
      </c>
      <c r="P31" s="7"/>
      <c r="Q31" s="7"/>
      <c r="R31" s="7"/>
      <c r="S31" s="7"/>
      <c r="T31" s="7"/>
      <c r="U31" s="7"/>
      <c r="V31" s="7">
        <v>311809337.47435498</v>
      </c>
      <c r="W31" s="7">
        <v>402178605.01955402</v>
      </c>
      <c r="X31" s="7">
        <v>435911268.58968002</v>
      </c>
      <c r="Y31" s="7">
        <v>495097667.92904103</v>
      </c>
      <c r="Z31" s="7">
        <v>552883707.05513799</v>
      </c>
      <c r="AA31" s="7">
        <v>670362452.14537895</v>
      </c>
      <c r="AB31" s="7">
        <v>1012280614.52792</v>
      </c>
      <c r="AC31" s="7">
        <v>1114204743.2009101</v>
      </c>
      <c r="AD31" s="7">
        <v>1163923830.35847</v>
      </c>
      <c r="AE31" s="7">
        <v>1236016506.7369399</v>
      </c>
      <c r="AF31" s="7">
        <v>1346890071.09829</v>
      </c>
      <c r="AG31" s="7">
        <v>1409536120.91682</v>
      </c>
      <c r="AH31" s="7">
        <v>1547755183.2148399</v>
      </c>
      <c r="AI31" s="7">
        <v>1704370307.7611499</v>
      </c>
      <c r="AJ31" s="7">
        <v>1812757917.7646301</v>
      </c>
      <c r="AK31" s="7">
        <v>2006165166.8075399</v>
      </c>
      <c r="AL31" s="7">
        <v>2012131457.2664399</v>
      </c>
      <c r="AM31" s="7">
        <v>2020583702.08323</v>
      </c>
      <c r="AN31" s="7">
        <v>1957000000</v>
      </c>
      <c r="AO31" s="7">
        <v>2063342117.0387299</v>
      </c>
      <c r="AP31" s="7">
        <v>2151344901.30761</v>
      </c>
      <c r="AQ31" s="7">
        <v>2216974096.3555899</v>
      </c>
      <c r="AR31" s="7">
        <v>2363645403.4703898</v>
      </c>
      <c r="AS31" s="7">
        <v>2498384129.6673799</v>
      </c>
      <c r="AT31" s="7">
        <v>2817083478.3473401</v>
      </c>
      <c r="AU31" s="7">
        <v>2951822204.5443201</v>
      </c>
      <c r="AV31" s="7">
        <v>3059500000</v>
      </c>
      <c r="AW31" s="7">
        <v>3054500000</v>
      </c>
      <c r="AX31" s="7">
        <v>3106500000</v>
      </c>
      <c r="AY31" s="7">
        <v>3209500000</v>
      </c>
      <c r="AZ31" s="7">
        <v>3444500000</v>
      </c>
      <c r="BA31" s="7">
        <v>3819500000</v>
      </c>
      <c r="BB31" s="7">
        <v>4217500000</v>
      </c>
      <c r="BC31" s="7">
        <v>4674000000</v>
      </c>
      <c r="BD31" s="7">
        <v>4785000000</v>
      </c>
      <c r="BE31" s="7">
        <v>4465500000</v>
      </c>
      <c r="BF31" s="7">
        <v>4530000000</v>
      </c>
      <c r="BG31" s="7">
        <v>4657500000</v>
      </c>
      <c r="BH31" s="7">
        <v>4610000000</v>
      </c>
      <c r="BI31" s="7">
        <v>4677000000</v>
      </c>
      <c r="BJ31" s="7">
        <v>4696500000</v>
      </c>
      <c r="BK31" s="7">
        <v>4715000000</v>
      </c>
      <c r="BL31" s="7">
        <v>4830000000</v>
      </c>
      <c r="BM31" s="7">
        <v>4978000000</v>
      </c>
      <c r="BN31" s="7">
        <v>5086500000</v>
      </c>
      <c r="BO31" s="7">
        <v>5209000000</v>
      </c>
      <c r="BP31" s="7"/>
    </row>
    <row r="32" spans="1:68" hidden="1" outlineLevel="1" x14ac:dyDescent="0.2">
      <c r="A32" t="s">
        <v>471</v>
      </c>
      <c r="B32" t="s">
        <v>470</v>
      </c>
      <c r="C32" t="str">
        <f>VLOOKUP(B32,'Country Code &amp; Info'!A:D,2)</f>
        <v>Brunei Darussalam</v>
      </c>
      <c r="D32" t="b">
        <f>IF(ISNA(_xlfn.XLOOKUP(B32,'GDP Pred - 2060'!M:M,'GDP Pred - 2060'!M:M)), FALSE, TRUE)</f>
        <v>0</v>
      </c>
      <c r="E32" t="str">
        <f>VLOOKUP(B32,'Country Code &amp; Info'!A:D,3)</f>
        <v>East Asia &amp; Pacific</v>
      </c>
      <c r="F32" t="s">
        <v>1</v>
      </c>
      <c r="G32" t="s">
        <v>0</v>
      </c>
      <c r="M32">
        <v>114040245.65529899</v>
      </c>
      <c r="N32">
        <v>132758395.400497</v>
      </c>
      <c r="O32">
        <v>139030445.57689801</v>
      </c>
      <c r="P32" s="7">
        <v>160819286.55429199</v>
      </c>
      <c r="Q32" s="7">
        <v>161211289.69031799</v>
      </c>
      <c r="R32" s="7">
        <v>179080099.30746099</v>
      </c>
      <c r="S32" s="7">
        <v>197523179.24188301</v>
      </c>
      <c r="T32" s="7">
        <v>270818555.82352102</v>
      </c>
      <c r="U32" s="7">
        <v>433092003.57927299</v>
      </c>
      <c r="V32" s="7">
        <v>1073577085.64159</v>
      </c>
      <c r="W32" s="7">
        <v>1168304305.6551299</v>
      </c>
      <c r="X32" s="7">
        <v>1423061356.6456201</v>
      </c>
      <c r="Y32" s="7">
        <v>1732721160.94122</v>
      </c>
      <c r="Z32" s="7">
        <v>1941600703.6059799</v>
      </c>
      <c r="AA32" s="7">
        <v>2803780005.51826</v>
      </c>
      <c r="AB32" s="7">
        <v>4928824957.9674902</v>
      </c>
      <c r="AC32" s="7">
        <v>4366213849.5763702</v>
      </c>
      <c r="AD32" s="7">
        <v>4264252336.4485998</v>
      </c>
      <c r="AE32" s="7">
        <v>3844723142.4514899</v>
      </c>
      <c r="AF32" s="7">
        <v>3782523088.4628</v>
      </c>
      <c r="AG32" s="7">
        <v>3523612563.06532</v>
      </c>
      <c r="AH32" s="7">
        <v>2358592817.1213398</v>
      </c>
      <c r="AI32" s="7">
        <v>2754463437.7967701</v>
      </c>
      <c r="AJ32" s="7">
        <v>2690717551.1826701</v>
      </c>
      <c r="AK32" s="7">
        <v>2985467979.2852402</v>
      </c>
      <c r="AL32" s="7">
        <v>3520551724.1379299</v>
      </c>
      <c r="AM32" s="7">
        <v>3701667052.5584602</v>
      </c>
      <c r="AN32" s="7">
        <v>4183548189.07305</v>
      </c>
      <c r="AO32" s="7">
        <v>4105706151.7514501</v>
      </c>
      <c r="AP32" s="7">
        <v>4087337959.93191</v>
      </c>
      <c r="AQ32" s="7">
        <v>4734020036.6868896</v>
      </c>
      <c r="AR32" s="7">
        <v>5115602836.8794298</v>
      </c>
      <c r="AS32" s="7">
        <v>5197332974.1379299</v>
      </c>
      <c r="AT32" s="7">
        <v>4051147227.5334601</v>
      </c>
      <c r="AU32" s="7">
        <v>4600000000</v>
      </c>
      <c r="AV32" s="7">
        <v>6001153306.2644997</v>
      </c>
      <c r="AW32" s="7">
        <v>5601090584.3612204</v>
      </c>
      <c r="AX32" s="7">
        <v>5843329107.5617104</v>
      </c>
      <c r="AY32" s="7">
        <v>6557333084.60567</v>
      </c>
      <c r="AZ32" s="7">
        <v>7872333215.0041399</v>
      </c>
      <c r="BA32" s="7">
        <v>9531402847.8731098</v>
      </c>
      <c r="BB32" s="7">
        <v>11470703002.0769</v>
      </c>
      <c r="BC32" s="7">
        <v>12247694247.229799</v>
      </c>
      <c r="BD32" s="7">
        <v>14393099068.585899</v>
      </c>
      <c r="BE32" s="7">
        <v>10732366286.264299</v>
      </c>
      <c r="BF32" s="7">
        <v>13707370737.0737</v>
      </c>
      <c r="BG32" s="7">
        <v>18525319977.7407</v>
      </c>
      <c r="BH32" s="7">
        <v>19047940300.896301</v>
      </c>
      <c r="BI32" s="7">
        <v>18093829923.273701</v>
      </c>
      <c r="BJ32" s="7">
        <v>17098342541.436501</v>
      </c>
      <c r="BK32" s="7">
        <v>12930394937.8137</v>
      </c>
      <c r="BL32" s="7">
        <v>11400854267.7188</v>
      </c>
      <c r="BM32" s="7">
        <v>12128104859.149799</v>
      </c>
      <c r="BN32" s="7">
        <v>13567351175.0315</v>
      </c>
      <c r="BO32" s="7">
        <v>13469422958.5105</v>
      </c>
      <c r="BP32" s="7"/>
    </row>
    <row r="33" spans="1:68" hidden="1" outlineLevel="1" x14ac:dyDescent="0.2">
      <c r="A33" t="s">
        <v>469</v>
      </c>
      <c r="B33" t="s">
        <v>468</v>
      </c>
      <c r="C33" t="str">
        <f>VLOOKUP(B33,'Country Code &amp; Info'!A:D,2)</f>
        <v>Bhutan</v>
      </c>
      <c r="D33" t="b">
        <f>IF(ISNA(_xlfn.XLOOKUP(B33,'GDP Pred - 2060'!M:M,'GDP Pred - 2060'!M:M)), FALSE, TRUE)</f>
        <v>0</v>
      </c>
      <c r="E33" t="str">
        <f>VLOOKUP(B33,'Country Code &amp; Info'!A:D,3)</f>
        <v>South Asia</v>
      </c>
      <c r="F33" t="s">
        <v>1</v>
      </c>
      <c r="G33" t="s">
        <v>0</v>
      </c>
      <c r="P33" s="7"/>
      <c r="Q33" s="7"/>
      <c r="R33" s="7"/>
      <c r="S33" s="7"/>
      <c r="T33" s="7"/>
      <c r="U33" s="7"/>
      <c r="V33" s="7"/>
      <c r="W33" s="7"/>
      <c r="X33" s="7"/>
      <c r="Y33" s="7"/>
      <c r="Z33" s="7"/>
      <c r="AA33" s="7"/>
      <c r="AB33" s="7">
        <v>135653295.16539401</v>
      </c>
      <c r="AC33" s="7">
        <v>146391639.722864</v>
      </c>
      <c r="AD33" s="7">
        <v>148934334.038055</v>
      </c>
      <c r="AE33" s="7">
        <v>165585940.59405899</v>
      </c>
      <c r="AF33" s="7">
        <v>169264991.19718301</v>
      </c>
      <c r="AG33" s="7">
        <v>172217502.02101901</v>
      </c>
      <c r="AH33" s="7">
        <v>201375725.61459199</v>
      </c>
      <c r="AI33" s="7">
        <v>253182453.703704</v>
      </c>
      <c r="AJ33" s="7">
        <v>283855833.33333302</v>
      </c>
      <c r="AK33" s="7">
        <v>275949889.09426999</v>
      </c>
      <c r="AL33" s="7">
        <v>299787275.84237599</v>
      </c>
      <c r="AM33" s="7">
        <v>250045839.92963901</v>
      </c>
      <c r="AN33" s="7">
        <v>250794359.56790099</v>
      </c>
      <c r="AO33" s="7">
        <v>235239570.35093501</v>
      </c>
      <c r="AP33" s="7">
        <v>270801565.18967199</v>
      </c>
      <c r="AQ33" s="7">
        <v>303053462.84304702</v>
      </c>
      <c r="AR33" s="7">
        <v>316420860.85238498</v>
      </c>
      <c r="AS33" s="7">
        <v>365964500.137703</v>
      </c>
      <c r="AT33" s="7">
        <v>376955087.25157499</v>
      </c>
      <c r="AU33" s="7">
        <v>419035810.49698102</v>
      </c>
      <c r="AV33" s="7">
        <v>424464089.897641</v>
      </c>
      <c r="AW33" s="7">
        <v>461444513.66815001</v>
      </c>
      <c r="AX33" s="7">
        <v>520849551.53260601</v>
      </c>
      <c r="AY33" s="7">
        <v>604041957.92185497</v>
      </c>
      <c r="AZ33" s="7">
        <v>682523857.01677001</v>
      </c>
      <c r="BA33" s="7">
        <v>796938120.18140602</v>
      </c>
      <c r="BB33" s="7">
        <v>874989895.60112095</v>
      </c>
      <c r="BC33" s="7">
        <v>1168308516.6330099</v>
      </c>
      <c r="BD33" s="7">
        <v>1227808790.6733</v>
      </c>
      <c r="BE33" s="7">
        <v>1234014291.82342</v>
      </c>
      <c r="BF33" s="7">
        <v>1547991317.81183</v>
      </c>
      <c r="BG33" s="7">
        <v>1777101316.6775601</v>
      </c>
      <c r="BH33" s="7">
        <v>1781281281.5791199</v>
      </c>
      <c r="BI33" s="7">
        <v>1756215665.09323</v>
      </c>
      <c r="BJ33" s="7">
        <v>1907090813.45906</v>
      </c>
      <c r="BK33" s="7">
        <v>2003598212.9913499</v>
      </c>
      <c r="BL33" s="7">
        <v>2158972129.0030699</v>
      </c>
      <c r="BM33" s="7">
        <v>2450364928.07302</v>
      </c>
      <c r="BN33" s="7">
        <v>2446866404.9305801</v>
      </c>
      <c r="BO33" s="7">
        <v>2530547157.5667801</v>
      </c>
      <c r="BP33" s="7"/>
    </row>
    <row r="34" spans="1:68" hidden="1" outlineLevel="1" x14ac:dyDescent="0.2">
      <c r="A34" t="s">
        <v>467</v>
      </c>
      <c r="B34" t="s">
        <v>466</v>
      </c>
      <c r="C34" t="str">
        <f>VLOOKUP(B34,'Country Code &amp; Info'!A:D,2)</f>
        <v>Botswana</v>
      </c>
      <c r="D34" t="b">
        <f>IF(ISNA(_xlfn.XLOOKUP(B34,'GDP Pred - 2060'!M:M,'GDP Pred - 2060'!M:M)), FALSE, TRUE)</f>
        <v>0</v>
      </c>
      <c r="E34" t="str">
        <f>VLOOKUP(B34,'Country Code &amp; Info'!A:D,3)</f>
        <v>Sub-Saharan Africa</v>
      </c>
      <c r="F34" t="s">
        <v>1</v>
      </c>
      <c r="G34" t="s">
        <v>0</v>
      </c>
      <c r="H34">
        <v>30412308.9864012</v>
      </c>
      <c r="I34">
        <v>32902336.644746002</v>
      </c>
      <c r="J34">
        <v>35643207.626524597</v>
      </c>
      <c r="K34">
        <v>38091150.566196002</v>
      </c>
      <c r="L34">
        <v>41613969.0506064</v>
      </c>
      <c r="M34">
        <v>45790869.747312598</v>
      </c>
      <c r="N34">
        <v>51464435.146443501</v>
      </c>
      <c r="O34">
        <v>58646443.514644399</v>
      </c>
      <c r="P34" s="7">
        <v>66248256.624825701</v>
      </c>
      <c r="Q34" s="7">
        <v>77356914.078819096</v>
      </c>
      <c r="R34" s="7">
        <v>96245114.461194903</v>
      </c>
      <c r="S34" s="7">
        <v>126957494.407159</v>
      </c>
      <c r="T34" s="7">
        <v>165258093.87595901</v>
      </c>
      <c r="U34" s="7">
        <v>244129088.02766201</v>
      </c>
      <c r="V34" s="7">
        <v>306033848.41795403</v>
      </c>
      <c r="W34" s="7">
        <v>355172413.79310298</v>
      </c>
      <c r="X34" s="7">
        <v>372010119.59521598</v>
      </c>
      <c r="Y34" s="7">
        <v>451603325.41567701</v>
      </c>
      <c r="Z34" s="7">
        <v>590376720.59888899</v>
      </c>
      <c r="AA34" s="7">
        <v>819877300.61349702</v>
      </c>
      <c r="AB34" s="7">
        <v>1060923829.13021</v>
      </c>
      <c r="AC34" s="7">
        <v>1073861599.1394801</v>
      </c>
      <c r="AD34" s="7">
        <v>1014907254.5401599</v>
      </c>
      <c r="AE34" s="7">
        <v>1172258182.1496899</v>
      </c>
      <c r="AF34" s="7">
        <v>1240796364.7566199</v>
      </c>
      <c r="AG34" s="7">
        <v>1114764007.1481099</v>
      </c>
      <c r="AH34" s="7">
        <v>1392634771.9653001</v>
      </c>
      <c r="AI34" s="7">
        <v>1965274882.3634501</v>
      </c>
      <c r="AJ34" s="7">
        <v>2644536804.1124401</v>
      </c>
      <c r="AK34" s="7">
        <v>3083800684.8975101</v>
      </c>
      <c r="AL34" s="7">
        <v>3790567051.8677802</v>
      </c>
      <c r="AM34" s="7">
        <v>3942792837.3565502</v>
      </c>
      <c r="AN34" s="7">
        <v>4146513722.3301902</v>
      </c>
      <c r="AO34" s="7">
        <v>4160086253.1468</v>
      </c>
      <c r="AP34" s="7">
        <v>4259330999.0315099</v>
      </c>
      <c r="AQ34" s="7">
        <v>4730611067.0225801</v>
      </c>
      <c r="AR34" s="7">
        <v>4847752842.7892399</v>
      </c>
      <c r="AS34" s="7">
        <v>5020214747.45261</v>
      </c>
      <c r="AT34" s="7">
        <v>4790458837.1707802</v>
      </c>
      <c r="AU34" s="7">
        <v>5484257417.1784401</v>
      </c>
      <c r="AV34" s="7">
        <v>5788329609.1575499</v>
      </c>
      <c r="AW34" s="7">
        <v>5489608299.6644497</v>
      </c>
      <c r="AX34" s="7">
        <v>5438857106.7353601</v>
      </c>
      <c r="AY34" s="7">
        <v>7511582173.3772402</v>
      </c>
      <c r="AZ34" s="7">
        <v>8957467706.5354004</v>
      </c>
      <c r="BA34" s="7">
        <v>9918907108.0970192</v>
      </c>
      <c r="BB34" s="7">
        <v>10137883299.315599</v>
      </c>
      <c r="BC34" s="7">
        <v>10939053365.4786</v>
      </c>
      <c r="BD34" s="7">
        <v>10945070441.928301</v>
      </c>
      <c r="BE34" s="7">
        <v>10267133177.7334</v>
      </c>
      <c r="BF34" s="7">
        <v>12786654498.3514</v>
      </c>
      <c r="BG34" s="7">
        <v>15351972361.147699</v>
      </c>
      <c r="BH34" s="7">
        <v>14380004175.1194</v>
      </c>
      <c r="BI34" s="7">
        <v>14901750991.2012</v>
      </c>
      <c r="BJ34" s="7">
        <v>16250781586.6579</v>
      </c>
      <c r="BK34" s="7">
        <v>14420593484.0557</v>
      </c>
      <c r="BL34" s="7">
        <v>15646354089.458</v>
      </c>
      <c r="BM34" s="7">
        <v>17405588070.433201</v>
      </c>
      <c r="BN34" s="7">
        <v>18663265549.0196</v>
      </c>
      <c r="BO34" s="7">
        <v>18340480936.044399</v>
      </c>
      <c r="BP34" s="7"/>
    </row>
    <row r="35" spans="1:68" hidden="1" outlineLevel="1" x14ac:dyDescent="0.2">
      <c r="A35" t="s">
        <v>465</v>
      </c>
      <c r="B35" t="s">
        <v>464</v>
      </c>
      <c r="C35" t="str">
        <f>VLOOKUP(B35,'Country Code &amp; Info'!A:D,2)</f>
        <v>Central African Republic</v>
      </c>
      <c r="D35" t="b">
        <f>IF(ISNA(_xlfn.XLOOKUP(B35,'GDP Pred - 2060'!M:M,'GDP Pred - 2060'!M:M)), FALSE, TRUE)</f>
        <v>0</v>
      </c>
      <c r="E35" t="str">
        <f>VLOOKUP(B35,'Country Code &amp; Info'!A:D,3)</f>
        <v>Sub-Saharan Africa</v>
      </c>
      <c r="F35" t="s">
        <v>1</v>
      </c>
      <c r="G35" t="s">
        <v>0</v>
      </c>
      <c r="H35">
        <v>112155598.949571</v>
      </c>
      <c r="I35">
        <v>123134584.467673</v>
      </c>
      <c r="J35">
        <v>124482748.93791699</v>
      </c>
      <c r="K35">
        <v>129379097.88895801</v>
      </c>
      <c r="L35">
        <v>142025069.461676</v>
      </c>
      <c r="M35">
        <v>150574816.30076399</v>
      </c>
      <c r="N35">
        <v>157930041.87588301</v>
      </c>
      <c r="O35">
        <v>163820538.86794701</v>
      </c>
      <c r="P35" s="7">
        <v>191767436.956884</v>
      </c>
      <c r="Q35" s="7">
        <v>188039191.32360801</v>
      </c>
      <c r="R35" s="7">
        <v>189106554.52127701</v>
      </c>
      <c r="S35" s="7">
        <v>201450768.367553</v>
      </c>
      <c r="T35" s="7">
        <v>230317908.038643</v>
      </c>
      <c r="U35" s="7">
        <v>271183061.359635</v>
      </c>
      <c r="V35" s="7">
        <v>281398668.160613</v>
      </c>
      <c r="W35" s="7">
        <v>378660016.26593602</v>
      </c>
      <c r="X35" s="7">
        <v>451152449.984411</v>
      </c>
      <c r="Y35" s="7">
        <v>507298120.68314999</v>
      </c>
      <c r="Z35" s="7">
        <v>610578523.76117802</v>
      </c>
      <c r="AA35" s="7">
        <v>700764892.704831</v>
      </c>
      <c r="AB35" s="7">
        <v>797048028.773247</v>
      </c>
      <c r="AC35" s="7">
        <v>694803502.72235596</v>
      </c>
      <c r="AD35" s="7">
        <v>748312283.726758</v>
      </c>
      <c r="AE35" s="7">
        <v>658679394.907969</v>
      </c>
      <c r="AF35" s="7">
        <v>637820620.67019498</v>
      </c>
      <c r="AG35" s="7">
        <v>864849765.05966496</v>
      </c>
      <c r="AH35" s="7">
        <v>1122265026.38274</v>
      </c>
      <c r="AI35" s="7">
        <v>1200991825.95398</v>
      </c>
      <c r="AJ35" s="7">
        <v>1264899368.2016499</v>
      </c>
      <c r="AK35" s="7">
        <v>1233930277.0492201</v>
      </c>
      <c r="AL35" s="7">
        <v>1440711395.6706901</v>
      </c>
      <c r="AM35" s="7">
        <v>1377375030.5292101</v>
      </c>
      <c r="AN35" s="7">
        <v>1411917558.45855</v>
      </c>
      <c r="AO35" s="7">
        <v>1278781166.72188</v>
      </c>
      <c r="AP35" s="7">
        <v>851174350.64940906</v>
      </c>
      <c r="AQ35" s="7">
        <v>1115389731.7911899</v>
      </c>
      <c r="AR35" s="7">
        <v>1007791186.2010601</v>
      </c>
      <c r="AS35" s="7">
        <v>937741468.02967596</v>
      </c>
      <c r="AT35" s="7">
        <v>967338348.65831399</v>
      </c>
      <c r="AU35" s="7">
        <v>999477510.68663204</v>
      </c>
      <c r="AV35" s="7">
        <v>914500299.09703398</v>
      </c>
      <c r="AW35" s="7">
        <v>931833302.75285697</v>
      </c>
      <c r="AX35" s="7">
        <v>991387870.12462997</v>
      </c>
      <c r="AY35" s="7">
        <v>1139754799.1630399</v>
      </c>
      <c r="AZ35" s="7">
        <v>1270080250.6526799</v>
      </c>
      <c r="BA35" s="7">
        <v>1337362392.1522501</v>
      </c>
      <c r="BB35" s="7">
        <v>1460561215.4447</v>
      </c>
      <c r="BC35" s="7">
        <v>1697565948.65323</v>
      </c>
      <c r="BD35" s="7">
        <v>1985240986.1850801</v>
      </c>
      <c r="BE35" s="7">
        <v>2059094048.26019</v>
      </c>
      <c r="BF35" s="7">
        <v>2142591375.8505299</v>
      </c>
      <c r="BG35" s="7">
        <v>2437982839.6307201</v>
      </c>
      <c r="BH35" s="7">
        <v>2510126699.0535598</v>
      </c>
      <c r="BI35" s="7">
        <v>1691544192.3824201</v>
      </c>
      <c r="BJ35" s="7">
        <v>1894813504.5294499</v>
      </c>
      <c r="BK35" s="7">
        <v>1695825708.4560399</v>
      </c>
      <c r="BL35" s="7">
        <v>1825018190.8507099</v>
      </c>
      <c r="BM35" s="7">
        <v>2072350151.13061</v>
      </c>
      <c r="BN35" s="7">
        <v>2220978978.17342</v>
      </c>
      <c r="BO35" s="7">
        <v>2220307368.69593</v>
      </c>
      <c r="BP35" s="7"/>
    </row>
    <row r="36" spans="1:68" hidden="1" outlineLevel="1" x14ac:dyDescent="0.2">
      <c r="A36" t="s">
        <v>463</v>
      </c>
      <c r="B36" t="s">
        <v>462</v>
      </c>
      <c r="C36" t="str">
        <f>VLOOKUP(B36,'Country Code &amp; Info'!A:D,2)</f>
        <v>Canada</v>
      </c>
      <c r="D36" t="b">
        <f>IF(ISNA(_xlfn.XLOOKUP(B36,'GDP Pred - 2060'!M:M,'GDP Pred - 2060'!M:M)), FALSE, TRUE)</f>
        <v>1</v>
      </c>
      <c r="E36" t="str">
        <f>VLOOKUP(B36,'Country Code &amp; Info'!A:D,3)</f>
        <v>North America</v>
      </c>
      <c r="F36" t="s">
        <v>1</v>
      </c>
      <c r="G36" t="s">
        <v>0</v>
      </c>
      <c r="H36">
        <v>40461721692.646797</v>
      </c>
      <c r="I36">
        <v>40934952063.9468</v>
      </c>
      <c r="J36">
        <v>42227447631.915901</v>
      </c>
      <c r="K36">
        <v>45029988561.212402</v>
      </c>
      <c r="L36">
        <v>49377522896.703003</v>
      </c>
      <c r="M36">
        <v>54515179580.714798</v>
      </c>
      <c r="N36">
        <v>61088384036.651497</v>
      </c>
      <c r="O36">
        <v>65668655501.125397</v>
      </c>
      <c r="P36" s="7">
        <v>71829810519.895493</v>
      </c>
      <c r="Q36" s="7">
        <v>79148411661.690201</v>
      </c>
      <c r="R36" s="7">
        <v>87896095320.126297</v>
      </c>
      <c r="S36" s="7">
        <v>99271961774.608795</v>
      </c>
      <c r="T36" s="7">
        <v>113082820486.918</v>
      </c>
      <c r="U36" s="7">
        <v>131321858814.119</v>
      </c>
      <c r="V36" s="7">
        <v>160408697341.513</v>
      </c>
      <c r="W36" s="7">
        <v>173834029689.34299</v>
      </c>
      <c r="X36" s="7">
        <v>206575564908.72198</v>
      </c>
      <c r="Y36" s="7">
        <v>211612157028.67899</v>
      </c>
      <c r="Z36" s="7">
        <v>218632867537.47699</v>
      </c>
      <c r="AA36" s="7">
        <v>243072102612.259</v>
      </c>
      <c r="AB36" s="7">
        <v>273853826548.06699</v>
      </c>
      <c r="AC36" s="7">
        <v>306214863624.98999</v>
      </c>
      <c r="AD36" s="7">
        <v>313506525087.13599</v>
      </c>
      <c r="AE36" s="7">
        <v>340547711781.88898</v>
      </c>
      <c r="AF36" s="7">
        <v>355372558103.62097</v>
      </c>
      <c r="AG36" s="7">
        <v>364756499450.75098</v>
      </c>
      <c r="AH36" s="7">
        <v>377437927311.98297</v>
      </c>
      <c r="AI36" s="7">
        <v>431316742081.448</v>
      </c>
      <c r="AJ36" s="7">
        <v>507354351182.25403</v>
      </c>
      <c r="AK36" s="7">
        <v>565055743243.24304</v>
      </c>
      <c r="AL36" s="7">
        <v>593929550908.46802</v>
      </c>
      <c r="AM36" s="7">
        <v>610328183643.18799</v>
      </c>
      <c r="AN36" s="7">
        <v>592387689252.91602</v>
      </c>
      <c r="AO36" s="7">
        <v>577170761956.43799</v>
      </c>
      <c r="AP36" s="7">
        <v>578139279437.60999</v>
      </c>
      <c r="AQ36" s="7">
        <v>604031623433.401</v>
      </c>
      <c r="AR36" s="7">
        <v>628546387972.13098</v>
      </c>
      <c r="AS36" s="7">
        <v>652823920265.78101</v>
      </c>
      <c r="AT36" s="7">
        <v>631813279406.80798</v>
      </c>
      <c r="AU36" s="7">
        <v>676084000807.69995</v>
      </c>
      <c r="AV36" s="7">
        <v>742295468318.63196</v>
      </c>
      <c r="AW36" s="7">
        <v>736379777892.56201</v>
      </c>
      <c r="AX36" s="7">
        <v>757950678646.53003</v>
      </c>
      <c r="AY36" s="7">
        <v>892382413817.71497</v>
      </c>
      <c r="AZ36" s="7">
        <v>1023196771714.0699</v>
      </c>
      <c r="BA36" s="7">
        <v>1169357979864.6599</v>
      </c>
      <c r="BB36" s="7">
        <v>1315415197461.21</v>
      </c>
      <c r="BC36" s="7">
        <v>1464977190205.75</v>
      </c>
      <c r="BD36" s="7">
        <v>1549131208997.1899</v>
      </c>
      <c r="BE36" s="7">
        <v>1371153004986.4399</v>
      </c>
      <c r="BF36" s="7">
        <v>1613464422811.1299</v>
      </c>
      <c r="BG36" s="7">
        <v>1788647906047.76</v>
      </c>
      <c r="BH36" s="7">
        <v>1828689329348.99</v>
      </c>
      <c r="BI36" s="7">
        <v>1847208522155.3401</v>
      </c>
      <c r="BJ36" s="7">
        <v>1803533209844.6499</v>
      </c>
      <c r="BK36" s="7">
        <v>1556129524418.21</v>
      </c>
      <c r="BL36" s="7">
        <v>1528243213982.0801</v>
      </c>
      <c r="BM36" s="7">
        <v>1649878054226.8201</v>
      </c>
      <c r="BN36" s="7">
        <v>1716262621082.22</v>
      </c>
      <c r="BO36" s="7">
        <v>1736425629519.96</v>
      </c>
      <c r="BP36" s="7"/>
    </row>
    <row r="37" spans="1:68" hidden="1" outlineLevel="1" x14ac:dyDescent="0.2">
      <c r="A37" t="s">
        <v>461</v>
      </c>
      <c r="B37" t="s">
        <v>460</v>
      </c>
      <c r="C37" t="str">
        <f>VLOOKUP(B37,'Country Code &amp; Info'!A:D,2)</f>
        <v>Central Europe and the Baltics</v>
      </c>
      <c r="D37" t="b">
        <f>IF(ISNA(_xlfn.XLOOKUP(B37,'GDP Pred - 2060'!M:M,'GDP Pred - 2060'!M:M)), FALSE, TRUE)</f>
        <v>0</v>
      </c>
      <c r="E37">
        <f>VLOOKUP(B37,'Country Code &amp; Info'!A:D,3)</f>
        <v>0</v>
      </c>
      <c r="F37" t="s">
        <v>1</v>
      </c>
      <c r="G37" t="s">
        <v>0</v>
      </c>
      <c r="P37" s="7"/>
      <c r="Q37" s="7"/>
      <c r="R37" s="7"/>
      <c r="S37" s="7"/>
      <c r="T37" s="7"/>
      <c r="U37" s="7"/>
      <c r="V37" s="7"/>
      <c r="W37" s="7"/>
      <c r="X37" s="7"/>
      <c r="Y37" s="7"/>
      <c r="Z37" s="7"/>
      <c r="AA37" s="7"/>
      <c r="AB37" s="7"/>
      <c r="AC37" s="7"/>
      <c r="AD37" s="7"/>
      <c r="AE37" s="7"/>
      <c r="AF37" s="7"/>
      <c r="AG37" s="7"/>
      <c r="AH37" s="7"/>
      <c r="AI37" s="7"/>
      <c r="AJ37" s="7"/>
      <c r="AK37" s="7"/>
      <c r="AL37" s="7">
        <v>262824456623.16501</v>
      </c>
      <c r="AM37" s="7">
        <v>243585755151.23499</v>
      </c>
      <c r="AN37" s="7">
        <v>259648696508.51901</v>
      </c>
      <c r="AO37" s="7">
        <v>273158442454.314</v>
      </c>
      <c r="AP37" s="7">
        <v>309399009447.81097</v>
      </c>
      <c r="AQ37" s="7">
        <v>393161689766.42999</v>
      </c>
      <c r="AR37" s="7">
        <v>415881598033.90002</v>
      </c>
      <c r="AS37" s="7">
        <v>409852129520.591</v>
      </c>
      <c r="AT37" s="7">
        <v>448554364636.59802</v>
      </c>
      <c r="AU37" s="7">
        <v>434738468962.56</v>
      </c>
      <c r="AV37" s="7">
        <v>428026479180.40503</v>
      </c>
      <c r="AW37" s="7">
        <v>468573139250.95001</v>
      </c>
      <c r="AX37" s="7">
        <v>527957538526.19397</v>
      </c>
      <c r="AY37" s="7">
        <v>633714239797.63696</v>
      </c>
      <c r="AZ37" s="7">
        <v>762523255165.60498</v>
      </c>
      <c r="BA37" s="7">
        <v>886114592647.93103</v>
      </c>
      <c r="BB37" s="7">
        <v>1002191724643.5</v>
      </c>
      <c r="BC37" s="7">
        <v>1265850852286.0901</v>
      </c>
      <c r="BD37" s="7">
        <v>1531496010447.76</v>
      </c>
      <c r="BE37" s="7">
        <v>1289523277830.25</v>
      </c>
      <c r="BF37" s="7">
        <v>1316611736575.8301</v>
      </c>
      <c r="BG37" s="7">
        <v>1449107473075.26</v>
      </c>
      <c r="BH37" s="7">
        <v>1352688633437.4399</v>
      </c>
      <c r="BI37" s="7">
        <v>1422193604145.1201</v>
      </c>
      <c r="BJ37" s="7">
        <v>1464899669967.3899</v>
      </c>
      <c r="BK37" s="7">
        <v>1292086768710.8101</v>
      </c>
      <c r="BL37" s="7">
        <v>1320631381338.53</v>
      </c>
      <c r="BM37" s="7">
        <v>1463498188698.0601</v>
      </c>
      <c r="BN37" s="7">
        <v>1644435698536.6399</v>
      </c>
      <c r="BO37" s="7">
        <v>1668851928931.8899</v>
      </c>
      <c r="BP37" s="7"/>
    </row>
    <row r="38" spans="1:68" hidden="1" outlineLevel="1" x14ac:dyDescent="0.2">
      <c r="A38" t="s">
        <v>459</v>
      </c>
      <c r="B38" t="s">
        <v>458</v>
      </c>
      <c r="C38" t="str">
        <f>VLOOKUP(B38,'Country Code &amp; Info'!A:D,2)</f>
        <v>Switzerland</v>
      </c>
      <c r="D38" t="b">
        <f>IF(ISNA(_xlfn.XLOOKUP(B38,'GDP Pred - 2060'!M:M,'GDP Pred - 2060'!M:M)), FALSE, TRUE)</f>
        <v>1</v>
      </c>
      <c r="E38" t="str">
        <f>VLOOKUP(B38,'Country Code &amp; Info'!A:D,3)</f>
        <v>Europe &amp; Central Asia</v>
      </c>
      <c r="F38" t="s">
        <v>1</v>
      </c>
      <c r="G38" t="s">
        <v>0</v>
      </c>
      <c r="H38">
        <v>9522746719.2161407</v>
      </c>
      <c r="I38">
        <v>10712712465.0522</v>
      </c>
      <c r="J38">
        <v>11879982758.561899</v>
      </c>
      <c r="K38">
        <v>13063643795.788401</v>
      </c>
      <c r="L38">
        <v>14480556571.5476</v>
      </c>
      <c r="M38">
        <v>15346741669.7575</v>
      </c>
      <c r="N38">
        <v>16480058704.8531</v>
      </c>
      <c r="O38">
        <v>17740013179.259998</v>
      </c>
      <c r="P38" s="7">
        <v>18942729779.099998</v>
      </c>
      <c r="Q38" s="7">
        <v>20524886616.478901</v>
      </c>
      <c r="R38" s="7">
        <v>24274075005.7169</v>
      </c>
      <c r="S38" s="7">
        <v>29170150947.0476</v>
      </c>
      <c r="T38" s="7">
        <v>35777236928.232903</v>
      </c>
      <c r="U38" s="7">
        <v>48114943440.343803</v>
      </c>
      <c r="V38" s="7">
        <v>55449199140.737801</v>
      </c>
      <c r="W38" s="7">
        <v>63570059272.459602</v>
      </c>
      <c r="X38" s="7">
        <v>66493313730.1968</v>
      </c>
      <c r="Y38" s="7">
        <v>71017619305.179901</v>
      </c>
      <c r="Z38" s="7">
        <v>99318234340.044693</v>
      </c>
      <c r="AA38" s="7">
        <v>111640341011.608</v>
      </c>
      <c r="AB38" s="7">
        <v>119008334427.403</v>
      </c>
      <c r="AC38" s="7">
        <v>108993981264.63699</v>
      </c>
      <c r="AD38" s="7">
        <v>111711489927.597</v>
      </c>
      <c r="AE38" s="7">
        <v>111314328521.74699</v>
      </c>
      <c r="AF38" s="7">
        <v>106285277269.439</v>
      </c>
      <c r="AG38" s="7">
        <v>107766112083.35001</v>
      </c>
      <c r="AH38" s="7">
        <v>154482373116.905</v>
      </c>
      <c r="AI38" s="7">
        <v>193466104479.61401</v>
      </c>
      <c r="AJ38" s="7">
        <v>209298156905.62399</v>
      </c>
      <c r="AK38" s="7">
        <v>202078704077.26599</v>
      </c>
      <c r="AL38" s="7">
        <v>258066552692.19699</v>
      </c>
      <c r="AM38" s="7">
        <v>261113787308.229</v>
      </c>
      <c r="AN38" s="7">
        <v>271814367088.608</v>
      </c>
      <c r="AO38" s="7">
        <v>264353008256.63199</v>
      </c>
      <c r="AP38" s="7">
        <v>292646657892.81299</v>
      </c>
      <c r="AQ38" s="7">
        <v>342617007188.16101</v>
      </c>
      <c r="AR38" s="7">
        <v>330091688511.32703</v>
      </c>
      <c r="AS38" s="7">
        <v>286519135258.04401</v>
      </c>
      <c r="AT38" s="7">
        <v>295045151745.06799</v>
      </c>
      <c r="AU38" s="7">
        <v>289912492344.56097</v>
      </c>
      <c r="AV38" s="7">
        <v>272055499763.14499</v>
      </c>
      <c r="AW38" s="7">
        <v>278631271628.34802</v>
      </c>
      <c r="AX38" s="7">
        <v>301416809957.65399</v>
      </c>
      <c r="AY38" s="7">
        <v>352914820672.75598</v>
      </c>
      <c r="AZ38" s="7">
        <v>394163688781.66498</v>
      </c>
      <c r="BA38" s="7">
        <v>408689354320.591</v>
      </c>
      <c r="BB38" s="7">
        <v>430921192375.17902</v>
      </c>
      <c r="BC38" s="7">
        <v>479913033988.66998</v>
      </c>
      <c r="BD38" s="7">
        <v>554363487212.63</v>
      </c>
      <c r="BE38" s="7">
        <v>541506500321.66199</v>
      </c>
      <c r="BF38" s="7">
        <v>583782978345.83398</v>
      </c>
      <c r="BG38" s="7">
        <v>699579638413.01099</v>
      </c>
      <c r="BH38" s="7">
        <v>668043613696.28699</v>
      </c>
      <c r="BI38" s="7">
        <v>688504173431.45398</v>
      </c>
      <c r="BJ38" s="7">
        <v>709182559935.30103</v>
      </c>
      <c r="BK38" s="7">
        <v>679832292004.98401</v>
      </c>
      <c r="BL38" s="7">
        <v>671309197478.18298</v>
      </c>
      <c r="BM38" s="7">
        <v>679950481622.84302</v>
      </c>
      <c r="BN38" s="7">
        <v>705140620046.69995</v>
      </c>
      <c r="BO38" s="7">
        <v>703082435158.86401</v>
      </c>
      <c r="BP38" s="7"/>
    </row>
    <row r="39" spans="1:68" hidden="1" outlineLevel="1" x14ac:dyDescent="0.2">
      <c r="A39" t="s">
        <v>457</v>
      </c>
      <c r="B39" t="s">
        <v>456</v>
      </c>
      <c r="C39" t="str">
        <f>VLOOKUP(B39,'Country Code &amp; Info'!A:D,2)</f>
        <v>Channel Islands</v>
      </c>
      <c r="D39" t="b">
        <f>IF(ISNA(_xlfn.XLOOKUP(B39,'GDP Pred - 2060'!M:M,'GDP Pred - 2060'!M:M)), FALSE, TRUE)</f>
        <v>0</v>
      </c>
      <c r="E39" t="str">
        <f>VLOOKUP(B39,'Country Code &amp; Info'!A:D,3)</f>
        <v>Europe &amp; Central Asia</v>
      </c>
      <c r="F39" t="s">
        <v>1</v>
      </c>
      <c r="G39" t="s">
        <v>0</v>
      </c>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v>5945677376.6147699</v>
      </c>
      <c r="AU39" s="7">
        <v>6262740656.8516397</v>
      </c>
      <c r="AV39" s="7">
        <v>6439703434.7102404</v>
      </c>
      <c r="AW39" s="7">
        <v>6232906290.4850998</v>
      </c>
      <c r="AX39" s="7">
        <v>6663669064.7482004</v>
      </c>
      <c r="AY39" s="7">
        <v>7332244897.9591799</v>
      </c>
      <c r="AZ39" s="7">
        <v>8553643354.0827503</v>
      </c>
      <c r="BA39" s="7">
        <v>8827272727.2727299</v>
      </c>
      <c r="BB39" s="7">
        <v>9676172953.0818806</v>
      </c>
      <c r="BC39" s="7">
        <v>11514605842.336901</v>
      </c>
      <c r="BD39" s="7"/>
      <c r="BE39" s="7"/>
      <c r="BF39" s="7"/>
      <c r="BG39" s="7"/>
      <c r="BH39" s="7"/>
      <c r="BI39" s="7"/>
      <c r="BJ39" s="7"/>
      <c r="BK39" s="7"/>
      <c r="BL39" s="7"/>
      <c r="BM39" s="7"/>
      <c r="BN39" s="7"/>
      <c r="BO39" s="7"/>
      <c r="BP39" s="7"/>
    </row>
    <row r="40" spans="1:68" hidden="1" outlineLevel="1" x14ac:dyDescent="0.2">
      <c r="A40" t="s">
        <v>455</v>
      </c>
      <c r="B40" t="s">
        <v>454</v>
      </c>
      <c r="C40" t="str">
        <f>VLOOKUP(B40,'Country Code &amp; Info'!A:D,2)</f>
        <v>Chile</v>
      </c>
      <c r="D40" t="b">
        <f>IF(ISNA(_xlfn.XLOOKUP(B40,'GDP Pred - 2060'!M:M,'GDP Pred - 2060'!M:M)), FALSE, TRUE)</f>
        <v>1</v>
      </c>
      <c r="E40" t="str">
        <f>VLOOKUP(B40,'Country Code &amp; Info'!A:D,3)</f>
        <v>Latin America &amp; Caribbean</v>
      </c>
      <c r="F40" t="s">
        <v>1</v>
      </c>
      <c r="G40" t="s">
        <v>0</v>
      </c>
      <c r="H40">
        <v>4110000000</v>
      </c>
      <c r="I40">
        <v>4609727272.7272701</v>
      </c>
      <c r="J40">
        <v>5416272727.2727299</v>
      </c>
      <c r="K40">
        <v>5668187500</v>
      </c>
      <c r="L40">
        <v>5982347826.0869598</v>
      </c>
      <c r="M40">
        <v>6026593750</v>
      </c>
      <c r="N40">
        <v>7072641025.6410303</v>
      </c>
      <c r="O40">
        <v>7013196078.4313698</v>
      </c>
      <c r="P40" s="7">
        <v>7167086956.52174</v>
      </c>
      <c r="Q40" s="7">
        <v>8377093023.2558098</v>
      </c>
      <c r="R40" s="7">
        <v>9126309734.5132809</v>
      </c>
      <c r="S40" s="7">
        <v>10884114754.0984</v>
      </c>
      <c r="T40" s="7">
        <v>11853817307.692301</v>
      </c>
      <c r="U40" s="7">
        <v>16836261173.184401</v>
      </c>
      <c r="V40" s="7">
        <v>16210404183.535801</v>
      </c>
      <c r="W40" s="7">
        <v>7622217352.3421602</v>
      </c>
      <c r="X40" s="7">
        <v>10341925249.042101</v>
      </c>
      <c r="Y40" s="7">
        <v>13962893421.5413</v>
      </c>
      <c r="Z40" s="7">
        <v>15989933708.149099</v>
      </c>
      <c r="AA40" s="7">
        <v>21803696985.234901</v>
      </c>
      <c r="AB40" s="7">
        <v>29036709871.794899</v>
      </c>
      <c r="AC40" s="7">
        <v>34509878043.589699</v>
      </c>
      <c r="AD40" s="7">
        <v>25325893205.657001</v>
      </c>
      <c r="AE40" s="7">
        <v>20355959237.212799</v>
      </c>
      <c r="AF40" s="7">
        <v>19622527479.691299</v>
      </c>
      <c r="AG40" s="7">
        <v>17702885393.509899</v>
      </c>
      <c r="AH40" s="7">
        <v>18891048818.7425</v>
      </c>
      <c r="AI40" s="7">
        <v>22255407684.699902</v>
      </c>
      <c r="AJ40" s="7">
        <v>26040229793.069698</v>
      </c>
      <c r="AK40" s="7">
        <v>29885685142.910702</v>
      </c>
      <c r="AL40" s="7">
        <v>33113887817.973099</v>
      </c>
      <c r="AM40" s="7">
        <v>37834793730.313301</v>
      </c>
      <c r="AN40" s="7">
        <v>45964327558.883598</v>
      </c>
      <c r="AO40" s="7">
        <v>49297773130.1185</v>
      </c>
      <c r="AP40" s="7">
        <v>57008425295.8256</v>
      </c>
      <c r="AQ40" s="7">
        <v>73447063319.303406</v>
      </c>
      <c r="AR40" s="7">
        <v>78039572221.602402</v>
      </c>
      <c r="AS40" s="7">
        <v>84952360922.467896</v>
      </c>
      <c r="AT40" s="7">
        <v>81577430181.407394</v>
      </c>
      <c r="AU40" s="7">
        <v>75173794497.032104</v>
      </c>
      <c r="AV40" s="7">
        <v>77860932151.847107</v>
      </c>
      <c r="AW40" s="7">
        <v>70979923960.374207</v>
      </c>
      <c r="AX40" s="7">
        <v>69736811435.103195</v>
      </c>
      <c r="AY40" s="7">
        <v>75643459839.6008</v>
      </c>
      <c r="AZ40" s="7">
        <v>99210392857.611603</v>
      </c>
      <c r="BA40" s="7">
        <v>122964812046.073</v>
      </c>
      <c r="BB40" s="7">
        <v>154788024805.80801</v>
      </c>
      <c r="BC40" s="7">
        <v>173605968179.255</v>
      </c>
      <c r="BD40" s="7">
        <v>179638496278.57401</v>
      </c>
      <c r="BE40" s="7">
        <v>172389498444.62</v>
      </c>
      <c r="BF40" s="7">
        <v>218537551220.07101</v>
      </c>
      <c r="BG40" s="7">
        <v>252251992029.44199</v>
      </c>
      <c r="BH40" s="7">
        <v>267122320056.702</v>
      </c>
      <c r="BI40" s="7">
        <v>278384345259.37701</v>
      </c>
      <c r="BJ40" s="7">
        <v>260541629960.664</v>
      </c>
      <c r="BK40" s="7">
        <v>243919085308.936</v>
      </c>
      <c r="BL40" s="7">
        <v>250440136356.12701</v>
      </c>
      <c r="BM40" s="7">
        <v>277044950259.00897</v>
      </c>
      <c r="BN40" s="7">
        <v>298258019275.04901</v>
      </c>
      <c r="BO40" s="7">
        <v>282318159744.65002</v>
      </c>
      <c r="BP40" s="7"/>
    </row>
    <row r="41" spans="1:68" hidden="1" outlineLevel="1" x14ac:dyDescent="0.2">
      <c r="A41" t="s">
        <v>453</v>
      </c>
      <c r="B41" t="s">
        <v>452</v>
      </c>
      <c r="C41" t="str">
        <f>VLOOKUP(B41,'Country Code &amp; Info'!A:D,2)</f>
        <v>China</v>
      </c>
      <c r="D41" t="b">
        <f>IF(ISNA(_xlfn.XLOOKUP(B41,'GDP Pred - 2060'!M:M,'GDP Pred - 2060'!M:M)), FALSE, TRUE)</f>
        <v>1</v>
      </c>
      <c r="E41" t="str">
        <f>VLOOKUP(B41,'Country Code &amp; Info'!A:D,3)</f>
        <v>East Asia &amp; Pacific</v>
      </c>
      <c r="F41" t="s">
        <v>1</v>
      </c>
      <c r="G41" t="s">
        <v>0</v>
      </c>
      <c r="H41">
        <v>59716467625.314796</v>
      </c>
      <c r="I41">
        <v>50056868957.673203</v>
      </c>
      <c r="J41">
        <v>47209359005.605698</v>
      </c>
      <c r="K41">
        <v>50706799902.510399</v>
      </c>
      <c r="L41">
        <v>59708343488.504303</v>
      </c>
      <c r="M41">
        <v>70436266146.721893</v>
      </c>
      <c r="N41">
        <v>76720285969.615707</v>
      </c>
      <c r="O41">
        <v>72881631326.671494</v>
      </c>
      <c r="P41" s="7">
        <v>70846535055.650299</v>
      </c>
      <c r="Q41" s="7">
        <v>79705906247.461197</v>
      </c>
      <c r="R41" s="7">
        <v>92602973434.072601</v>
      </c>
      <c r="S41" s="7">
        <v>99800958648.1436</v>
      </c>
      <c r="T41" s="7">
        <v>113687586299.05099</v>
      </c>
      <c r="U41" s="7">
        <v>138544284708.957</v>
      </c>
      <c r="V41" s="7">
        <v>144182133387.72198</v>
      </c>
      <c r="W41" s="7">
        <v>163431551779.76099</v>
      </c>
      <c r="X41" s="7">
        <v>153940455341.50601</v>
      </c>
      <c r="Y41" s="7">
        <v>174938098826.569</v>
      </c>
      <c r="Z41" s="7">
        <v>149540752829.26801</v>
      </c>
      <c r="AA41" s="7">
        <v>178280594413.043</v>
      </c>
      <c r="AB41" s="7">
        <v>191149211575</v>
      </c>
      <c r="AC41" s="7">
        <v>195866382432.54001</v>
      </c>
      <c r="AD41" s="7">
        <v>205089699858.77899</v>
      </c>
      <c r="AE41" s="7">
        <v>230686747153.25699</v>
      </c>
      <c r="AF41" s="7">
        <v>259946510957.14301</v>
      </c>
      <c r="AG41" s="7">
        <v>309488028132.65302</v>
      </c>
      <c r="AH41" s="7">
        <v>300758100107.24597</v>
      </c>
      <c r="AI41" s="7">
        <v>272972974764.57401</v>
      </c>
      <c r="AJ41" s="7">
        <v>312353631207.81897</v>
      </c>
      <c r="AK41" s="7">
        <v>347768051311.74103</v>
      </c>
      <c r="AL41" s="7">
        <v>360857912565.966</v>
      </c>
      <c r="AM41" s="7">
        <v>383373318083.62402</v>
      </c>
      <c r="AN41" s="7">
        <v>426915712711.146</v>
      </c>
      <c r="AO41" s="7">
        <v>444731282436.76202</v>
      </c>
      <c r="AP41" s="7">
        <v>564324670005.91699</v>
      </c>
      <c r="AQ41" s="7">
        <v>734547898220.50806</v>
      </c>
      <c r="AR41" s="7">
        <v>863746717503.78894</v>
      </c>
      <c r="AS41" s="7">
        <v>961603952951.81995</v>
      </c>
      <c r="AT41" s="7">
        <v>1029043097554.08</v>
      </c>
      <c r="AU41" s="7">
        <v>1093997267271.0601</v>
      </c>
      <c r="AV41" s="7">
        <v>1211346869605.24</v>
      </c>
      <c r="AW41" s="7">
        <v>1339395718865.3</v>
      </c>
      <c r="AX41" s="7">
        <v>1470550015081.55</v>
      </c>
      <c r="AY41" s="7">
        <v>1660287965662.6799</v>
      </c>
      <c r="AZ41" s="7">
        <v>1955347004963.27</v>
      </c>
      <c r="BA41" s="7">
        <v>2285965892360.54</v>
      </c>
      <c r="BB41" s="7">
        <v>2752131773355.1602</v>
      </c>
      <c r="BC41" s="7">
        <v>3550342737010.8398</v>
      </c>
      <c r="BD41" s="7">
        <v>4594307032660.79</v>
      </c>
      <c r="BE41" s="7">
        <v>5101703073086.04</v>
      </c>
      <c r="BF41" s="7">
        <v>6087163874512.21</v>
      </c>
      <c r="BG41" s="7">
        <v>7551500124203.3604</v>
      </c>
      <c r="BH41" s="7">
        <v>8532229986993.6504</v>
      </c>
      <c r="BI41" s="7">
        <v>9570406235659.6406</v>
      </c>
      <c r="BJ41" s="7">
        <v>10475682920594.5</v>
      </c>
      <c r="BK41" s="7">
        <v>11061553079876.4</v>
      </c>
      <c r="BL41" s="7">
        <v>11233276536737.199</v>
      </c>
      <c r="BM41" s="7">
        <v>12310409370892.801</v>
      </c>
      <c r="BN41" s="7">
        <v>13894817549374.199</v>
      </c>
      <c r="BO41" s="7">
        <v>14279937467431</v>
      </c>
      <c r="BP41" s="7"/>
    </row>
    <row r="42" spans="1:68" hidden="1" outlineLevel="1" x14ac:dyDescent="0.2">
      <c r="A42" t="s">
        <v>451</v>
      </c>
      <c r="B42" t="s">
        <v>450</v>
      </c>
      <c r="C42" t="str">
        <f>VLOOKUP(B42,'Country Code &amp; Info'!A:D,2)</f>
        <v>Cote d'Ivoire</v>
      </c>
      <c r="D42" t="b">
        <f>IF(ISNA(_xlfn.XLOOKUP(B42,'GDP Pred - 2060'!M:M,'GDP Pred - 2060'!M:M)), FALSE, TRUE)</f>
        <v>0</v>
      </c>
      <c r="E42" t="str">
        <f>VLOOKUP(B42,'Country Code &amp; Info'!A:D,3)</f>
        <v>Sub-Saharan Africa</v>
      </c>
      <c r="F42" t="s">
        <v>1</v>
      </c>
      <c r="G42" t="s">
        <v>0</v>
      </c>
      <c r="H42">
        <v>546203561.57198906</v>
      </c>
      <c r="I42">
        <v>618245639.22138202</v>
      </c>
      <c r="J42">
        <v>645284344.68411803</v>
      </c>
      <c r="K42">
        <v>761047045.83040202</v>
      </c>
      <c r="L42">
        <v>921063266.445521</v>
      </c>
      <c r="M42">
        <v>919771356.42609704</v>
      </c>
      <c r="N42">
        <v>1024103034.29198</v>
      </c>
      <c r="O42">
        <v>1082922892.15202</v>
      </c>
      <c r="P42" s="7">
        <v>1281281245.67032</v>
      </c>
      <c r="Q42" s="7">
        <v>1361360157.26999</v>
      </c>
      <c r="R42" s="7">
        <v>1455482990.24143</v>
      </c>
      <c r="S42" s="7">
        <v>1584128262.08933</v>
      </c>
      <c r="T42" s="7">
        <v>1849400599.7755799</v>
      </c>
      <c r="U42" s="7">
        <v>2508421234.8557</v>
      </c>
      <c r="V42" s="7">
        <v>3070151901.0638299</v>
      </c>
      <c r="W42" s="7">
        <v>3893839190.2680602</v>
      </c>
      <c r="X42" s="7">
        <v>4662053707.7763004</v>
      </c>
      <c r="Y42" s="7">
        <v>6265067857.8653402</v>
      </c>
      <c r="Z42" s="7">
        <v>7900524897.8643999</v>
      </c>
      <c r="AA42" s="7">
        <v>9142935857.9476604</v>
      </c>
      <c r="AB42" s="7">
        <v>10175615441.8127</v>
      </c>
      <c r="AC42" s="7">
        <v>8432588483.8526297</v>
      </c>
      <c r="AD42" s="7">
        <v>7567109766.61129</v>
      </c>
      <c r="AE42" s="7">
        <v>6838185418.5364199</v>
      </c>
      <c r="AF42" s="7">
        <v>6841638714.5453997</v>
      </c>
      <c r="AG42" s="7">
        <v>6977650069.3357801</v>
      </c>
      <c r="AH42" s="7">
        <v>9158302205.3623695</v>
      </c>
      <c r="AI42" s="7">
        <v>10087653189.328699</v>
      </c>
      <c r="AJ42" s="7">
        <v>10255170459.986</v>
      </c>
      <c r="AK42" s="7">
        <v>9757410614.0811996</v>
      </c>
      <c r="AL42" s="7">
        <v>10795850106.9547</v>
      </c>
      <c r="AM42" s="7">
        <v>10492628915.492701</v>
      </c>
      <c r="AN42" s="7">
        <v>11152971316.073999</v>
      </c>
      <c r="AO42" s="7">
        <v>11045759468.9412</v>
      </c>
      <c r="AP42" s="7">
        <v>8313557450.2521296</v>
      </c>
      <c r="AQ42" s="7">
        <v>11000146839.497</v>
      </c>
      <c r="AR42" s="7">
        <v>12139234938.786301</v>
      </c>
      <c r="AS42" s="7">
        <v>11722142706.1278</v>
      </c>
      <c r="AT42" s="7">
        <v>12612033728.857201</v>
      </c>
      <c r="AU42" s="7">
        <v>12376639822.9265</v>
      </c>
      <c r="AV42" s="7">
        <v>10717022462.6859</v>
      </c>
      <c r="AW42" s="7">
        <v>11202353584.671301</v>
      </c>
      <c r="AX42" s="7">
        <v>12405208665.483101</v>
      </c>
      <c r="AY42" s="7">
        <v>15340993079.1206</v>
      </c>
      <c r="AZ42" s="7">
        <v>16584164236.2204</v>
      </c>
      <c r="BA42" s="7">
        <v>17091723906.153</v>
      </c>
      <c r="BB42" s="7">
        <v>17816714954.244202</v>
      </c>
      <c r="BC42" s="7">
        <v>20370544322.3074</v>
      </c>
      <c r="BD42" s="7">
        <v>24322959641.2556</v>
      </c>
      <c r="BE42" s="7">
        <v>24375209177.930199</v>
      </c>
      <c r="BF42" s="7">
        <v>24908781285.475601</v>
      </c>
      <c r="BG42" s="7">
        <v>25414875503.0784</v>
      </c>
      <c r="BH42" s="7">
        <v>26789047554.598801</v>
      </c>
      <c r="BI42" s="7">
        <v>31273074527.697498</v>
      </c>
      <c r="BJ42" s="7">
        <v>35363533865.727097</v>
      </c>
      <c r="BK42" s="7">
        <v>45814637971.474503</v>
      </c>
      <c r="BL42" s="7">
        <v>47964234560.051399</v>
      </c>
      <c r="BM42" s="7">
        <v>51588158717.534798</v>
      </c>
      <c r="BN42" s="7">
        <v>58011466450.864304</v>
      </c>
      <c r="BO42" s="7">
        <v>58539424929.7248</v>
      </c>
      <c r="BP42" s="7"/>
    </row>
    <row r="43" spans="1:68" hidden="1" outlineLevel="1" x14ac:dyDescent="0.2">
      <c r="A43" t="s">
        <v>449</v>
      </c>
      <c r="B43" t="s">
        <v>448</v>
      </c>
      <c r="C43" t="str">
        <f>VLOOKUP(B43,'Country Code &amp; Info'!A:D,2)</f>
        <v>Cameroon</v>
      </c>
      <c r="D43" t="b">
        <f>IF(ISNA(_xlfn.XLOOKUP(B43,'GDP Pred - 2060'!M:M,'GDP Pred - 2060'!M:M)), FALSE, TRUE)</f>
        <v>0</v>
      </c>
      <c r="E43" t="str">
        <f>VLOOKUP(B43,'Country Code &amp; Info'!A:D,3)</f>
        <v>Sub-Saharan Africa</v>
      </c>
      <c r="F43" t="s">
        <v>1</v>
      </c>
      <c r="G43" t="s">
        <v>0</v>
      </c>
      <c r="H43">
        <v>618740988.01140499</v>
      </c>
      <c r="I43">
        <v>657597382.75915205</v>
      </c>
      <c r="J43">
        <v>699373701.21713805</v>
      </c>
      <c r="K43">
        <v>723624365.28813803</v>
      </c>
      <c r="L43">
        <v>782384527.81364906</v>
      </c>
      <c r="M43">
        <v>814139855.75645804</v>
      </c>
      <c r="N43">
        <v>853268771.09708095</v>
      </c>
      <c r="O43">
        <v>934079050.34617305</v>
      </c>
      <c r="P43" s="7">
        <v>1053077155.17925</v>
      </c>
      <c r="Q43" s="7">
        <v>1152418514.82616</v>
      </c>
      <c r="R43" s="7">
        <v>1160002260.9472899</v>
      </c>
      <c r="S43" s="7">
        <v>1233991075.1162601</v>
      </c>
      <c r="T43" s="7">
        <v>1430951331.8503399</v>
      </c>
      <c r="U43" s="7">
        <v>1758727395.1870301</v>
      </c>
      <c r="V43" s="7">
        <v>2255496995.4937801</v>
      </c>
      <c r="W43" s="7">
        <v>2752771043.8860898</v>
      </c>
      <c r="X43" s="7">
        <v>3076592431.2720399</v>
      </c>
      <c r="Y43" s="7">
        <v>3366368664.5970602</v>
      </c>
      <c r="Z43" s="7">
        <v>4409920643.6422005</v>
      </c>
      <c r="AA43" s="7">
        <v>5811444660.6575203</v>
      </c>
      <c r="AB43" s="7">
        <v>6740756568.9156599</v>
      </c>
      <c r="AC43" s="7">
        <v>7636345827.3430796</v>
      </c>
      <c r="AD43" s="7">
        <v>7322914570.15588</v>
      </c>
      <c r="AE43" s="7">
        <v>7381854746.9162903</v>
      </c>
      <c r="AF43" s="7">
        <v>7801858825.1841602</v>
      </c>
      <c r="AG43" s="7">
        <v>8148223603.5839796</v>
      </c>
      <c r="AH43" s="7">
        <v>10621158532.5193</v>
      </c>
      <c r="AI43" s="7">
        <v>12302471429.431801</v>
      </c>
      <c r="AJ43" s="7">
        <v>12493286761.7341</v>
      </c>
      <c r="AK43" s="7">
        <v>11140055364.1502</v>
      </c>
      <c r="AL43" s="7">
        <v>11151578050.7356</v>
      </c>
      <c r="AM43" s="7">
        <v>12434370004.958599</v>
      </c>
      <c r="AN43" s="7">
        <v>11396310990.2197</v>
      </c>
      <c r="AO43" s="7">
        <v>15498179313.0425</v>
      </c>
      <c r="AP43" s="7">
        <v>10600157683.8412</v>
      </c>
      <c r="AQ43" s="7">
        <v>9643953174.7734909</v>
      </c>
      <c r="AR43" s="7">
        <v>10513387441.6194</v>
      </c>
      <c r="AS43" s="7">
        <v>10833497457.5123</v>
      </c>
      <c r="AT43" s="7">
        <v>10612847429.35</v>
      </c>
      <c r="AU43" s="7">
        <v>11198378749.471901</v>
      </c>
      <c r="AV43" s="7">
        <v>10083937740.062401</v>
      </c>
      <c r="AW43" s="7">
        <v>10371327756.4548</v>
      </c>
      <c r="AX43" s="7">
        <v>11579343088.161301</v>
      </c>
      <c r="AY43" s="7">
        <v>14548845764.532499</v>
      </c>
      <c r="AZ43" s="7">
        <v>17430933517.299801</v>
      </c>
      <c r="BA43" s="7">
        <v>17944084201.490101</v>
      </c>
      <c r="BB43" s="7">
        <v>19356046327.899502</v>
      </c>
      <c r="BC43" s="7">
        <v>22365265025.66</v>
      </c>
      <c r="BD43" s="7">
        <v>26409781215.184399</v>
      </c>
      <c r="BE43" s="7">
        <v>26017925551.842602</v>
      </c>
      <c r="BF43" s="7">
        <v>26169323292.527802</v>
      </c>
      <c r="BG43" s="7">
        <v>29375448542.446602</v>
      </c>
      <c r="BH43" s="7">
        <v>29102772799.003799</v>
      </c>
      <c r="BI43" s="7">
        <v>32357345500.988499</v>
      </c>
      <c r="BJ43" s="7">
        <v>34989493826.217903</v>
      </c>
      <c r="BK43" s="7">
        <v>30928653813.853802</v>
      </c>
      <c r="BL43" s="7">
        <v>32643697595.837799</v>
      </c>
      <c r="BM43" s="7">
        <v>35009262788.150002</v>
      </c>
      <c r="BN43" s="7">
        <v>38694156862.992203</v>
      </c>
      <c r="BO43" s="7">
        <v>39007354359.2798</v>
      </c>
      <c r="BP43" s="7"/>
    </row>
    <row r="44" spans="1:68" hidden="1" outlineLevel="1" x14ac:dyDescent="0.2">
      <c r="A44" t="s">
        <v>447</v>
      </c>
      <c r="B44" t="s">
        <v>446</v>
      </c>
      <c r="C44" t="str">
        <f>VLOOKUP(B44,'Country Code &amp; Info'!A:D,2)</f>
        <v>Congo, Dem. Rep.</v>
      </c>
      <c r="D44" t="b">
        <f>IF(ISNA(_xlfn.XLOOKUP(B44,'GDP Pred - 2060'!M:M,'GDP Pred - 2060'!M:M)), FALSE, TRUE)</f>
        <v>0</v>
      </c>
      <c r="E44" t="str">
        <f>VLOOKUP(B44,'Country Code &amp; Info'!A:D,3)</f>
        <v>Sub-Saharan Africa</v>
      </c>
      <c r="F44" t="s">
        <v>1</v>
      </c>
      <c r="G44" t="s">
        <v>0</v>
      </c>
      <c r="H44">
        <v>3359404117.6470599</v>
      </c>
      <c r="I44">
        <v>3086746857.1428599</v>
      </c>
      <c r="J44">
        <v>3779841428.5714302</v>
      </c>
      <c r="K44">
        <v>6213185742.5742598</v>
      </c>
      <c r="L44">
        <v>2881545272.7272701</v>
      </c>
      <c r="M44">
        <v>4043901818.1818199</v>
      </c>
      <c r="N44">
        <v>4532660181.8181801</v>
      </c>
      <c r="O44">
        <v>3384063371.7579198</v>
      </c>
      <c r="P44" s="7">
        <v>3909780538.9221601</v>
      </c>
      <c r="Q44" s="7">
        <v>5032434970.0598803</v>
      </c>
      <c r="R44" s="7">
        <v>4877684910.1796398</v>
      </c>
      <c r="S44" s="7">
        <v>5594770359.2814398</v>
      </c>
      <c r="T44" s="7">
        <v>6173712814.3712597</v>
      </c>
      <c r="U44" s="7">
        <v>7870239461.0778399</v>
      </c>
      <c r="V44" s="7">
        <v>9596960179.6407204</v>
      </c>
      <c r="W44" s="7">
        <v>10237343173.6527</v>
      </c>
      <c r="X44" s="7">
        <v>9648583224.9921207</v>
      </c>
      <c r="Y44" s="7">
        <v>12344424763.572701</v>
      </c>
      <c r="Z44" s="7">
        <v>15372608002.3923</v>
      </c>
      <c r="AA44" s="7">
        <v>15068422236.366301</v>
      </c>
      <c r="AB44" s="7">
        <v>14394927494.8647</v>
      </c>
      <c r="AC44" s="7">
        <v>12537821038.2202</v>
      </c>
      <c r="AD44" s="7">
        <v>13651667371.167601</v>
      </c>
      <c r="AE44" s="7">
        <v>11006712650.448099</v>
      </c>
      <c r="AF44" s="7">
        <v>7857729193.2034302</v>
      </c>
      <c r="AG44" s="7">
        <v>7195042616.0071001</v>
      </c>
      <c r="AH44" s="7">
        <v>8095367168.2176905</v>
      </c>
      <c r="AI44" s="7">
        <v>7661625472.5770502</v>
      </c>
      <c r="AJ44" s="7">
        <v>8861299976.7415791</v>
      </c>
      <c r="AK44" s="7">
        <v>9021862775.2597809</v>
      </c>
      <c r="AL44" s="7">
        <v>9349764580.3699799</v>
      </c>
      <c r="AM44" s="7">
        <v>9625436872.5107498</v>
      </c>
      <c r="AN44" s="7">
        <v>8227343907.2667904</v>
      </c>
      <c r="AO44" s="7">
        <v>10706259936.7425</v>
      </c>
      <c r="AP44" s="7">
        <v>5820382248.2820196</v>
      </c>
      <c r="AQ44" s="7">
        <v>5643439376.1049099</v>
      </c>
      <c r="AR44" s="7">
        <v>5771454939.6240396</v>
      </c>
      <c r="AS44" s="7">
        <v>6090840548.1878405</v>
      </c>
      <c r="AT44" s="7">
        <v>6215591269.8974705</v>
      </c>
      <c r="AU44" s="7">
        <v>4711259427.2727299</v>
      </c>
      <c r="AV44" s="7">
        <v>19088046305.7971</v>
      </c>
      <c r="AW44" s="7">
        <v>7438189100.3333302</v>
      </c>
      <c r="AX44" s="7">
        <v>8728038525.1403408</v>
      </c>
      <c r="AY44" s="7">
        <v>8937567059.8775406</v>
      </c>
      <c r="AZ44" s="7">
        <v>10297483481.223</v>
      </c>
      <c r="BA44" s="7">
        <v>11964484667.9102</v>
      </c>
      <c r="BB44" s="7">
        <v>14451902467.931499</v>
      </c>
      <c r="BC44" s="7">
        <v>16737071816.379999</v>
      </c>
      <c r="BD44" s="7">
        <v>19788515873.894199</v>
      </c>
      <c r="BE44" s="7">
        <v>18648373312.424099</v>
      </c>
      <c r="BF44" s="7">
        <v>21565720044.463402</v>
      </c>
      <c r="BG44" s="7">
        <v>25839749198.823299</v>
      </c>
      <c r="BH44" s="7">
        <v>29306235826.3885</v>
      </c>
      <c r="BI44" s="7">
        <v>32679745297.645302</v>
      </c>
      <c r="BJ44" s="7">
        <v>35909040265.9328</v>
      </c>
      <c r="BK44" s="7">
        <v>37917704900.079399</v>
      </c>
      <c r="BL44" s="7">
        <v>37134799974.522499</v>
      </c>
      <c r="BM44" s="7">
        <v>38019265625.884499</v>
      </c>
      <c r="BN44" s="7">
        <v>46831342212.547302</v>
      </c>
      <c r="BO44" s="7">
        <v>50400746171.423897</v>
      </c>
      <c r="BP44" s="7"/>
    </row>
    <row r="45" spans="1:68" hidden="1" outlineLevel="1" x14ac:dyDescent="0.2">
      <c r="A45" t="s">
        <v>445</v>
      </c>
      <c r="B45" t="s">
        <v>444</v>
      </c>
      <c r="C45" t="str">
        <f>VLOOKUP(B45,'Country Code &amp; Info'!A:D,2)</f>
        <v>Congo, Rep.</v>
      </c>
      <c r="D45" t="b">
        <f>IF(ISNA(_xlfn.XLOOKUP(B45,'GDP Pred - 2060'!M:M,'GDP Pred - 2060'!M:M)), FALSE, TRUE)</f>
        <v>0</v>
      </c>
      <c r="E45" t="str">
        <f>VLOOKUP(B45,'Country Code &amp; Info'!A:D,3)</f>
        <v>Sub-Saharan Africa</v>
      </c>
      <c r="F45" t="s">
        <v>1</v>
      </c>
      <c r="G45" t="s">
        <v>0</v>
      </c>
      <c r="H45">
        <v>131731862.568975</v>
      </c>
      <c r="I45">
        <v>151675739.16060299</v>
      </c>
      <c r="J45">
        <v>166521239.86331001</v>
      </c>
      <c r="K45">
        <v>172233430.87148401</v>
      </c>
      <c r="L45">
        <v>185693724.84536299</v>
      </c>
      <c r="M45">
        <v>198318063.86084101</v>
      </c>
      <c r="N45">
        <v>220613582.36986601</v>
      </c>
      <c r="O45">
        <v>237397428.336411</v>
      </c>
      <c r="P45" s="7">
        <v>251247458.01213899</v>
      </c>
      <c r="Q45" s="7">
        <v>265040036.05915201</v>
      </c>
      <c r="R45" s="7">
        <v>274960699.85859501</v>
      </c>
      <c r="S45" s="7">
        <v>322128019.32359898</v>
      </c>
      <c r="T45" s="7">
        <v>410669262.898009</v>
      </c>
      <c r="U45" s="7">
        <v>541973362.48106301</v>
      </c>
      <c r="V45" s="7">
        <v>585364635.35480404</v>
      </c>
      <c r="W45" s="7">
        <v>767102679.01868999</v>
      </c>
      <c r="X45" s="7">
        <v>754549600.54805195</v>
      </c>
      <c r="Y45" s="7">
        <v>765224030.63647699</v>
      </c>
      <c r="Z45" s="7">
        <v>878771771.29088295</v>
      </c>
      <c r="AA45" s="7">
        <v>1198749665.9505301</v>
      </c>
      <c r="AB45" s="7">
        <v>1705796849.5465901</v>
      </c>
      <c r="AC45" s="7">
        <v>1993512325.9230599</v>
      </c>
      <c r="AD45" s="7">
        <v>2160640566.5395298</v>
      </c>
      <c r="AE45" s="7">
        <v>2097274289.6152699</v>
      </c>
      <c r="AF45" s="7">
        <v>2193581366.4072599</v>
      </c>
      <c r="AG45" s="7">
        <v>2160872541.4189</v>
      </c>
      <c r="AH45" s="7">
        <v>1849268214.6818099</v>
      </c>
      <c r="AI45" s="7">
        <v>2297753649.2796202</v>
      </c>
      <c r="AJ45" s="7">
        <v>2212536313.3347602</v>
      </c>
      <c r="AK45" s="7">
        <v>2389593021.9486799</v>
      </c>
      <c r="AL45" s="7">
        <v>2798746050.5822802</v>
      </c>
      <c r="AM45" s="7">
        <v>2724853592.73382</v>
      </c>
      <c r="AN45" s="7">
        <v>2933222714.1150599</v>
      </c>
      <c r="AO45" s="7">
        <v>1918970032.4086499</v>
      </c>
      <c r="AP45" s="7">
        <v>1769365425.04053</v>
      </c>
      <c r="AQ45" s="7">
        <v>2116003977.9752901</v>
      </c>
      <c r="AR45" s="7">
        <v>2540697688.0569801</v>
      </c>
      <c r="AS45" s="7">
        <v>2322718991.2645798</v>
      </c>
      <c r="AT45" s="7">
        <v>1949481296.60762</v>
      </c>
      <c r="AU45" s="7">
        <v>2353909563.9412198</v>
      </c>
      <c r="AV45" s="7">
        <v>3219910550.3933201</v>
      </c>
      <c r="AW45" s="7">
        <v>2796704577.3081999</v>
      </c>
      <c r="AX45" s="7">
        <v>3034251042.0732899</v>
      </c>
      <c r="AY45" s="7">
        <v>3503723244.8360701</v>
      </c>
      <c r="AZ45" s="7">
        <v>4656975222.7224302</v>
      </c>
      <c r="BA45" s="7">
        <v>6650001213.8260899</v>
      </c>
      <c r="BB45" s="7">
        <v>8072305415.3548403</v>
      </c>
      <c r="BC45" s="7">
        <v>8782703766.9934196</v>
      </c>
      <c r="BD45" s="7">
        <v>11649858744.3946</v>
      </c>
      <c r="BE45" s="7">
        <v>9723300390.7773304</v>
      </c>
      <c r="BF45" s="7">
        <v>13148395201.8041</v>
      </c>
      <c r="BG45" s="7">
        <v>15655384440.399401</v>
      </c>
      <c r="BH45" s="7">
        <v>17692912613.1633</v>
      </c>
      <c r="BI45" s="7">
        <v>17958721571.752602</v>
      </c>
      <c r="BJ45" s="7">
        <v>17783526317.8894</v>
      </c>
      <c r="BK45" s="7">
        <v>11953249529.737</v>
      </c>
      <c r="BL45" s="7">
        <v>10335424288.430599</v>
      </c>
      <c r="BM45" s="7">
        <v>11198674674.381599</v>
      </c>
      <c r="BN45" s="7">
        <v>13518403446.9566</v>
      </c>
      <c r="BO45" s="7">
        <v>12267392146.5888</v>
      </c>
      <c r="BP45" s="7"/>
    </row>
    <row r="46" spans="1:68" hidden="1" outlineLevel="1" x14ac:dyDescent="0.2">
      <c r="A46" t="s">
        <v>443</v>
      </c>
      <c r="B46" t="s">
        <v>442</v>
      </c>
      <c r="C46" t="str">
        <f>VLOOKUP(B46,'Country Code &amp; Info'!A:D,2)</f>
        <v>Colombia</v>
      </c>
      <c r="D46" t="b">
        <f>IF(ISNA(_xlfn.XLOOKUP(B46,'GDP Pred - 2060'!M:M,'GDP Pred - 2060'!M:M)), FALSE, TRUE)</f>
        <v>1</v>
      </c>
      <c r="E46" t="str">
        <f>VLOOKUP(B46,'Country Code &amp; Info'!A:D,3)</f>
        <v>Latin America &amp; Caribbean</v>
      </c>
      <c r="F46" t="s">
        <v>1</v>
      </c>
      <c r="G46" t="s">
        <v>0</v>
      </c>
      <c r="H46">
        <v>4031152976.63904</v>
      </c>
      <c r="I46">
        <v>4540447761.1940298</v>
      </c>
      <c r="J46">
        <v>4955543963.3686895</v>
      </c>
      <c r="K46">
        <v>4836166666.6666698</v>
      </c>
      <c r="L46">
        <v>5973366666.6666698</v>
      </c>
      <c r="M46">
        <v>5760761904.7618999</v>
      </c>
      <c r="N46">
        <v>5428518518.5185204</v>
      </c>
      <c r="O46">
        <v>5825170438.4870396</v>
      </c>
      <c r="P46" s="7">
        <v>5960212869.1296797</v>
      </c>
      <c r="Q46" s="7">
        <v>6450175213.7492304</v>
      </c>
      <c r="R46" s="7">
        <v>7198360460.1988697</v>
      </c>
      <c r="S46" s="7">
        <v>7820380970.5367403</v>
      </c>
      <c r="T46" s="7">
        <v>8671358732.6848602</v>
      </c>
      <c r="U46" s="7">
        <v>10315760000.339399</v>
      </c>
      <c r="V46" s="7">
        <v>12370029583.641899</v>
      </c>
      <c r="W46" s="7">
        <v>13098633901.8673</v>
      </c>
      <c r="X46" s="7">
        <v>15341403660.469801</v>
      </c>
      <c r="Y46" s="7">
        <v>19470960619.1297</v>
      </c>
      <c r="Z46" s="7">
        <v>23263511958.0509</v>
      </c>
      <c r="AA46" s="7">
        <v>27940411250.273201</v>
      </c>
      <c r="AB46" s="7">
        <v>33400735644.0481</v>
      </c>
      <c r="AC46" s="7">
        <v>36388366869.030899</v>
      </c>
      <c r="AD46" s="7">
        <v>38968039721.748001</v>
      </c>
      <c r="AE46" s="7">
        <v>38729822781.599701</v>
      </c>
      <c r="AF46" s="7">
        <v>38253120737.967102</v>
      </c>
      <c r="AG46" s="7">
        <v>34894411351.983002</v>
      </c>
      <c r="AH46" s="7">
        <v>34942489683.971199</v>
      </c>
      <c r="AI46" s="7">
        <v>36373307085.088699</v>
      </c>
      <c r="AJ46" s="7">
        <v>39212550050.422302</v>
      </c>
      <c r="AK46" s="7">
        <v>39540080200.393799</v>
      </c>
      <c r="AL46" s="7">
        <v>47844090709.990799</v>
      </c>
      <c r="AM46" s="7">
        <v>49175565911.065498</v>
      </c>
      <c r="AN46" s="7">
        <v>58418985443.3172</v>
      </c>
      <c r="AO46" s="7">
        <v>66446804802.574699</v>
      </c>
      <c r="AP46" s="7">
        <v>81703500846.036407</v>
      </c>
      <c r="AQ46" s="7">
        <v>92507279383.038696</v>
      </c>
      <c r="AR46" s="7">
        <v>97160109277.808701</v>
      </c>
      <c r="AS46" s="7">
        <v>106659508271.255</v>
      </c>
      <c r="AT46" s="7">
        <v>98443739941.166397</v>
      </c>
      <c r="AU46" s="7">
        <v>86186158684.768494</v>
      </c>
      <c r="AV46" s="7">
        <v>99886577330.727097</v>
      </c>
      <c r="AW46" s="7">
        <v>98211749595.544205</v>
      </c>
      <c r="AX46" s="7">
        <v>97963003804.785095</v>
      </c>
      <c r="AY46" s="7">
        <v>94641378693.223007</v>
      </c>
      <c r="AZ46" s="7">
        <v>117081522349.677</v>
      </c>
      <c r="BA46" s="7">
        <v>145619191582.061</v>
      </c>
      <c r="BB46" s="7">
        <v>161618581266.31601</v>
      </c>
      <c r="BC46" s="7">
        <v>206181826825.28</v>
      </c>
      <c r="BD46" s="7">
        <v>242186950900.77499</v>
      </c>
      <c r="BE46" s="7">
        <v>232397835678.336</v>
      </c>
      <c r="BF46" s="7">
        <v>286563105192.45599</v>
      </c>
      <c r="BG46" s="7">
        <v>334943871931.745</v>
      </c>
      <c r="BH46" s="7">
        <v>370921320483.841</v>
      </c>
      <c r="BI46" s="7">
        <v>382116126448.55499</v>
      </c>
      <c r="BJ46" s="7">
        <v>381112119657.44501</v>
      </c>
      <c r="BK46" s="7">
        <v>293481748240.77899</v>
      </c>
      <c r="BL46" s="7">
        <v>282825009887.45801</v>
      </c>
      <c r="BM46" s="7">
        <v>311883730690.12903</v>
      </c>
      <c r="BN46" s="7">
        <v>333568923004.46899</v>
      </c>
      <c r="BO46" s="7">
        <v>323615979418.651</v>
      </c>
      <c r="BP46" s="7"/>
    </row>
    <row r="47" spans="1:68" hidden="1" outlineLevel="1" x14ac:dyDescent="0.2">
      <c r="A47" t="s">
        <v>441</v>
      </c>
      <c r="B47" t="s">
        <v>440</v>
      </c>
      <c r="C47" t="str">
        <f>VLOOKUP(B47,'Country Code &amp; Info'!A:D,2)</f>
        <v>Comoros</v>
      </c>
      <c r="D47" t="b">
        <f>IF(ISNA(_xlfn.XLOOKUP(B47,'GDP Pred - 2060'!M:M,'GDP Pred - 2060'!M:M)), FALSE, TRUE)</f>
        <v>0</v>
      </c>
      <c r="E47" t="str">
        <f>VLOOKUP(B47,'Country Code &amp; Info'!A:D,3)</f>
        <v>Sub-Saharan Africa</v>
      </c>
      <c r="F47" t="s">
        <v>1</v>
      </c>
      <c r="G47" t="s">
        <v>0</v>
      </c>
      <c r="P47" s="7"/>
      <c r="Q47" s="7"/>
      <c r="R47" s="7"/>
      <c r="S47" s="7"/>
      <c r="T47" s="7"/>
      <c r="U47" s="7"/>
      <c r="V47" s="7"/>
      <c r="W47" s="7"/>
      <c r="X47" s="7"/>
      <c r="Y47" s="7"/>
      <c r="Z47" s="7"/>
      <c r="AA47" s="7"/>
      <c r="AB47" s="7">
        <v>212218226.429847</v>
      </c>
      <c r="AC47" s="7">
        <v>196349967.67000699</v>
      </c>
      <c r="AD47" s="7">
        <v>184008995.643686</v>
      </c>
      <c r="AE47" s="7">
        <v>191621958.37536499</v>
      </c>
      <c r="AF47" s="7">
        <v>184697209.99741399</v>
      </c>
      <c r="AG47" s="7">
        <v>196726077.06197199</v>
      </c>
      <c r="AH47" s="7">
        <v>279197696.81463897</v>
      </c>
      <c r="AI47" s="7">
        <v>337525870.61696798</v>
      </c>
      <c r="AJ47" s="7">
        <v>356500026.69167298</v>
      </c>
      <c r="AK47" s="7">
        <v>341476764.04426801</v>
      </c>
      <c r="AL47" s="7">
        <v>429622147.74344599</v>
      </c>
      <c r="AM47" s="7">
        <v>424108796.562976</v>
      </c>
      <c r="AN47" s="7">
        <v>457388578.92414403</v>
      </c>
      <c r="AO47" s="7">
        <v>452881443.084162</v>
      </c>
      <c r="AP47" s="7">
        <v>319189200.35312301</v>
      </c>
      <c r="AQ47" s="7">
        <v>398461789.55868602</v>
      </c>
      <c r="AR47" s="7">
        <v>396053797.63332099</v>
      </c>
      <c r="AS47" s="7">
        <v>364445589.70236498</v>
      </c>
      <c r="AT47" s="7">
        <v>370106776.043329</v>
      </c>
      <c r="AU47" s="7">
        <v>382454989.94531101</v>
      </c>
      <c r="AV47" s="7">
        <v>350264287.68733102</v>
      </c>
      <c r="AW47" s="7">
        <v>378512003.40507102</v>
      </c>
      <c r="AX47" s="7">
        <v>425964697.41866398</v>
      </c>
      <c r="AY47" s="7">
        <v>546885184.99017406</v>
      </c>
      <c r="AZ47" s="7">
        <v>633706149.25026</v>
      </c>
      <c r="BA47" s="7">
        <v>653845122.87207401</v>
      </c>
      <c r="BB47" s="7">
        <v>698431827.74095798</v>
      </c>
      <c r="BC47" s="7">
        <v>795673128.48544204</v>
      </c>
      <c r="BD47" s="7">
        <v>915659192.82511199</v>
      </c>
      <c r="BE47" s="7">
        <v>905341090.57011497</v>
      </c>
      <c r="BF47" s="7">
        <v>907978723.54759204</v>
      </c>
      <c r="BG47" s="7">
        <v>1023086183.79822</v>
      </c>
      <c r="BH47" s="7">
        <v>1015843368.79008</v>
      </c>
      <c r="BI47" s="7">
        <v>1116224161.07781</v>
      </c>
      <c r="BJ47" s="7">
        <v>1149587651.6939499</v>
      </c>
      <c r="BK47" s="7">
        <v>966029542.03885901</v>
      </c>
      <c r="BL47" s="7">
        <v>1012835518.26037</v>
      </c>
      <c r="BM47" s="7">
        <v>1077439662.5797999</v>
      </c>
      <c r="BN47" s="7">
        <v>1178530757.72328</v>
      </c>
      <c r="BO47" s="7">
        <v>1165839927.0632701</v>
      </c>
      <c r="BP47" s="7"/>
    </row>
    <row r="48" spans="1:68" hidden="1" outlineLevel="1" x14ac:dyDescent="0.2">
      <c r="A48" t="s">
        <v>439</v>
      </c>
      <c r="B48" t="s">
        <v>438</v>
      </c>
      <c r="C48" t="str">
        <f>VLOOKUP(B48,'Country Code &amp; Info'!A:D,2)</f>
        <v>Cape Verde</v>
      </c>
      <c r="D48" t="b">
        <f>IF(ISNA(_xlfn.XLOOKUP(B48,'GDP Pred - 2060'!M:M,'GDP Pred - 2060'!M:M)), FALSE, TRUE)</f>
        <v>0</v>
      </c>
      <c r="E48" t="str">
        <f>VLOOKUP(B48,'Country Code &amp; Info'!A:D,3)</f>
        <v>Sub-Saharan Africa</v>
      </c>
      <c r="F48" t="s">
        <v>1</v>
      </c>
      <c r="G48" t="s">
        <v>0</v>
      </c>
      <c r="P48" s="7"/>
      <c r="Q48" s="7"/>
      <c r="R48" s="7"/>
      <c r="S48" s="7"/>
      <c r="T48" s="7"/>
      <c r="U48" s="7"/>
      <c r="V48" s="7"/>
      <c r="W48" s="7"/>
      <c r="X48" s="7"/>
      <c r="Y48" s="7"/>
      <c r="Z48" s="7"/>
      <c r="AA48" s="7"/>
      <c r="AB48" s="7">
        <v>142246875.53671601</v>
      </c>
      <c r="AC48" s="7">
        <v>139468114.59974101</v>
      </c>
      <c r="AD48" s="7">
        <v>140630758.594899</v>
      </c>
      <c r="AE48" s="7">
        <v>138476239.36679199</v>
      </c>
      <c r="AF48" s="7">
        <v>132019065.033419</v>
      </c>
      <c r="AG48" s="7">
        <v>137728155.212661</v>
      </c>
      <c r="AH48" s="7">
        <v>190651207.999511</v>
      </c>
      <c r="AI48" s="7">
        <v>235253171.84106201</v>
      </c>
      <c r="AJ48" s="7">
        <v>264308140.28514901</v>
      </c>
      <c r="AK48" s="7">
        <v>267448513.10816801</v>
      </c>
      <c r="AL48" s="7">
        <v>306891107.26203901</v>
      </c>
      <c r="AM48" s="7">
        <v>319827058.592875</v>
      </c>
      <c r="AN48" s="7">
        <v>357160985.32741302</v>
      </c>
      <c r="AO48" s="7">
        <v>490417389.68256903</v>
      </c>
      <c r="AP48" s="7">
        <v>406580652.33053702</v>
      </c>
      <c r="AQ48" s="7">
        <v>487148993.53310901</v>
      </c>
      <c r="AR48" s="7">
        <v>501979069.274683</v>
      </c>
      <c r="AS48" s="7">
        <v>490608657.92497599</v>
      </c>
      <c r="AT48" s="7">
        <v>521910560.52486801</v>
      </c>
      <c r="AU48" s="7">
        <v>592416703.05887794</v>
      </c>
      <c r="AV48" s="7">
        <v>539227277.62641096</v>
      </c>
      <c r="AW48" s="7">
        <v>563024383.29662597</v>
      </c>
      <c r="AX48" s="7">
        <v>620974660.23030305</v>
      </c>
      <c r="AY48" s="7">
        <v>813963830.17921698</v>
      </c>
      <c r="AZ48" s="7">
        <v>924318490.75979996</v>
      </c>
      <c r="BA48" s="7">
        <v>971977088.156914</v>
      </c>
      <c r="BB48" s="7">
        <v>1107891063.4386301</v>
      </c>
      <c r="BC48" s="7">
        <v>1513933983.2239799</v>
      </c>
      <c r="BD48" s="7">
        <v>1789333748.6798999</v>
      </c>
      <c r="BE48" s="7">
        <v>1711817181.52969</v>
      </c>
      <c r="BF48" s="7">
        <v>1664310769.55229</v>
      </c>
      <c r="BG48" s="7">
        <v>1865915544.12445</v>
      </c>
      <c r="BH48" s="7">
        <v>1741809808.9644201</v>
      </c>
      <c r="BI48" s="7">
        <v>1850470042.4328101</v>
      </c>
      <c r="BJ48" s="7">
        <v>1859898513.26858</v>
      </c>
      <c r="BK48" s="7">
        <v>1596800287.1640501</v>
      </c>
      <c r="BL48" s="7">
        <v>1662998678.36743</v>
      </c>
      <c r="BM48" s="7">
        <v>1769787215.1461101</v>
      </c>
      <c r="BN48" s="7">
        <v>1966983316.5652399</v>
      </c>
      <c r="BO48" s="7">
        <v>1981845740.3582799</v>
      </c>
      <c r="BP48" s="7"/>
    </row>
    <row r="49" spans="1:68" hidden="1" outlineLevel="1" x14ac:dyDescent="0.2">
      <c r="A49" t="s">
        <v>437</v>
      </c>
      <c r="B49" t="s">
        <v>436</v>
      </c>
      <c r="C49" t="str">
        <f>VLOOKUP(B49,'Country Code &amp; Info'!A:D,2)</f>
        <v>Costa Rica</v>
      </c>
      <c r="D49" t="b">
        <f>IF(ISNA(_xlfn.XLOOKUP(B49,'GDP Pred - 2060'!M:M,'GDP Pred - 2060'!M:M)), FALSE, TRUE)</f>
        <v>1</v>
      </c>
      <c r="E49" t="str">
        <f>VLOOKUP(B49,'Country Code &amp; Info'!A:D,3)</f>
        <v>Latin America &amp; Caribbean</v>
      </c>
      <c r="F49" t="s">
        <v>1</v>
      </c>
      <c r="G49" t="s">
        <v>0</v>
      </c>
      <c r="H49">
        <v>507513829.99485499</v>
      </c>
      <c r="I49">
        <v>490325181.61427498</v>
      </c>
      <c r="J49">
        <v>479180824.34850597</v>
      </c>
      <c r="K49">
        <v>511902136.809973</v>
      </c>
      <c r="L49">
        <v>542578367.24259806</v>
      </c>
      <c r="M49">
        <v>592981162.26415098</v>
      </c>
      <c r="N49">
        <v>647305630.18867898</v>
      </c>
      <c r="O49">
        <v>699456618.86792505</v>
      </c>
      <c r="P49" s="7">
        <v>773841494.33962297</v>
      </c>
      <c r="Q49" s="7">
        <v>853630203.77358496</v>
      </c>
      <c r="R49" s="7">
        <v>984830158.49056602</v>
      </c>
      <c r="S49" s="7">
        <v>1077152902.2910399</v>
      </c>
      <c r="T49" s="7">
        <v>1238251695.55388</v>
      </c>
      <c r="U49" s="7">
        <v>1528916185.2319901</v>
      </c>
      <c r="V49" s="7">
        <v>1666544754.0983601</v>
      </c>
      <c r="W49" s="7">
        <v>1960863465.5776</v>
      </c>
      <c r="X49" s="7">
        <v>2412555425.9043198</v>
      </c>
      <c r="Y49" s="7">
        <v>3072427012.8354702</v>
      </c>
      <c r="Z49" s="7">
        <v>3523208809.80163</v>
      </c>
      <c r="AA49" s="7">
        <v>4035519323.22054</v>
      </c>
      <c r="AB49" s="7">
        <v>4831447001.1668596</v>
      </c>
      <c r="AC49" s="7">
        <v>2623807074.2947998</v>
      </c>
      <c r="AD49" s="7">
        <v>2606621255.01581</v>
      </c>
      <c r="AE49" s="7">
        <v>3146770103.8102698</v>
      </c>
      <c r="AF49" s="7">
        <v>3660476458.8717999</v>
      </c>
      <c r="AG49" s="7">
        <v>3919203960.39604</v>
      </c>
      <c r="AH49" s="7">
        <v>4418983870.9677401</v>
      </c>
      <c r="AI49" s="7">
        <v>4532952047.1562796</v>
      </c>
      <c r="AJ49" s="7">
        <v>4614629898.4034796</v>
      </c>
      <c r="AK49" s="7">
        <v>5251025767.4762697</v>
      </c>
      <c r="AL49" s="7">
        <v>5711687786.7598896</v>
      </c>
      <c r="AM49" s="7">
        <v>7168999670.0155201</v>
      </c>
      <c r="AN49" s="7">
        <v>8528593420.53123</v>
      </c>
      <c r="AO49" s="7">
        <v>9537297723.1052303</v>
      </c>
      <c r="AP49" s="7">
        <v>10432619325.4203</v>
      </c>
      <c r="AQ49" s="7">
        <v>11513472785.7262</v>
      </c>
      <c r="AR49" s="7">
        <v>11618286652.063</v>
      </c>
      <c r="AS49" s="7">
        <v>12552071487.9622</v>
      </c>
      <c r="AT49" s="7">
        <v>13617405297.251101</v>
      </c>
      <c r="AU49" s="7">
        <v>14195623342.9011</v>
      </c>
      <c r="AV49" s="7">
        <v>14949514493.332001</v>
      </c>
      <c r="AW49" s="7">
        <v>15913363440.569201</v>
      </c>
      <c r="AX49" s="7">
        <v>16504795592.7964</v>
      </c>
      <c r="AY49" s="7">
        <v>17196009811.117199</v>
      </c>
      <c r="AZ49" s="7">
        <v>18528955524.627201</v>
      </c>
      <c r="BA49" s="7">
        <v>19948261084.372601</v>
      </c>
      <c r="BB49" s="7">
        <v>22602721765.2812</v>
      </c>
      <c r="BC49" s="7">
        <v>26743972564.1217</v>
      </c>
      <c r="BD49" s="7">
        <v>30612927059.096699</v>
      </c>
      <c r="BE49" s="7">
        <v>30562361123.030701</v>
      </c>
      <c r="BF49" s="7">
        <v>37268614024.317802</v>
      </c>
      <c r="BG49" s="7">
        <v>42262697840.385002</v>
      </c>
      <c r="BH49" s="7">
        <v>46473128285.558899</v>
      </c>
      <c r="BI49" s="7">
        <v>49745088111.695297</v>
      </c>
      <c r="BJ49" s="7">
        <v>50577769837.746201</v>
      </c>
      <c r="BK49" s="7">
        <v>54775994478.509499</v>
      </c>
      <c r="BL49" s="7">
        <v>57157992434.180496</v>
      </c>
      <c r="BM49" s="7">
        <v>58481858042.572098</v>
      </c>
      <c r="BN49" s="7">
        <v>60553901420.084999</v>
      </c>
      <c r="BO49" s="7">
        <v>61801385049.071602</v>
      </c>
      <c r="BP49" s="7"/>
    </row>
    <row r="50" spans="1:68" hidden="1" outlineLevel="1" x14ac:dyDescent="0.2">
      <c r="A50" t="s">
        <v>435</v>
      </c>
      <c r="B50" t="s">
        <v>434</v>
      </c>
      <c r="C50" t="str">
        <f>VLOOKUP(B50,'Country Code &amp; Info'!A:D,2)</f>
        <v>Caribbean small states</v>
      </c>
      <c r="D50" t="b">
        <f>IF(ISNA(_xlfn.XLOOKUP(B50,'GDP Pred - 2060'!M:M,'GDP Pred - 2060'!M:M)), FALSE, TRUE)</f>
        <v>0</v>
      </c>
      <c r="E50">
        <f>VLOOKUP(B50,'Country Code &amp; Info'!A:D,3)</f>
        <v>0</v>
      </c>
      <c r="F50" t="s">
        <v>1</v>
      </c>
      <c r="G50" t="s">
        <v>0</v>
      </c>
      <c r="H50">
        <v>1880306125.08709</v>
      </c>
      <c r="I50">
        <v>2038301741.01758</v>
      </c>
      <c r="J50">
        <v>2153895647.51123</v>
      </c>
      <c r="K50">
        <v>2290313587.93574</v>
      </c>
      <c r="L50">
        <v>2470264539.67836</v>
      </c>
      <c r="M50">
        <v>2660946063.3745098</v>
      </c>
      <c r="N50">
        <v>2888647977.98384</v>
      </c>
      <c r="O50">
        <v>3102515476.1880698</v>
      </c>
      <c r="P50" s="7">
        <v>3083590686.7769098</v>
      </c>
      <c r="Q50" s="7">
        <v>3359706536.4651098</v>
      </c>
      <c r="R50" s="7">
        <v>3695257613.1230202</v>
      </c>
      <c r="S50" s="7">
        <v>4017606922.60285</v>
      </c>
      <c r="T50" s="7">
        <v>4639299319.3364697</v>
      </c>
      <c r="U50" s="7">
        <v>5076285827.6719599</v>
      </c>
      <c r="V50" s="7">
        <v>6595605182.8515701</v>
      </c>
      <c r="W50" s="7">
        <v>7706760555.1839304</v>
      </c>
      <c r="X50" s="7">
        <v>7932122920.8744698</v>
      </c>
      <c r="Y50" s="7">
        <v>9210482685.9260693</v>
      </c>
      <c r="Z50" s="7">
        <v>9433651129.1660309</v>
      </c>
      <c r="AA50" s="7">
        <v>10835423670.3095</v>
      </c>
      <c r="AB50" s="7">
        <v>13495267729.8258</v>
      </c>
      <c r="AC50" s="7">
        <v>14890317367.7428</v>
      </c>
      <c r="AD50" s="7">
        <v>16517827316.8801</v>
      </c>
      <c r="AE50" s="7">
        <v>16735576444.124399</v>
      </c>
      <c r="AF50" s="7">
        <v>15982827316.947001</v>
      </c>
      <c r="AG50" s="7">
        <v>15814747522.735399</v>
      </c>
      <c r="AH50" s="7">
        <v>14441278727.635599</v>
      </c>
      <c r="AI50" s="7">
        <v>15521747479.816601</v>
      </c>
      <c r="AJ50" s="7">
        <v>16459864446.854401</v>
      </c>
      <c r="AK50" s="7">
        <v>16872897190.696501</v>
      </c>
      <c r="AL50" s="7">
        <v>18011676248.2365</v>
      </c>
      <c r="AM50" s="7">
        <v>17843525219.8769</v>
      </c>
      <c r="AN50" s="7">
        <v>17570523339.091999</v>
      </c>
      <c r="AO50" s="7">
        <v>18998044579.5154</v>
      </c>
      <c r="AP50" s="7">
        <v>19981135363.730099</v>
      </c>
      <c r="AQ50" s="7">
        <v>22033818890.737701</v>
      </c>
      <c r="AR50" s="7">
        <v>24055634513.5937</v>
      </c>
      <c r="AS50" s="7">
        <v>28177583294.040401</v>
      </c>
      <c r="AT50" s="7">
        <v>30105047881.394699</v>
      </c>
      <c r="AU50" s="7">
        <v>31909186898.631302</v>
      </c>
      <c r="AV50" s="7">
        <v>34198261849.094398</v>
      </c>
      <c r="AW50" s="7">
        <v>35249124487.387199</v>
      </c>
      <c r="AX50" s="7">
        <v>36990581960.370697</v>
      </c>
      <c r="AY50" s="7">
        <v>39545843698.695396</v>
      </c>
      <c r="AZ50" s="7">
        <v>43259576005.683197</v>
      </c>
      <c r="BA50" s="7">
        <v>48918431749.275101</v>
      </c>
      <c r="BB50" s="7">
        <v>55670905492.050499</v>
      </c>
      <c r="BC50" s="7">
        <v>61875372966.216698</v>
      </c>
      <c r="BD50" s="7">
        <v>70340127757.6371</v>
      </c>
      <c r="BE50" s="7">
        <v>59411430650.891998</v>
      </c>
      <c r="BF50" s="7">
        <v>64524470198.223701</v>
      </c>
      <c r="BG50" s="7">
        <v>69668274255.616699</v>
      </c>
      <c r="BH50" s="7">
        <v>72051118641.762802</v>
      </c>
      <c r="BI50" s="7">
        <v>73417589878.414001</v>
      </c>
      <c r="BJ50" s="7">
        <v>74433668499.320999</v>
      </c>
      <c r="BK50" s="7">
        <v>72828471570.545898</v>
      </c>
      <c r="BL50" s="7">
        <v>69191343076.229797</v>
      </c>
      <c r="BM50" s="7">
        <v>71452564226.347504</v>
      </c>
      <c r="BN50" s="7">
        <v>74967267520.1689</v>
      </c>
      <c r="BO50" s="7">
        <v>77721714917.850601</v>
      </c>
      <c r="BP50" s="7"/>
    </row>
    <row r="51" spans="1:68" hidden="1" outlineLevel="1" x14ac:dyDescent="0.2">
      <c r="A51" t="s">
        <v>433</v>
      </c>
      <c r="B51" t="s">
        <v>432</v>
      </c>
      <c r="C51" t="str">
        <f>VLOOKUP(B51,'Country Code &amp; Info'!A:D,2)</f>
        <v>Cuba</v>
      </c>
      <c r="D51" t="b">
        <f>IF(ISNA(_xlfn.XLOOKUP(B51,'GDP Pred - 2060'!M:M,'GDP Pred - 2060'!M:M)), FALSE, TRUE)</f>
        <v>0</v>
      </c>
      <c r="E51" t="str">
        <f>VLOOKUP(B51,'Country Code &amp; Info'!A:D,3)</f>
        <v>Latin America &amp; Caribbean</v>
      </c>
      <c r="F51" t="s">
        <v>1</v>
      </c>
      <c r="G51" t="s">
        <v>0</v>
      </c>
      <c r="P51" s="7"/>
      <c r="Q51" s="7"/>
      <c r="R51" s="7">
        <v>5693005200</v>
      </c>
      <c r="S51" s="7">
        <v>6914658400</v>
      </c>
      <c r="T51" s="7">
        <v>8135150891.9202499</v>
      </c>
      <c r="U51" s="7">
        <v>9987709650.1809406</v>
      </c>
      <c r="V51" s="7">
        <v>11405957317.0732</v>
      </c>
      <c r="W51" s="7">
        <v>13027415243.902399</v>
      </c>
      <c r="X51" s="7">
        <v>13789579902.557899</v>
      </c>
      <c r="Y51" s="7">
        <v>14206158674.698799</v>
      </c>
      <c r="Z51" s="7">
        <v>17844705324.675301</v>
      </c>
      <c r="AA51" s="7">
        <v>19584443287.6712</v>
      </c>
      <c r="AB51" s="7">
        <v>19912889861.111099</v>
      </c>
      <c r="AC51" s="7">
        <v>20150254096.385502</v>
      </c>
      <c r="AD51" s="7">
        <v>20953510235.294102</v>
      </c>
      <c r="AE51" s="7">
        <v>22204940512.223499</v>
      </c>
      <c r="AF51" s="7">
        <v>24039383608.4235</v>
      </c>
      <c r="AG51" s="7">
        <v>22920490774.102001</v>
      </c>
      <c r="AH51" s="7">
        <v>24226574634.029301</v>
      </c>
      <c r="AI51" s="7">
        <v>25213935012.081902</v>
      </c>
      <c r="AJ51" s="7">
        <v>27458999472.295502</v>
      </c>
      <c r="AK51" s="7">
        <v>27023468665.897701</v>
      </c>
      <c r="AL51" s="7">
        <v>28645436569.148899</v>
      </c>
      <c r="AM51" s="7">
        <v>24316556025.658501</v>
      </c>
      <c r="AN51" s="7">
        <v>22085858243.243198</v>
      </c>
      <c r="AO51" s="7">
        <v>22367254864.864899</v>
      </c>
      <c r="AP51" s="7">
        <v>28448326756.756802</v>
      </c>
      <c r="AQ51" s="7">
        <v>30429803651.2192</v>
      </c>
      <c r="AR51" s="7">
        <v>25017368700</v>
      </c>
      <c r="AS51" s="7">
        <v>25365908100</v>
      </c>
      <c r="AT51" s="7">
        <v>25736331200</v>
      </c>
      <c r="AU51" s="7">
        <v>28364615200</v>
      </c>
      <c r="AV51" s="7">
        <v>30565400000</v>
      </c>
      <c r="AW51" s="7">
        <v>31682400000</v>
      </c>
      <c r="AX51" s="7">
        <v>33590500000</v>
      </c>
      <c r="AY51" s="7">
        <v>35901200000</v>
      </c>
      <c r="AZ51" s="7">
        <v>38203000000</v>
      </c>
      <c r="BA51" s="7">
        <v>42643836100</v>
      </c>
      <c r="BB51" s="7">
        <v>52742800000</v>
      </c>
      <c r="BC51" s="7">
        <v>58603900000</v>
      </c>
      <c r="BD51" s="7">
        <v>60806300000</v>
      </c>
      <c r="BE51" s="7">
        <v>62080000000</v>
      </c>
      <c r="BF51" s="7">
        <v>64328000000</v>
      </c>
      <c r="BG51" s="7">
        <v>68990000000</v>
      </c>
      <c r="BH51" s="7">
        <v>73141000000</v>
      </c>
      <c r="BI51" s="7">
        <v>77148000000</v>
      </c>
      <c r="BJ51" s="7">
        <v>80656000000</v>
      </c>
      <c r="BK51" s="7">
        <v>87133000000</v>
      </c>
      <c r="BL51" s="7">
        <v>91370000000</v>
      </c>
      <c r="BM51" s="7">
        <v>96851000000</v>
      </c>
      <c r="BN51" s="7">
        <v>100023000000</v>
      </c>
      <c r="BO51" s="7"/>
      <c r="BP51" s="7"/>
    </row>
    <row r="52" spans="1:68" hidden="1" outlineLevel="1" x14ac:dyDescent="0.2">
      <c r="A52" t="s">
        <v>431</v>
      </c>
      <c r="B52" t="s">
        <v>430</v>
      </c>
      <c r="C52" t="str">
        <f>VLOOKUP(B52,'Country Code &amp; Info'!A:D,2)</f>
        <v>Curacao</v>
      </c>
      <c r="D52" t="b">
        <f>IF(ISNA(_xlfn.XLOOKUP(B52,'GDP Pred - 2060'!M:M,'GDP Pred - 2060'!M:M)), FALSE, TRUE)</f>
        <v>0</v>
      </c>
      <c r="E52" t="str">
        <f>VLOOKUP(B52,'Country Code &amp; Info'!A:D,3)</f>
        <v>Latin America &amp; Caribbean</v>
      </c>
      <c r="F52" t="s">
        <v>1</v>
      </c>
      <c r="G52" t="s">
        <v>0</v>
      </c>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v>3038699608.93855</v>
      </c>
      <c r="BH52" s="7">
        <v>3131096089.3854699</v>
      </c>
      <c r="BI52" s="7">
        <v>3147616201.1173201</v>
      </c>
      <c r="BJ52" s="7">
        <v>3158406033.5195498</v>
      </c>
      <c r="BK52" s="7">
        <v>3151910782.1229</v>
      </c>
      <c r="BL52" s="7">
        <v>3122287932.9608898</v>
      </c>
      <c r="BM52" s="7">
        <v>3116610111.7318401</v>
      </c>
      <c r="BN52" s="7">
        <v>3127908044.69274</v>
      </c>
      <c r="BO52" s="7">
        <v>3101787709.49721</v>
      </c>
      <c r="BP52" s="7"/>
    </row>
    <row r="53" spans="1:68" hidden="1" outlineLevel="1" x14ac:dyDescent="0.2">
      <c r="A53" t="s">
        <v>429</v>
      </c>
      <c r="B53" t="s">
        <v>428</v>
      </c>
      <c r="C53" t="str">
        <f>VLOOKUP(B53,'Country Code &amp; Info'!A:D,2)</f>
        <v>Cayman Islands</v>
      </c>
      <c r="D53" t="b">
        <f>IF(ISNA(_xlfn.XLOOKUP(B53,'GDP Pred - 2060'!M:M,'GDP Pred - 2060'!M:M)), FALSE, TRUE)</f>
        <v>0</v>
      </c>
      <c r="E53" t="str">
        <f>VLOOKUP(B53,'Country Code &amp; Info'!A:D,3)</f>
        <v>Latin America &amp; Caribbean</v>
      </c>
      <c r="F53" t="s">
        <v>1</v>
      </c>
      <c r="G53" t="s">
        <v>0</v>
      </c>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v>4200439498.5283799</v>
      </c>
      <c r="BC53" s="7">
        <v>4466438823.0324697</v>
      </c>
      <c r="BD53" s="7">
        <v>4586114070.0991602</v>
      </c>
      <c r="BE53" s="7">
        <v>4281868765.92454</v>
      </c>
      <c r="BF53" s="7">
        <v>4156990816.04561</v>
      </c>
      <c r="BG53" s="7">
        <v>4186223864.8445001</v>
      </c>
      <c r="BH53" s="7">
        <v>4291158967.9088101</v>
      </c>
      <c r="BI53" s="7">
        <v>4405954696.1633596</v>
      </c>
      <c r="BJ53" s="7">
        <v>4563017851.6243601</v>
      </c>
      <c r="BK53" s="7">
        <v>4708336756.0884895</v>
      </c>
      <c r="BL53" s="7">
        <v>4909498942.67103</v>
      </c>
      <c r="BM53" s="7">
        <v>5153091157.7722502</v>
      </c>
      <c r="BN53" s="7">
        <v>5517361237.6342297</v>
      </c>
      <c r="BO53" s="7"/>
      <c r="BP53" s="7"/>
    </row>
    <row r="54" spans="1:68" hidden="1" outlineLevel="1" x14ac:dyDescent="0.2">
      <c r="A54" t="s">
        <v>427</v>
      </c>
      <c r="B54" t="s">
        <v>426</v>
      </c>
      <c r="C54" t="str">
        <f>VLOOKUP(B54,'Country Code &amp; Info'!A:D,2)</f>
        <v>Cyprus</v>
      </c>
      <c r="D54" t="b">
        <f>IF(ISNA(_xlfn.XLOOKUP(B54,'GDP Pred - 2060'!M:M,'GDP Pred - 2060'!M:M)), FALSE, TRUE)</f>
        <v>0</v>
      </c>
      <c r="E54" t="str">
        <f>VLOOKUP(B54,'Country Code &amp; Info'!A:D,3)</f>
        <v>Europe &amp; Central Asia</v>
      </c>
      <c r="F54" t="s">
        <v>1</v>
      </c>
      <c r="G54" t="s">
        <v>0</v>
      </c>
      <c r="P54" s="7"/>
      <c r="Q54" s="7"/>
      <c r="R54" s="7"/>
      <c r="S54" s="7"/>
      <c r="T54" s="7"/>
      <c r="U54" s="7"/>
      <c r="V54" s="7"/>
      <c r="W54" s="7">
        <v>489914760.68280703</v>
      </c>
      <c r="X54" s="7">
        <v>576090073.71503603</v>
      </c>
      <c r="Y54" s="7">
        <v>734887973.975806</v>
      </c>
      <c r="Z54" s="7">
        <v>964026512.19783902</v>
      </c>
      <c r="AA54" s="7">
        <v>1288715209.5808401</v>
      </c>
      <c r="AB54" s="7">
        <v>2154311276.9485898</v>
      </c>
      <c r="AC54" s="7">
        <v>2087496373.77964</v>
      </c>
      <c r="AD54" s="7">
        <v>2159242416.7694201</v>
      </c>
      <c r="AE54" s="7">
        <v>2160364071.1902099</v>
      </c>
      <c r="AF54" s="7">
        <v>2278248953.1405802</v>
      </c>
      <c r="AG54" s="7">
        <v>2430411900.1919398</v>
      </c>
      <c r="AH54" s="7">
        <v>3090734463.2768402</v>
      </c>
      <c r="AI54" s="7">
        <v>3704813885.5054798</v>
      </c>
      <c r="AJ54" s="7">
        <v>4278792597.2396498</v>
      </c>
      <c r="AK54" s="7">
        <v>4563482603.5502996</v>
      </c>
      <c r="AL54" s="7">
        <v>5591130217.6696501</v>
      </c>
      <c r="AM54" s="7">
        <v>5770197348.4848499</v>
      </c>
      <c r="AN54" s="7">
        <v>6912150456.3233404</v>
      </c>
      <c r="AO54" s="7">
        <v>6590291048.2921104</v>
      </c>
      <c r="AP54" s="7">
        <v>7425703928.5714302</v>
      </c>
      <c r="AQ54" s="7">
        <v>9933133247.0892601</v>
      </c>
      <c r="AR54" s="7">
        <v>10011918444.1656</v>
      </c>
      <c r="AS54" s="7">
        <v>9547818700.1140308</v>
      </c>
      <c r="AT54" s="7">
        <v>10248617647.0588</v>
      </c>
      <c r="AU54" s="7">
        <v>10497908306.364599</v>
      </c>
      <c r="AV54" s="7">
        <v>9985844486.3336506</v>
      </c>
      <c r="AW54" s="7">
        <v>10397897085.610201</v>
      </c>
      <c r="AX54" s="7">
        <v>11420227884.6154</v>
      </c>
      <c r="AY54" s="7">
        <v>14547325028.312599</v>
      </c>
      <c r="AZ54" s="7">
        <v>17320552500</v>
      </c>
      <c r="BA54" s="7">
        <v>18433411267.255299</v>
      </c>
      <c r="BB54" s="7">
        <v>20072786350.520599</v>
      </c>
      <c r="BC54" s="7">
        <v>23968764029.564701</v>
      </c>
      <c r="BD54" s="7">
        <v>27844698989.307201</v>
      </c>
      <c r="BE54" s="7">
        <v>25945391775.493198</v>
      </c>
      <c r="BF54" s="7">
        <v>25732432719.077301</v>
      </c>
      <c r="BG54" s="7">
        <v>27565469097.995499</v>
      </c>
      <c r="BH54" s="7">
        <v>24978513426.6992</v>
      </c>
      <c r="BI54" s="7">
        <v>23900872625.846699</v>
      </c>
      <c r="BJ54" s="7">
        <v>23156850006.6427</v>
      </c>
      <c r="BK54" s="7">
        <v>19842404304.892899</v>
      </c>
      <c r="BL54" s="7">
        <v>20953442550.365299</v>
      </c>
      <c r="BM54" s="7">
        <v>22729184365.1152</v>
      </c>
      <c r="BN54" s="7">
        <v>25309818138.875801</v>
      </c>
      <c r="BO54" s="7">
        <v>24948935408.037601</v>
      </c>
      <c r="BP54" s="7"/>
    </row>
    <row r="55" spans="1:68" hidden="1" outlineLevel="1" x14ac:dyDescent="0.2">
      <c r="A55" t="s">
        <v>425</v>
      </c>
      <c r="B55" t="s">
        <v>424</v>
      </c>
      <c r="C55" t="str">
        <f>VLOOKUP(B55,'Country Code &amp; Info'!A:D,2)</f>
        <v>Czech Republic</v>
      </c>
      <c r="D55" t="b">
        <f>IF(ISNA(_xlfn.XLOOKUP(B55,'GDP Pred - 2060'!M:M,'GDP Pred - 2060'!M:M)), FALSE, TRUE)</f>
        <v>1</v>
      </c>
      <c r="E55" t="str">
        <f>VLOOKUP(B55,'Country Code &amp; Info'!A:D,3)</f>
        <v>Europe &amp; Central Asia</v>
      </c>
      <c r="F55" t="s">
        <v>1</v>
      </c>
      <c r="G55" t="s">
        <v>0</v>
      </c>
      <c r="P55" s="7"/>
      <c r="Q55" s="7"/>
      <c r="R55" s="7"/>
      <c r="S55" s="7"/>
      <c r="T55" s="7"/>
      <c r="U55" s="7"/>
      <c r="V55" s="7"/>
      <c r="W55" s="7"/>
      <c r="X55" s="7"/>
      <c r="Y55" s="7"/>
      <c r="Z55" s="7"/>
      <c r="AA55" s="7"/>
      <c r="AB55" s="7"/>
      <c r="AC55" s="7"/>
      <c r="AD55" s="7"/>
      <c r="AE55" s="7"/>
      <c r="AF55" s="7"/>
      <c r="AG55" s="7"/>
      <c r="AH55" s="7"/>
      <c r="AI55" s="7"/>
      <c r="AJ55" s="7"/>
      <c r="AK55" s="7"/>
      <c r="AL55" s="7">
        <v>40728950704.617599</v>
      </c>
      <c r="AM55" s="7">
        <v>29859921158.869598</v>
      </c>
      <c r="AN55" s="7">
        <v>34805013229.571999</v>
      </c>
      <c r="AO55" s="7">
        <v>40866748705.107498</v>
      </c>
      <c r="AP55" s="7">
        <v>47850203856.175102</v>
      </c>
      <c r="AQ55" s="7">
        <v>60147174076.865097</v>
      </c>
      <c r="AR55" s="7">
        <v>67387788632.981201</v>
      </c>
      <c r="AS55" s="7">
        <v>62180159376.123901</v>
      </c>
      <c r="AT55" s="7">
        <v>66807429711.411003</v>
      </c>
      <c r="AU55" s="7">
        <v>65173130995.221199</v>
      </c>
      <c r="AV55" s="7">
        <v>61828166496.094101</v>
      </c>
      <c r="AW55" s="7">
        <v>67808032979.5429</v>
      </c>
      <c r="AX55" s="7">
        <v>82196001050.747406</v>
      </c>
      <c r="AY55" s="7">
        <v>100090467581.26801</v>
      </c>
      <c r="AZ55" s="7">
        <v>119814434353.575</v>
      </c>
      <c r="BA55" s="7">
        <v>137143471328.274</v>
      </c>
      <c r="BB55" s="7">
        <v>156264095664.64301</v>
      </c>
      <c r="BC55" s="7">
        <v>190183800884.01801</v>
      </c>
      <c r="BD55" s="7">
        <v>236816485762.98801</v>
      </c>
      <c r="BE55" s="7">
        <v>207434296805.32999</v>
      </c>
      <c r="BF55" s="7">
        <v>209069940963.177</v>
      </c>
      <c r="BG55" s="7">
        <v>229562733398.948</v>
      </c>
      <c r="BH55" s="7">
        <v>208857719320.64899</v>
      </c>
      <c r="BI55" s="7">
        <v>211685616592.931</v>
      </c>
      <c r="BJ55" s="7">
        <v>209358834156.32901</v>
      </c>
      <c r="BK55" s="7">
        <v>188033050459.88101</v>
      </c>
      <c r="BL55" s="7">
        <v>196272068576.33801</v>
      </c>
      <c r="BM55" s="7">
        <v>218628940951.67499</v>
      </c>
      <c r="BN55" s="7">
        <v>248908731817.50201</v>
      </c>
      <c r="BO55" s="7">
        <v>250680504529.647</v>
      </c>
      <c r="BP55" s="7"/>
    </row>
    <row r="56" spans="1:68" hidden="1" outlineLevel="1" x14ac:dyDescent="0.2">
      <c r="A56" t="s">
        <v>423</v>
      </c>
      <c r="B56" t="s">
        <v>422</v>
      </c>
      <c r="C56" t="str">
        <f>VLOOKUP(B56,'Country Code &amp; Info'!A:D,2)</f>
        <v>Germany</v>
      </c>
      <c r="D56" t="b">
        <f>IF(ISNA(_xlfn.XLOOKUP(B56,'GDP Pred - 2060'!M:M,'GDP Pred - 2060'!M:M)), FALSE, TRUE)</f>
        <v>1</v>
      </c>
      <c r="E56" t="str">
        <f>VLOOKUP(B56,'Country Code &amp; Info'!A:D,3)</f>
        <v>Europe &amp; Central Asia</v>
      </c>
      <c r="F56" t="s">
        <v>1</v>
      </c>
      <c r="G56" t="s">
        <v>0</v>
      </c>
      <c r="P56" s="7"/>
      <c r="Q56" s="7"/>
      <c r="R56" s="7">
        <v>215838448137.65799</v>
      </c>
      <c r="S56" s="7">
        <v>249985055484.30301</v>
      </c>
      <c r="T56" s="7">
        <v>299801542047.47601</v>
      </c>
      <c r="U56" s="7">
        <v>398374021953.89697</v>
      </c>
      <c r="V56" s="7">
        <v>445303484241.55402</v>
      </c>
      <c r="W56" s="7">
        <v>490636517211.22498</v>
      </c>
      <c r="X56" s="7">
        <v>519754453161.41101</v>
      </c>
      <c r="Y56" s="7">
        <v>600498238019.03503</v>
      </c>
      <c r="Z56" s="7">
        <v>740469983446.93298</v>
      </c>
      <c r="AA56" s="7">
        <v>881345176608.68604</v>
      </c>
      <c r="AB56" s="7">
        <v>950290856466.53796</v>
      </c>
      <c r="AC56" s="7">
        <v>800472055387.27795</v>
      </c>
      <c r="AD56" s="7">
        <v>776576439106.95605</v>
      </c>
      <c r="AE56" s="7">
        <v>770684323247.79797</v>
      </c>
      <c r="AF56" s="7">
        <v>725111123634.11499</v>
      </c>
      <c r="AG56" s="7">
        <v>732534887058.198</v>
      </c>
      <c r="AH56" s="7">
        <v>1046259374943.71</v>
      </c>
      <c r="AI56" s="7">
        <v>1298176105549.51</v>
      </c>
      <c r="AJ56" s="7">
        <v>1401233225303.49</v>
      </c>
      <c r="AK56" s="7">
        <v>1398967436804.3301</v>
      </c>
      <c r="AL56" s="7">
        <v>1771671206875.6799</v>
      </c>
      <c r="AM56" s="7">
        <v>1868945197407.1899</v>
      </c>
      <c r="AN56" s="7">
        <v>2131571696931.75</v>
      </c>
      <c r="AO56" s="7">
        <v>2071323790370.28</v>
      </c>
      <c r="AP56" s="7">
        <v>2205074123177.0498</v>
      </c>
      <c r="AQ56" s="7">
        <v>2585792275146.7202</v>
      </c>
      <c r="AR56" s="7">
        <v>2497244606186.6401</v>
      </c>
      <c r="AS56" s="7">
        <v>2211989623279.9502</v>
      </c>
      <c r="AT56" s="7">
        <v>2238990774702.6802</v>
      </c>
      <c r="AU56" s="7">
        <v>2194204133816.3201</v>
      </c>
      <c r="AV56" s="7">
        <v>1943145384190.1599</v>
      </c>
      <c r="AW56" s="7">
        <v>1944107382550.3401</v>
      </c>
      <c r="AX56" s="7">
        <v>2068624129493.6899</v>
      </c>
      <c r="AY56" s="7">
        <v>2496128668171.5601</v>
      </c>
      <c r="AZ56" s="7">
        <v>2809187981127.3901</v>
      </c>
      <c r="BA56" s="7">
        <v>2845802760850.6401</v>
      </c>
      <c r="BB56" s="7">
        <v>2992196713084.9302</v>
      </c>
      <c r="BC56" s="7">
        <v>3421229126745.1401</v>
      </c>
      <c r="BD56" s="7">
        <v>3730027830672.3301</v>
      </c>
      <c r="BE56" s="7">
        <v>3397791053070.2998</v>
      </c>
      <c r="BF56" s="7">
        <v>3396354075663.73</v>
      </c>
      <c r="BG56" s="7">
        <v>3744408602683.9399</v>
      </c>
      <c r="BH56" s="7">
        <v>3527344944139.8301</v>
      </c>
      <c r="BI56" s="7">
        <v>3732743446218.9199</v>
      </c>
      <c r="BJ56" s="7">
        <v>3883920155292.2598</v>
      </c>
      <c r="BK56" s="7">
        <v>3356235704119.75</v>
      </c>
      <c r="BL56" s="7">
        <v>3467498002104.3301</v>
      </c>
      <c r="BM56" s="7">
        <v>3682602479929.4199</v>
      </c>
      <c r="BN56" s="7">
        <v>3963767526250.98</v>
      </c>
      <c r="BO56" s="7">
        <v>3861123558039.21</v>
      </c>
      <c r="BP56" s="7"/>
    </row>
    <row r="57" spans="1:68" hidden="1" outlineLevel="1" x14ac:dyDescent="0.2">
      <c r="A57" t="s">
        <v>421</v>
      </c>
      <c r="B57" t="s">
        <v>420</v>
      </c>
      <c r="C57" t="str">
        <f>VLOOKUP(B57,'Country Code &amp; Info'!A:D,2)</f>
        <v>Djibouti</v>
      </c>
      <c r="D57" t="b">
        <f>IF(ISNA(_xlfn.XLOOKUP(B57,'GDP Pred - 2060'!M:M,'GDP Pred - 2060'!M:M)), FALSE, TRUE)</f>
        <v>0</v>
      </c>
      <c r="E57" t="str">
        <f>VLOOKUP(B57,'Country Code &amp; Info'!A:D,3)</f>
        <v>Middle East &amp; North Africa</v>
      </c>
      <c r="F57" t="s">
        <v>1</v>
      </c>
      <c r="G57" t="s">
        <v>0</v>
      </c>
      <c r="P57" s="7"/>
      <c r="Q57" s="7"/>
      <c r="R57" s="7"/>
      <c r="S57" s="7"/>
      <c r="T57" s="7"/>
      <c r="U57" s="7"/>
      <c r="V57" s="7"/>
      <c r="W57" s="7"/>
      <c r="X57" s="7"/>
      <c r="Y57" s="7"/>
      <c r="Z57" s="7"/>
      <c r="AA57" s="7"/>
      <c r="AB57" s="7"/>
      <c r="AC57" s="7"/>
      <c r="AD57" s="7"/>
      <c r="AE57" s="7"/>
      <c r="AF57" s="7"/>
      <c r="AG57" s="7">
        <v>340989527.96799499</v>
      </c>
      <c r="AH57" s="7"/>
      <c r="AI57" s="7">
        <v>373371738.28641498</v>
      </c>
      <c r="AJ57" s="7">
        <v>395794538.63077497</v>
      </c>
      <c r="AK57" s="7">
        <v>409220087.10281801</v>
      </c>
      <c r="AL57" s="7">
        <v>452328087.28287601</v>
      </c>
      <c r="AM57" s="7">
        <v>462421998.52577901</v>
      </c>
      <c r="AN57" s="7">
        <v>478058304.87111801</v>
      </c>
      <c r="AO57" s="7">
        <v>466048469.22986001</v>
      </c>
      <c r="AP57" s="7">
        <v>491689220.74487501</v>
      </c>
      <c r="AQ57" s="7">
        <v>497723960.58991301</v>
      </c>
      <c r="AR57" s="7">
        <v>494004647.73436999</v>
      </c>
      <c r="AS57" s="7">
        <v>502675542.00122702</v>
      </c>
      <c r="AT57" s="7">
        <v>514267869.300758</v>
      </c>
      <c r="AU57" s="7">
        <v>536080148.09729898</v>
      </c>
      <c r="AV57" s="7">
        <v>551230861.85650504</v>
      </c>
      <c r="AW57" s="7">
        <v>572417440.82016206</v>
      </c>
      <c r="AX57" s="7">
        <v>591122039.60139799</v>
      </c>
      <c r="AY57" s="7">
        <v>622044665.51504898</v>
      </c>
      <c r="AZ57" s="7">
        <v>666072101.77750504</v>
      </c>
      <c r="BA57" s="7">
        <v>708633194.72656596</v>
      </c>
      <c r="BB57" s="7">
        <v>768873684.03283799</v>
      </c>
      <c r="BC57" s="7">
        <v>847918929.10798395</v>
      </c>
      <c r="BD57" s="7">
        <v>999105339.26772904</v>
      </c>
      <c r="BE57" s="7">
        <v>1049110684.72493</v>
      </c>
      <c r="BF57" s="7">
        <v>1128611700.3618</v>
      </c>
      <c r="BG57" s="7">
        <v>1239144501.77525</v>
      </c>
      <c r="BH57" s="7">
        <v>1353632941.5207</v>
      </c>
      <c r="BI57" s="7">
        <v>2042817162.85639</v>
      </c>
      <c r="BJ57" s="7">
        <v>2214681573.5693302</v>
      </c>
      <c r="BK57" s="7">
        <v>2430287967.0267801</v>
      </c>
      <c r="BL57" s="7">
        <v>2603554906.5946398</v>
      </c>
      <c r="BM57" s="7">
        <v>2751461055.59307</v>
      </c>
      <c r="BN57" s="7">
        <v>3012820409.6331301</v>
      </c>
      <c r="BO57" s="7">
        <v>3324634256.1332402</v>
      </c>
      <c r="BP57" s="7"/>
    </row>
    <row r="58" spans="1:68" hidden="1" outlineLevel="1" x14ac:dyDescent="0.2">
      <c r="A58" t="s">
        <v>419</v>
      </c>
      <c r="B58" t="s">
        <v>418</v>
      </c>
      <c r="C58" t="str">
        <f>VLOOKUP(B58,'Country Code &amp; Info'!A:D,2)</f>
        <v>Dominica</v>
      </c>
      <c r="D58" t="b">
        <f>IF(ISNA(_xlfn.XLOOKUP(B58,'GDP Pred - 2060'!M:M,'GDP Pred - 2060'!M:M)), FALSE, TRUE)</f>
        <v>0</v>
      </c>
      <c r="E58" t="str">
        <f>VLOOKUP(B58,'Country Code &amp; Info'!A:D,3)</f>
        <v>Latin America &amp; Caribbean</v>
      </c>
      <c r="F58" t="s">
        <v>1</v>
      </c>
      <c r="G58" t="s">
        <v>0</v>
      </c>
      <c r="P58" s="7"/>
      <c r="Q58" s="7"/>
      <c r="R58" s="7"/>
      <c r="S58" s="7"/>
      <c r="T58" s="7"/>
      <c r="U58" s="7"/>
      <c r="V58" s="7"/>
      <c r="W58" s="7"/>
      <c r="X58" s="7"/>
      <c r="Y58" s="7">
        <v>45872947.407407403</v>
      </c>
      <c r="Z58" s="7">
        <v>57130215.555555597</v>
      </c>
      <c r="AA58" s="7">
        <v>55017758.888888903</v>
      </c>
      <c r="AB58" s="7">
        <v>72804653.333333299</v>
      </c>
      <c r="AC58" s="7">
        <v>82107391.111111104</v>
      </c>
      <c r="AD58" s="7">
        <v>89527576.666666701</v>
      </c>
      <c r="AE58" s="7">
        <v>98665191.481481507</v>
      </c>
      <c r="AF58" s="7">
        <v>109157070.740741</v>
      </c>
      <c r="AG58" s="7">
        <v>119491932.962963</v>
      </c>
      <c r="AH58" s="7">
        <v>135161958.51851901</v>
      </c>
      <c r="AI58" s="7">
        <v>151868754.444444</v>
      </c>
      <c r="AJ58" s="7">
        <v>171106184.074074</v>
      </c>
      <c r="AK58" s="7">
        <v>185137242.96296301</v>
      </c>
      <c r="AL58" s="7">
        <v>201428730</v>
      </c>
      <c r="AM58" s="7">
        <v>219763222.222222</v>
      </c>
      <c r="AN58" s="7">
        <v>234058259.25925899</v>
      </c>
      <c r="AO58" s="7">
        <v>245527592.59259301</v>
      </c>
      <c r="AP58" s="7">
        <v>264375666.66666701</v>
      </c>
      <c r="AQ58" s="7">
        <v>274522148.148148</v>
      </c>
      <c r="AR58" s="7">
        <v>292286000</v>
      </c>
      <c r="AS58" s="7">
        <v>302989185.18518502</v>
      </c>
      <c r="AT58" s="7">
        <v>322409851.851852</v>
      </c>
      <c r="AU58" s="7">
        <v>331759000</v>
      </c>
      <c r="AV58" s="7">
        <v>333468888.88888901</v>
      </c>
      <c r="AW58" s="7">
        <v>340205074.07407397</v>
      </c>
      <c r="AX58" s="7">
        <v>333195185.18518502</v>
      </c>
      <c r="AY58" s="7">
        <v>343310666.66666698</v>
      </c>
      <c r="AZ58" s="7">
        <v>367199111.11111099</v>
      </c>
      <c r="BA58" s="7">
        <v>364255074.07407397</v>
      </c>
      <c r="BB58" s="7">
        <v>390250148.148148</v>
      </c>
      <c r="BC58" s="7">
        <v>421375851.851852</v>
      </c>
      <c r="BD58" s="7">
        <v>458190185.18518502</v>
      </c>
      <c r="BE58" s="7">
        <v>489074333.33333302</v>
      </c>
      <c r="BF58" s="7">
        <v>493825925.92592603</v>
      </c>
      <c r="BG58" s="7">
        <v>501025925.92592603</v>
      </c>
      <c r="BH58" s="7">
        <v>485996296.296296</v>
      </c>
      <c r="BI58" s="7">
        <v>498296296.296296</v>
      </c>
      <c r="BJ58" s="7">
        <v>520207407.40740699</v>
      </c>
      <c r="BK58" s="7">
        <v>540737037.03703701</v>
      </c>
      <c r="BL58" s="7">
        <v>576229629.62962997</v>
      </c>
      <c r="BM58" s="7">
        <v>519837037.03703701</v>
      </c>
      <c r="BN58" s="7">
        <v>551074074.07407403</v>
      </c>
      <c r="BO58" s="7">
        <v>582403703.703704</v>
      </c>
      <c r="BP58" s="7"/>
    </row>
    <row r="59" spans="1:68" hidden="1" outlineLevel="1" x14ac:dyDescent="0.2">
      <c r="A59" t="s">
        <v>417</v>
      </c>
      <c r="B59" t="s">
        <v>416</v>
      </c>
      <c r="C59" t="str">
        <f>VLOOKUP(B59,'Country Code &amp; Info'!A:D,2)</f>
        <v>Denmark</v>
      </c>
      <c r="D59" t="b">
        <f>IF(ISNA(_xlfn.XLOOKUP(B59,'GDP Pred - 2060'!M:M,'GDP Pred - 2060'!M:M)), FALSE, TRUE)</f>
        <v>1</v>
      </c>
      <c r="E59" t="str">
        <f>VLOOKUP(B59,'Country Code &amp; Info'!A:D,3)</f>
        <v>Europe &amp; Central Asia</v>
      </c>
      <c r="F59" t="s">
        <v>1</v>
      </c>
      <c r="G59" t="s">
        <v>0</v>
      </c>
      <c r="N59">
        <v>11931739858.704599</v>
      </c>
      <c r="O59">
        <v>13059064374.6287</v>
      </c>
      <c r="P59" s="7">
        <v>13505573866.6667</v>
      </c>
      <c r="Q59" s="7">
        <v>15414902266.6667</v>
      </c>
      <c r="R59" s="7">
        <v>17075457600</v>
      </c>
      <c r="S59" s="7">
        <v>19085731252.440701</v>
      </c>
      <c r="T59" s="7">
        <v>23232379951.937599</v>
      </c>
      <c r="U59" s="7">
        <v>30730626663.3606</v>
      </c>
      <c r="V59" s="7">
        <v>34160444798.109901</v>
      </c>
      <c r="W59" s="7">
        <v>40474406216.282097</v>
      </c>
      <c r="X59" s="7">
        <v>44575892473.118301</v>
      </c>
      <c r="Y59" s="7">
        <v>49784338519.456299</v>
      </c>
      <c r="Z59" s="7">
        <v>60362931853.624901</v>
      </c>
      <c r="AA59" s="7">
        <v>70366241969.207397</v>
      </c>
      <c r="AB59" s="7">
        <v>71127528699.941406</v>
      </c>
      <c r="AC59" s="7">
        <v>61877813965.241302</v>
      </c>
      <c r="AD59" s="7">
        <v>60412844678.603996</v>
      </c>
      <c r="AE59" s="7">
        <v>60644782176.052498</v>
      </c>
      <c r="AF59" s="7">
        <v>59105236853.793701</v>
      </c>
      <c r="AG59" s="7">
        <v>62658568287.342903</v>
      </c>
      <c r="AH59" s="7">
        <v>88078760103.819107</v>
      </c>
      <c r="AI59" s="7">
        <v>109414423928.77499</v>
      </c>
      <c r="AJ59" s="7">
        <v>115552846616.653</v>
      </c>
      <c r="AK59" s="7">
        <v>112409222182.70399</v>
      </c>
      <c r="AL59" s="7">
        <v>138247285815.85501</v>
      </c>
      <c r="AM59" s="7">
        <v>139224688814.19501</v>
      </c>
      <c r="AN59" s="7">
        <v>152915654478.88501</v>
      </c>
      <c r="AO59" s="7">
        <v>143195627014.60501</v>
      </c>
      <c r="AP59" s="7">
        <v>156162386724.52301</v>
      </c>
      <c r="AQ59" s="7">
        <v>185006881515.065</v>
      </c>
      <c r="AR59" s="7">
        <v>187632346387.98401</v>
      </c>
      <c r="AS59" s="7">
        <v>173537647058.82401</v>
      </c>
      <c r="AT59" s="7">
        <v>176991934992.83701</v>
      </c>
      <c r="AU59" s="7">
        <v>177965188354.69199</v>
      </c>
      <c r="AV59" s="7">
        <v>164158739097.62299</v>
      </c>
      <c r="AW59" s="7">
        <v>164791442543.375</v>
      </c>
      <c r="AX59" s="7">
        <v>178635163717.431</v>
      </c>
      <c r="AY59" s="7">
        <v>218096033517.009</v>
      </c>
      <c r="AZ59" s="7">
        <v>251373002954.38199</v>
      </c>
      <c r="BA59" s="7">
        <v>264467336457.17001</v>
      </c>
      <c r="BB59" s="7">
        <v>282884947702.966</v>
      </c>
      <c r="BC59" s="7">
        <v>319423424509.06598</v>
      </c>
      <c r="BD59" s="7">
        <v>353361038818.383</v>
      </c>
      <c r="BE59" s="7">
        <v>321241303699.00598</v>
      </c>
      <c r="BF59" s="7">
        <v>321995279401.50201</v>
      </c>
      <c r="BG59" s="7">
        <v>344003137611.271</v>
      </c>
      <c r="BH59" s="7">
        <v>327148943812.13702</v>
      </c>
      <c r="BI59" s="7">
        <v>343584391647.927</v>
      </c>
      <c r="BJ59" s="7">
        <v>352993631617.70801</v>
      </c>
      <c r="BK59" s="7">
        <v>302673070846.85699</v>
      </c>
      <c r="BL59" s="7">
        <v>313115929314.33899</v>
      </c>
      <c r="BM59" s="7">
        <v>332121063806.39099</v>
      </c>
      <c r="BN59" s="7">
        <v>356879499797.896</v>
      </c>
      <c r="BO59" s="7">
        <v>350104327658.67499</v>
      </c>
      <c r="BP59" s="7"/>
    </row>
    <row r="60" spans="1:68" hidden="1" outlineLevel="1" x14ac:dyDescent="0.2">
      <c r="A60" t="s">
        <v>415</v>
      </c>
      <c r="B60" t="s">
        <v>414</v>
      </c>
      <c r="C60" t="str">
        <f>VLOOKUP(B60,'Country Code &amp; Info'!A:D,2)</f>
        <v>Dominican Republic</v>
      </c>
      <c r="D60" t="b">
        <f>IF(ISNA(_xlfn.XLOOKUP(B60,'GDP Pred - 2060'!M:M,'GDP Pred - 2060'!M:M)), FALSE, TRUE)</f>
        <v>0</v>
      </c>
      <c r="E60" t="str">
        <f>VLOOKUP(B60,'Country Code &amp; Info'!A:D,3)</f>
        <v>Latin America &amp; Caribbean</v>
      </c>
      <c r="F60" t="s">
        <v>1</v>
      </c>
      <c r="G60" t="s">
        <v>0</v>
      </c>
      <c r="H60">
        <v>672399700</v>
      </c>
      <c r="I60">
        <v>654100200</v>
      </c>
      <c r="J60">
        <v>824100000</v>
      </c>
      <c r="K60">
        <v>940799900</v>
      </c>
      <c r="L60">
        <v>1025599900</v>
      </c>
      <c r="M60">
        <v>888100000</v>
      </c>
      <c r="N60">
        <v>983900000</v>
      </c>
      <c r="O60">
        <v>1034800000</v>
      </c>
      <c r="P60" s="7">
        <v>1079100000</v>
      </c>
      <c r="Q60" s="7">
        <v>1230500000</v>
      </c>
      <c r="R60" s="7">
        <v>1485500000</v>
      </c>
      <c r="S60" s="7">
        <v>1666500000</v>
      </c>
      <c r="T60" s="7">
        <v>1987400000</v>
      </c>
      <c r="U60" s="7">
        <v>2344800000</v>
      </c>
      <c r="V60" s="7">
        <v>2925700000</v>
      </c>
      <c r="W60" s="7">
        <v>3599200000</v>
      </c>
      <c r="X60" s="7">
        <v>3951500000</v>
      </c>
      <c r="Y60" s="7">
        <v>4587100000</v>
      </c>
      <c r="Z60" s="7">
        <v>4734400000</v>
      </c>
      <c r="AA60" s="7">
        <v>5498800000</v>
      </c>
      <c r="AB60" s="7">
        <v>6761300000</v>
      </c>
      <c r="AC60" s="7">
        <v>7561300000</v>
      </c>
      <c r="AD60" s="7">
        <v>8267400000</v>
      </c>
      <c r="AE60" s="7">
        <v>9220600000</v>
      </c>
      <c r="AF60" s="7">
        <v>11594000000</v>
      </c>
      <c r="AG60" s="7">
        <v>5044592944.8049898</v>
      </c>
      <c r="AH60" s="7">
        <v>6122198120.0289202</v>
      </c>
      <c r="AI60" s="7">
        <v>5826987099.4590101</v>
      </c>
      <c r="AJ60" s="7">
        <v>5374314928.4253597</v>
      </c>
      <c r="AK60" s="7">
        <v>6686593059.9369097</v>
      </c>
      <c r="AL60" s="7">
        <v>7073675544.8084698</v>
      </c>
      <c r="AM60" s="7">
        <v>9734321854.6609802</v>
      </c>
      <c r="AN60" s="7">
        <v>11356271338.9377</v>
      </c>
      <c r="AO60" s="7">
        <v>13081042396.3153</v>
      </c>
      <c r="AP60" s="7">
        <v>14664237669.313499</v>
      </c>
      <c r="AQ60" s="7">
        <v>16598679275.3976</v>
      </c>
      <c r="AR60" s="7">
        <v>18241691854.191399</v>
      </c>
      <c r="AS60" s="7">
        <v>20017908832.328499</v>
      </c>
      <c r="AT60" s="7">
        <v>21672526559.747898</v>
      </c>
      <c r="AU60" s="7">
        <v>22137599984.437302</v>
      </c>
      <c r="AV60" s="7">
        <v>24305116729.170101</v>
      </c>
      <c r="AW60" s="7">
        <v>25601765403.0896</v>
      </c>
      <c r="AX60" s="7">
        <v>27137508655.312698</v>
      </c>
      <c r="AY60" s="7">
        <v>21403167849.035301</v>
      </c>
      <c r="AZ60" s="7">
        <v>22322395369.138401</v>
      </c>
      <c r="BA60" s="7">
        <v>35777570134.038498</v>
      </c>
      <c r="BB60" s="7">
        <v>37879869898.3451</v>
      </c>
      <c r="BC60" s="7">
        <v>43965420071.091499</v>
      </c>
      <c r="BD60" s="7">
        <v>48122547176.832199</v>
      </c>
      <c r="BE60" s="7">
        <v>48261033297.300102</v>
      </c>
      <c r="BF60" s="7">
        <v>53860175556.520798</v>
      </c>
      <c r="BG60" s="7">
        <v>58029750744.380898</v>
      </c>
      <c r="BH60" s="7">
        <v>60681537194.707603</v>
      </c>
      <c r="BI60" s="7">
        <v>62682163837.6521</v>
      </c>
      <c r="BJ60" s="7">
        <v>67179914026.277298</v>
      </c>
      <c r="BK60" s="7">
        <v>71164825257.737198</v>
      </c>
      <c r="BL60" s="7">
        <v>75704720189.620407</v>
      </c>
      <c r="BM60" s="7">
        <v>79997975622.760406</v>
      </c>
      <c r="BN60" s="7">
        <v>85555378043.799896</v>
      </c>
      <c r="BO60" s="7">
        <v>88941299734.207306</v>
      </c>
      <c r="BP60" s="7"/>
    </row>
    <row r="61" spans="1:68" hidden="1" outlineLevel="1" x14ac:dyDescent="0.2">
      <c r="A61" t="s">
        <v>413</v>
      </c>
      <c r="B61" t="s">
        <v>412</v>
      </c>
      <c r="C61" t="str">
        <f>VLOOKUP(B61,'Country Code &amp; Info'!A:D,2)</f>
        <v>Algeria</v>
      </c>
      <c r="D61" t="b">
        <f>IF(ISNA(_xlfn.XLOOKUP(B61,'GDP Pred - 2060'!M:M,'GDP Pred - 2060'!M:M)), FALSE, TRUE)</f>
        <v>0</v>
      </c>
      <c r="E61" t="str">
        <f>VLOOKUP(B61,'Country Code &amp; Info'!A:D,3)</f>
        <v>Middle East &amp; North Africa</v>
      </c>
      <c r="F61" t="s">
        <v>1</v>
      </c>
      <c r="G61" t="s">
        <v>0</v>
      </c>
      <c r="J61">
        <v>2001468867.7334399</v>
      </c>
      <c r="K61">
        <v>2703014867.3283401</v>
      </c>
      <c r="L61">
        <v>2909351792.5865898</v>
      </c>
      <c r="M61">
        <v>3136258896.9232998</v>
      </c>
      <c r="N61">
        <v>3039834558.7490602</v>
      </c>
      <c r="O61">
        <v>3370843065.7673502</v>
      </c>
      <c r="P61" s="7">
        <v>3852115816.9775801</v>
      </c>
      <c r="Q61" s="7">
        <v>4257218772.1536899</v>
      </c>
      <c r="R61" s="7">
        <v>4863487492.65763</v>
      </c>
      <c r="S61" s="7">
        <v>5077222366.97472</v>
      </c>
      <c r="T61" s="7">
        <v>6761786386.5471296</v>
      </c>
      <c r="U61" s="7">
        <v>8715105930.4910107</v>
      </c>
      <c r="V61" s="7">
        <v>13209713643.321899</v>
      </c>
      <c r="W61" s="7">
        <v>15557934268.4965</v>
      </c>
      <c r="X61" s="7">
        <v>17728347374.993999</v>
      </c>
      <c r="Y61" s="7">
        <v>20971901273.271</v>
      </c>
      <c r="Z61" s="7">
        <v>26364491313.447102</v>
      </c>
      <c r="AA61" s="7">
        <v>33243422157.6311</v>
      </c>
      <c r="AB61" s="7">
        <v>42345277342.019501</v>
      </c>
      <c r="AC61" s="7">
        <v>44348672667.871498</v>
      </c>
      <c r="AD61" s="7">
        <v>45207088715.6483</v>
      </c>
      <c r="AE61" s="7">
        <v>48801369800.3675</v>
      </c>
      <c r="AF61" s="7">
        <v>53698278905.967796</v>
      </c>
      <c r="AG61" s="7">
        <v>57937868670.193703</v>
      </c>
      <c r="AH61" s="7">
        <v>63696301892.8116</v>
      </c>
      <c r="AI61" s="7">
        <v>66742267773.1959</v>
      </c>
      <c r="AJ61" s="7">
        <v>59089067187.394302</v>
      </c>
      <c r="AK61" s="7">
        <v>55631489801.550797</v>
      </c>
      <c r="AL61" s="7">
        <v>62045099642.777397</v>
      </c>
      <c r="AM61" s="7">
        <v>45715367087.100098</v>
      </c>
      <c r="AN61" s="7">
        <v>48003298223.117798</v>
      </c>
      <c r="AO61" s="7">
        <v>49946455210.966003</v>
      </c>
      <c r="AP61" s="7">
        <v>42542571305.513603</v>
      </c>
      <c r="AQ61" s="7">
        <v>41764052457.881401</v>
      </c>
      <c r="AR61" s="7">
        <v>46941496779.849899</v>
      </c>
      <c r="AS61" s="7">
        <v>48177862501.949501</v>
      </c>
      <c r="AT61" s="7">
        <v>48187747528.899002</v>
      </c>
      <c r="AU61" s="7">
        <v>48640580406.765404</v>
      </c>
      <c r="AV61" s="7">
        <v>54790233855.966003</v>
      </c>
      <c r="AW61" s="7">
        <v>54744725765.719101</v>
      </c>
      <c r="AX61" s="7">
        <v>56760246981.752502</v>
      </c>
      <c r="AY61" s="7">
        <v>67863841333.419502</v>
      </c>
      <c r="AZ61" s="7">
        <v>85325003122.094696</v>
      </c>
      <c r="BA61" s="7">
        <v>103198251003.394</v>
      </c>
      <c r="BB61" s="7">
        <v>117027321306.159</v>
      </c>
      <c r="BC61" s="7">
        <v>134845573817.76199</v>
      </c>
      <c r="BD61" s="7">
        <v>171008067513.16199</v>
      </c>
      <c r="BE61" s="7">
        <v>137206139022.71201</v>
      </c>
      <c r="BF61" s="7">
        <v>161155315145.814</v>
      </c>
      <c r="BG61" s="7">
        <v>200254371997.255</v>
      </c>
      <c r="BH61" s="7">
        <v>209021250805.93201</v>
      </c>
      <c r="BI61" s="7">
        <v>209724351221.97</v>
      </c>
      <c r="BJ61" s="7">
        <v>213860450595.82901</v>
      </c>
      <c r="BK61" s="7">
        <v>166361491140.75299</v>
      </c>
      <c r="BL61" s="7">
        <v>159994837855.12</v>
      </c>
      <c r="BM61" s="7">
        <v>170163165960.51599</v>
      </c>
      <c r="BN61" s="7">
        <v>175405660377.358</v>
      </c>
      <c r="BO61" s="7">
        <v>171091289782.245</v>
      </c>
      <c r="BP61" s="7"/>
    </row>
    <row r="62" spans="1:68" hidden="1" outlineLevel="1" x14ac:dyDescent="0.2">
      <c r="A62" t="s">
        <v>411</v>
      </c>
      <c r="B62" t="s">
        <v>410</v>
      </c>
      <c r="C62" t="str">
        <f>VLOOKUP(B62,'Country Code &amp; Info'!A:D,2)</f>
        <v>East Asia &amp; Pacific (excluding high income)</v>
      </c>
      <c r="D62" t="b">
        <f>IF(ISNA(_xlfn.XLOOKUP(B62,'GDP Pred - 2060'!M:M,'GDP Pred - 2060'!M:M)), FALSE, TRUE)</f>
        <v>0</v>
      </c>
      <c r="E62">
        <f>VLOOKUP(B62,'Country Code &amp; Info'!A:D,3)</f>
        <v>0</v>
      </c>
      <c r="F62" t="s">
        <v>1</v>
      </c>
      <c r="G62" t="s">
        <v>0</v>
      </c>
      <c r="H62">
        <v>80250493641.905502</v>
      </c>
      <c r="I62">
        <v>70446019997.354202</v>
      </c>
      <c r="J62">
        <v>64553767695.372704</v>
      </c>
      <c r="K62">
        <v>69902770698.820908</v>
      </c>
      <c r="L62">
        <v>81045145099.940002</v>
      </c>
      <c r="M62">
        <v>94581254563.504501</v>
      </c>
      <c r="N62">
        <v>103540472760.25</v>
      </c>
      <c r="O62">
        <v>100327451309.75</v>
      </c>
      <c r="P62" s="7">
        <v>101263489712.10699</v>
      </c>
      <c r="Q62" s="7">
        <v>113708221259.87199</v>
      </c>
      <c r="R62" s="7">
        <v>126754692007.853</v>
      </c>
      <c r="S62" s="7">
        <v>136312508921.707</v>
      </c>
      <c r="T62" s="7">
        <v>154640871985.06699</v>
      </c>
      <c r="U62" s="7">
        <v>194700763785.13501</v>
      </c>
      <c r="V62" s="7">
        <v>219659099843.73099</v>
      </c>
      <c r="W62" s="7">
        <v>246943735735.87399</v>
      </c>
      <c r="X62" s="7">
        <v>250649536372.07901</v>
      </c>
      <c r="Y62" s="7">
        <v>289645128619.70801</v>
      </c>
      <c r="Z62" s="7">
        <v>280407231423.82202</v>
      </c>
      <c r="AA62" s="7">
        <v>324800784563.948</v>
      </c>
      <c r="AB62" s="7">
        <v>374787819832.93701</v>
      </c>
      <c r="AC62" s="7">
        <v>399935092084.71997</v>
      </c>
      <c r="AD62" s="7">
        <v>419729871996.25</v>
      </c>
      <c r="AE62" s="7">
        <v>440421938482.22198</v>
      </c>
      <c r="AF62" s="7">
        <v>478031145992.70697</v>
      </c>
      <c r="AG62" s="7">
        <v>523887269107.87903</v>
      </c>
      <c r="AH62" s="7">
        <v>522409369802.41199</v>
      </c>
      <c r="AI62" s="7">
        <v>515943573362.005</v>
      </c>
      <c r="AJ62" s="7">
        <v>572205344911.86902</v>
      </c>
      <c r="AK62" s="7">
        <v>618412463171.29602</v>
      </c>
      <c r="AL62" s="7">
        <v>662879649054.75305</v>
      </c>
      <c r="AM62" s="7">
        <v>719408974253.72595</v>
      </c>
      <c r="AN62" s="7">
        <v>806166278366.20801</v>
      </c>
      <c r="AO62" s="7">
        <v>885049869025.14099</v>
      </c>
      <c r="AP62" s="7">
        <v>1064721034788.21</v>
      </c>
      <c r="AQ62" s="7">
        <v>1314165537810.47</v>
      </c>
      <c r="AR62" s="7">
        <v>1509463177863.6499</v>
      </c>
      <c r="AS62" s="7">
        <v>1563525831175.22</v>
      </c>
      <c r="AT62" s="7">
        <v>1433031594737.25</v>
      </c>
      <c r="AU62" s="7">
        <v>1576375003974.6599</v>
      </c>
      <c r="AV62" s="7">
        <v>1737749129261.3401</v>
      </c>
      <c r="AW62" s="7">
        <v>1848789443485.76</v>
      </c>
      <c r="AX62" s="7">
        <v>2046198377299.8601</v>
      </c>
      <c r="AY62" s="7">
        <v>2315828971757.4399</v>
      </c>
      <c r="AZ62" s="7">
        <v>2685127810718.1602</v>
      </c>
      <c r="BA62" s="7">
        <v>3110134079005.8101</v>
      </c>
      <c r="BB62" s="7">
        <v>3745631317286.5498</v>
      </c>
      <c r="BC62" s="7">
        <v>4735293106343.0303</v>
      </c>
      <c r="BD62" s="7">
        <v>5990763203434.5596</v>
      </c>
      <c r="BE62" s="7">
        <v>6496157409688.5703</v>
      </c>
      <c r="BF62" s="7">
        <v>7874770924892.71</v>
      </c>
      <c r="BG62" s="7">
        <v>9620273762794.0898</v>
      </c>
      <c r="BH62" s="7">
        <v>10727640354235.6</v>
      </c>
      <c r="BI62" s="7">
        <v>11835629991510.1</v>
      </c>
      <c r="BJ62" s="7">
        <v>12761629787232.4</v>
      </c>
      <c r="BK62" s="7">
        <v>13294602254117.5</v>
      </c>
      <c r="BL62" s="7">
        <v>13575794190520.199</v>
      </c>
      <c r="BM62" s="7">
        <v>14835961478596.199</v>
      </c>
      <c r="BN62" s="7">
        <v>16594146987960.9</v>
      </c>
      <c r="BO62" s="7">
        <v>17151686026915.6</v>
      </c>
      <c r="BP62" s="7"/>
    </row>
    <row r="63" spans="1:68" hidden="1" outlineLevel="1" x14ac:dyDescent="0.2">
      <c r="A63" t="s">
        <v>409</v>
      </c>
      <c r="B63" t="s">
        <v>408</v>
      </c>
      <c r="C63" t="str">
        <f>VLOOKUP(B63,'Country Code &amp; Info'!A:D,2)</f>
        <v>Early-demographic dividend</v>
      </c>
      <c r="D63" t="b">
        <f>IF(ISNA(_xlfn.XLOOKUP(B63,'GDP Pred - 2060'!M:M,'GDP Pred - 2060'!M:M)), FALSE, TRUE)</f>
        <v>0</v>
      </c>
      <c r="E63">
        <f>VLOOKUP(B63,'Country Code &amp; Info'!A:D,3)</f>
        <v>0</v>
      </c>
      <c r="F63" t="s">
        <v>1</v>
      </c>
      <c r="G63" t="s">
        <v>0</v>
      </c>
      <c r="H63">
        <v>151710641065.026</v>
      </c>
      <c r="I63">
        <v>152833587349.414</v>
      </c>
      <c r="J63">
        <v>158621887184.41599</v>
      </c>
      <c r="K63">
        <v>168185859037.64499</v>
      </c>
      <c r="L63">
        <v>193055401617.94299</v>
      </c>
      <c r="M63">
        <v>209371590635.11301</v>
      </c>
      <c r="N63">
        <v>206448731440.909</v>
      </c>
      <c r="O63">
        <v>216938455959.86301</v>
      </c>
      <c r="P63" s="7">
        <v>234835259599.341</v>
      </c>
      <c r="Q63" s="7">
        <v>262321358690.948</v>
      </c>
      <c r="R63" s="7">
        <v>279020915487.03302</v>
      </c>
      <c r="S63" s="7">
        <v>301220799639.64301</v>
      </c>
      <c r="T63" s="7">
        <v>331134691141.80298</v>
      </c>
      <c r="U63" s="7">
        <v>423338544573.62701</v>
      </c>
      <c r="V63" s="7">
        <v>593424176979.34302</v>
      </c>
      <c r="W63" s="7">
        <v>635950355468.73401</v>
      </c>
      <c r="X63" s="7">
        <v>693476881003.198</v>
      </c>
      <c r="Y63" s="7">
        <v>775182068218.104</v>
      </c>
      <c r="Z63" s="7">
        <v>858654306071.06995</v>
      </c>
      <c r="AA63" s="7">
        <v>1044377009409.25</v>
      </c>
      <c r="AB63" s="7">
        <v>1297249977434.2</v>
      </c>
      <c r="AC63" s="7">
        <v>1446432600426.26</v>
      </c>
      <c r="AD63" s="7">
        <v>1378951805911.53</v>
      </c>
      <c r="AE63" s="7">
        <v>1391392890604.53</v>
      </c>
      <c r="AF63" s="7">
        <v>1379845237359.22</v>
      </c>
      <c r="AG63" s="7">
        <v>1414883644290.9199</v>
      </c>
      <c r="AH63" s="7">
        <v>1425500857994.8701</v>
      </c>
      <c r="AI63" s="7">
        <v>1431465106441.51</v>
      </c>
      <c r="AJ63" s="7">
        <v>1525313378674.6499</v>
      </c>
      <c r="AK63" s="7">
        <v>1550134267369.5901</v>
      </c>
      <c r="AL63" s="7">
        <v>1819322596299.3899</v>
      </c>
      <c r="AM63" s="7">
        <v>1927413036985.1499</v>
      </c>
      <c r="AN63" s="7">
        <v>2115223040436.03</v>
      </c>
      <c r="AO63" s="7">
        <v>2316491616326.5</v>
      </c>
      <c r="AP63" s="7">
        <v>2429223819937.2998</v>
      </c>
      <c r="AQ63" s="7">
        <v>2494157229089.4102</v>
      </c>
      <c r="AR63" s="7">
        <v>2716413088606.8101</v>
      </c>
      <c r="AS63" s="7">
        <v>2905168131422.5801</v>
      </c>
      <c r="AT63" s="7">
        <v>2871419752686.6099</v>
      </c>
      <c r="AU63" s="7">
        <v>3039237639701.7002</v>
      </c>
      <c r="AV63" s="7">
        <v>3310687184969.0801</v>
      </c>
      <c r="AW63" s="7">
        <v>3276711855487.9702</v>
      </c>
      <c r="AX63" s="7">
        <v>3181210763289.98</v>
      </c>
      <c r="AY63" s="7">
        <v>3538817561930.6201</v>
      </c>
      <c r="AZ63" s="7">
        <v>4114924539187.2598</v>
      </c>
      <c r="BA63" s="7">
        <v>4796423014020.8496</v>
      </c>
      <c r="BB63" s="7">
        <v>5484204669702.29</v>
      </c>
      <c r="BC63" s="7">
        <v>6503649718661.96</v>
      </c>
      <c r="BD63" s="7">
        <v>7333172265219.8096</v>
      </c>
      <c r="BE63" s="7">
        <v>7059238259316.2197</v>
      </c>
      <c r="BF63" s="7">
        <v>8575074872867.3203</v>
      </c>
      <c r="BG63" s="7">
        <v>9613820765240.1406</v>
      </c>
      <c r="BH63" s="7">
        <v>10081635886117.6</v>
      </c>
      <c r="BI63" s="7">
        <v>10259814437389.4</v>
      </c>
      <c r="BJ63" s="7">
        <v>10620471211777</v>
      </c>
      <c r="BK63" s="7">
        <v>10311638541292.5</v>
      </c>
      <c r="BL63" s="7">
        <v>10550444704869.4</v>
      </c>
      <c r="BM63" s="7">
        <v>11399719349294.5</v>
      </c>
      <c r="BN63" s="7">
        <v>11645984950915.1</v>
      </c>
      <c r="BO63" s="7">
        <v>11989867025219.9</v>
      </c>
      <c r="BP63" s="7"/>
    </row>
    <row r="64" spans="1:68" hidden="1" outlineLevel="1" x14ac:dyDescent="0.2">
      <c r="A64" t="s">
        <v>407</v>
      </c>
      <c r="B64" t="s">
        <v>406</v>
      </c>
      <c r="C64" t="str">
        <f>VLOOKUP(B64,'Country Code &amp; Info'!A:D,2)</f>
        <v>East Asia &amp; Pacific</v>
      </c>
      <c r="D64" t="b">
        <f>IF(ISNA(_xlfn.XLOOKUP(B64,'GDP Pred - 2060'!M:M,'GDP Pred - 2060'!M:M)), FALSE, TRUE)</f>
        <v>0</v>
      </c>
      <c r="E64">
        <f>VLOOKUP(B64,'Country Code &amp; Info'!A:D,3)</f>
        <v>0</v>
      </c>
      <c r="F64" t="s">
        <v>1</v>
      </c>
      <c r="G64" t="s">
        <v>0</v>
      </c>
      <c r="H64">
        <v>153258057232.99799</v>
      </c>
      <c r="I64">
        <v>153705822175.48199</v>
      </c>
      <c r="J64">
        <v>157267972570.83301</v>
      </c>
      <c r="K64">
        <v>175495039565.26001</v>
      </c>
      <c r="L64">
        <v>201631014244.16901</v>
      </c>
      <c r="M64">
        <v>224575551901.97</v>
      </c>
      <c r="N64">
        <v>251080310503.82999</v>
      </c>
      <c r="O64">
        <v>272054381801.52701</v>
      </c>
      <c r="P64" s="7">
        <v>299757818546.586</v>
      </c>
      <c r="Q64" s="7">
        <v>345294367341.92902</v>
      </c>
      <c r="R64" s="7">
        <v>407459144869.10999</v>
      </c>
      <c r="S64" s="7">
        <v>452784421140.112</v>
      </c>
      <c r="T64" s="7">
        <v>562058538942.09595</v>
      </c>
      <c r="U64" s="7">
        <v>740870149275.51794</v>
      </c>
      <c r="V64" s="7">
        <v>852973117221.20996</v>
      </c>
      <c r="W64" s="7">
        <v>933922320300.87598</v>
      </c>
      <c r="X64" s="7">
        <v>1026745930321.48</v>
      </c>
      <c r="Y64" s="7">
        <v>1223972960081.95</v>
      </c>
      <c r="Z64" s="7">
        <v>1544902214777.77</v>
      </c>
      <c r="AA64" s="7">
        <v>1677595872430.8401</v>
      </c>
      <c r="AB64" s="7">
        <v>1812999207708.3799</v>
      </c>
      <c r="AC64" s="7">
        <v>1998644102063.4299</v>
      </c>
      <c r="AD64" s="7">
        <v>1958557967748.78</v>
      </c>
      <c r="AE64" s="7">
        <v>2084753977838.1899</v>
      </c>
      <c r="AF64" s="7">
        <v>2233309910977.6899</v>
      </c>
      <c r="AG64" s="7">
        <v>2357066829512.4502</v>
      </c>
      <c r="AH64" s="7">
        <v>3081018856091.1899</v>
      </c>
      <c r="AI64" s="7">
        <v>3618399645447.1802</v>
      </c>
      <c r="AJ64" s="7">
        <v>4354039583864.5898</v>
      </c>
      <c r="AK64" s="7">
        <v>4534466884167.25</v>
      </c>
      <c r="AL64" s="7">
        <v>4736015998425.7695</v>
      </c>
      <c r="AM64" s="7">
        <v>5347668276481.8496</v>
      </c>
      <c r="AN64" s="7">
        <v>5842841624260.7998</v>
      </c>
      <c r="AO64" s="7">
        <v>6535027116955.8301</v>
      </c>
      <c r="AP64" s="7">
        <v>7308897693700.46</v>
      </c>
      <c r="AQ64" s="7">
        <v>8306233510533.96</v>
      </c>
      <c r="AR64" s="7">
        <v>8004121514036.7197</v>
      </c>
      <c r="AS64" s="7">
        <v>7659298610269.6504</v>
      </c>
      <c r="AT64" s="7">
        <v>6865582430737.8604</v>
      </c>
      <c r="AU64" s="7">
        <v>7667708144684.0703</v>
      </c>
      <c r="AV64" s="7">
        <v>8297737596565.1504</v>
      </c>
      <c r="AW64" s="7">
        <v>7718742373703.4297</v>
      </c>
      <c r="AX64" s="7">
        <v>7844844857116.3896</v>
      </c>
      <c r="AY64" s="7">
        <v>8626683823605.1104</v>
      </c>
      <c r="AZ64" s="7">
        <v>9677471508167.6309</v>
      </c>
      <c r="BA64" s="7">
        <v>10332368400735</v>
      </c>
      <c r="BB64" s="7">
        <v>10960408641318.301</v>
      </c>
      <c r="BC64" s="7">
        <v>12262928056571.1</v>
      </c>
      <c r="BD64" s="7">
        <v>14148068323132.9</v>
      </c>
      <c r="BE64" s="7">
        <v>14572385316546.301</v>
      </c>
      <c r="BF64" s="7">
        <v>16988747056146.301</v>
      </c>
      <c r="BG64" s="7">
        <v>19687376400049.301</v>
      </c>
      <c r="BH64" s="7">
        <v>21072075411804.301</v>
      </c>
      <c r="BI64" s="7">
        <v>21318560290646.398</v>
      </c>
      <c r="BJ64" s="7">
        <v>22002182897791.699</v>
      </c>
      <c r="BK64" s="7">
        <v>21911638600129.5</v>
      </c>
      <c r="BL64" s="7">
        <v>22658589044442.602</v>
      </c>
      <c r="BM64" s="7">
        <v>24222685964338.301</v>
      </c>
      <c r="BN64" s="7">
        <v>26351346134237.602</v>
      </c>
      <c r="BO64" s="7">
        <v>26924664688093.801</v>
      </c>
      <c r="BP64" s="7"/>
    </row>
    <row r="65" spans="1:68" hidden="1" outlineLevel="1" x14ac:dyDescent="0.2">
      <c r="A65" t="s">
        <v>405</v>
      </c>
      <c r="B65" t="s">
        <v>404</v>
      </c>
      <c r="C65" t="str">
        <f>VLOOKUP(B65,'Country Code &amp; Info'!A:D,2)</f>
        <v>Europe &amp; Central Asia (excluding high income)</v>
      </c>
      <c r="D65" t="b">
        <f>IF(ISNA(_xlfn.XLOOKUP(B65,'GDP Pred - 2060'!M:M,'GDP Pred - 2060'!M:M)), FALSE, TRUE)</f>
        <v>0</v>
      </c>
      <c r="E65">
        <f>VLOOKUP(B65,'Country Code &amp; Info'!A:D,3)</f>
        <v>0</v>
      </c>
      <c r="F65" t="s">
        <v>1</v>
      </c>
      <c r="G65" t="s">
        <v>0</v>
      </c>
      <c r="P65" s="7"/>
      <c r="Q65" s="7"/>
      <c r="R65" s="7"/>
      <c r="S65" s="7"/>
      <c r="T65" s="7"/>
      <c r="U65" s="7"/>
      <c r="V65" s="7"/>
      <c r="W65" s="7"/>
      <c r="X65" s="7"/>
      <c r="Y65" s="7"/>
      <c r="Z65" s="7"/>
      <c r="AA65" s="7"/>
      <c r="AB65" s="7"/>
      <c r="AC65" s="7"/>
      <c r="AD65" s="7"/>
      <c r="AE65" s="7"/>
      <c r="AF65" s="7"/>
      <c r="AG65" s="7"/>
      <c r="AH65" s="7"/>
      <c r="AI65" s="7"/>
      <c r="AJ65" s="7">
        <v>863023050189.19299</v>
      </c>
      <c r="AK65" s="7">
        <v>834997438917.65295</v>
      </c>
      <c r="AL65" s="7">
        <v>894075442146.677</v>
      </c>
      <c r="AM65" s="7">
        <v>872295474270.04199</v>
      </c>
      <c r="AN65" s="7">
        <v>803991658719.40698</v>
      </c>
      <c r="AO65" s="7">
        <v>788208048754.19202</v>
      </c>
      <c r="AP65" s="7">
        <v>676992531407.71997</v>
      </c>
      <c r="AQ65" s="7">
        <v>723125128256.82104</v>
      </c>
      <c r="AR65" s="7">
        <v>730185957551.89001</v>
      </c>
      <c r="AS65" s="7">
        <v>762247735825.047</v>
      </c>
      <c r="AT65" s="7">
        <v>706305214462.08704</v>
      </c>
      <c r="AU65" s="7">
        <v>592456551089.92395</v>
      </c>
      <c r="AV65" s="7">
        <v>662443215872.78296</v>
      </c>
      <c r="AW65" s="7">
        <v>655123660901.53003</v>
      </c>
      <c r="AX65" s="7">
        <v>750180416420.84705</v>
      </c>
      <c r="AY65" s="7">
        <v>946383625544.81201</v>
      </c>
      <c r="AZ65" s="7">
        <v>1255527832569.55</v>
      </c>
      <c r="BA65" s="7">
        <v>1587456615931.05</v>
      </c>
      <c r="BB65" s="7">
        <v>1946458171775.8201</v>
      </c>
      <c r="BC65" s="7">
        <v>2503767485968.7798</v>
      </c>
      <c r="BD65" s="7">
        <v>3102574233333.8501</v>
      </c>
      <c r="BE65" s="7">
        <v>2434007908564.6201</v>
      </c>
      <c r="BF65" s="7">
        <v>2944940077492.75</v>
      </c>
      <c r="BG65" s="7">
        <v>3660261685135.8398</v>
      </c>
      <c r="BH65" s="7">
        <v>3904070673139.3999</v>
      </c>
      <c r="BI65" s="7">
        <v>4139016998710.1899</v>
      </c>
      <c r="BJ65" s="7">
        <v>3841761017808.2998</v>
      </c>
      <c r="BK65" s="7">
        <v>2916638590939.3799</v>
      </c>
      <c r="BL65" s="7">
        <v>2773218419978.23</v>
      </c>
      <c r="BM65" s="7">
        <v>3114811233223.4399</v>
      </c>
      <c r="BN65" s="7">
        <v>3192144799381.4302</v>
      </c>
      <c r="BO65" s="7">
        <v>3248461689441.8901</v>
      </c>
      <c r="BP65" s="7"/>
    </row>
    <row r="66" spans="1:68" hidden="1" outlineLevel="1" x14ac:dyDescent="0.2">
      <c r="A66" t="s">
        <v>403</v>
      </c>
      <c r="B66" t="s">
        <v>402</v>
      </c>
      <c r="C66" t="str">
        <f>VLOOKUP(B66,'Country Code &amp; Info'!A:D,2)</f>
        <v>Europe &amp; Central Asia</v>
      </c>
      <c r="D66" t="b">
        <f>IF(ISNA(_xlfn.XLOOKUP(B66,'GDP Pred - 2060'!M:M,'GDP Pred - 2060'!M:M)), FALSE, TRUE)</f>
        <v>0</v>
      </c>
      <c r="E66">
        <f>VLOOKUP(B66,'Country Code &amp; Info'!A:D,3)</f>
        <v>0</v>
      </c>
      <c r="F66" t="s">
        <v>1</v>
      </c>
      <c r="G66" t="s">
        <v>0</v>
      </c>
      <c r="N66">
        <v>735336937615.69604</v>
      </c>
      <c r="O66">
        <v>791911711743.02197</v>
      </c>
      <c r="P66" s="7">
        <v>828389698244.84998</v>
      </c>
      <c r="Q66" s="7">
        <v>916253370971.302</v>
      </c>
      <c r="R66" s="7">
        <v>1016033191104.6899</v>
      </c>
      <c r="S66" s="7">
        <v>1147925266544.74</v>
      </c>
      <c r="T66" s="7">
        <v>1376426424729.9299</v>
      </c>
      <c r="U66" s="7">
        <v>1751362620480.0701</v>
      </c>
      <c r="V66" s="7">
        <v>1980222389835.3999</v>
      </c>
      <c r="W66" s="7">
        <v>2311907987330.02</v>
      </c>
      <c r="X66" s="7">
        <v>2403699713392.3501</v>
      </c>
      <c r="Y66" s="7">
        <v>2719088245031.6499</v>
      </c>
      <c r="Z66" s="7">
        <v>3333253542961.3301</v>
      </c>
      <c r="AA66" s="7">
        <v>4066212425701.0098</v>
      </c>
      <c r="AB66" s="7">
        <v>4597015711004.7695</v>
      </c>
      <c r="AC66" s="7">
        <v>4091310567633.98</v>
      </c>
      <c r="AD66" s="7">
        <v>3942429797290.4399</v>
      </c>
      <c r="AE66" s="7">
        <v>3824479618399.5298</v>
      </c>
      <c r="AF66" s="7">
        <v>3675877013972.7798</v>
      </c>
      <c r="AG66" s="7">
        <v>3804082870045.2998</v>
      </c>
      <c r="AH66" s="7">
        <v>5192017014026.6104</v>
      </c>
      <c r="AI66" s="7">
        <v>6415629458430.7002</v>
      </c>
      <c r="AJ66" s="7">
        <v>7141608205610.2197</v>
      </c>
      <c r="AK66" s="7">
        <v>7237182383454.3096</v>
      </c>
      <c r="AL66" s="7">
        <v>8853717201319.7598</v>
      </c>
      <c r="AM66" s="7">
        <v>9129990414713.6602</v>
      </c>
      <c r="AN66" s="7">
        <v>9790981945516.5801</v>
      </c>
      <c r="AO66" s="7">
        <v>8992738191793.1797</v>
      </c>
      <c r="AP66" s="7">
        <v>9402814207666.0293</v>
      </c>
      <c r="AQ66" s="7">
        <v>10856847883981.199</v>
      </c>
      <c r="AR66" s="7">
        <v>11079547972549.301</v>
      </c>
      <c r="AS66" s="7">
        <v>10510950694215.5</v>
      </c>
      <c r="AT66" s="7">
        <v>10781325035294</v>
      </c>
      <c r="AU66" s="7">
        <v>10659427783532.801</v>
      </c>
      <c r="AV66" s="7">
        <v>10032230959415</v>
      </c>
      <c r="AW66" s="7">
        <v>10142982958803.1</v>
      </c>
      <c r="AX66" s="7">
        <v>11088759677981.1</v>
      </c>
      <c r="AY66" s="7">
        <v>13500552311959.699</v>
      </c>
      <c r="AZ66" s="7">
        <v>15738381687087.301</v>
      </c>
      <c r="BA66" s="7">
        <v>16757261510763</v>
      </c>
      <c r="BB66" s="7">
        <v>18146349641681.801</v>
      </c>
      <c r="BC66" s="7">
        <v>21201858431040.699</v>
      </c>
      <c r="BD66" s="7">
        <v>23274110108626.398</v>
      </c>
      <c r="BE66" s="7">
        <v>20471170410114.699</v>
      </c>
      <c r="BF66" s="7">
        <v>20967706431399.602</v>
      </c>
      <c r="BG66" s="7">
        <v>23249955211795</v>
      </c>
      <c r="BH66" s="7">
        <v>22412505450270.699</v>
      </c>
      <c r="BI66" s="7">
        <v>23421005051887.5</v>
      </c>
      <c r="BJ66" s="7">
        <v>23738526473026</v>
      </c>
      <c r="BK66" s="7">
        <v>20450302716605.898</v>
      </c>
      <c r="BL66" s="7">
        <v>20388826551162.898</v>
      </c>
      <c r="BM66" s="7">
        <v>21610837008711.602</v>
      </c>
      <c r="BN66" s="7">
        <v>23145668465857.398</v>
      </c>
      <c r="BO66" s="7">
        <v>22792819661712.699</v>
      </c>
      <c r="BP66" s="7"/>
    </row>
    <row r="67" spans="1:68" hidden="1" outlineLevel="1" x14ac:dyDescent="0.2">
      <c r="A67" t="s">
        <v>401</v>
      </c>
      <c r="B67" t="s">
        <v>400</v>
      </c>
      <c r="C67" t="str">
        <f>VLOOKUP(B67,'Country Code &amp; Info'!A:D,2)</f>
        <v>Ecuador</v>
      </c>
      <c r="D67" t="b">
        <f>IF(ISNA(_xlfn.XLOOKUP(B67,'GDP Pred - 2060'!M:M,'GDP Pred - 2060'!M:M)), FALSE, TRUE)</f>
        <v>0</v>
      </c>
      <c r="E67" t="str">
        <f>VLOOKUP(B67,'Country Code &amp; Info'!A:D,3)</f>
        <v>Latin America &amp; Caribbean</v>
      </c>
      <c r="F67" t="s">
        <v>1</v>
      </c>
      <c r="G67" t="s">
        <v>0</v>
      </c>
      <c r="H67">
        <v>2069465326.4188199</v>
      </c>
      <c r="I67">
        <v>1753850416.7082601</v>
      </c>
      <c r="J67">
        <v>1518208221.23052</v>
      </c>
      <c r="K67">
        <v>1824344492.0716901</v>
      </c>
      <c r="L67">
        <v>2244146867.9019499</v>
      </c>
      <c r="M67">
        <v>2387048255.4517298</v>
      </c>
      <c r="N67">
        <v>2429309513.8085399</v>
      </c>
      <c r="O67">
        <v>2553596091.8225799</v>
      </c>
      <c r="P67" s="7">
        <v>2582180794.1855001</v>
      </c>
      <c r="Q67" s="7">
        <v>3112166848.3003998</v>
      </c>
      <c r="R67" s="7">
        <v>2862504169.99893</v>
      </c>
      <c r="S67" s="7">
        <v>2754220263.02528</v>
      </c>
      <c r="T67" s="7">
        <v>3185987234.8408899</v>
      </c>
      <c r="U67" s="7">
        <v>3891755551.94138</v>
      </c>
      <c r="V67" s="7">
        <v>6599259420.9960499</v>
      </c>
      <c r="W67" s="7">
        <v>7731677256.8098202</v>
      </c>
      <c r="X67" s="7">
        <v>9091924304.8347702</v>
      </c>
      <c r="Y67" s="7">
        <v>11026346589.501101</v>
      </c>
      <c r="Z67" s="7">
        <v>11922502170.640499</v>
      </c>
      <c r="AA67" s="7">
        <v>14175166007.5774</v>
      </c>
      <c r="AB67" s="7">
        <v>17881514682.878399</v>
      </c>
      <c r="AC67" s="7">
        <v>21810767209.369499</v>
      </c>
      <c r="AD67" s="7">
        <v>19929853574.609501</v>
      </c>
      <c r="AE67" s="7">
        <v>17152483214.3536</v>
      </c>
      <c r="AF67" s="7">
        <v>16912515183.278299</v>
      </c>
      <c r="AG67" s="7">
        <v>17149094589.9827</v>
      </c>
      <c r="AH67" s="7">
        <v>15314143988.062099</v>
      </c>
      <c r="AI67" s="7">
        <v>13945431882.2271</v>
      </c>
      <c r="AJ67" s="7">
        <v>13051886552.3377</v>
      </c>
      <c r="AK67" s="7">
        <v>13890828707.6493</v>
      </c>
      <c r="AL67" s="7">
        <v>15239278100.350201</v>
      </c>
      <c r="AM67" s="7">
        <v>16988535267.633801</v>
      </c>
      <c r="AN67" s="7">
        <v>18094238119.059502</v>
      </c>
      <c r="AO67" s="7">
        <v>18938717358.679298</v>
      </c>
      <c r="AP67" s="7">
        <v>22708673336.668301</v>
      </c>
      <c r="AQ67" s="7">
        <v>24432884442.2211</v>
      </c>
      <c r="AR67" s="7">
        <v>25226393196.598301</v>
      </c>
      <c r="AS67" s="7">
        <v>28162053026.513302</v>
      </c>
      <c r="AT67" s="7">
        <v>27981896948.474201</v>
      </c>
      <c r="AU67" s="7">
        <v>19645272636.318199</v>
      </c>
      <c r="AV67" s="7">
        <v>18327764882.4412</v>
      </c>
      <c r="AW67" s="7">
        <v>24468324000</v>
      </c>
      <c r="AX67" s="7">
        <v>28548945000</v>
      </c>
      <c r="AY67" s="7">
        <v>32432858000</v>
      </c>
      <c r="AZ67" s="7">
        <v>36591661000</v>
      </c>
      <c r="BA67" s="7">
        <v>41507085000</v>
      </c>
      <c r="BB67" s="7">
        <v>46802044000</v>
      </c>
      <c r="BC67" s="7">
        <v>51007777000</v>
      </c>
      <c r="BD67" s="7">
        <v>61762635000</v>
      </c>
      <c r="BE67" s="7">
        <v>62519686000</v>
      </c>
      <c r="BF67" s="7">
        <v>69555367000</v>
      </c>
      <c r="BG67" s="7">
        <v>79276664000</v>
      </c>
      <c r="BH67" s="7">
        <v>87924544000</v>
      </c>
      <c r="BI67" s="7">
        <v>95129659000</v>
      </c>
      <c r="BJ67" s="7">
        <v>101726331000</v>
      </c>
      <c r="BK67" s="7">
        <v>99290381000</v>
      </c>
      <c r="BL67" s="7">
        <v>99937696000</v>
      </c>
      <c r="BM67" s="7">
        <v>104295862000</v>
      </c>
      <c r="BN67" s="7">
        <v>107562008000</v>
      </c>
      <c r="BO67" s="7">
        <v>107435665000</v>
      </c>
      <c r="BP67" s="7"/>
    </row>
    <row r="68" spans="1:68" hidden="1" outlineLevel="1" x14ac:dyDescent="0.2">
      <c r="A68" t="s">
        <v>399</v>
      </c>
      <c r="B68" t="s">
        <v>398</v>
      </c>
      <c r="C68" t="str">
        <f>VLOOKUP(B68,'Country Code &amp; Info'!A:D,2)</f>
        <v>Egypt, Arab Rep.</v>
      </c>
      <c r="D68" t="b">
        <f>IF(ISNA(_xlfn.XLOOKUP(B68,'GDP Pred - 2060'!M:M,'GDP Pred - 2060'!M:M)), FALSE, TRUE)</f>
        <v>0</v>
      </c>
      <c r="E68" t="str">
        <f>VLOOKUP(B68,'Country Code &amp; Info'!A:D,3)</f>
        <v>Middle East &amp; North Africa</v>
      </c>
      <c r="F68" t="s">
        <v>1</v>
      </c>
      <c r="G68" t="s">
        <v>0</v>
      </c>
      <c r="M68">
        <v>4948667540.4106598</v>
      </c>
      <c r="N68">
        <v>5278005611.9145298</v>
      </c>
      <c r="O68">
        <v>5605484298.9827499</v>
      </c>
      <c r="P68" s="7">
        <v>5932242990.6542101</v>
      </c>
      <c r="Q68" s="7">
        <v>6524455205.8111401</v>
      </c>
      <c r="R68" s="7">
        <v>8042200452.1477003</v>
      </c>
      <c r="S68" s="7">
        <v>8609283346.0851803</v>
      </c>
      <c r="T68" s="7">
        <v>9299638055.8428097</v>
      </c>
      <c r="U68" s="7">
        <v>10098534613.441099</v>
      </c>
      <c r="V68" s="7">
        <v>9228963224.6000404</v>
      </c>
      <c r="W68" s="7">
        <v>11632178868.917101</v>
      </c>
      <c r="X68" s="7">
        <v>13315988083.4161</v>
      </c>
      <c r="Y68" s="7">
        <v>14400806875.9867</v>
      </c>
      <c r="Z68" s="7">
        <v>14811704063.068501</v>
      </c>
      <c r="AA68" s="7">
        <v>18020571428.5714</v>
      </c>
      <c r="AB68" s="7">
        <v>21669908177.066399</v>
      </c>
      <c r="AC68" s="7">
        <v>22136081081.0811</v>
      </c>
      <c r="AD68" s="7">
        <v>27655172413.793098</v>
      </c>
      <c r="AE68" s="7">
        <v>30966239813.7369</v>
      </c>
      <c r="AF68" s="7">
        <v>33971188991.6147</v>
      </c>
      <c r="AG68" s="7">
        <v>39053502251.073196</v>
      </c>
      <c r="AH68" s="7">
        <v>41253507951.3564</v>
      </c>
      <c r="AI68" s="7">
        <v>40455616653.574203</v>
      </c>
      <c r="AJ68" s="7">
        <v>34980124929.017601</v>
      </c>
      <c r="AK68" s="7">
        <v>39756299049.979301</v>
      </c>
      <c r="AL68" s="7">
        <v>42978914311.350403</v>
      </c>
      <c r="AM68" s="7">
        <v>37387836490.528397</v>
      </c>
      <c r="AN68" s="7">
        <v>41855986519.4235</v>
      </c>
      <c r="AO68" s="7">
        <v>46578631452.581001</v>
      </c>
      <c r="AP68" s="7">
        <v>51897983392.645302</v>
      </c>
      <c r="AQ68" s="7">
        <v>60159245060.454102</v>
      </c>
      <c r="AR68" s="7">
        <v>67629716981.132103</v>
      </c>
      <c r="AS68" s="7">
        <v>78436578171.0914</v>
      </c>
      <c r="AT68" s="7">
        <v>84828807556.080307</v>
      </c>
      <c r="AU68" s="7">
        <v>90710704806.841599</v>
      </c>
      <c r="AV68" s="7">
        <v>99838543960.076294</v>
      </c>
      <c r="AW68" s="7">
        <v>96684636118.598404</v>
      </c>
      <c r="AX68" s="7">
        <v>85146067415.730301</v>
      </c>
      <c r="AY68" s="7">
        <v>80288461538.461502</v>
      </c>
      <c r="AZ68" s="7">
        <v>78782467532.467499</v>
      </c>
      <c r="BA68" s="7">
        <v>89600665557.404297</v>
      </c>
      <c r="BB68" s="7">
        <v>107426086956.522</v>
      </c>
      <c r="BC68" s="7">
        <v>130437828371.278</v>
      </c>
      <c r="BD68" s="7">
        <v>162818181818.18201</v>
      </c>
      <c r="BE68" s="7">
        <v>189147005444.646</v>
      </c>
      <c r="BF68" s="7">
        <v>218983666061.70599</v>
      </c>
      <c r="BG68" s="7">
        <v>235989672977.625</v>
      </c>
      <c r="BH68" s="7">
        <v>279116666666.66699</v>
      </c>
      <c r="BI68" s="7">
        <v>288434108527.13202</v>
      </c>
      <c r="BJ68" s="7">
        <v>305595408895.26501</v>
      </c>
      <c r="BK68" s="7">
        <v>329366576819.40698</v>
      </c>
      <c r="BL68" s="7">
        <v>332441717791.41101</v>
      </c>
      <c r="BM68" s="7">
        <v>235733695652.17401</v>
      </c>
      <c r="BN68" s="7">
        <v>249712999437.254</v>
      </c>
      <c r="BO68" s="7">
        <v>303092255125.28497</v>
      </c>
      <c r="BP68" s="7"/>
    </row>
    <row r="69" spans="1:68" hidden="1" outlineLevel="1" x14ac:dyDescent="0.2">
      <c r="A69" t="s">
        <v>397</v>
      </c>
      <c r="B69" t="s">
        <v>396</v>
      </c>
      <c r="C69" t="str">
        <f>VLOOKUP(B69,'Country Code &amp; Info'!A:D,2)</f>
        <v>Euro area</v>
      </c>
      <c r="D69" t="b">
        <f>IF(ISNA(_xlfn.XLOOKUP(B69,'GDP Pred - 2060'!M:M,'GDP Pred - 2060'!M:M)), FALSE, TRUE)</f>
        <v>0</v>
      </c>
      <c r="E69">
        <f>VLOOKUP(B69,'Country Code &amp; Info'!A:D,3)</f>
        <v>0</v>
      </c>
      <c r="F69" t="s">
        <v>1</v>
      </c>
      <c r="G69" t="s">
        <v>0</v>
      </c>
      <c r="H69">
        <v>244896104747.983</v>
      </c>
      <c r="I69">
        <v>269034553263.76199</v>
      </c>
      <c r="J69">
        <v>298896117577.01703</v>
      </c>
      <c r="K69">
        <v>335428228059.36499</v>
      </c>
      <c r="L69">
        <v>373120331332.927</v>
      </c>
      <c r="M69">
        <v>407845696622.03998</v>
      </c>
      <c r="N69">
        <v>444997457138.37598</v>
      </c>
      <c r="O69">
        <v>483543249069.59497</v>
      </c>
      <c r="P69" s="7">
        <v>519125490808.43799</v>
      </c>
      <c r="Q69" s="7">
        <v>579482266757.15002</v>
      </c>
      <c r="R69" s="7">
        <v>642870272975.84094</v>
      </c>
      <c r="S69" s="7">
        <v>728631782016.93994</v>
      </c>
      <c r="T69" s="7">
        <v>880208593110.66797</v>
      </c>
      <c r="U69" s="7">
        <v>1142685108120.21</v>
      </c>
      <c r="V69" s="7">
        <v>1295885592532.96</v>
      </c>
      <c r="W69" s="7">
        <v>1502576809244.29</v>
      </c>
      <c r="X69" s="7">
        <v>1568104410401.4199</v>
      </c>
      <c r="Y69" s="7">
        <v>1783667476515.5601</v>
      </c>
      <c r="Z69" s="7">
        <v>2184191678846.4299</v>
      </c>
      <c r="AA69" s="7">
        <v>2645854401363.8599</v>
      </c>
      <c r="AB69" s="7">
        <v>2963319929222.7202</v>
      </c>
      <c r="AC69" s="7">
        <v>2575360777647</v>
      </c>
      <c r="AD69" s="7">
        <v>2493440980012.8301</v>
      </c>
      <c r="AE69" s="7">
        <v>2432534575144.27</v>
      </c>
      <c r="AF69" s="7">
        <v>2333292771636.3799</v>
      </c>
      <c r="AG69" s="7">
        <v>2397100153441.77</v>
      </c>
      <c r="AH69" s="7">
        <v>3364199838684.0098</v>
      </c>
      <c r="AI69" s="7">
        <v>4161029984600.46</v>
      </c>
      <c r="AJ69" s="7">
        <v>4576289566013.9102</v>
      </c>
      <c r="AK69" s="7">
        <v>4674511043068.4102</v>
      </c>
      <c r="AL69" s="7">
        <v>5882985731385.2305</v>
      </c>
      <c r="AM69" s="7">
        <v>6110858514458.96</v>
      </c>
      <c r="AN69" s="7">
        <v>6740490547716.2803</v>
      </c>
      <c r="AO69" s="7">
        <v>6169116435462.4404</v>
      </c>
      <c r="AP69" s="7">
        <v>6513051833711.7305</v>
      </c>
      <c r="AQ69" s="7">
        <v>7516521296230.29</v>
      </c>
      <c r="AR69" s="7">
        <v>7605554782291.4199</v>
      </c>
      <c r="AS69" s="7">
        <v>6952385218063.2305</v>
      </c>
      <c r="AT69" s="7">
        <v>7149193787843.1299</v>
      </c>
      <c r="AU69" s="7">
        <v>7113969066290.8496</v>
      </c>
      <c r="AV69" s="7">
        <v>6479499625836.7695</v>
      </c>
      <c r="AW69" s="7">
        <v>6590446636963.6602</v>
      </c>
      <c r="AX69" s="7">
        <v>7166146903956.6504</v>
      </c>
      <c r="AY69" s="7">
        <v>8842875774260.7207</v>
      </c>
      <c r="AZ69" s="7">
        <v>10141431551374.199</v>
      </c>
      <c r="BA69" s="7">
        <v>10519142335365.4</v>
      </c>
      <c r="BB69" s="7">
        <v>11174369784984.6</v>
      </c>
      <c r="BC69" s="7">
        <v>12862413685145.5</v>
      </c>
      <c r="BD69" s="7">
        <v>14099137973401.199</v>
      </c>
      <c r="BE69" s="7">
        <v>12885825162594.801</v>
      </c>
      <c r="BF69" s="7">
        <v>12628837653379.801</v>
      </c>
      <c r="BG69" s="7">
        <v>13623185516340.301</v>
      </c>
      <c r="BH69" s="7">
        <v>12639557374481.5</v>
      </c>
      <c r="BI69" s="7">
        <v>13190250310518</v>
      </c>
      <c r="BJ69" s="7">
        <v>13490553822082.699</v>
      </c>
      <c r="BK69" s="7">
        <v>11668482860489.5</v>
      </c>
      <c r="BL69" s="7">
        <v>11967164887075.699</v>
      </c>
      <c r="BM69" s="7">
        <v>12671044522003.4</v>
      </c>
      <c r="BN69" s="7">
        <v>13686889517984.1</v>
      </c>
      <c r="BO69" s="7">
        <v>13356063677260.5</v>
      </c>
      <c r="BP69" s="7"/>
    </row>
    <row r="70" spans="1:68" hidden="1" outlineLevel="1" x14ac:dyDescent="0.2">
      <c r="A70" t="s">
        <v>395</v>
      </c>
      <c r="B70" t="s">
        <v>394</v>
      </c>
      <c r="C70" t="str">
        <f>VLOOKUP(B70,'Country Code &amp; Info'!A:D,2)</f>
        <v>Eritrea</v>
      </c>
      <c r="D70" t="b">
        <f>IF(ISNA(_xlfn.XLOOKUP(B70,'GDP Pred - 2060'!M:M,'GDP Pred - 2060'!M:M)), FALSE, TRUE)</f>
        <v>0</v>
      </c>
      <c r="E70" t="str">
        <f>VLOOKUP(B70,'Country Code &amp; Info'!A:D,3)</f>
        <v>Sub-Saharan Africa</v>
      </c>
      <c r="F70" t="s">
        <v>1</v>
      </c>
      <c r="G70" t="s">
        <v>0</v>
      </c>
      <c r="P70" s="7"/>
      <c r="Q70" s="7"/>
      <c r="R70" s="7"/>
      <c r="S70" s="7"/>
      <c r="T70" s="7"/>
      <c r="U70" s="7"/>
      <c r="V70" s="7"/>
      <c r="W70" s="7"/>
      <c r="X70" s="7"/>
      <c r="Y70" s="7"/>
      <c r="Z70" s="7"/>
      <c r="AA70" s="7"/>
      <c r="AB70" s="7"/>
      <c r="AC70" s="7"/>
      <c r="AD70" s="7"/>
      <c r="AE70" s="7"/>
      <c r="AF70" s="7"/>
      <c r="AG70" s="7"/>
      <c r="AH70" s="7"/>
      <c r="AI70" s="7"/>
      <c r="AJ70" s="7"/>
      <c r="AK70" s="7"/>
      <c r="AL70" s="7"/>
      <c r="AM70" s="7"/>
      <c r="AN70" s="7">
        <v>477101651.64837599</v>
      </c>
      <c r="AO70" s="7">
        <v>467872714.75560302</v>
      </c>
      <c r="AP70" s="7">
        <v>531688311.68831199</v>
      </c>
      <c r="AQ70" s="7">
        <v>578015625</v>
      </c>
      <c r="AR70" s="7">
        <v>693535954.19006705</v>
      </c>
      <c r="AS70" s="7">
        <v>686490090.14014101</v>
      </c>
      <c r="AT70" s="7">
        <v>745526154.93282998</v>
      </c>
      <c r="AU70" s="7">
        <v>688921325.71204305</v>
      </c>
      <c r="AV70" s="7">
        <v>706370815.58441603</v>
      </c>
      <c r="AW70" s="7">
        <v>752368495.512622</v>
      </c>
      <c r="AX70" s="7">
        <v>729321366.65186095</v>
      </c>
      <c r="AY70" s="7">
        <v>870247703.18275797</v>
      </c>
      <c r="AZ70" s="7">
        <v>1109054005.4397099</v>
      </c>
      <c r="BA70" s="7">
        <v>1098425900.7411599</v>
      </c>
      <c r="BB70" s="7">
        <v>1211161879.6747999</v>
      </c>
      <c r="BC70" s="7">
        <v>1317974491.05691</v>
      </c>
      <c r="BD70" s="7">
        <v>1380188800</v>
      </c>
      <c r="BE70" s="7">
        <v>1856695551.2195101</v>
      </c>
      <c r="BF70" s="7">
        <v>1589515447.15447</v>
      </c>
      <c r="BG70" s="7">
        <v>2065001626.0162599</v>
      </c>
      <c r="BH70" s="7"/>
      <c r="BI70" s="7"/>
      <c r="BJ70" s="7"/>
      <c r="BK70" s="7"/>
      <c r="BL70" s="7"/>
      <c r="BM70" s="7"/>
      <c r="BN70" s="7"/>
      <c r="BO70" s="7"/>
      <c r="BP70" s="7"/>
    </row>
    <row r="71" spans="1:68" hidden="1" outlineLevel="1" x14ac:dyDescent="0.2">
      <c r="A71" t="s">
        <v>393</v>
      </c>
      <c r="B71" t="s">
        <v>392</v>
      </c>
      <c r="C71" t="str">
        <f>VLOOKUP(B71,'Country Code &amp; Info'!A:D,2)</f>
        <v>Spain</v>
      </c>
      <c r="D71" t="b">
        <f>IF(ISNA(_xlfn.XLOOKUP(B71,'GDP Pred - 2060'!M:M,'GDP Pred - 2060'!M:M)), FALSE, TRUE)</f>
        <v>1</v>
      </c>
      <c r="E71" t="str">
        <f>VLOOKUP(B71,'Country Code &amp; Info'!A:D,3)</f>
        <v>Europe &amp; Central Asia</v>
      </c>
      <c r="F71" t="s">
        <v>1</v>
      </c>
      <c r="G71" t="s">
        <v>0</v>
      </c>
      <c r="H71">
        <v>12072126075.396999</v>
      </c>
      <c r="I71">
        <v>13834300571.4849</v>
      </c>
      <c r="J71">
        <v>16138545209.246</v>
      </c>
      <c r="K71">
        <v>19074913947.719601</v>
      </c>
      <c r="L71">
        <v>21343844643.7341</v>
      </c>
      <c r="M71">
        <v>24756958694.923801</v>
      </c>
      <c r="N71">
        <v>28721062242.163399</v>
      </c>
      <c r="O71">
        <v>31647119228.1982</v>
      </c>
      <c r="P71" s="7">
        <v>31475548481.4095</v>
      </c>
      <c r="Q71" s="7">
        <v>36038711599.541</v>
      </c>
      <c r="R71" s="7">
        <v>40992995008.319504</v>
      </c>
      <c r="S71" s="7">
        <v>46619420359.281403</v>
      </c>
      <c r="T71" s="7">
        <v>59132415221.330597</v>
      </c>
      <c r="U71" s="7">
        <v>78639525985.151306</v>
      </c>
      <c r="V71" s="7">
        <v>97274006345.543701</v>
      </c>
      <c r="W71" s="7">
        <v>114777046376.812</v>
      </c>
      <c r="X71" s="7">
        <v>118507184779.905</v>
      </c>
      <c r="Y71" s="7">
        <v>132449277108.43401</v>
      </c>
      <c r="Z71" s="7">
        <v>160599687500</v>
      </c>
      <c r="AA71" s="7">
        <v>214601955875.06201</v>
      </c>
      <c r="AB71" s="7">
        <v>232766822928.754</v>
      </c>
      <c r="AC71" s="7">
        <v>202807891511.98401</v>
      </c>
      <c r="AD71" s="7">
        <v>195996754505.52802</v>
      </c>
      <c r="AE71" s="7">
        <v>170951185614.849</v>
      </c>
      <c r="AF71" s="7">
        <v>172102910370.52399</v>
      </c>
      <c r="AG71" s="7">
        <v>180793463796.47699</v>
      </c>
      <c r="AH71" s="7">
        <v>251321075204.94199</v>
      </c>
      <c r="AI71" s="7">
        <v>318747935588.19598</v>
      </c>
      <c r="AJ71" s="7">
        <v>376160409941.43701</v>
      </c>
      <c r="AK71" s="7">
        <v>414757056921.99597</v>
      </c>
      <c r="AL71" s="7">
        <v>536558591250.40802</v>
      </c>
      <c r="AM71" s="7">
        <v>577166174539.63196</v>
      </c>
      <c r="AN71" s="7">
        <v>630916018202.50305</v>
      </c>
      <c r="AO71" s="7">
        <v>525075636030.854</v>
      </c>
      <c r="AP71" s="7">
        <v>530562634455.34698</v>
      </c>
      <c r="AQ71" s="7">
        <v>614609020549.77295</v>
      </c>
      <c r="AR71" s="7">
        <v>642588992512.80701</v>
      </c>
      <c r="AS71" s="7">
        <v>590077272727.27295</v>
      </c>
      <c r="AT71" s="7">
        <v>619214834614.099</v>
      </c>
      <c r="AU71" s="7">
        <v>634693160025.56995</v>
      </c>
      <c r="AV71" s="7">
        <v>596877648793.07202</v>
      </c>
      <c r="AW71" s="7">
        <v>627286800894.85498</v>
      </c>
      <c r="AX71" s="7">
        <v>705394315829.09802</v>
      </c>
      <c r="AY71" s="7">
        <v>905492099322.79895</v>
      </c>
      <c r="AZ71" s="7">
        <v>1067093369754.16</v>
      </c>
      <c r="BA71" s="7">
        <v>1153285660987.4399</v>
      </c>
      <c r="BB71" s="7">
        <v>1259343871534.3101</v>
      </c>
      <c r="BC71" s="7">
        <v>1472131125102.6599</v>
      </c>
      <c r="BD71" s="7">
        <v>1625224842536.99</v>
      </c>
      <c r="BE71" s="7">
        <v>1485583495415.3899</v>
      </c>
      <c r="BF71" s="7">
        <v>1420722034063</v>
      </c>
      <c r="BG71" s="7">
        <v>1478772824224.03</v>
      </c>
      <c r="BH71" s="7">
        <v>1324820091194.6699</v>
      </c>
      <c r="BI71" s="7">
        <v>1354757433212.72</v>
      </c>
      <c r="BJ71" s="7">
        <v>1369398844599.5801</v>
      </c>
      <c r="BK71" s="7">
        <v>1195119269971.52</v>
      </c>
      <c r="BL71" s="7">
        <v>1232076017361.53</v>
      </c>
      <c r="BM71" s="7">
        <v>1312539279462.3601</v>
      </c>
      <c r="BN71" s="7">
        <v>1422153839840.78</v>
      </c>
      <c r="BO71" s="7">
        <v>1393490524517.6399</v>
      </c>
      <c r="BP71" s="7"/>
    </row>
    <row r="72" spans="1:68" hidden="1" outlineLevel="1" x14ac:dyDescent="0.2">
      <c r="A72" t="s">
        <v>391</v>
      </c>
      <c r="B72" t="s">
        <v>390</v>
      </c>
      <c r="C72" t="str">
        <f>VLOOKUP(B72,'Country Code &amp; Info'!A:D,2)</f>
        <v>Estonia</v>
      </c>
      <c r="D72" t="b">
        <f>IF(ISNA(_xlfn.XLOOKUP(B72,'GDP Pred - 2060'!M:M,'GDP Pred - 2060'!M:M)), FALSE, TRUE)</f>
        <v>1</v>
      </c>
      <c r="E72" t="str">
        <f>VLOOKUP(B72,'Country Code &amp; Info'!A:D,3)</f>
        <v>Europe &amp; Central Asia</v>
      </c>
      <c r="F72" t="s">
        <v>1</v>
      </c>
      <c r="G72" t="s">
        <v>0</v>
      </c>
      <c r="P72" s="7"/>
      <c r="Q72" s="7"/>
      <c r="R72" s="7"/>
      <c r="S72" s="7"/>
      <c r="T72" s="7"/>
      <c r="U72" s="7"/>
      <c r="V72" s="7"/>
      <c r="W72" s="7"/>
      <c r="X72" s="7"/>
      <c r="Y72" s="7"/>
      <c r="Z72" s="7"/>
      <c r="AA72" s="7"/>
      <c r="AB72" s="7"/>
      <c r="AC72" s="7"/>
      <c r="AD72" s="7"/>
      <c r="AE72" s="7"/>
      <c r="AF72" s="7"/>
      <c r="AG72" s="7"/>
      <c r="AH72" s="7"/>
      <c r="AI72" s="7"/>
      <c r="AJ72" s="7"/>
      <c r="AK72" s="7"/>
      <c r="AL72" s="7"/>
      <c r="AM72" s="7"/>
      <c r="AN72" s="7"/>
      <c r="AO72" s="7">
        <v>4006983328.9229999</v>
      </c>
      <c r="AP72" s="7">
        <v>4116734613.10113</v>
      </c>
      <c r="AQ72" s="7">
        <v>4497823760.8182497</v>
      </c>
      <c r="AR72" s="7">
        <v>4780170373.2605</v>
      </c>
      <c r="AS72" s="7">
        <v>5147710775.4734001</v>
      </c>
      <c r="AT72" s="7">
        <v>5665917232.1726599</v>
      </c>
      <c r="AU72" s="7">
        <v>5762048551.9591103</v>
      </c>
      <c r="AV72" s="7">
        <v>5694069842.4398804</v>
      </c>
      <c r="AW72" s="7">
        <v>6259257899.9194298</v>
      </c>
      <c r="AX72" s="7">
        <v>7372457379.6741104</v>
      </c>
      <c r="AY72" s="7">
        <v>9877636630.5329704</v>
      </c>
      <c r="AZ72" s="7">
        <v>12144397515.528</v>
      </c>
      <c r="BA72" s="7">
        <v>14098326078.8459</v>
      </c>
      <c r="BB72" s="7">
        <v>17012322167.8585</v>
      </c>
      <c r="BC72" s="7">
        <v>22445583082.397999</v>
      </c>
      <c r="BD72" s="7">
        <v>24371299252.966202</v>
      </c>
      <c r="BE72" s="7">
        <v>19744110864.128899</v>
      </c>
      <c r="BF72" s="7">
        <v>19693608289.077301</v>
      </c>
      <c r="BG72" s="7">
        <v>23391530006.316601</v>
      </c>
      <c r="BH72" s="7">
        <v>23192708981.844601</v>
      </c>
      <c r="BI72" s="7">
        <v>25271406707.566002</v>
      </c>
      <c r="BJ72" s="7">
        <v>26773473625.192101</v>
      </c>
      <c r="BK72" s="7">
        <v>23048864242.607201</v>
      </c>
      <c r="BL72" s="7">
        <v>24259552888.971699</v>
      </c>
      <c r="BM72" s="7">
        <v>26951648828.578899</v>
      </c>
      <c r="BN72" s="7">
        <v>30631142226.853298</v>
      </c>
      <c r="BO72" s="7">
        <v>31471100656.243099</v>
      </c>
      <c r="BP72" s="7"/>
    </row>
    <row r="73" spans="1:68" hidden="1" outlineLevel="1" x14ac:dyDescent="0.2">
      <c r="A73" t="s">
        <v>389</v>
      </c>
      <c r="B73" t="s">
        <v>388</v>
      </c>
      <c r="C73" t="str">
        <f>VLOOKUP(B73,'Country Code &amp; Info'!A:D,2)</f>
        <v>Ethiopia</v>
      </c>
      <c r="D73" t="b">
        <f>IF(ISNA(_xlfn.XLOOKUP(B73,'GDP Pred - 2060'!M:M,'GDP Pred - 2060'!M:M)), FALSE, TRUE)</f>
        <v>0</v>
      </c>
      <c r="E73" t="str">
        <f>VLOOKUP(B73,'Country Code &amp; Info'!A:D,3)</f>
        <v>Sub-Saharan Africa</v>
      </c>
      <c r="F73" t="s">
        <v>1</v>
      </c>
      <c r="G73" t="s">
        <v>0</v>
      </c>
      <c r="P73" s="7"/>
      <c r="Q73" s="7"/>
      <c r="R73" s="7"/>
      <c r="S73" s="7"/>
      <c r="T73" s="7"/>
      <c r="U73" s="7"/>
      <c r="V73" s="7"/>
      <c r="W73" s="7"/>
      <c r="X73" s="7"/>
      <c r="Y73" s="7"/>
      <c r="Z73" s="7"/>
      <c r="AA73" s="7"/>
      <c r="AB73" s="7"/>
      <c r="AC73" s="7">
        <v>7324903188.4057999</v>
      </c>
      <c r="AD73" s="7">
        <v>7707678019.3236704</v>
      </c>
      <c r="AE73" s="7">
        <v>8567890821.2560396</v>
      </c>
      <c r="AF73" s="7">
        <v>8096302367.1497602</v>
      </c>
      <c r="AG73" s="7">
        <v>9480840483.0917892</v>
      </c>
      <c r="AH73" s="7">
        <v>9848600869.5652199</v>
      </c>
      <c r="AI73" s="7">
        <v>10527338647.343</v>
      </c>
      <c r="AJ73" s="7">
        <v>10908935748.792299</v>
      </c>
      <c r="AK73" s="7">
        <v>11476584879.2271</v>
      </c>
      <c r="AL73" s="7">
        <v>12175166763.285</v>
      </c>
      <c r="AM73" s="7">
        <v>13463868357.4879</v>
      </c>
      <c r="AN73" s="7">
        <v>10492993077.609301</v>
      </c>
      <c r="AO73" s="7">
        <v>8830712713.9078102</v>
      </c>
      <c r="AP73" s="7">
        <v>6927950564.5565701</v>
      </c>
      <c r="AQ73" s="7">
        <v>7663984567.9012299</v>
      </c>
      <c r="AR73" s="7">
        <v>8547939730.6237402</v>
      </c>
      <c r="AS73" s="7">
        <v>8589211390.4961205</v>
      </c>
      <c r="AT73" s="7">
        <v>7818224905.5507097</v>
      </c>
      <c r="AU73" s="7">
        <v>7700833482.0061502</v>
      </c>
      <c r="AV73" s="7">
        <v>8242392103.6806097</v>
      </c>
      <c r="AW73" s="7">
        <v>8231326016.4749403</v>
      </c>
      <c r="AX73" s="7">
        <v>7850809498.1680298</v>
      </c>
      <c r="AY73" s="7">
        <v>8623691300.0407906</v>
      </c>
      <c r="AZ73" s="7">
        <v>10131187261.442101</v>
      </c>
      <c r="BA73" s="7">
        <v>12401139453.973801</v>
      </c>
      <c r="BB73" s="7">
        <v>15280861834.6024</v>
      </c>
      <c r="BC73" s="7">
        <v>19707616772.799599</v>
      </c>
      <c r="BD73" s="7">
        <v>27066912635.222801</v>
      </c>
      <c r="BE73" s="7">
        <v>32437389116.037998</v>
      </c>
      <c r="BF73" s="7">
        <v>29933790334.341801</v>
      </c>
      <c r="BG73" s="7">
        <v>31952763089.330002</v>
      </c>
      <c r="BH73" s="7">
        <v>43310721414.082901</v>
      </c>
      <c r="BI73" s="7">
        <v>47648211133.2183</v>
      </c>
      <c r="BJ73" s="7">
        <v>55612228233.517899</v>
      </c>
      <c r="BK73" s="7">
        <v>64589334978.8013</v>
      </c>
      <c r="BL73" s="7">
        <v>74296618481.088196</v>
      </c>
      <c r="BM73" s="7">
        <v>81770791970.981995</v>
      </c>
      <c r="BN73" s="7">
        <v>84269348327.345398</v>
      </c>
      <c r="BO73" s="7">
        <v>95912590628.141205</v>
      </c>
      <c r="BP73" s="7"/>
    </row>
    <row r="74" spans="1:68" hidden="1" outlineLevel="1" x14ac:dyDescent="0.2">
      <c r="A74" t="s">
        <v>387</v>
      </c>
      <c r="B74" t="s">
        <v>386</v>
      </c>
      <c r="C74" t="str">
        <f>VLOOKUP(B74,'Country Code &amp; Info'!A:D,2)</f>
        <v>European Union</v>
      </c>
      <c r="D74" t="b">
        <f>IF(ISNA(_xlfn.XLOOKUP(B74,'GDP Pred - 2060'!M:M,'GDP Pred - 2060'!M:M)), FALSE, TRUE)</f>
        <v>0</v>
      </c>
      <c r="E74">
        <f>VLOOKUP(B74,'Country Code &amp; Info'!A:D,3)</f>
        <v>0</v>
      </c>
      <c r="F74" t="s">
        <v>1</v>
      </c>
      <c r="G74" t="s">
        <v>0</v>
      </c>
      <c r="N74">
        <v>503752609399.19</v>
      </c>
      <c r="O74">
        <v>547482260350.67102</v>
      </c>
      <c r="P74" s="7">
        <v>586432328718.04102</v>
      </c>
      <c r="Q74" s="7">
        <v>653698233457.17603</v>
      </c>
      <c r="R74" s="7">
        <v>726176557516.16504</v>
      </c>
      <c r="S74" s="7">
        <v>821085900422.05396</v>
      </c>
      <c r="T74" s="7">
        <v>990760761713.64795</v>
      </c>
      <c r="U74" s="7">
        <v>1282454921466.01</v>
      </c>
      <c r="V74" s="7">
        <v>1452249691939.0601</v>
      </c>
      <c r="W74" s="7">
        <v>1691435780213.03</v>
      </c>
      <c r="X74" s="7">
        <v>1770646272343.25</v>
      </c>
      <c r="Y74" s="7">
        <v>2005568494443.1299</v>
      </c>
      <c r="Z74" s="7">
        <v>2443515283124.6099</v>
      </c>
      <c r="AA74" s="7">
        <v>2953822103547.8101</v>
      </c>
      <c r="AB74" s="7">
        <v>3304278201967.7798</v>
      </c>
      <c r="AC74" s="7">
        <v>2880935052248.8501</v>
      </c>
      <c r="AD74" s="7">
        <v>2778285618525.5601</v>
      </c>
      <c r="AE74" s="7">
        <v>2702955363034.7798</v>
      </c>
      <c r="AF74" s="7">
        <v>2604252043352.4102</v>
      </c>
      <c r="AG74" s="7">
        <v>2678543114320.6401</v>
      </c>
      <c r="AH74" s="7">
        <v>3745284663925.46</v>
      </c>
      <c r="AI74" s="7">
        <v>4632787700842.4297</v>
      </c>
      <c r="AJ74" s="7">
        <v>5085986571203.6504</v>
      </c>
      <c r="AK74" s="7">
        <v>5195419783931.2598</v>
      </c>
      <c r="AL74" s="7">
        <v>6500670912427.1504</v>
      </c>
      <c r="AM74" s="7">
        <v>6732657775959.1299</v>
      </c>
      <c r="AN74" s="7">
        <v>7401120385590.8096</v>
      </c>
      <c r="AO74" s="7">
        <v>6757764931003.3301</v>
      </c>
      <c r="AP74" s="7">
        <v>7159235897836.2002</v>
      </c>
      <c r="AQ74" s="7">
        <v>8296652632379.1904</v>
      </c>
      <c r="AR74" s="7">
        <v>8432248464466.5</v>
      </c>
      <c r="AS74" s="7">
        <v>7733664057856.3301</v>
      </c>
      <c r="AT74" s="7">
        <v>7969482287145.1797</v>
      </c>
      <c r="AU74" s="7">
        <v>7923321097094.5703</v>
      </c>
      <c r="AV74" s="7">
        <v>7259892617357.25</v>
      </c>
      <c r="AW74" s="7">
        <v>7387730549105.6797</v>
      </c>
      <c r="AX74" s="7">
        <v>8049791025743.29</v>
      </c>
      <c r="AY74" s="7">
        <v>9912163142683.4004</v>
      </c>
      <c r="AZ74" s="7">
        <v>11399525267353.699</v>
      </c>
      <c r="BA74" s="7">
        <v>11905795335412.1</v>
      </c>
      <c r="BB74" s="7">
        <v>12703637408891.9</v>
      </c>
      <c r="BC74" s="7">
        <v>14711331737881.6</v>
      </c>
      <c r="BD74" s="7">
        <v>16237754076873.5</v>
      </c>
      <c r="BE74" s="7">
        <v>14710262893228</v>
      </c>
      <c r="BF74" s="7">
        <v>14544075622068.1</v>
      </c>
      <c r="BG74" s="7">
        <v>15744157300202.9</v>
      </c>
      <c r="BH74" s="7">
        <v>14636296706794.801</v>
      </c>
      <c r="BI74" s="7">
        <v>15293400915549.801</v>
      </c>
      <c r="BJ74" s="7">
        <v>15632613367402.199</v>
      </c>
      <c r="BK74" s="7">
        <v>13545081361696.301</v>
      </c>
      <c r="BL74" s="7">
        <v>13886845315710.6</v>
      </c>
      <c r="BM74" s="7">
        <v>14758432346844.801</v>
      </c>
      <c r="BN74" s="7">
        <v>15965026482630.699</v>
      </c>
      <c r="BO74" s="7">
        <v>15626448476438.301</v>
      </c>
      <c r="BP74" s="7"/>
    </row>
    <row r="75" spans="1:68" hidden="1" outlineLevel="1" x14ac:dyDescent="0.2">
      <c r="A75" t="s">
        <v>385</v>
      </c>
      <c r="B75" t="s">
        <v>384</v>
      </c>
      <c r="C75">
        <f>VLOOKUP(B75,'Country Code &amp; Info'!A:D,2)</f>
        <v>0</v>
      </c>
      <c r="D75" t="b">
        <f>IF(ISNA(_xlfn.XLOOKUP(B75,'GDP Pred - 2060'!M:M,'GDP Pred - 2060'!M:M)), FALSE, TRUE)</f>
        <v>0</v>
      </c>
      <c r="E75">
        <f>VLOOKUP(B75,'Country Code &amp; Info'!A:D,3)</f>
        <v>0</v>
      </c>
      <c r="F75" t="s">
        <v>1</v>
      </c>
      <c r="G75" t="s">
        <v>0</v>
      </c>
      <c r="H75">
        <v>17248392836.313202</v>
      </c>
      <c r="I75">
        <v>17969415002.273399</v>
      </c>
      <c r="J75">
        <v>19816815026.512901</v>
      </c>
      <c r="K75">
        <v>22782948594.738499</v>
      </c>
      <c r="L75">
        <v>20059244831.425098</v>
      </c>
      <c r="M75">
        <v>22034941960.662399</v>
      </c>
      <c r="N75">
        <v>23487908901.404701</v>
      </c>
      <c r="O75">
        <v>22775773526.920898</v>
      </c>
      <c r="P75" s="7">
        <v>24057049316.0956</v>
      </c>
      <c r="Q75" s="7">
        <v>27052532925.8764</v>
      </c>
      <c r="R75" s="7">
        <v>32909291255.570301</v>
      </c>
      <c r="S75" s="7">
        <v>33511935983.409401</v>
      </c>
      <c r="T75" s="7">
        <v>38333966646.982201</v>
      </c>
      <c r="U75" s="7">
        <v>46938574670.016602</v>
      </c>
      <c r="V75" s="7">
        <v>69919168307.741394</v>
      </c>
      <c r="W75" s="7">
        <v>78513153478.205002</v>
      </c>
      <c r="X75" s="7">
        <v>92556684714.387207</v>
      </c>
      <c r="Y75" s="7">
        <v>101521283451.821</v>
      </c>
      <c r="Z75" s="7">
        <v>111872625554.593</v>
      </c>
      <c r="AA75" s="7">
        <v>140714539027.453</v>
      </c>
      <c r="AB75" s="7">
        <v>175746342250.90701</v>
      </c>
      <c r="AC75" s="7">
        <v>245604038409.36401</v>
      </c>
      <c r="AD75" s="7">
        <v>234710725796.45599</v>
      </c>
      <c r="AE75" s="7">
        <v>197611954208.12201</v>
      </c>
      <c r="AF75" s="7">
        <v>177287349008.84601</v>
      </c>
      <c r="AG75" s="7">
        <v>181447427807.70999</v>
      </c>
      <c r="AH75" s="7">
        <v>169919032833.86301</v>
      </c>
      <c r="AI75" s="7">
        <v>170233072496.71201</v>
      </c>
      <c r="AJ75" s="7">
        <v>179833942935.95999</v>
      </c>
      <c r="AK75" s="7">
        <v>164856858292.83401</v>
      </c>
      <c r="AL75" s="7">
        <v>259628018818.40201</v>
      </c>
      <c r="AM75" s="7">
        <v>268714426364.478</v>
      </c>
      <c r="AN75" s="7">
        <v>267276312176.07101</v>
      </c>
      <c r="AO75" s="7">
        <v>248507261403.78799</v>
      </c>
      <c r="AP75" s="7">
        <v>239830869020.021</v>
      </c>
      <c r="AQ75" s="7">
        <v>277733732779.36902</v>
      </c>
      <c r="AR75" s="7">
        <v>287884939893.896</v>
      </c>
      <c r="AS75" s="7">
        <v>321383421190.862</v>
      </c>
      <c r="AT75" s="7">
        <v>323212581410.20502</v>
      </c>
      <c r="AU75" s="7">
        <v>350258147397.24597</v>
      </c>
      <c r="AV75" s="7">
        <v>412071314412.55902</v>
      </c>
      <c r="AW75" s="7">
        <v>407655075505.10199</v>
      </c>
      <c r="AX75" s="7">
        <v>391543851502.19098</v>
      </c>
      <c r="AY75" s="7">
        <v>416730134398.14502</v>
      </c>
      <c r="AZ75" s="7">
        <v>518797637650.98102</v>
      </c>
      <c r="BA75" s="7">
        <v>649000784696.81104</v>
      </c>
      <c r="BB75" s="7">
        <v>806143150767.33704</v>
      </c>
      <c r="BC75" s="7">
        <v>981220334496.59094</v>
      </c>
      <c r="BD75" s="7">
        <v>1264525234630.55</v>
      </c>
      <c r="BE75" s="7">
        <v>1193831251702.8201</v>
      </c>
      <c r="BF75" s="7">
        <v>1430217427154.3301</v>
      </c>
      <c r="BG75" s="7">
        <v>1453117436183.71</v>
      </c>
      <c r="BH75" s="7">
        <v>1678806401944.6201</v>
      </c>
      <c r="BI75" s="7">
        <v>1763713251391.5901</v>
      </c>
      <c r="BJ75" s="7">
        <v>1923217210047.71</v>
      </c>
      <c r="BK75" s="7">
        <v>1726905458298.1299</v>
      </c>
      <c r="BL75" s="7">
        <v>1550706828001.5801</v>
      </c>
      <c r="BM75" s="7">
        <v>1569590877815.6599</v>
      </c>
      <c r="BN75" s="7">
        <v>1698248056693.3501</v>
      </c>
      <c r="BO75" s="7">
        <v>1778456492418.5601</v>
      </c>
      <c r="BP75" s="7"/>
    </row>
    <row r="76" spans="1:68" hidden="1" outlineLevel="1" x14ac:dyDescent="0.2">
      <c r="A76" t="s">
        <v>383</v>
      </c>
      <c r="B76" t="s">
        <v>382</v>
      </c>
      <c r="C76" t="str">
        <f>VLOOKUP(B76,'Country Code &amp; Info'!A:D,2)</f>
        <v>Finland</v>
      </c>
      <c r="D76" t="b">
        <f>IF(ISNA(_xlfn.XLOOKUP(B76,'GDP Pred - 2060'!M:M,'GDP Pred - 2060'!M:M)), FALSE, TRUE)</f>
        <v>1</v>
      </c>
      <c r="E76" t="str">
        <f>VLOOKUP(B76,'Country Code &amp; Info'!A:D,3)</f>
        <v>Europe &amp; Central Asia</v>
      </c>
      <c r="F76" t="s">
        <v>1</v>
      </c>
      <c r="G76" t="s">
        <v>0</v>
      </c>
      <c r="H76">
        <v>5224102195.52771</v>
      </c>
      <c r="I76">
        <v>5921659485.0328398</v>
      </c>
      <c r="J76">
        <v>6340580854.3907299</v>
      </c>
      <c r="K76">
        <v>6885920328.66187</v>
      </c>
      <c r="L76">
        <v>7766655085.7858801</v>
      </c>
      <c r="M76">
        <v>8589340019.02985</v>
      </c>
      <c r="N76">
        <v>9208524504.8768406</v>
      </c>
      <c r="O76">
        <v>9368954010.3132</v>
      </c>
      <c r="P76" s="7">
        <v>8823033880.3299294</v>
      </c>
      <c r="Q76" s="7">
        <v>10070766720.501101</v>
      </c>
      <c r="R76" s="7">
        <v>11357516987.5425</v>
      </c>
      <c r="S76" s="7">
        <v>12527405512.9298</v>
      </c>
      <c r="T76" s="7">
        <v>14743186119.8738</v>
      </c>
      <c r="U76" s="7">
        <v>19472363466.625198</v>
      </c>
      <c r="V76" s="7">
        <v>24848821490.467899</v>
      </c>
      <c r="W76" s="7">
        <v>29472623242.2822</v>
      </c>
      <c r="X76" s="7">
        <v>31849513771.3494</v>
      </c>
      <c r="Y76" s="7">
        <v>33499799321.233601</v>
      </c>
      <c r="Z76" s="7">
        <v>36256160288.808701</v>
      </c>
      <c r="AA76" s="7">
        <v>44465255686.1548</v>
      </c>
      <c r="AB76" s="7">
        <v>53645202422.6968</v>
      </c>
      <c r="AC76" s="7">
        <v>52448332874.07</v>
      </c>
      <c r="AD76" s="7">
        <v>52797582336.252602</v>
      </c>
      <c r="AE76" s="7">
        <v>50973526900.085403</v>
      </c>
      <c r="AF76" s="7">
        <v>52888800949.742798</v>
      </c>
      <c r="AG76" s="7">
        <v>55875863392.171898</v>
      </c>
      <c r="AH76" s="7">
        <v>73531550551.255005</v>
      </c>
      <c r="AI76" s="7">
        <v>91594751792.235901</v>
      </c>
      <c r="AJ76" s="7">
        <v>109058990760.483</v>
      </c>
      <c r="AK76" s="7">
        <v>119012054870.44501</v>
      </c>
      <c r="AL76" s="7">
        <v>141438345513.91699</v>
      </c>
      <c r="AM76" s="7">
        <v>127773856785.767</v>
      </c>
      <c r="AN76" s="7">
        <v>112532519246.084</v>
      </c>
      <c r="AO76" s="7">
        <v>89214114708.025406</v>
      </c>
      <c r="AP76" s="7">
        <v>103299943084.804</v>
      </c>
      <c r="AQ76" s="7">
        <v>134189814814.815</v>
      </c>
      <c r="AR76" s="7">
        <v>132129174216.92999</v>
      </c>
      <c r="AS76" s="7">
        <v>126912152101.707</v>
      </c>
      <c r="AT76" s="7">
        <v>134038718291.05499</v>
      </c>
      <c r="AU76" s="7">
        <v>135218410398.466</v>
      </c>
      <c r="AV76" s="7">
        <v>125706651925.55701</v>
      </c>
      <c r="AW76" s="7">
        <v>129421029082.774</v>
      </c>
      <c r="AX76" s="7">
        <v>139738377564.465</v>
      </c>
      <c r="AY76" s="7">
        <v>171274266365.68799</v>
      </c>
      <c r="AZ76" s="7">
        <v>197116960516.51401</v>
      </c>
      <c r="BA76" s="7">
        <v>204809103345.35501</v>
      </c>
      <c r="BB76" s="7">
        <v>216907539831.89099</v>
      </c>
      <c r="BC76" s="7">
        <v>256052559540.104</v>
      </c>
      <c r="BD76" s="7">
        <v>284553976856.599</v>
      </c>
      <c r="BE76" s="7">
        <v>252496526813.004</v>
      </c>
      <c r="BF76" s="7">
        <v>249181190476.36899</v>
      </c>
      <c r="BG76" s="7">
        <v>275243697751.01099</v>
      </c>
      <c r="BH76" s="7">
        <v>258304834621.60501</v>
      </c>
      <c r="BI76" s="7">
        <v>271285280621.37299</v>
      </c>
      <c r="BJ76" s="7">
        <v>274497230802.95801</v>
      </c>
      <c r="BK76" s="7">
        <v>234440080998.27301</v>
      </c>
      <c r="BL76" s="7">
        <v>240607907010.383</v>
      </c>
      <c r="BM76" s="7">
        <v>255232257243.53</v>
      </c>
      <c r="BN76" s="7">
        <v>275946554578.823</v>
      </c>
      <c r="BO76" s="7">
        <v>269296310180.392</v>
      </c>
      <c r="BP76" s="7"/>
    </row>
    <row r="77" spans="1:68" hidden="1" outlineLevel="1" x14ac:dyDescent="0.2">
      <c r="A77" t="s">
        <v>381</v>
      </c>
      <c r="B77" t="s">
        <v>380</v>
      </c>
      <c r="C77" t="str">
        <f>VLOOKUP(B77,'Country Code &amp; Info'!A:D,2)</f>
        <v>Fiji</v>
      </c>
      <c r="D77" t="b">
        <f>IF(ISNA(_xlfn.XLOOKUP(B77,'GDP Pred - 2060'!M:M,'GDP Pred - 2060'!M:M)), FALSE, TRUE)</f>
        <v>0</v>
      </c>
      <c r="E77" t="str">
        <f>VLOOKUP(B77,'Country Code &amp; Info'!A:D,3)</f>
        <v>East Asia &amp; Pacific</v>
      </c>
      <c r="F77" t="s">
        <v>1</v>
      </c>
      <c r="G77" t="s">
        <v>0</v>
      </c>
      <c r="H77">
        <v>112328422.113084</v>
      </c>
      <c r="I77">
        <v>116987784.913739</v>
      </c>
      <c r="J77">
        <v>122906434.95781399</v>
      </c>
      <c r="K77">
        <v>129454728.62359899</v>
      </c>
      <c r="L77">
        <v>140032741.46832901</v>
      </c>
      <c r="M77">
        <v>147084750.03148201</v>
      </c>
      <c r="N77">
        <v>150603925.51585299</v>
      </c>
      <c r="O77">
        <v>162625885.863484</v>
      </c>
      <c r="P77" s="7">
        <v>166952937.135005</v>
      </c>
      <c r="Q77" s="7">
        <v>182182067.70356801</v>
      </c>
      <c r="R77" s="7">
        <v>219878482.17356399</v>
      </c>
      <c r="S77" s="7">
        <v>247749327.72126701</v>
      </c>
      <c r="T77" s="7">
        <v>316650508.96752298</v>
      </c>
      <c r="U77" s="7">
        <v>425963359.355326</v>
      </c>
      <c r="V77" s="7">
        <v>558589870.90367401</v>
      </c>
      <c r="W77" s="7">
        <v>684268280.81275105</v>
      </c>
      <c r="X77" s="7">
        <v>694552411.71883702</v>
      </c>
      <c r="Y77" s="7">
        <v>719533137.12666202</v>
      </c>
      <c r="Z77" s="7">
        <v>829239489.84411895</v>
      </c>
      <c r="AA77" s="7">
        <v>1019743927.2466201</v>
      </c>
      <c r="AB77" s="7">
        <v>1202567359.4131999</v>
      </c>
      <c r="AC77" s="7">
        <v>1235899836.18067</v>
      </c>
      <c r="AD77" s="7">
        <v>1194015444.01544</v>
      </c>
      <c r="AE77" s="7">
        <v>1123107276.30285</v>
      </c>
      <c r="AF77" s="7">
        <v>1177997413.6338401</v>
      </c>
      <c r="AG77" s="7">
        <v>1141210124.8266301</v>
      </c>
      <c r="AH77" s="7">
        <v>1290228616.82408</v>
      </c>
      <c r="AI77" s="7">
        <v>1177908191.97685</v>
      </c>
      <c r="AJ77" s="7">
        <v>1109976927.9172201</v>
      </c>
      <c r="AK77" s="7">
        <v>1182686577.22645</v>
      </c>
      <c r="AL77" s="7">
        <v>1337024782.22702</v>
      </c>
      <c r="AM77" s="7">
        <v>1383843860.1247001</v>
      </c>
      <c r="AN77" s="7">
        <v>1531803060.5455799</v>
      </c>
      <c r="AO77" s="7">
        <v>1635426125.30808</v>
      </c>
      <c r="AP77" s="7">
        <v>1825285158.11761</v>
      </c>
      <c r="AQ77" s="7">
        <v>1970347720.9699199</v>
      </c>
      <c r="AR77" s="7">
        <v>2129266728.4258499</v>
      </c>
      <c r="AS77" s="7">
        <v>2093994597.2154901</v>
      </c>
      <c r="AT77" s="7">
        <v>1656784779.5450001</v>
      </c>
      <c r="AU77" s="7">
        <v>1942170999.18765</v>
      </c>
      <c r="AV77" s="7">
        <v>1684109743.4933801</v>
      </c>
      <c r="AW77" s="7">
        <v>1660102345.60309</v>
      </c>
      <c r="AX77" s="7">
        <v>1842691481.09196</v>
      </c>
      <c r="AY77" s="7">
        <v>2315935752.7165298</v>
      </c>
      <c r="AZ77" s="7">
        <v>2727507212.92556</v>
      </c>
      <c r="BA77" s="7">
        <v>3006725014.7841501</v>
      </c>
      <c r="BB77" s="7">
        <v>3102741451.0166402</v>
      </c>
      <c r="BC77" s="7">
        <v>3405050611.6872602</v>
      </c>
      <c r="BD77" s="7">
        <v>3523185919.55826</v>
      </c>
      <c r="BE77" s="7">
        <v>2870624635.6803198</v>
      </c>
      <c r="BF77" s="7">
        <v>3140508835.9485002</v>
      </c>
      <c r="BG77" s="7">
        <v>3774530615.6591601</v>
      </c>
      <c r="BH77" s="7">
        <v>3972012570.5346699</v>
      </c>
      <c r="BI77" s="7">
        <v>4190143206.2561102</v>
      </c>
      <c r="BJ77" s="7">
        <v>4856963251.9747696</v>
      </c>
      <c r="BK77" s="7">
        <v>4682546881.15833</v>
      </c>
      <c r="BL77" s="7">
        <v>4930204219.7130404</v>
      </c>
      <c r="BM77" s="7">
        <v>5353404418.6641302</v>
      </c>
      <c r="BN77" s="7">
        <v>5581393120.6285295</v>
      </c>
      <c r="BO77" s="7">
        <v>5496250694.3158703</v>
      </c>
      <c r="BP77" s="7"/>
    </row>
    <row r="78" spans="1:68" hidden="1" outlineLevel="1" x14ac:dyDescent="0.2">
      <c r="A78" t="s">
        <v>379</v>
      </c>
      <c r="B78" t="s">
        <v>378</v>
      </c>
      <c r="C78" t="str">
        <f>VLOOKUP(B78,'Country Code &amp; Info'!A:D,2)</f>
        <v>France</v>
      </c>
      <c r="D78" t="b">
        <f>IF(ISNA(_xlfn.XLOOKUP(B78,'GDP Pred - 2060'!M:M,'GDP Pred - 2060'!M:M)), FALSE, TRUE)</f>
        <v>1</v>
      </c>
      <c r="E78" t="str">
        <f>VLOOKUP(B78,'Country Code &amp; Info'!A:D,3)</f>
        <v>Europe &amp; Central Asia</v>
      </c>
      <c r="F78" t="s">
        <v>1</v>
      </c>
      <c r="G78" t="s">
        <v>0</v>
      </c>
      <c r="H78">
        <v>62225478000.882202</v>
      </c>
      <c r="I78">
        <v>67461644222.035202</v>
      </c>
      <c r="J78">
        <v>75607529809.928802</v>
      </c>
      <c r="K78">
        <v>84759195105.869293</v>
      </c>
      <c r="L78">
        <v>94007851047.367798</v>
      </c>
      <c r="M78">
        <v>101537248148.427</v>
      </c>
      <c r="N78">
        <v>110045852177.92799</v>
      </c>
      <c r="O78">
        <v>118972977486.207</v>
      </c>
      <c r="P78" s="7">
        <v>129785441507.45599</v>
      </c>
      <c r="Q78" s="7">
        <v>141903068680.30899</v>
      </c>
      <c r="R78" s="7">
        <v>148456359985.827</v>
      </c>
      <c r="S78" s="7">
        <v>165966615366.40201</v>
      </c>
      <c r="T78" s="7">
        <v>203494148244.47299</v>
      </c>
      <c r="U78" s="7">
        <v>264429876252.20999</v>
      </c>
      <c r="V78" s="7">
        <v>285552373158.75598</v>
      </c>
      <c r="W78" s="7">
        <v>360832186018.05103</v>
      </c>
      <c r="X78" s="7">
        <v>372319038514.06702</v>
      </c>
      <c r="Y78" s="7">
        <v>410279486493.71503</v>
      </c>
      <c r="Z78" s="7">
        <v>506707848837.20898</v>
      </c>
      <c r="AA78" s="7">
        <v>613953129818.06995</v>
      </c>
      <c r="AB78" s="7">
        <v>701288419745.42102</v>
      </c>
      <c r="AC78" s="7">
        <v>615552202776.10095</v>
      </c>
      <c r="AD78" s="7">
        <v>584877732308.61401</v>
      </c>
      <c r="AE78" s="7">
        <v>559869179791.71997</v>
      </c>
      <c r="AF78" s="7">
        <v>530683779929.44501</v>
      </c>
      <c r="AG78" s="7">
        <v>553138414367.06104</v>
      </c>
      <c r="AH78" s="7">
        <v>771470783218.10803</v>
      </c>
      <c r="AI78" s="7">
        <v>934173305685.91101</v>
      </c>
      <c r="AJ78" s="7">
        <v>1018847043277.17</v>
      </c>
      <c r="AK78" s="7">
        <v>1025211803413.53</v>
      </c>
      <c r="AL78" s="7">
        <v>1269179616913.6299</v>
      </c>
      <c r="AM78" s="7">
        <v>1269276828275.78</v>
      </c>
      <c r="AN78" s="7">
        <v>1401465923172.24</v>
      </c>
      <c r="AO78" s="7">
        <v>1322815612694</v>
      </c>
      <c r="AP78" s="7">
        <v>1393982750472.5901</v>
      </c>
      <c r="AQ78" s="7">
        <v>1601094756209.75</v>
      </c>
      <c r="AR78" s="7">
        <v>1605675086549.5601</v>
      </c>
      <c r="AS78" s="7">
        <v>1452884917959.0901</v>
      </c>
      <c r="AT78" s="7">
        <v>1503108739159.4399</v>
      </c>
      <c r="AU78" s="7">
        <v>1492647560196.04</v>
      </c>
      <c r="AV78" s="7">
        <v>1362248940482.77</v>
      </c>
      <c r="AW78" s="7">
        <v>1376465324384.79</v>
      </c>
      <c r="AX78" s="7">
        <v>1494286655373.6101</v>
      </c>
      <c r="AY78" s="7">
        <v>1840480812641.0801</v>
      </c>
      <c r="AZ78" s="7">
        <v>2115742488204.6201</v>
      </c>
      <c r="BA78" s="7">
        <v>2196126103718.4399</v>
      </c>
      <c r="BB78" s="7">
        <v>2318593651988.46</v>
      </c>
      <c r="BC78" s="7">
        <v>2657213249384.0698</v>
      </c>
      <c r="BD78" s="7">
        <v>2918382891460.3799</v>
      </c>
      <c r="BE78" s="7">
        <v>2690222283967.77</v>
      </c>
      <c r="BF78" s="7">
        <v>2642609548930.3599</v>
      </c>
      <c r="BG78" s="7">
        <v>2861408170264.6001</v>
      </c>
      <c r="BH78" s="7">
        <v>2683825225092.6299</v>
      </c>
      <c r="BI78" s="7">
        <v>2811077725703.5898</v>
      </c>
      <c r="BJ78" s="7">
        <v>2852165760630.27</v>
      </c>
      <c r="BK78" s="7">
        <v>2438207896251.8398</v>
      </c>
      <c r="BL78" s="7">
        <v>2471285607081.7202</v>
      </c>
      <c r="BM78" s="7">
        <v>2595151045197.6499</v>
      </c>
      <c r="BN78" s="7">
        <v>2787863958885.4902</v>
      </c>
      <c r="BO78" s="7">
        <v>2715518274227.4502</v>
      </c>
      <c r="BP78" s="7"/>
    </row>
    <row r="79" spans="1:68" hidden="1" outlineLevel="1" x14ac:dyDescent="0.2">
      <c r="A79" t="s">
        <v>377</v>
      </c>
      <c r="B79" t="s">
        <v>376</v>
      </c>
      <c r="C79" t="str">
        <f>VLOOKUP(B79,'Country Code &amp; Info'!A:D,2)</f>
        <v>Faroe Islands</v>
      </c>
      <c r="D79" t="b">
        <f>IF(ISNA(_xlfn.XLOOKUP(B79,'GDP Pred - 2060'!M:M,'GDP Pred - 2060'!M:M)), FALSE, TRUE)</f>
        <v>0</v>
      </c>
      <c r="E79" t="str">
        <f>VLOOKUP(B79,'Country Code &amp; Info'!A:D,3)</f>
        <v>Europe &amp; Central Asia</v>
      </c>
      <c r="F79" t="s">
        <v>1</v>
      </c>
      <c r="G79" t="s">
        <v>0</v>
      </c>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v>1107882640.8787</v>
      </c>
      <c r="AU79" s="7">
        <v>1120280381.8697901</v>
      </c>
      <c r="AV79" s="7">
        <v>1058702725.4395</v>
      </c>
      <c r="AW79" s="7">
        <v>1147654635.4592199</v>
      </c>
      <c r="AX79" s="7">
        <v>1262669892.4595001</v>
      </c>
      <c r="AY79" s="7">
        <v>1494011567.01125</v>
      </c>
      <c r="AZ79" s="7">
        <v>1688237552.36935</v>
      </c>
      <c r="BA79" s="7">
        <v>1727792692.89133</v>
      </c>
      <c r="BB79" s="7">
        <v>1984445416.0220599</v>
      </c>
      <c r="BC79" s="7">
        <v>2290133548.8730102</v>
      </c>
      <c r="BD79" s="7">
        <v>2432415998.11695</v>
      </c>
      <c r="BE79" s="7">
        <v>2268387770.7101402</v>
      </c>
      <c r="BF79" s="7">
        <v>2320424601.2695398</v>
      </c>
      <c r="BG79" s="7">
        <v>2490807830.5735102</v>
      </c>
      <c r="BH79" s="7">
        <v>2366301251.6184702</v>
      </c>
      <c r="BI79" s="7">
        <v>2627049837.0813498</v>
      </c>
      <c r="BJ79" s="7">
        <v>2850743875.2783999</v>
      </c>
      <c r="BK79" s="7">
        <v>2518096285.6166101</v>
      </c>
      <c r="BL79" s="7">
        <v>2738832687.1369801</v>
      </c>
      <c r="BM79" s="7">
        <v>2905102303.5332999</v>
      </c>
      <c r="BN79" s="7">
        <v>3116887847.2112198</v>
      </c>
      <c r="BO79" s="7"/>
      <c r="BP79" s="7"/>
    </row>
    <row r="80" spans="1:68" hidden="1" outlineLevel="1" x14ac:dyDescent="0.2">
      <c r="A80" t="s">
        <v>375</v>
      </c>
      <c r="B80" t="s">
        <v>374</v>
      </c>
      <c r="C80" t="str">
        <f>VLOOKUP(B80,'Country Code &amp; Info'!A:D,2)</f>
        <v>Micronesia, Fed. Sts.</v>
      </c>
      <c r="D80" t="b">
        <f>IF(ISNA(_xlfn.XLOOKUP(B80,'GDP Pred - 2060'!M:M,'GDP Pred - 2060'!M:M)), FALSE, TRUE)</f>
        <v>0</v>
      </c>
      <c r="E80" t="str">
        <f>VLOOKUP(B80,'Country Code &amp; Info'!A:D,3)</f>
        <v>East Asia &amp; Pacific</v>
      </c>
      <c r="F80" t="s">
        <v>1</v>
      </c>
      <c r="G80" t="s">
        <v>0</v>
      </c>
      <c r="P80" s="7"/>
      <c r="Q80" s="7"/>
      <c r="R80" s="7"/>
      <c r="S80" s="7"/>
      <c r="T80" s="7"/>
      <c r="U80" s="7"/>
      <c r="V80" s="7"/>
      <c r="W80" s="7"/>
      <c r="X80" s="7"/>
      <c r="Y80" s="7"/>
      <c r="Z80" s="7"/>
      <c r="AA80" s="7"/>
      <c r="AB80" s="7"/>
      <c r="AC80" s="7"/>
      <c r="AD80" s="7"/>
      <c r="AE80" s="7">
        <v>106500000</v>
      </c>
      <c r="AF80" s="7"/>
      <c r="AG80" s="7"/>
      <c r="AH80" s="7">
        <v>112210000</v>
      </c>
      <c r="AI80" s="7">
        <v>116700000</v>
      </c>
      <c r="AJ80" s="7">
        <v>124700000</v>
      </c>
      <c r="AK80" s="7">
        <v>135200000</v>
      </c>
      <c r="AL80" s="7">
        <v>147200000</v>
      </c>
      <c r="AM80" s="7">
        <v>166200000</v>
      </c>
      <c r="AN80" s="7">
        <v>178100000</v>
      </c>
      <c r="AO80" s="7">
        <v>198400000</v>
      </c>
      <c r="AP80" s="7">
        <v>202500000</v>
      </c>
      <c r="AQ80" s="7">
        <v>221575300</v>
      </c>
      <c r="AR80" s="7">
        <v>218534700</v>
      </c>
      <c r="AS80" s="7">
        <v>206626300</v>
      </c>
      <c r="AT80" s="7">
        <v>218873100</v>
      </c>
      <c r="AU80" s="7">
        <v>220140500</v>
      </c>
      <c r="AV80" s="7">
        <v>233271800</v>
      </c>
      <c r="AW80" s="7">
        <v>240970900</v>
      </c>
      <c r="AX80" s="7">
        <v>242517200</v>
      </c>
      <c r="AY80" s="7">
        <v>245432900</v>
      </c>
      <c r="AZ80" s="7">
        <v>240236000</v>
      </c>
      <c r="BA80" s="7">
        <v>250281900</v>
      </c>
      <c r="BB80" s="7">
        <v>253541900</v>
      </c>
      <c r="BC80" s="7">
        <v>256787200</v>
      </c>
      <c r="BD80" s="7">
        <v>263145100</v>
      </c>
      <c r="BE80" s="7">
        <v>280284600</v>
      </c>
      <c r="BF80" s="7">
        <v>296944100</v>
      </c>
      <c r="BG80" s="7">
        <v>311301600</v>
      </c>
      <c r="BH80" s="7">
        <v>327248700</v>
      </c>
      <c r="BI80" s="7">
        <v>317214400</v>
      </c>
      <c r="BJ80" s="7">
        <v>319271200</v>
      </c>
      <c r="BK80" s="7">
        <v>316489900</v>
      </c>
      <c r="BL80" s="7">
        <v>332265200</v>
      </c>
      <c r="BM80" s="7">
        <v>366666800</v>
      </c>
      <c r="BN80" s="7">
        <v>401932300</v>
      </c>
      <c r="BO80" s="7"/>
      <c r="BP80" s="7"/>
    </row>
    <row r="81" spans="1:68" hidden="1" outlineLevel="1" x14ac:dyDescent="0.2">
      <c r="A81" t="s">
        <v>373</v>
      </c>
      <c r="B81" t="s">
        <v>372</v>
      </c>
      <c r="C81" t="str">
        <f>VLOOKUP(B81,'Country Code &amp; Info'!A:D,2)</f>
        <v>Gabon</v>
      </c>
      <c r="D81" t="b">
        <f>IF(ISNA(_xlfn.XLOOKUP(B81,'GDP Pred - 2060'!M:M,'GDP Pred - 2060'!M:M)), FALSE, TRUE)</f>
        <v>0</v>
      </c>
      <c r="E81" t="str">
        <f>VLOOKUP(B81,'Country Code &amp; Info'!A:D,3)</f>
        <v>Sub-Saharan Africa</v>
      </c>
      <c r="F81" t="s">
        <v>1</v>
      </c>
      <c r="G81" t="s">
        <v>0</v>
      </c>
      <c r="H81">
        <v>141468977.570007</v>
      </c>
      <c r="I81">
        <v>167637907.38169599</v>
      </c>
      <c r="J81">
        <v>182796536.499917</v>
      </c>
      <c r="K81">
        <v>154480244.24682799</v>
      </c>
      <c r="L81">
        <v>215679855.272553</v>
      </c>
      <c r="M81">
        <v>226474285.587116</v>
      </c>
      <c r="N81">
        <v>245849781.71594301</v>
      </c>
      <c r="O81">
        <v>271543680.27926499</v>
      </c>
      <c r="P81" s="7">
        <v>294468564.534311</v>
      </c>
      <c r="Q81" s="7">
        <v>318124701.04899299</v>
      </c>
      <c r="R81" s="7">
        <v>323802475.48102897</v>
      </c>
      <c r="S81" s="7">
        <v>381687073.05860198</v>
      </c>
      <c r="T81" s="7">
        <v>430508357.72399998</v>
      </c>
      <c r="U81" s="7">
        <v>722780701.12333798</v>
      </c>
      <c r="V81" s="7">
        <v>1544216003.9842501</v>
      </c>
      <c r="W81" s="7">
        <v>2157592936.6073098</v>
      </c>
      <c r="X81" s="7">
        <v>3009409970.9046302</v>
      </c>
      <c r="Y81" s="7">
        <v>2809349074.1771102</v>
      </c>
      <c r="Z81" s="7">
        <v>2389479269.1883202</v>
      </c>
      <c r="AA81" s="7">
        <v>3030251116.3596601</v>
      </c>
      <c r="AB81" s="7">
        <v>4279637933.8513598</v>
      </c>
      <c r="AC81" s="7">
        <v>3862269126.9268098</v>
      </c>
      <c r="AD81" s="7">
        <v>3618007844.44908</v>
      </c>
      <c r="AE81" s="7">
        <v>3391275731.3185902</v>
      </c>
      <c r="AF81" s="7">
        <v>3561451562.2357602</v>
      </c>
      <c r="AG81" s="7">
        <v>3339914759.3727498</v>
      </c>
      <c r="AH81" s="7">
        <v>3403638193.5790501</v>
      </c>
      <c r="AI81" s="7">
        <v>3281797038.6656599</v>
      </c>
      <c r="AJ81" s="7">
        <v>3834503378.35497</v>
      </c>
      <c r="AK81" s="7">
        <v>4186411457.4569402</v>
      </c>
      <c r="AL81" s="7">
        <v>5952293765.8446798</v>
      </c>
      <c r="AM81" s="7">
        <v>5402919956.9383097</v>
      </c>
      <c r="AN81" s="7">
        <v>5592390848.5264702</v>
      </c>
      <c r="AO81" s="7">
        <v>4378645081.0176897</v>
      </c>
      <c r="AP81" s="7">
        <v>4190819314.0295801</v>
      </c>
      <c r="AQ81" s="7">
        <v>4958845906.3476896</v>
      </c>
      <c r="AR81" s="7">
        <v>5694040336.8257103</v>
      </c>
      <c r="AS81" s="7">
        <v>5326816858.9958601</v>
      </c>
      <c r="AT81" s="7">
        <v>4483417119.8392801</v>
      </c>
      <c r="AU81" s="7">
        <v>4662992036.2073002</v>
      </c>
      <c r="AV81" s="7">
        <v>5067865320.7979002</v>
      </c>
      <c r="AW81" s="7">
        <v>5023265365.2516899</v>
      </c>
      <c r="AX81" s="7">
        <v>5335451307.5432301</v>
      </c>
      <c r="AY81" s="7">
        <v>6511903657.4400902</v>
      </c>
      <c r="AZ81" s="7">
        <v>7770219479.7264795</v>
      </c>
      <c r="BA81" s="7">
        <v>9582783318.3880997</v>
      </c>
      <c r="BB81" s="7">
        <v>10327598800.671301</v>
      </c>
      <c r="BC81" s="7">
        <v>12455410055.748301</v>
      </c>
      <c r="BD81" s="7">
        <v>15571349775.7848</v>
      </c>
      <c r="BE81" s="7">
        <v>12113699660.679899</v>
      </c>
      <c r="BF81" s="7">
        <v>14372591916.4792</v>
      </c>
      <c r="BG81" s="7">
        <v>18210308748.291199</v>
      </c>
      <c r="BH81" s="7">
        <v>17170465294.033199</v>
      </c>
      <c r="BI81" s="7">
        <v>17595745653.367599</v>
      </c>
      <c r="BJ81" s="7">
        <v>18203968001.8908</v>
      </c>
      <c r="BK81" s="7">
        <v>14383107714.038799</v>
      </c>
      <c r="BL81" s="7">
        <v>14023890620.3384</v>
      </c>
      <c r="BM81" s="7">
        <v>14929488770.731501</v>
      </c>
      <c r="BN81" s="7">
        <v>16862282413.8778</v>
      </c>
      <c r="BO81" s="7">
        <v>16874450215.135099</v>
      </c>
      <c r="BP81" s="7"/>
    </row>
    <row r="82" spans="1:68" hidden="1" outlineLevel="1" x14ac:dyDescent="0.2">
      <c r="A82" t="s">
        <v>371</v>
      </c>
      <c r="B82" t="s">
        <v>370</v>
      </c>
      <c r="C82" t="str">
        <f>VLOOKUP(B82,'Country Code &amp; Info'!A:D,2)</f>
        <v>United Kingdom</v>
      </c>
      <c r="D82" t="b">
        <f>IF(ISNA(_xlfn.XLOOKUP(B82,'GDP Pred - 2060'!M:M,'GDP Pred - 2060'!M:M)), FALSE, TRUE)</f>
        <v>1</v>
      </c>
      <c r="E82" t="str">
        <f>VLOOKUP(B82,'Country Code &amp; Info'!A:D,3)</f>
        <v>Europe &amp; Central Asia</v>
      </c>
      <c r="F82" t="s">
        <v>1</v>
      </c>
      <c r="G82" t="s">
        <v>0</v>
      </c>
      <c r="H82">
        <v>73233967692.102798</v>
      </c>
      <c r="I82">
        <v>77741965703.354401</v>
      </c>
      <c r="J82">
        <v>81247564156.8246</v>
      </c>
      <c r="K82">
        <v>86561961812.324905</v>
      </c>
      <c r="L82">
        <v>94407558351.161606</v>
      </c>
      <c r="M82">
        <v>101824755078.991</v>
      </c>
      <c r="N82">
        <v>108572752102.045</v>
      </c>
      <c r="O82">
        <v>113116888210.787</v>
      </c>
      <c r="P82" s="7">
        <v>107759910067.88901</v>
      </c>
      <c r="Q82" s="7">
        <v>116464702803.218</v>
      </c>
      <c r="R82" s="7">
        <v>130671946244.3</v>
      </c>
      <c r="S82" s="7">
        <v>148113896325.14001</v>
      </c>
      <c r="T82" s="7">
        <v>169965034965.035</v>
      </c>
      <c r="U82" s="7">
        <v>192537971582.55801</v>
      </c>
      <c r="V82" s="7">
        <v>206131369798.97101</v>
      </c>
      <c r="W82" s="7">
        <v>241756637168.142</v>
      </c>
      <c r="X82" s="7">
        <v>232614555256.065</v>
      </c>
      <c r="Y82" s="7">
        <v>263066457352.172</v>
      </c>
      <c r="Z82" s="7">
        <v>335883029721.95599</v>
      </c>
      <c r="AA82" s="7">
        <v>438994070309.19098</v>
      </c>
      <c r="AB82" s="7">
        <v>564947710899.37305</v>
      </c>
      <c r="AC82" s="7">
        <v>540765675241.15802</v>
      </c>
      <c r="AD82" s="7">
        <v>515048916841.37</v>
      </c>
      <c r="AE82" s="7">
        <v>489618008185.539</v>
      </c>
      <c r="AF82" s="7">
        <v>461487097632.349</v>
      </c>
      <c r="AG82" s="7">
        <v>489285164271.047</v>
      </c>
      <c r="AH82" s="7">
        <v>601452653180.88501</v>
      </c>
      <c r="AI82" s="7">
        <v>745162608269.32495</v>
      </c>
      <c r="AJ82" s="7">
        <v>910122732123.79895</v>
      </c>
      <c r="AK82" s="7">
        <v>926884816753.927</v>
      </c>
      <c r="AL82" s="7">
        <v>1093169389204.55</v>
      </c>
      <c r="AM82" s="7">
        <v>1142797178130.51</v>
      </c>
      <c r="AN82" s="7">
        <v>1179659529659.53</v>
      </c>
      <c r="AO82" s="7">
        <v>1061388722255.55</v>
      </c>
      <c r="AP82" s="7">
        <v>1140489745944.29</v>
      </c>
      <c r="AQ82" s="7">
        <v>1341584345905</v>
      </c>
      <c r="AR82" s="7">
        <v>1415358814352.5701</v>
      </c>
      <c r="AS82" s="7">
        <v>1559078258022.27</v>
      </c>
      <c r="AT82" s="7">
        <v>1650172242464.3899</v>
      </c>
      <c r="AU82" s="7">
        <v>1682399288141.0801</v>
      </c>
      <c r="AV82" s="7">
        <v>1657816613708.5801</v>
      </c>
      <c r="AW82" s="7">
        <v>1640246149417.01</v>
      </c>
      <c r="AX82" s="7">
        <v>1784473920863.3101</v>
      </c>
      <c r="AY82" s="7">
        <v>2053018775510.2</v>
      </c>
      <c r="AZ82" s="7">
        <v>2416931526913.2202</v>
      </c>
      <c r="BA82" s="7">
        <v>2538680000000</v>
      </c>
      <c r="BB82" s="7">
        <v>2713749770009.2002</v>
      </c>
      <c r="BC82" s="7">
        <v>3100882352941.1802</v>
      </c>
      <c r="BD82" s="7">
        <v>2922667279411.7598</v>
      </c>
      <c r="BE82" s="7">
        <v>2410909799034.1201</v>
      </c>
      <c r="BF82" s="7">
        <v>2475244321361.1099</v>
      </c>
      <c r="BG82" s="7">
        <v>2659310054646.23</v>
      </c>
      <c r="BH82" s="7">
        <v>2704887678386.7202</v>
      </c>
      <c r="BI82" s="7">
        <v>2786022872706.8101</v>
      </c>
      <c r="BJ82" s="7">
        <v>3063803240208.0098</v>
      </c>
      <c r="BK82" s="7">
        <v>2928591002002.5098</v>
      </c>
      <c r="BL82" s="7">
        <v>2694283209613.29</v>
      </c>
      <c r="BM82" s="7">
        <v>2666229179958.0098</v>
      </c>
      <c r="BN82" s="7">
        <v>2860667727551.9702</v>
      </c>
      <c r="BO82" s="7">
        <v>2829108219165.7998</v>
      </c>
      <c r="BP82" s="7"/>
    </row>
    <row r="83" spans="1:68" hidden="1" outlineLevel="1" x14ac:dyDescent="0.2">
      <c r="A83" t="s">
        <v>369</v>
      </c>
      <c r="B83" t="s">
        <v>368</v>
      </c>
      <c r="C83" t="str">
        <f>VLOOKUP(B83,'Country Code &amp; Info'!A:D,2)</f>
        <v>Georgia</v>
      </c>
      <c r="D83" t="b">
        <f>IF(ISNA(_xlfn.XLOOKUP(B83,'GDP Pred - 2060'!M:M,'GDP Pred - 2060'!M:M)), FALSE, TRUE)</f>
        <v>0</v>
      </c>
      <c r="E83" t="str">
        <f>VLOOKUP(B83,'Country Code &amp; Info'!A:D,3)</f>
        <v>Europe &amp; Central Asia</v>
      </c>
      <c r="F83" t="s">
        <v>1</v>
      </c>
      <c r="G83" t="s">
        <v>0</v>
      </c>
      <c r="P83" s="7"/>
      <c r="Q83" s="7"/>
      <c r="R83" s="7"/>
      <c r="S83" s="7"/>
      <c r="T83" s="7"/>
      <c r="U83" s="7"/>
      <c r="V83" s="7"/>
      <c r="W83" s="7"/>
      <c r="X83" s="7"/>
      <c r="Y83" s="7"/>
      <c r="Z83" s="7"/>
      <c r="AA83" s="7"/>
      <c r="AB83" s="7"/>
      <c r="AC83" s="7"/>
      <c r="AD83" s="7"/>
      <c r="AE83" s="7"/>
      <c r="AF83" s="7"/>
      <c r="AG83" s="7"/>
      <c r="AH83" s="7"/>
      <c r="AI83" s="7"/>
      <c r="AJ83" s="7"/>
      <c r="AK83" s="7"/>
      <c r="AL83" s="7">
        <v>7753501867.7609501</v>
      </c>
      <c r="AM83" s="7">
        <v>6357615894.0397396</v>
      </c>
      <c r="AN83" s="7">
        <v>3690328963.6408601</v>
      </c>
      <c r="AO83" s="7">
        <v>2701181331.3081598</v>
      </c>
      <c r="AP83" s="7">
        <v>2513870586.7334399</v>
      </c>
      <c r="AQ83" s="7">
        <v>2693731865.9703598</v>
      </c>
      <c r="AR83" s="7">
        <v>3094935186.76896</v>
      </c>
      <c r="AS83" s="7">
        <v>3510520231.21387</v>
      </c>
      <c r="AT83" s="7">
        <v>3613498174.5470099</v>
      </c>
      <c r="AU83" s="7">
        <v>2800026339.1261702</v>
      </c>
      <c r="AV83" s="7">
        <v>3057475288.7810502</v>
      </c>
      <c r="AW83" s="7">
        <v>3219488663.7723098</v>
      </c>
      <c r="AX83" s="7">
        <v>3395728013.8452401</v>
      </c>
      <c r="AY83" s="7">
        <v>3991284895.3721399</v>
      </c>
      <c r="AZ83" s="7">
        <v>5125365191.98664</v>
      </c>
      <c r="BA83" s="7">
        <v>6410823633.2542601</v>
      </c>
      <c r="BB83" s="7">
        <v>7745394293.4172096</v>
      </c>
      <c r="BC83" s="7">
        <v>10172882370.547701</v>
      </c>
      <c r="BD83" s="7">
        <v>12795076469.009899</v>
      </c>
      <c r="BE83" s="7">
        <v>10766836276.5639</v>
      </c>
      <c r="BF83" s="7">
        <v>12243505582.674101</v>
      </c>
      <c r="BG83" s="7">
        <v>15107441446.7833</v>
      </c>
      <c r="BH83" s="7">
        <v>16488403076.3641</v>
      </c>
      <c r="BI83" s="7">
        <v>17189551520.981098</v>
      </c>
      <c r="BJ83" s="7">
        <v>17627003454.720501</v>
      </c>
      <c r="BK83" s="7">
        <v>14953950557.440599</v>
      </c>
      <c r="BL83" s="7">
        <v>15141758566.7808</v>
      </c>
      <c r="BM83" s="7">
        <v>16242916915.720301</v>
      </c>
      <c r="BN83" s="7">
        <v>17599700090.762001</v>
      </c>
      <c r="BO83" s="7">
        <v>17477255545.670502</v>
      </c>
      <c r="BP83" s="7"/>
    </row>
    <row r="84" spans="1:68" hidden="1" outlineLevel="1" x14ac:dyDescent="0.2">
      <c r="A84" t="s">
        <v>367</v>
      </c>
      <c r="B84" t="s">
        <v>366</v>
      </c>
      <c r="C84" t="str">
        <f>VLOOKUP(B84,'Country Code &amp; Info'!A:D,2)</f>
        <v>Ghana</v>
      </c>
      <c r="D84" t="b">
        <f>IF(ISNA(_xlfn.XLOOKUP(B84,'GDP Pred - 2060'!M:M,'GDP Pred - 2060'!M:M)), FALSE, TRUE)</f>
        <v>0</v>
      </c>
      <c r="E84" t="str">
        <f>VLOOKUP(B84,'Country Code &amp; Info'!A:D,3)</f>
        <v>Sub-Saharan Africa</v>
      </c>
      <c r="F84" t="s">
        <v>1</v>
      </c>
      <c r="G84" t="s">
        <v>0</v>
      </c>
      <c r="H84">
        <v>1217230038.2678101</v>
      </c>
      <c r="I84">
        <v>1302674264.1991501</v>
      </c>
      <c r="J84">
        <v>1382515590.0694201</v>
      </c>
      <c r="K84">
        <v>1540797516.7946899</v>
      </c>
      <c r="L84">
        <v>1731296118.87113</v>
      </c>
      <c r="M84">
        <v>2053462872.38275</v>
      </c>
      <c r="N84">
        <v>2126300573.1766801</v>
      </c>
      <c r="O84">
        <v>1747187539.20717</v>
      </c>
      <c r="P84" s="7">
        <v>1666910166.289</v>
      </c>
      <c r="Q84" s="7">
        <v>1962051319.2613399</v>
      </c>
      <c r="R84" s="7">
        <v>2215029450.3804998</v>
      </c>
      <c r="S84" s="7">
        <v>2417107708.25317</v>
      </c>
      <c r="T84" s="7">
        <v>2112292944.6414199</v>
      </c>
      <c r="U84" s="7">
        <v>2465492957.74648</v>
      </c>
      <c r="V84" s="7">
        <v>2894409937.8881998</v>
      </c>
      <c r="W84" s="7">
        <v>2810106382.9787202</v>
      </c>
      <c r="X84" s="7">
        <v>2765254237.2881398</v>
      </c>
      <c r="Y84" s="7">
        <v>3189428571.4285698</v>
      </c>
      <c r="Z84" s="7">
        <v>3662478184.9912701</v>
      </c>
      <c r="AA84" s="7">
        <v>4020227920.2279201</v>
      </c>
      <c r="AB84" s="7">
        <v>4445228215.7676296</v>
      </c>
      <c r="AC84" s="7">
        <v>4222441614.9743199</v>
      </c>
      <c r="AD84" s="7">
        <v>4035994397.7591</v>
      </c>
      <c r="AE84" s="7">
        <v>4057275042.82903</v>
      </c>
      <c r="AF84" s="7">
        <v>4412279843.4442301</v>
      </c>
      <c r="AG84" s="7">
        <v>4504342149.4347095</v>
      </c>
      <c r="AH84" s="7">
        <v>5727602644.7147198</v>
      </c>
      <c r="AI84" s="7">
        <v>5074829931.9727898</v>
      </c>
      <c r="AJ84" s="7">
        <v>5197840979.13416</v>
      </c>
      <c r="AK84" s="7">
        <v>5251764264.2680197</v>
      </c>
      <c r="AL84" s="7">
        <v>5889174825.4870005</v>
      </c>
      <c r="AM84" s="7">
        <v>6596546195.6521702</v>
      </c>
      <c r="AN84" s="7">
        <v>6413901601.8306599</v>
      </c>
      <c r="AO84" s="7">
        <v>5966255778.1201801</v>
      </c>
      <c r="AP84" s="7">
        <v>5444560669.4560699</v>
      </c>
      <c r="AQ84" s="7">
        <v>6465137614.6788998</v>
      </c>
      <c r="AR84" s="7">
        <v>6934984709.4801197</v>
      </c>
      <c r="AS84" s="7">
        <v>6891308593.75</v>
      </c>
      <c r="AT84" s="7">
        <v>7480968858.1314898</v>
      </c>
      <c r="AU84" s="7">
        <v>7719354838.7096796</v>
      </c>
      <c r="AV84" s="7">
        <v>4983024408.1482801</v>
      </c>
      <c r="AW84" s="7">
        <v>5314909953.9299202</v>
      </c>
      <c r="AX84" s="7">
        <v>6166330136.2947998</v>
      </c>
      <c r="AY84" s="7">
        <v>7632406552.8380299</v>
      </c>
      <c r="AZ84" s="7">
        <v>8881368538.0767097</v>
      </c>
      <c r="BA84" s="7">
        <v>10744675209.898399</v>
      </c>
      <c r="BB84" s="7">
        <v>20440893017.156601</v>
      </c>
      <c r="BC84" s="7">
        <v>24827844949.603298</v>
      </c>
      <c r="BD84" s="7">
        <v>28678701891.095699</v>
      </c>
      <c r="BE84" s="7">
        <v>26048108185.053398</v>
      </c>
      <c r="BF84" s="7">
        <v>32197272797.202801</v>
      </c>
      <c r="BG84" s="7">
        <v>39337314809.943398</v>
      </c>
      <c r="BH84" s="7">
        <v>41270954737.245903</v>
      </c>
      <c r="BI84" s="7">
        <v>62405374785.505203</v>
      </c>
      <c r="BJ84" s="7">
        <v>53660342159.773499</v>
      </c>
      <c r="BK84" s="7">
        <v>48564863888.440201</v>
      </c>
      <c r="BL84" s="7">
        <v>55009730600.030701</v>
      </c>
      <c r="BM84" s="7">
        <v>58998132329.617302</v>
      </c>
      <c r="BN84" s="7">
        <v>65556464048.1539</v>
      </c>
      <c r="BO84" s="7">
        <v>66983634223.943001</v>
      </c>
      <c r="BP84" s="7"/>
    </row>
    <row r="85" spans="1:68" hidden="1" outlineLevel="1" x14ac:dyDescent="0.2">
      <c r="A85" t="s">
        <v>365</v>
      </c>
      <c r="B85" t="s">
        <v>364</v>
      </c>
      <c r="C85" t="str">
        <f>VLOOKUP(B85,'Country Code &amp; Info'!A:D,2)</f>
        <v>Gibraltar</v>
      </c>
      <c r="D85" t="b">
        <f>IF(ISNA(_xlfn.XLOOKUP(B85,'GDP Pred - 2060'!M:M,'GDP Pred - 2060'!M:M)), FALSE, TRUE)</f>
        <v>0</v>
      </c>
      <c r="E85" t="str">
        <f>VLOOKUP(B85,'Country Code &amp; Info'!A:D,3)</f>
        <v>Europe &amp; Central Asia</v>
      </c>
      <c r="F85" t="s">
        <v>1</v>
      </c>
      <c r="G85" t="s">
        <v>0</v>
      </c>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row>
    <row r="86" spans="1:68" hidden="1" outlineLevel="1" x14ac:dyDescent="0.2">
      <c r="A86" t="s">
        <v>363</v>
      </c>
      <c r="B86" t="s">
        <v>362</v>
      </c>
      <c r="C86" t="str">
        <f>VLOOKUP(B86,'Country Code &amp; Info'!A:D,2)</f>
        <v>Guinea</v>
      </c>
      <c r="D86" t="b">
        <f>IF(ISNA(_xlfn.XLOOKUP(B86,'GDP Pred - 2060'!M:M,'GDP Pred - 2060'!M:M)), FALSE, TRUE)</f>
        <v>0</v>
      </c>
      <c r="E86" t="str">
        <f>VLOOKUP(B86,'Country Code &amp; Info'!A:D,3)</f>
        <v>Sub-Saharan Africa</v>
      </c>
      <c r="F86" t="s">
        <v>1</v>
      </c>
      <c r="G86" t="s">
        <v>0</v>
      </c>
      <c r="P86" s="7"/>
      <c r="Q86" s="7"/>
      <c r="R86" s="7"/>
      <c r="S86" s="7"/>
      <c r="T86" s="7"/>
      <c r="U86" s="7"/>
      <c r="V86" s="7"/>
      <c r="W86" s="7"/>
      <c r="X86" s="7"/>
      <c r="Y86" s="7"/>
      <c r="Z86" s="7"/>
      <c r="AA86" s="7"/>
      <c r="AB86" s="7"/>
      <c r="AC86" s="7"/>
      <c r="AD86" s="7"/>
      <c r="AE86" s="7"/>
      <c r="AF86" s="7"/>
      <c r="AG86" s="7"/>
      <c r="AH86" s="7">
        <v>1922600899.38433</v>
      </c>
      <c r="AI86" s="7">
        <v>2041538057.0288799</v>
      </c>
      <c r="AJ86" s="7">
        <v>2384295763.7252798</v>
      </c>
      <c r="AK86" s="7">
        <v>2432029380.4368601</v>
      </c>
      <c r="AL86" s="7">
        <v>2666616176.91609</v>
      </c>
      <c r="AM86" s="7">
        <v>3014890569.0409899</v>
      </c>
      <c r="AN86" s="7">
        <v>3284625277.16186</v>
      </c>
      <c r="AO86" s="7">
        <v>3279063317.6347499</v>
      </c>
      <c r="AP86" s="7">
        <v>3383218922.7933602</v>
      </c>
      <c r="AQ86" s="7">
        <v>3693753379.0599198</v>
      </c>
      <c r="AR86" s="7">
        <v>3869032270.9163299</v>
      </c>
      <c r="AS86" s="7">
        <v>3783788551.0819001</v>
      </c>
      <c r="AT86" s="7">
        <v>3588376057.0153599</v>
      </c>
      <c r="AU86" s="7">
        <v>3461282293.6462402</v>
      </c>
      <c r="AV86" s="7">
        <v>2995360969.1619902</v>
      </c>
      <c r="AW86" s="7">
        <v>2829435956.5156298</v>
      </c>
      <c r="AX86" s="7">
        <v>2950198648.95191</v>
      </c>
      <c r="AY86" s="7">
        <v>3446441698.00738</v>
      </c>
      <c r="AZ86" s="7">
        <v>3635458132.6531701</v>
      </c>
      <c r="BA86" s="7">
        <v>2937071767.2557602</v>
      </c>
      <c r="BB86" s="7">
        <v>4220019242.74824</v>
      </c>
      <c r="BC86" s="7">
        <v>6281917655.9024897</v>
      </c>
      <c r="BD86" s="7">
        <v>6964179193.8441801</v>
      </c>
      <c r="BE86" s="7">
        <v>6716904568.7648201</v>
      </c>
      <c r="BF86" s="7">
        <v>6853467857.61127</v>
      </c>
      <c r="BG86" s="7">
        <v>6785137172.7705803</v>
      </c>
      <c r="BH86" s="7">
        <v>7638045254.4286404</v>
      </c>
      <c r="BI86" s="7">
        <v>8376613843.2726498</v>
      </c>
      <c r="BJ86" s="7">
        <v>8778473614.5472794</v>
      </c>
      <c r="BK86" s="7">
        <v>8794202443.6736603</v>
      </c>
      <c r="BL86" s="7">
        <v>8595955581.2178707</v>
      </c>
      <c r="BM86" s="7">
        <v>10324668266.5921</v>
      </c>
      <c r="BN86" s="7">
        <v>10907214993.568701</v>
      </c>
      <c r="BO86" s="7">
        <v>12296665331.191999</v>
      </c>
      <c r="BP86" s="7"/>
    </row>
    <row r="87" spans="1:68" hidden="1" outlineLevel="1" x14ac:dyDescent="0.2">
      <c r="A87" t="s">
        <v>361</v>
      </c>
      <c r="B87" t="s">
        <v>360</v>
      </c>
      <c r="C87" t="str">
        <f>VLOOKUP(B87,'Country Code &amp; Info'!A:D,2)</f>
        <v>Gambia, The</v>
      </c>
      <c r="D87" t="b">
        <f>IF(ISNA(_xlfn.XLOOKUP(B87,'GDP Pred - 2060'!M:M,'GDP Pred - 2060'!M:M)), FALSE, TRUE)</f>
        <v>0</v>
      </c>
      <c r="E87" t="str">
        <f>VLOOKUP(B87,'Country Code &amp; Info'!A:D,3)</f>
        <v>Sub-Saharan Africa</v>
      </c>
      <c r="F87" t="s">
        <v>1</v>
      </c>
      <c r="G87" t="s">
        <v>0</v>
      </c>
      <c r="N87">
        <v>44212353.698829599</v>
      </c>
      <c r="O87">
        <v>46695363.155887298</v>
      </c>
      <c r="P87" s="7">
        <v>41160658.570537098</v>
      </c>
      <c r="Q87" s="7">
        <v>45168722.699563198</v>
      </c>
      <c r="R87" s="7">
        <v>52296836.749388002</v>
      </c>
      <c r="S87" s="7">
        <v>55728608.974982999</v>
      </c>
      <c r="T87" s="7">
        <v>59161544.995752797</v>
      </c>
      <c r="U87" s="7">
        <v>75187969.924812004</v>
      </c>
      <c r="V87" s="7">
        <v>95797533.461920604</v>
      </c>
      <c r="W87" s="7">
        <v>115182522.12389401</v>
      </c>
      <c r="X87" s="7">
        <v>112189468.48182601</v>
      </c>
      <c r="Y87" s="7">
        <v>138094243.34932399</v>
      </c>
      <c r="Z87" s="7">
        <v>171836793.402695</v>
      </c>
      <c r="AA87" s="7">
        <v>207114382.54607099</v>
      </c>
      <c r="AB87" s="7">
        <v>241080708.89017999</v>
      </c>
      <c r="AC87" s="7">
        <v>218764445.784343</v>
      </c>
      <c r="AD87" s="7">
        <v>216051495.95981699</v>
      </c>
      <c r="AE87" s="7">
        <v>213446562.57106</v>
      </c>
      <c r="AF87" s="7">
        <v>177338801.93075001</v>
      </c>
      <c r="AG87" s="7">
        <v>225724851.691107</v>
      </c>
      <c r="AH87" s="7">
        <v>185646209.386282</v>
      </c>
      <c r="AI87" s="7">
        <v>220626484.22481099</v>
      </c>
      <c r="AJ87" s="7">
        <v>266673126.229801</v>
      </c>
      <c r="AK87" s="7">
        <v>284119692.49432999</v>
      </c>
      <c r="AL87" s="7">
        <v>317083373.52455902</v>
      </c>
      <c r="AM87" s="7">
        <v>690314321.37499905</v>
      </c>
      <c r="AN87" s="7">
        <v>714255460.503389</v>
      </c>
      <c r="AO87" s="7">
        <v>755042548.05582404</v>
      </c>
      <c r="AP87" s="7">
        <v>746491692.58385706</v>
      </c>
      <c r="AQ87" s="7">
        <v>785996982.49216795</v>
      </c>
      <c r="AR87" s="7">
        <v>848237108.56163001</v>
      </c>
      <c r="AS87" s="7">
        <v>803630742.53445995</v>
      </c>
      <c r="AT87" s="7">
        <v>840285264.63154495</v>
      </c>
      <c r="AU87" s="7">
        <v>814723460.08371997</v>
      </c>
      <c r="AV87" s="7">
        <v>782915402.42109501</v>
      </c>
      <c r="AW87" s="7">
        <v>687408804.63052702</v>
      </c>
      <c r="AX87" s="7">
        <v>578236035.10427904</v>
      </c>
      <c r="AY87" s="7">
        <v>487038821.61195898</v>
      </c>
      <c r="AZ87" s="7">
        <v>961900106.89275098</v>
      </c>
      <c r="BA87" s="7">
        <v>1027702254.38664</v>
      </c>
      <c r="BB87" s="7">
        <v>1054113426.70947</v>
      </c>
      <c r="BC87" s="7">
        <v>1279704744.82781</v>
      </c>
      <c r="BD87" s="7">
        <v>1561763437.0325</v>
      </c>
      <c r="BE87" s="7">
        <v>1450140385.97229</v>
      </c>
      <c r="BF87" s="7">
        <v>1543292392.5460501</v>
      </c>
      <c r="BG87" s="7">
        <v>1409694553.9093399</v>
      </c>
      <c r="BH87" s="7">
        <v>1415006238.0950899</v>
      </c>
      <c r="BI87" s="7">
        <v>1375608956.1038599</v>
      </c>
      <c r="BJ87" s="7">
        <v>1229460601.9217401</v>
      </c>
      <c r="BK87" s="7">
        <v>1378176868.31568</v>
      </c>
      <c r="BL87" s="7">
        <v>1484579844.3714299</v>
      </c>
      <c r="BM87" s="7">
        <v>1504909753.2874601</v>
      </c>
      <c r="BN87" s="7">
        <v>1670670668.5939</v>
      </c>
      <c r="BO87" s="7">
        <v>1826073739.8252201</v>
      </c>
      <c r="BP87" s="7"/>
    </row>
    <row r="88" spans="1:68" hidden="1" outlineLevel="1" x14ac:dyDescent="0.2">
      <c r="A88" t="s">
        <v>359</v>
      </c>
      <c r="B88" t="s">
        <v>358</v>
      </c>
      <c r="C88" t="str">
        <f>VLOOKUP(B88,'Country Code &amp; Info'!A:D,2)</f>
        <v>Guinea-Bissau</v>
      </c>
      <c r="D88" t="b">
        <f>IF(ISNA(_xlfn.XLOOKUP(B88,'GDP Pred - 2060'!M:M,'GDP Pred - 2060'!M:M)), FALSE, TRUE)</f>
        <v>0</v>
      </c>
      <c r="E88" t="str">
        <f>VLOOKUP(B88,'Country Code &amp; Info'!A:D,3)</f>
        <v>Sub-Saharan Africa</v>
      </c>
      <c r="F88" t="s">
        <v>1</v>
      </c>
      <c r="G88" t="s">
        <v>0</v>
      </c>
      <c r="P88" s="7"/>
      <c r="Q88" s="7"/>
      <c r="R88" s="7">
        <v>78733594.841185197</v>
      </c>
      <c r="S88" s="7">
        <v>78540057.1372471</v>
      </c>
      <c r="T88" s="7">
        <v>87702828.565164104</v>
      </c>
      <c r="U88" s="7">
        <v>89374237.288135603</v>
      </c>
      <c r="V88" s="7">
        <v>98775328.947368398</v>
      </c>
      <c r="W88" s="7">
        <v>108985740.155434</v>
      </c>
      <c r="X88" s="7">
        <v>112386489.005677</v>
      </c>
      <c r="Y88" s="7">
        <v>114971207.205384</v>
      </c>
      <c r="Z88" s="7">
        <v>122666858.789625</v>
      </c>
      <c r="AA88" s="7">
        <v>118537875.133044</v>
      </c>
      <c r="AB88" s="7">
        <v>110653830.72270399</v>
      </c>
      <c r="AC88" s="7">
        <v>154731969.69696999</v>
      </c>
      <c r="AD88" s="7">
        <v>165523634.50371799</v>
      </c>
      <c r="AE88" s="7">
        <v>163577538.326314</v>
      </c>
      <c r="AF88" s="7">
        <v>138478900.628609</v>
      </c>
      <c r="AG88" s="7">
        <v>143856253.12724799</v>
      </c>
      <c r="AH88" s="7">
        <v>130225018.751151</v>
      </c>
      <c r="AI88" s="7">
        <v>173836362.01067701</v>
      </c>
      <c r="AJ88" s="7">
        <v>164458120.31417599</v>
      </c>
      <c r="AK88" s="7">
        <v>213143016.44331601</v>
      </c>
      <c r="AL88" s="7">
        <v>243961995.509785</v>
      </c>
      <c r="AM88" s="7">
        <v>257150374.069711</v>
      </c>
      <c r="AN88" s="7">
        <v>226313443.74908599</v>
      </c>
      <c r="AO88" s="7">
        <v>236880821.65638801</v>
      </c>
      <c r="AP88" s="7">
        <v>235620043.500927</v>
      </c>
      <c r="AQ88" s="7">
        <v>253966922.278198</v>
      </c>
      <c r="AR88" s="7">
        <v>270419779.41810697</v>
      </c>
      <c r="AS88" s="7">
        <v>268550998.21919698</v>
      </c>
      <c r="AT88" s="7">
        <v>206457544.49770299</v>
      </c>
      <c r="AU88" s="7">
        <v>224446663.80054799</v>
      </c>
      <c r="AV88" s="7">
        <v>370173838.65165198</v>
      </c>
      <c r="AW88" s="7">
        <v>392621385.89457601</v>
      </c>
      <c r="AX88" s="7">
        <v>417806667.07797998</v>
      </c>
      <c r="AY88" s="7">
        <v>477458598.71073699</v>
      </c>
      <c r="AZ88" s="7">
        <v>532062927.382438</v>
      </c>
      <c r="BA88" s="7">
        <v>587029054.44465196</v>
      </c>
      <c r="BB88" s="7">
        <v>592365688.05203998</v>
      </c>
      <c r="BC88" s="7">
        <v>696910810.91866302</v>
      </c>
      <c r="BD88" s="7">
        <v>868154708.52017903</v>
      </c>
      <c r="BE88" s="7">
        <v>830126469.98660803</v>
      </c>
      <c r="BF88" s="7">
        <v>849878424.225986</v>
      </c>
      <c r="BG88" s="7">
        <v>1099818651.9811399</v>
      </c>
      <c r="BH88" s="7">
        <v>989271229.63716197</v>
      </c>
      <c r="BI88" s="7">
        <v>1046087417.96916</v>
      </c>
      <c r="BJ88" s="7">
        <v>1054915645.19654</v>
      </c>
      <c r="BK88" s="7">
        <v>1048229629.42039</v>
      </c>
      <c r="BL88" s="7">
        <v>1179004941.2290399</v>
      </c>
      <c r="BM88" s="7">
        <v>1350177127.5523</v>
      </c>
      <c r="BN88" s="7">
        <v>1458868241.85588</v>
      </c>
      <c r="BO88" s="7">
        <v>1339449165.4875901</v>
      </c>
      <c r="BP88" s="7"/>
    </row>
    <row r="89" spans="1:68" hidden="1" outlineLevel="1" x14ac:dyDescent="0.2">
      <c r="A89" t="s">
        <v>357</v>
      </c>
      <c r="B89" t="s">
        <v>356</v>
      </c>
      <c r="C89" t="str">
        <f>VLOOKUP(B89,'Country Code &amp; Info'!A:D,2)</f>
        <v>Equatorial Guinea</v>
      </c>
      <c r="D89" t="b">
        <f>IF(ISNA(_xlfn.XLOOKUP(B89,'GDP Pred - 2060'!M:M,'GDP Pred - 2060'!M:M)), FALSE, TRUE)</f>
        <v>0</v>
      </c>
      <c r="E89" t="str">
        <f>VLOOKUP(B89,'Country Code &amp; Info'!A:D,3)</f>
        <v>Sub-Saharan Africa</v>
      </c>
      <c r="F89" t="s">
        <v>1</v>
      </c>
      <c r="G89" t="s">
        <v>0</v>
      </c>
      <c r="J89">
        <v>9122751.4531834498</v>
      </c>
      <c r="K89">
        <v>10840095.1283649</v>
      </c>
      <c r="L89">
        <v>12712471.3960211</v>
      </c>
      <c r="M89">
        <v>64748333.333333299</v>
      </c>
      <c r="N89">
        <v>69110000</v>
      </c>
      <c r="O89">
        <v>72317446.932719305</v>
      </c>
      <c r="P89" s="7">
        <v>67514285.714285702</v>
      </c>
      <c r="Q89" s="7">
        <v>67225714.285714298</v>
      </c>
      <c r="R89" s="7">
        <v>66331428.571428597</v>
      </c>
      <c r="S89" s="7">
        <v>64946954.756797999</v>
      </c>
      <c r="T89" s="7">
        <v>65429198.238707997</v>
      </c>
      <c r="U89" s="7">
        <v>81203226.913834497</v>
      </c>
      <c r="V89" s="7">
        <v>94159862.707369104</v>
      </c>
      <c r="W89" s="7">
        <v>104295643.388437</v>
      </c>
      <c r="X89" s="7">
        <v>103653049.93797</v>
      </c>
      <c r="Y89" s="7">
        <v>103987520.075827</v>
      </c>
      <c r="Z89" s="7"/>
      <c r="AA89" s="7"/>
      <c r="AB89" s="7">
        <v>50642880.773750298</v>
      </c>
      <c r="AC89" s="7">
        <v>36731422.845691398</v>
      </c>
      <c r="AD89" s="7">
        <v>44294647.733479001</v>
      </c>
      <c r="AE89" s="7">
        <v>44442456.947640002</v>
      </c>
      <c r="AF89" s="7">
        <v>50320914.406568803</v>
      </c>
      <c r="AG89" s="7">
        <v>62118564.849542499</v>
      </c>
      <c r="AH89" s="7">
        <v>76407396.755296394</v>
      </c>
      <c r="AI89" s="7">
        <v>93345847.727032304</v>
      </c>
      <c r="AJ89" s="7">
        <v>100534663.294927</v>
      </c>
      <c r="AK89" s="7">
        <v>88265974.584360301</v>
      </c>
      <c r="AL89" s="7">
        <v>112119406.54833101</v>
      </c>
      <c r="AM89" s="7">
        <v>110906032.075075</v>
      </c>
      <c r="AN89" s="7">
        <v>134707184.35554099</v>
      </c>
      <c r="AO89" s="7">
        <v>136047896.15577799</v>
      </c>
      <c r="AP89" s="7">
        <v>100807001.813926</v>
      </c>
      <c r="AQ89" s="7">
        <v>141853368.25681499</v>
      </c>
      <c r="AR89" s="7">
        <v>232463036.43575901</v>
      </c>
      <c r="AS89" s="7">
        <v>442337849.47437698</v>
      </c>
      <c r="AT89" s="7">
        <v>370687618.71732599</v>
      </c>
      <c r="AU89" s="7">
        <v>621117885.66850305</v>
      </c>
      <c r="AV89" s="7">
        <v>1045998496.43872</v>
      </c>
      <c r="AW89" s="7">
        <v>1461139022.0295401</v>
      </c>
      <c r="AX89" s="7">
        <v>1806742742.2731099</v>
      </c>
      <c r="AY89" s="7">
        <v>2484745935.0932899</v>
      </c>
      <c r="AZ89" s="7">
        <v>4410764338.6673298</v>
      </c>
      <c r="BA89" s="7">
        <v>8217369092.6522398</v>
      </c>
      <c r="BB89" s="7">
        <v>10086528698.860399</v>
      </c>
      <c r="BC89" s="7">
        <v>13071718758.737301</v>
      </c>
      <c r="BD89" s="7">
        <v>19749893536.3204</v>
      </c>
      <c r="BE89" s="7">
        <v>15027795173.2187</v>
      </c>
      <c r="BF89" s="7">
        <v>16314442183.3477</v>
      </c>
      <c r="BG89" s="7">
        <v>21357344847.496601</v>
      </c>
      <c r="BH89" s="7">
        <v>22388345810.246601</v>
      </c>
      <c r="BI89" s="7">
        <v>21948835350.342499</v>
      </c>
      <c r="BJ89" s="7">
        <v>21765454404.421001</v>
      </c>
      <c r="BK89" s="7">
        <v>13185496836.412399</v>
      </c>
      <c r="BL89" s="7">
        <v>11240809132.414499</v>
      </c>
      <c r="BM89" s="7">
        <v>12200914929.5961</v>
      </c>
      <c r="BN89" s="7">
        <v>13278488567.305799</v>
      </c>
      <c r="BO89" s="7">
        <v>11026774945.341499</v>
      </c>
      <c r="BP89" s="7"/>
    </row>
    <row r="90" spans="1:68" hidden="1" outlineLevel="1" x14ac:dyDescent="0.2">
      <c r="A90" t="s">
        <v>355</v>
      </c>
      <c r="B90" t="s">
        <v>354</v>
      </c>
      <c r="C90" t="str">
        <f>VLOOKUP(B90,'Country Code &amp; Info'!A:D,2)</f>
        <v>Greece</v>
      </c>
      <c r="D90" t="b">
        <f>IF(ISNA(_xlfn.XLOOKUP(B90,'GDP Pred - 2060'!M:M,'GDP Pred - 2060'!M:M)), FALSE, TRUE)</f>
        <v>1</v>
      </c>
      <c r="E90" t="str">
        <f>VLOOKUP(B90,'Country Code &amp; Info'!A:D,3)</f>
        <v>Europe &amp; Central Asia</v>
      </c>
      <c r="F90" t="s">
        <v>1</v>
      </c>
      <c r="G90" t="s">
        <v>0</v>
      </c>
      <c r="H90">
        <v>4335186016.8394203</v>
      </c>
      <c r="I90">
        <v>4961400439.3172197</v>
      </c>
      <c r="J90">
        <v>5213047711.4270401</v>
      </c>
      <c r="K90">
        <v>5895278024.09202</v>
      </c>
      <c r="L90">
        <v>6669673257.1183004</v>
      </c>
      <c r="M90">
        <v>7689154053.3586597</v>
      </c>
      <c r="N90">
        <v>8591517943.6012897</v>
      </c>
      <c r="O90">
        <v>9275600800.3564396</v>
      </c>
      <c r="P90" s="7">
        <v>10090675902.5364</v>
      </c>
      <c r="Q90" s="7">
        <v>11615657031.238701</v>
      </c>
      <c r="R90" s="7">
        <v>13139863636.3636</v>
      </c>
      <c r="S90" s="7">
        <v>14591750000</v>
      </c>
      <c r="T90" s="7">
        <v>16885511363.6364</v>
      </c>
      <c r="U90" s="7">
        <v>22347848101.2658</v>
      </c>
      <c r="V90" s="7">
        <v>25351306818.181801</v>
      </c>
      <c r="W90" s="7">
        <v>28525876726.886299</v>
      </c>
      <c r="X90" s="7">
        <v>31152835820.8955</v>
      </c>
      <c r="Y90" s="7">
        <v>36176234967.622597</v>
      </c>
      <c r="Z90" s="7">
        <v>44270204081.632698</v>
      </c>
      <c r="AA90" s="7">
        <v>54481876724.931</v>
      </c>
      <c r="AB90" s="7">
        <v>56829664268.585098</v>
      </c>
      <c r="AC90" s="7">
        <v>52346506765.067596</v>
      </c>
      <c r="AD90" s="7">
        <v>54617989795.918404</v>
      </c>
      <c r="AE90" s="7">
        <v>49428873839.0093</v>
      </c>
      <c r="AF90" s="7">
        <v>48020024183.796898</v>
      </c>
      <c r="AG90" s="7">
        <v>47820851221.317497</v>
      </c>
      <c r="AH90" s="7">
        <v>56379593476.144096</v>
      </c>
      <c r="AI90" s="7">
        <v>65652750377.453499</v>
      </c>
      <c r="AJ90" s="7">
        <v>76261277924.573593</v>
      </c>
      <c r="AK90" s="7">
        <v>79169043222.8284</v>
      </c>
      <c r="AL90" s="7">
        <v>97891092003.439407</v>
      </c>
      <c r="AM90" s="7">
        <v>105143232379.884</v>
      </c>
      <c r="AN90" s="7">
        <v>116224672863.783</v>
      </c>
      <c r="AO90" s="7">
        <v>108809059155.767</v>
      </c>
      <c r="AP90" s="7">
        <v>116601801966.29201</v>
      </c>
      <c r="AQ90" s="7">
        <v>136878365936.16701</v>
      </c>
      <c r="AR90" s="7">
        <v>145861612400.90601</v>
      </c>
      <c r="AS90" s="7">
        <v>143157600149.75699</v>
      </c>
      <c r="AT90" s="7">
        <v>144428172489.33499</v>
      </c>
      <c r="AU90" s="7">
        <v>142540728744.939</v>
      </c>
      <c r="AV90" s="7">
        <v>130133845586.88</v>
      </c>
      <c r="AW90" s="7">
        <v>136191353914.989</v>
      </c>
      <c r="AX90" s="7">
        <v>153830946734.42499</v>
      </c>
      <c r="AY90" s="7">
        <v>201924269751.69299</v>
      </c>
      <c r="AZ90" s="7">
        <v>240521261484.97601</v>
      </c>
      <c r="BA90" s="7">
        <v>247783002114.16501</v>
      </c>
      <c r="BB90" s="7">
        <v>273317736795.88501</v>
      </c>
      <c r="BC90" s="7">
        <v>318497937311.79901</v>
      </c>
      <c r="BD90" s="7">
        <v>354460802695.18103</v>
      </c>
      <c r="BE90" s="7">
        <v>330000251458.73901</v>
      </c>
      <c r="BF90" s="7">
        <v>299361576293.33197</v>
      </c>
      <c r="BG90" s="7">
        <v>287797821676.138</v>
      </c>
      <c r="BH90" s="7">
        <v>245670666767.53299</v>
      </c>
      <c r="BI90" s="7">
        <v>239862011051.78101</v>
      </c>
      <c r="BJ90" s="7">
        <v>237029578730.02899</v>
      </c>
      <c r="BK90" s="7">
        <v>196591353872.13199</v>
      </c>
      <c r="BL90" s="7">
        <v>195222443844.78299</v>
      </c>
      <c r="BM90" s="7">
        <v>203588424740.29999</v>
      </c>
      <c r="BN90" s="7">
        <v>218138367208.79901</v>
      </c>
      <c r="BO90" s="7">
        <v>209852761132.83899</v>
      </c>
      <c r="BP90" s="7"/>
    </row>
    <row r="91" spans="1:68" hidden="1" outlineLevel="1" x14ac:dyDescent="0.2">
      <c r="A91" t="s">
        <v>353</v>
      </c>
      <c r="B91" t="s">
        <v>352</v>
      </c>
      <c r="C91" t="str">
        <f>VLOOKUP(B91,'Country Code &amp; Info'!A:D,2)</f>
        <v>Grenada</v>
      </c>
      <c r="D91" t="b">
        <f>IF(ISNA(_xlfn.XLOOKUP(B91,'GDP Pred - 2060'!M:M,'GDP Pred - 2060'!M:M)), FALSE, TRUE)</f>
        <v>0</v>
      </c>
      <c r="E91" t="str">
        <f>VLOOKUP(B91,'Country Code &amp; Info'!A:D,3)</f>
        <v>Latin America &amp; Caribbean</v>
      </c>
      <c r="F91" t="s">
        <v>1</v>
      </c>
      <c r="G91" t="s">
        <v>0</v>
      </c>
      <c r="P91" s="7"/>
      <c r="Q91" s="7"/>
      <c r="R91" s="7"/>
      <c r="S91" s="7"/>
      <c r="T91" s="7"/>
      <c r="U91" s="7"/>
      <c r="V91" s="7"/>
      <c r="W91" s="7"/>
      <c r="X91" s="7"/>
      <c r="Y91" s="7">
        <v>71494495.185185194</v>
      </c>
      <c r="Z91" s="7">
        <v>88322386.296296299</v>
      </c>
      <c r="AA91" s="7">
        <v>102244362.222222</v>
      </c>
      <c r="AB91" s="7">
        <v>110900457.037037</v>
      </c>
      <c r="AC91" s="7">
        <v>115651918.888889</v>
      </c>
      <c r="AD91" s="7">
        <v>125435590</v>
      </c>
      <c r="AE91" s="7">
        <v>131803552.222222</v>
      </c>
      <c r="AF91" s="7">
        <v>145533310.74074101</v>
      </c>
      <c r="AG91" s="7">
        <v>167728455.18518499</v>
      </c>
      <c r="AH91" s="7">
        <v>187589522.59259301</v>
      </c>
      <c r="AI91" s="7">
        <v>215009569.62963</v>
      </c>
      <c r="AJ91" s="7">
        <v>236357523.703704</v>
      </c>
      <c r="AK91" s="7">
        <v>267327642.222222</v>
      </c>
      <c r="AL91" s="7">
        <v>278098762.96296299</v>
      </c>
      <c r="AM91" s="7">
        <v>300757888.88888901</v>
      </c>
      <c r="AN91" s="7">
        <v>310160444.444444</v>
      </c>
      <c r="AO91" s="7">
        <v>309812185.18518502</v>
      </c>
      <c r="AP91" s="7">
        <v>325111814.81481498</v>
      </c>
      <c r="AQ91" s="7">
        <v>342172518.51851898</v>
      </c>
      <c r="AR91" s="7">
        <v>366911444.444444</v>
      </c>
      <c r="AS91" s="7">
        <v>392190592.59259301</v>
      </c>
      <c r="AT91" s="7">
        <v>445903592.59259301</v>
      </c>
      <c r="AU91" s="7">
        <v>482009370.37036997</v>
      </c>
      <c r="AV91" s="7">
        <v>520044370.37036997</v>
      </c>
      <c r="AW91" s="7">
        <v>520444185.18518502</v>
      </c>
      <c r="AX91" s="7">
        <v>540336925.92592597</v>
      </c>
      <c r="AY91" s="7">
        <v>591018407.40740705</v>
      </c>
      <c r="AZ91" s="7">
        <v>599118592.59259295</v>
      </c>
      <c r="BA91" s="7">
        <v>695555555.55555499</v>
      </c>
      <c r="BB91" s="7">
        <v>698700666.66666698</v>
      </c>
      <c r="BC91" s="7">
        <v>758683592.59259295</v>
      </c>
      <c r="BD91" s="7">
        <v>825976037.03703701</v>
      </c>
      <c r="BE91" s="7">
        <v>771275555.55555499</v>
      </c>
      <c r="BF91" s="7">
        <v>771013259.25925899</v>
      </c>
      <c r="BG91" s="7">
        <v>778655925.92592597</v>
      </c>
      <c r="BH91" s="7">
        <v>799882259.25925899</v>
      </c>
      <c r="BI91" s="7">
        <v>842620111.11111104</v>
      </c>
      <c r="BJ91" s="7">
        <v>911497407.40740705</v>
      </c>
      <c r="BK91" s="7">
        <v>997007925.92592597</v>
      </c>
      <c r="BL91" s="7">
        <v>1061631222.2222199</v>
      </c>
      <c r="BM91" s="7">
        <v>1125685185.18519</v>
      </c>
      <c r="BN91" s="7">
        <v>1168696296.2962999</v>
      </c>
      <c r="BO91" s="7">
        <v>1210603703.7037001</v>
      </c>
      <c r="BP91" s="7"/>
    </row>
    <row r="92" spans="1:68" hidden="1" outlineLevel="1" x14ac:dyDescent="0.2">
      <c r="A92" t="s">
        <v>351</v>
      </c>
      <c r="B92" t="s">
        <v>350</v>
      </c>
      <c r="C92" t="str">
        <f>VLOOKUP(B92,'Country Code &amp; Info'!A:D,2)</f>
        <v>Greenland</v>
      </c>
      <c r="D92" t="b">
        <f>IF(ISNA(_xlfn.XLOOKUP(B92,'GDP Pred - 2060'!M:M,'GDP Pred - 2060'!M:M)), FALSE, TRUE)</f>
        <v>0</v>
      </c>
      <c r="E92" t="str">
        <f>VLOOKUP(B92,'Country Code &amp; Info'!A:D,3)</f>
        <v>Europe &amp; Central Asia</v>
      </c>
      <c r="F92" t="s">
        <v>1</v>
      </c>
      <c r="G92" t="s">
        <v>0</v>
      </c>
      <c r="P92" s="7"/>
      <c r="Q92" s="7"/>
      <c r="R92" s="7">
        <v>69520026.666666701</v>
      </c>
      <c r="S92" s="7">
        <v>88570952.868852407</v>
      </c>
      <c r="T92" s="7">
        <v>106101175.65798</v>
      </c>
      <c r="U92" s="7">
        <v>140153748.24365601</v>
      </c>
      <c r="V92" s="7">
        <v>169918948.62918201</v>
      </c>
      <c r="W92" s="7">
        <v>211194305.702999</v>
      </c>
      <c r="X92" s="7">
        <v>240780413.56492999</v>
      </c>
      <c r="Y92" s="7">
        <v>282269373.00106603</v>
      </c>
      <c r="Z92" s="7">
        <v>355989047.256374</v>
      </c>
      <c r="AA92" s="7">
        <v>420642463.409998</v>
      </c>
      <c r="AB92" s="7">
        <v>476055288.41888601</v>
      </c>
      <c r="AC92" s="7">
        <v>435746974.75924402</v>
      </c>
      <c r="AD92" s="7">
        <v>402405069.367769</v>
      </c>
      <c r="AE92" s="7">
        <v>416183706.943685</v>
      </c>
      <c r="AF92" s="7">
        <v>379371608.44292498</v>
      </c>
      <c r="AG92" s="7">
        <v>412876071.11849302</v>
      </c>
      <c r="AH92" s="7">
        <v>603015696.45284903</v>
      </c>
      <c r="AI92" s="7">
        <v>787392365.83190799</v>
      </c>
      <c r="AJ92" s="7">
        <v>898611007.94770896</v>
      </c>
      <c r="AK92" s="7">
        <v>929796722.38789594</v>
      </c>
      <c r="AL92" s="7">
        <v>1018970364.86443</v>
      </c>
      <c r="AM92" s="7">
        <v>1016493394.8253</v>
      </c>
      <c r="AN92" s="7">
        <v>1037921836.9477</v>
      </c>
      <c r="AO92" s="7">
        <v>927219728.86688602</v>
      </c>
      <c r="AP92" s="7">
        <v>1005879948.4325401</v>
      </c>
      <c r="AQ92" s="7">
        <v>1208946165.92889</v>
      </c>
      <c r="AR92" s="7">
        <v>1197509786.6763201</v>
      </c>
      <c r="AS92" s="7">
        <v>1072147778.03013</v>
      </c>
      <c r="AT92" s="7">
        <v>1149862702.96084</v>
      </c>
      <c r="AU92" s="7">
        <v>1131561595.1377499</v>
      </c>
      <c r="AV92" s="7">
        <v>1068030829.75591</v>
      </c>
      <c r="AW92" s="7">
        <v>1086172922.5741301</v>
      </c>
      <c r="AX92" s="7">
        <v>1169138789.3143499</v>
      </c>
      <c r="AY92" s="7">
        <v>1558753434.43083</v>
      </c>
      <c r="AZ92" s="7">
        <v>1822486688.5880699</v>
      </c>
      <c r="BA92" s="7">
        <v>1849805732.9620299</v>
      </c>
      <c r="BB92" s="7">
        <v>2013099482.0743899</v>
      </c>
      <c r="BC92" s="7">
        <v>2249811708.9479599</v>
      </c>
      <c r="BD92" s="7">
        <v>2499107510.6412201</v>
      </c>
      <c r="BE92" s="7">
        <v>2529948329.5715299</v>
      </c>
      <c r="BF92" s="7">
        <v>2503156060.5252399</v>
      </c>
      <c r="BG92" s="7">
        <v>2684467375.7147899</v>
      </c>
      <c r="BH92" s="7">
        <v>2609667673.7160101</v>
      </c>
      <c r="BI92" s="7">
        <v>2684952726.8842502</v>
      </c>
      <c r="BJ92" s="7">
        <v>2842048997.77283</v>
      </c>
      <c r="BK92" s="7">
        <v>2499115623.0027199</v>
      </c>
      <c r="BL92" s="7">
        <v>2707146783.1305599</v>
      </c>
      <c r="BM92" s="7">
        <v>2826651925.6690202</v>
      </c>
      <c r="BN92" s="7">
        <v>3051626389.6367102</v>
      </c>
      <c r="BO92" s="7"/>
      <c r="BP92" s="7"/>
    </row>
    <row r="93" spans="1:68" hidden="1" outlineLevel="1" x14ac:dyDescent="0.2">
      <c r="A93" t="s">
        <v>349</v>
      </c>
      <c r="B93" t="s">
        <v>348</v>
      </c>
      <c r="C93" t="str">
        <f>VLOOKUP(B93,'Country Code &amp; Info'!A:D,2)</f>
        <v>Guatemala</v>
      </c>
      <c r="D93" t="b">
        <f>IF(ISNA(_xlfn.XLOOKUP(B93,'GDP Pred - 2060'!M:M,'GDP Pred - 2060'!M:M)), FALSE, TRUE)</f>
        <v>0</v>
      </c>
      <c r="E93" t="str">
        <f>VLOOKUP(B93,'Country Code &amp; Info'!A:D,3)</f>
        <v>Latin America &amp; Caribbean</v>
      </c>
      <c r="F93" t="s">
        <v>1</v>
      </c>
      <c r="G93" t="s">
        <v>0</v>
      </c>
      <c r="H93">
        <v>1043599900</v>
      </c>
      <c r="I93">
        <v>1076699900</v>
      </c>
      <c r="J93">
        <v>1143600000</v>
      </c>
      <c r="K93">
        <v>1262800000</v>
      </c>
      <c r="L93">
        <v>1299099900</v>
      </c>
      <c r="M93">
        <v>1331399900</v>
      </c>
      <c r="N93">
        <v>1390700000</v>
      </c>
      <c r="O93">
        <v>1453500000</v>
      </c>
      <c r="P93" s="7">
        <v>1610500000</v>
      </c>
      <c r="Q93" s="7">
        <v>1715399900</v>
      </c>
      <c r="R93" s="7">
        <v>1904000000</v>
      </c>
      <c r="S93" s="7">
        <v>1984800000</v>
      </c>
      <c r="T93" s="7">
        <v>2101300000</v>
      </c>
      <c r="U93" s="7">
        <v>2569200100</v>
      </c>
      <c r="V93" s="7">
        <v>3161499900</v>
      </c>
      <c r="W93" s="7">
        <v>3645900000</v>
      </c>
      <c r="X93" s="7">
        <v>4365300200</v>
      </c>
      <c r="Y93" s="7">
        <v>5480500200</v>
      </c>
      <c r="Z93" s="7">
        <v>6070600200</v>
      </c>
      <c r="AA93" s="7">
        <v>6902600200</v>
      </c>
      <c r="AB93" s="7">
        <v>7878700000</v>
      </c>
      <c r="AC93" s="7">
        <v>8607500300</v>
      </c>
      <c r="AD93" s="7">
        <v>8716999700</v>
      </c>
      <c r="AE93" s="7">
        <v>9050000400</v>
      </c>
      <c r="AF93" s="7">
        <v>9470000100</v>
      </c>
      <c r="AG93" s="7">
        <v>9721652086.9565201</v>
      </c>
      <c r="AH93" s="7">
        <v>7231963515.98174</v>
      </c>
      <c r="AI93" s="7">
        <v>7084399840</v>
      </c>
      <c r="AJ93" s="7">
        <v>7841602824.4274797</v>
      </c>
      <c r="AK93" s="7">
        <v>8410724360.7954502</v>
      </c>
      <c r="AL93" s="7">
        <v>7650125217.3525295</v>
      </c>
      <c r="AM93" s="7">
        <v>9406097735.0911694</v>
      </c>
      <c r="AN93" s="7">
        <v>10440842165.3193</v>
      </c>
      <c r="AO93" s="7">
        <v>11399942453.0646</v>
      </c>
      <c r="AP93" s="7">
        <v>12983235568.2292</v>
      </c>
      <c r="AQ93" s="7">
        <v>14655404433.2771</v>
      </c>
      <c r="AR93" s="7">
        <v>15674835615.3139</v>
      </c>
      <c r="AS93" s="7">
        <v>17790026221.613899</v>
      </c>
      <c r="AT93" s="7">
        <v>19395491992.9939</v>
      </c>
      <c r="AU93" s="7">
        <v>18318412251.364201</v>
      </c>
      <c r="AV93" s="7">
        <v>19288827158.9035</v>
      </c>
      <c r="AW93" s="7">
        <v>18702802522.077702</v>
      </c>
      <c r="AX93" s="7">
        <v>20776403774.115601</v>
      </c>
      <c r="AY93" s="7">
        <v>21917430694.253799</v>
      </c>
      <c r="AZ93" s="7">
        <v>23965275794.374901</v>
      </c>
      <c r="BA93" s="7">
        <v>27211377107.376301</v>
      </c>
      <c r="BB93" s="7">
        <v>30231249625.128201</v>
      </c>
      <c r="BC93" s="7">
        <v>34113107372.317001</v>
      </c>
      <c r="BD93" s="7">
        <v>39136436613.756599</v>
      </c>
      <c r="BE93" s="7">
        <v>37733609794.648102</v>
      </c>
      <c r="BF93" s="7">
        <v>41338008612.772697</v>
      </c>
      <c r="BG93" s="7">
        <v>47654783851.825203</v>
      </c>
      <c r="BH93" s="7">
        <v>50388460924.734497</v>
      </c>
      <c r="BI93" s="7">
        <v>52996540576.316101</v>
      </c>
      <c r="BJ93" s="7">
        <v>57852399705.129204</v>
      </c>
      <c r="BK93" s="7">
        <v>62186186575.743301</v>
      </c>
      <c r="BL93" s="7">
        <v>66053725049.013802</v>
      </c>
      <c r="BM93" s="7">
        <v>71612352644.973404</v>
      </c>
      <c r="BN93" s="7">
        <v>73118147941.270401</v>
      </c>
      <c r="BO93" s="7">
        <v>76710355347.096802</v>
      </c>
      <c r="BP93" s="7"/>
    </row>
    <row r="94" spans="1:68" hidden="1" outlineLevel="1" x14ac:dyDescent="0.2">
      <c r="A94" t="s">
        <v>347</v>
      </c>
      <c r="B94" t="s">
        <v>346</v>
      </c>
      <c r="C94" t="str">
        <f>VLOOKUP(B94,'Country Code &amp; Info'!A:D,2)</f>
        <v>Guam</v>
      </c>
      <c r="D94" t="b">
        <f>IF(ISNA(_xlfn.XLOOKUP(B94,'GDP Pred - 2060'!M:M,'GDP Pred - 2060'!M:M)), FALSE, TRUE)</f>
        <v>0</v>
      </c>
      <c r="E94" t="str">
        <f>VLOOKUP(B94,'Country Code &amp; Info'!A:D,3)</f>
        <v>East Asia &amp; Pacific</v>
      </c>
      <c r="F94" t="s">
        <v>1</v>
      </c>
      <c r="G94" t="s">
        <v>0</v>
      </c>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v>3385000000</v>
      </c>
      <c r="AY94" s="7">
        <v>3560000000</v>
      </c>
      <c r="AZ94" s="7">
        <v>3857000000</v>
      </c>
      <c r="BA94" s="7">
        <v>4197000000</v>
      </c>
      <c r="BB94" s="7">
        <v>4213000000</v>
      </c>
      <c r="BC94" s="7">
        <v>4375000000</v>
      </c>
      <c r="BD94" s="7">
        <v>4621000000</v>
      </c>
      <c r="BE94" s="7">
        <v>4781000000</v>
      </c>
      <c r="BF94" s="7">
        <v>4895000000</v>
      </c>
      <c r="BG94" s="7">
        <v>4928000000</v>
      </c>
      <c r="BH94" s="7">
        <v>5199000000</v>
      </c>
      <c r="BI94" s="7">
        <v>5336000000</v>
      </c>
      <c r="BJ94" s="7">
        <v>5538000000</v>
      </c>
      <c r="BK94" s="7">
        <v>5710000000</v>
      </c>
      <c r="BL94" s="7">
        <v>5795000000</v>
      </c>
      <c r="BM94" s="7">
        <v>5851000000</v>
      </c>
      <c r="BN94" s="7">
        <v>5920000000</v>
      </c>
      <c r="BO94" s="7"/>
      <c r="BP94" s="7"/>
    </row>
    <row r="95" spans="1:68" hidden="1" outlineLevel="1" x14ac:dyDescent="0.2">
      <c r="A95" t="s">
        <v>345</v>
      </c>
      <c r="B95" t="s">
        <v>344</v>
      </c>
      <c r="C95" t="str">
        <f>VLOOKUP(B95,'Country Code &amp; Info'!A:D,2)</f>
        <v>Guyana</v>
      </c>
      <c r="D95" t="b">
        <f>IF(ISNA(_xlfn.XLOOKUP(B95,'GDP Pred - 2060'!M:M,'GDP Pred - 2060'!M:M)), FALSE, TRUE)</f>
        <v>0</v>
      </c>
      <c r="E95" t="str">
        <f>VLOOKUP(B95,'Country Code &amp; Info'!A:D,3)</f>
        <v>Latin America &amp; Caribbean</v>
      </c>
      <c r="F95" t="s">
        <v>1</v>
      </c>
      <c r="G95" t="s">
        <v>0</v>
      </c>
      <c r="H95">
        <v>170215248.206265</v>
      </c>
      <c r="I95">
        <v>185848451.26290599</v>
      </c>
      <c r="J95">
        <v>194948375.43020499</v>
      </c>
      <c r="K95">
        <v>175756868.692761</v>
      </c>
      <c r="L95">
        <v>194773376.88852599</v>
      </c>
      <c r="M95">
        <v>213235294.11764699</v>
      </c>
      <c r="N95">
        <v>228705882.35294101</v>
      </c>
      <c r="O95">
        <v>250176470.58823499</v>
      </c>
      <c r="P95" s="7">
        <v>229750000</v>
      </c>
      <c r="Q95" s="7">
        <v>249300000</v>
      </c>
      <c r="R95" s="7">
        <v>267800000</v>
      </c>
      <c r="S95" s="7">
        <v>282050000</v>
      </c>
      <c r="T95" s="7">
        <v>285380952.380952</v>
      </c>
      <c r="U95" s="7">
        <v>307047619.04761899</v>
      </c>
      <c r="V95" s="7">
        <v>433954545.45454502</v>
      </c>
      <c r="W95" s="7">
        <v>494791666.66666698</v>
      </c>
      <c r="X95" s="7">
        <v>454440000</v>
      </c>
      <c r="Y95" s="7">
        <v>449880000</v>
      </c>
      <c r="Z95" s="7">
        <v>507080000</v>
      </c>
      <c r="AA95" s="7">
        <v>530440000</v>
      </c>
      <c r="AB95" s="7">
        <v>603200000</v>
      </c>
      <c r="AC95" s="7">
        <v>570357107.14285696</v>
      </c>
      <c r="AD95" s="7">
        <v>482000000</v>
      </c>
      <c r="AE95" s="7">
        <v>489333333.33333302</v>
      </c>
      <c r="AF95" s="7">
        <v>437631605.26315802</v>
      </c>
      <c r="AG95" s="7">
        <v>453488372.093023</v>
      </c>
      <c r="AH95" s="7">
        <v>504651139.53488398</v>
      </c>
      <c r="AI95" s="7">
        <v>354591846.938775</v>
      </c>
      <c r="AJ95" s="7">
        <v>413799990</v>
      </c>
      <c r="AK95" s="7">
        <v>379779389.70588201</v>
      </c>
      <c r="AL95" s="7">
        <v>396582263.29113901</v>
      </c>
      <c r="AM95" s="7">
        <v>348533094.81216502</v>
      </c>
      <c r="AN95" s="7">
        <v>373573141.48681098</v>
      </c>
      <c r="AO95" s="7">
        <v>454101382.48847902</v>
      </c>
      <c r="AP95" s="7">
        <v>540874934.20101202</v>
      </c>
      <c r="AQ95" s="7">
        <v>621626785.91549301</v>
      </c>
      <c r="AR95" s="7">
        <v>705406001.42450094</v>
      </c>
      <c r="AS95" s="7">
        <v>749138009.56454003</v>
      </c>
      <c r="AT95" s="7">
        <v>717530683.16956699</v>
      </c>
      <c r="AU95" s="7">
        <v>694754988.25829506</v>
      </c>
      <c r="AV95" s="7">
        <v>712667896.727512</v>
      </c>
      <c r="AW95" s="7">
        <v>712167575.624277</v>
      </c>
      <c r="AX95" s="7">
        <v>726131434.71533799</v>
      </c>
      <c r="AY95" s="7">
        <v>743064076.79456699</v>
      </c>
      <c r="AZ95" s="7">
        <v>787814379.18384302</v>
      </c>
      <c r="BA95" s="7">
        <v>824880550.34396505</v>
      </c>
      <c r="BB95" s="7">
        <v>2379818382.9924102</v>
      </c>
      <c r="BC95" s="7">
        <v>2730968913.7505102</v>
      </c>
      <c r="BD95" s="7">
        <v>3025189399.2780199</v>
      </c>
      <c r="BE95" s="7">
        <v>3165661864.6727099</v>
      </c>
      <c r="BF95" s="7">
        <v>3432913353.1530299</v>
      </c>
      <c r="BG95" s="7">
        <v>3691384743.4656301</v>
      </c>
      <c r="BH95" s="7">
        <v>4063090015.9181199</v>
      </c>
      <c r="BI95" s="7">
        <v>4167801802.58255</v>
      </c>
      <c r="BJ95" s="7">
        <v>4127664335.82693</v>
      </c>
      <c r="BK95" s="7">
        <v>4279840361.74334</v>
      </c>
      <c r="BL95" s="7">
        <v>4482697336.5617399</v>
      </c>
      <c r="BM95" s="7">
        <v>4748174334.14044</v>
      </c>
      <c r="BN95" s="7">
        <v>4787635821.2892799</v>
      </c>
      <c r="BO95" s="7">
        <v>5173759527.57794</v>
      </c>
      <c r="BP95" s="7"/>
    </row>
    <row r="96" spans="1:68" hidden="1" outlineLevel="1" x14ac:dyDescent="0.2">
      <c r="A96" t="s">
        <v>343</v>
      </c>
      <c r="B96" t="s">
        <v>342</v>
      </c>
      <c r="C96" t="str">
        <f>VLOOKUP(B96,'Country Code &amp; Info'!A:D,2)</f>
        <v>High income</v>
      </c>
      <c r="D96" t="b">
        <f>IF(ISNA(_xlfn.XLOOKUP(B96,'GDP Pred - 2060'!M:M,'GDP Pred - 2060'!M:M)), FALSE, TRUE)</f>
        <v>0</v>
      </c>
      <c r="E96">
        <f>VLOOKUP(B96,'Country Code &amp; Info'!A:D,3)</f>
        <v>0</v>
      </c>
      <c r="F96" t="s">
        <v>1</v>
      </c>
      <c r="G96" t="s">
        <v>0</v>
      </c>
      <c r="H96">
        <v>1062852626732.78</v>
      </c>
      <c r="I96">
        <v>1125076783988.6299</v>
      </c>
      <c r="J96">
        <v>1214493606140.27</v>
      </c>
      <c r="K96">
        <v>1308308321956.3501</v>
      </c>
      <c r="L96">
        <v>1428041291033.0801</v>
      </c>
      <c r="M96">
        <v>1550792874026.21</v>
      </c>
      <c r="N96">
        <v>1701229445433.8101</v>
      </c>
      <c r="O96">
        <v>1825273011729.8501</v>
      </c>
      <c r="P96" s="7">
        <v>1979372653190.21</v>
      </c>
      <c r="Q96" s="7">
        <v>2177716403527.3501</v>
      </c>
      <c r="R96" s="7">
        <v>2383122398538.6602</v>
      </c>
      <c r="S96" s="7">
        <v>2647378624248.7998</v>
      </c>
      <c r="T96" s="7">
        <v>3073900263478.5698</v>
      </c>
      <c r="U96" s="7">
        <v>3724938867558.9399</v>
      </c>
      <c r="V96" s="7">
        <v>4204727621293.8999</v>
      </c>
      <c r="W96" s="7">
        <v>4690534493807.8799</v>
      </c>
      <c r="X96" s="7">
        <v>5106785175616.3301</v>
      </c>
      <c r="Y96" s="7">
        <v>5779025115877.8301</v>
      </c>
      <c r="Z96" s="7">
        <v>6935265724851.5303</v>
      </c>
      <c r="AA96" s="7">
        <v>8017511703923.46</v>
      </c>
      <c r="AB96" s="7">
        <v>8949167870920.6797</v>
      </c>
      <c r="AC96" s="7">
        <v>9086307159355.9609</v>
      </c>
      <c r="AD96" s="7">
        <v>9004227136020.1797</v>
      </c>
      <c r="AE96" s="7">
        <v>9299471716516.9297</v>
      </c>
      <c r="AF96" s="7">
        <v>9697265784011.8809</v>
      </c>
      <c r="AG96" s="7">
        <v>10179105501239.699</v>
      </c>
      <c r="AH96" s="7">
        <v>12359840646966</v>
      </c>
      <c r="AI96" s="7">
        <v>14326219150822.801</v>
      </c>
      <c r="AJ96" s="7">
        <v>16133956169354.1</v>
      </c>
      <c r="AK96" s="7">
        <v>16879725325009.801</v>
      </c>
      <c r="AL96" s="7">
        <v>18965140036042.699</v>
      </c>
      <c r="AM96" s="7">
        <v>20055226772932.602</v>
      </c>
      <c r="AN96" s="7">
        <v>21574250746258.301</v>
      </c>
      <c r="AO96" s="7">
        <v>21741527259671</v>
      </c>
      <c r="AP96" s="7">
        <v>23316514197116.398</v>
      </c>
      <c r="AQ96" s="7">
        <v>25904394399427.102</v>
      </c>
      <c r="AR96" s="7">
        <v>26133421968731.398</v>
      </c>
      <c r="AS96" s="7">
        <v>25700594697309.801</v>
      </c>
      <c r="AT96" s="7">
        <v>25806892208365.102</v>
      </c>
      <c r="AU96" s="7">
        <v>27100981460706.301</v>
      </c>
      <c r="AV96" s="7">
        <v>27650770374936.5</v>
      </c>
      <c r="AW96" s="7">
        <v>27392718458251.5</v>
      </c>
      <c r="AX96" s="7">
        <v>28554305656741.199</v>
      </c>
      <c r="AY96" s="7">
        <v>32016046336009.301</v>
      </c>
      <c r="AZ96" s="7">
        <v>35650217177828.5</v>
      </c>
      <c r="BA96" s="7">
        <v>37727652551316</v>
      </c>
      <c r="BB96" s="7">
        <v>39867880300191.102</v>
      </c>
      <c r="BC96" s="7">
        <v>43642947192677.797</v>
      </c>
      <c r="BD96" s="7">
        <v>46410909813785.797</v>
      </c>
      <c r="BE96" s="7">
        <v>43504219646648.203</v>
      </c>
      <c r="BF96" s="7">
        <v>45585671488087.102</v>
      </c>
      <c r="BG96" s="7">
        <v>49211742295134.102</v>
      </c>
      <c r="BH96" s="7">
        <v>49262520032118.797</v>
      </c>
      <c r="BI96" s="7">
        <v>49886888092442.602</v>
      </c>
      <c r="BJ96" s="7">
        <v>50986874848795</v>
      </c>
      <c r="BK96" s="7">
        <v>48169284431931.203</v>
      </c>
      <c r="BL96" s="7">
        <v>49181225871698.398</v>
      </c>
      <c r="BM96" s="7">
        <v>51468319156973.602</v>
      </c>
      <c r="BN96" s="7">
        <v>54656884279246.102</v>
      </c>
      <c r="BO96" s="7">
        <v>55140634994666.102</v>
      </c>
      <c r="BP96" s="7"/>
    </row>
    <row r="97" spans="1:68" hidden="1" outlineLevel="1" x14ac:dyDescent="0.2">
      <c r="A97" t="s">
        <v>341</v>
      </c>
      <c r="B97" t="s">
        <v>340</v>
      </c>
      <c r="C97" t="str">
        <f>VLOOKUP(B97,'Country Code &amp; Info'!A:D,2)</f>
        <v>Hong Kong SAR, China</v>
      </c>
      <c r="D97" t="b">
        <f>IF(ISNA(_xlfn.XLOOKUP(B97,'GDP Pred - 2060'!M:M,'GDP Pred - 2060'!M:M)), FALSE, TRUE)</f>
        <v>0</v>
      </c>
      <c r="E97" t="str">
        <f>VLOOKUP(B97,'Country Code &amp; Info'!A:D,3)</f>
        <v>East Asia &amp; Pacific</v>
      </c>
      <c r="F97" t="s">
        <v>1</v>
      </c>
      <c r="G97" t="s">
        <v>0</v>
      </c>
      <c r="H97">
        <v>1320796651.6945701</v>
      </c>
      <c r="I97">
        <v>1383681651.1377599</v>
      </c>
      <c r="J97">
        <v>1612346412.26475</v>
      </c>
      <c r="K97">
        <v>1935298266.45384</v>
      </c>
      <c r="L97">
        <v>2206466461.2643399</v>
      </c>
      <c r="M97">
        <v>2435078534.0314102</v>
      </c>
      <c r="N97">
        <v>2489845016.6489401</v>
      </c>
      <c r="O97">
        <v>2692474989.12571</v>
      </c>
      <c r="P97" s="7">
        <v>2716964388.42418</v>
      </c>
      <c r="Q97" s="7">
        <v>3189740055.1398201</v>
      </c>
      <c r="R97" s="7">
        <v>3800766535.6208801</v>
      </c>
      <c r="S97" s="7">
        <v>4476001946.0148602</v>
      </c>
      <c r="T97" s="7">
        <v>5710107420.14394</v>
      </c>
      <c r="U97" s="7">
        <v>8030117555.6203299</v>
      </c>
      <c r="V97" s="7">
        <v>9388663645.7588005</v>
      </c>
      <c r="W97" s="7">
        <v>10048022369.914101</v>
      </c>
      <c r="X97" s="7">
        <v>12876366008.807699</v>
      </c>
      <c r="Y97" s="7">
        <v>15719433719.433701</v>
      </c>
      <c r="Z97" s="7">
        <v>18315007365.971298</v>
      </c>
      <c r="AA97" s="7">
        <v>22526035940.592098</v>
      </c>
      <c r="AB97" s="7">
        <v>28861759209.0191</v>
      </c>
      <c r="AC97" s="7">
        <v>31055409443.042999</v>
      </c>
      <c r="AD97" s="7">
        <v>32291306281.816799</v>
      </c>
      <c r="AE97" s="7">
        <v>29907091339.5364</v>
      </c>
      <c r="AF97" s="7">
        <v>33511383985.674099</v>
      </c>
      <c r="AG97" s="7">
        <v>35699543050.777802</v>
      </c>
      <c r="AH97" s="7">
        <v>41075570591.9291</v>
      </c>
      <c r="AI97" s="7">
        <v>50622571586.114899</v>
      </c>
      <c r="AJ97" s="7">
        <v>59707404560.594398</v>
      </c>
      <c r="AK97" s="7">
        <v>68790369107.296204</v>
      </c>
      <c r="AL97" s="7">
        <v>76928290841.870102</v>
      </c>
      <c r="AM97" s="7">
        <v>88959620135.886398</v>
      </c>
      <c r="AN97" s="7">
        <v>104272278634.731</v>
      </c>
      <c r="AO97" s="7">
        <v>120353947980.76401</v>
      </c>
      <c r="AP97" s="7">
        <v>135812069768.646</v>
      </c>
      <c r="AQ97" s="7">
        <v>144652912433.103</v>
      </c>
      <c r="AR97" s="7">
        <v>159717233621.659</v>
      </c>
      <c r="AS97" s="7">
        <v>177352785419.97699</v>
      </c>
      <c r="AT97" s="7">
        <v>168886163221.56699</v>
      </c>
      <c r="AU97" s="7">
        <v>165768095391.55701</v>
      </c>
      <c r="AV97" s="7">
        <v>171668164082.55499</v>
      </c>
      <c r="AW97" s="7">
        <v>169403241524.33701</v>
      </c>
      <c r="AX97" s="7">
        <v>166349228737.38599</v>
      </c>
      <c r="AY97" s="7">
        <v>161384522525.29901</v>
      </c>
      <c r="AZ97" s="7">
        <v>169099768875.19299</v>
      </c>
      <c r="BA97" s="7">
        <v>181570082162.19</v>
      </c>
      <c r="BB97" s="7">
        <v>193536265094.36401</v>
      </c>
      <c r="BC97" s="7">
        <v>211597405593.86801</v>
      </c>
      <c r="BD97" s="7">
        <v>219279678430.164</v>
      </c>
      <c r="BE97" s="7">
        <v>214046415026.18701</v>
      </c>
      <c r="BF97" s="7">
        <v>228637697575.04001</v>
      </c>
      <c r="BG97" s="7">
        <v>248513617677.28699</v>
      </c>
      <c r="BH97" s="7">
        <v>262629441493.47601</v>
      </c>
      <c r="BI97" s="7">
        <v>275696879834.966</v>
      </c>
      <c r="BJ97" s="7">
        <v>291459356985.33698</v>
      </c>
      <c r="BK97" s="7">
        <v>309383627028.56097</v>
      </c>
      <c r="BL97" s="7">
        <v>320837638328.84601</v>
      </c>
      <c r="BM97" s="7">
        <v>341244161576.75897</v>
      </c>
      <c r="BN97" s="7">
        <v>361696880780.76202</v>
      </c>
      <c r="BO97" s="7">
        <v>365711532816.90698</v>
      </c>
      <c r="BP97" s="7"/>
    </row>
    <row r="98" spans="1:68" hidden="1" outlineLevel="1" x14ac:dyDescent="0.2">
      <c r="A98" t="s">
        <v>339</v>
      </c>
      <c r="B98" t="s">
        <v>338</v>
      </c>
      <c r="C98" t="str">
        <f>VLOOKUP(B98,'Country Code &amp; Info'!A:D,2)</f>
        <v>Honduras</v>
      </c>
      <c r="D98" t="b">
        <f>IF(ISNA(_xlfn.XLOOKUP(B98,'GDP Pred - 2060'!M:M,'GDP Pred - 2060'!M:M)), FALSE, TRUE)</f>
        <v>0</v>
      </c>
      <c r="E98" t="str">
        <f>VLOOKUP(B98,'Country Code &amp; Info'!A:D,3)</f>
        <v>Latin America &amp; Caribbean</v>
      </c>
      <c r="F98" t="s">
        <v>1</v>
      </c>
      <c r="G98" t="s">
        <v>0</v>
      </c>
      <c r="H98">
        <v>335650000</v>
      </c>
      <c r="I98">
        <v>356200000</v>
      </c>
      <c r="J98">
        <v>387750000</v>
      </c>
      <c r="K98">
        <v>410200000</v>
      </c>
      <c r="L98">
        <v>457000000</v>
      </c>
      <c r="M98">
        <v>508650000</v>
      </c>
      <c r="N98">
        <v>549950000</v>
      </c>
      <c r="O98">
        <v>598100000</v>
      </c>
      <c r="P98" s="7">
        <v>646800000</v>
      </c>
      <c r="Q98" s="7">
        <v>668000050</v>
      </c>
      <c r="R98" s="7">
        <v>723000000</v>
      </c>
      <c r="S98" s="7">
        <v>731000000</v>
      </c>
      <c r="T98" s="7">
        <v>802999950</v>
      </c>
      <c r="U98" s="7">
        <v>912499950</v>
      </c>
      <c r="V98" s="7">
        <v>1034500000</v>
      </c>
      <c r="W98" s="7">
        <v>1124000000</v>
      </c>
      <c r="X98" s="7">
        <v>1347999950</v>
      </c>
      <c r="Y98" s="7">
        <v>1669499950</v>
      </c>
      <c r="Z98" s="7">
        <v>3097242093.2244101</v>
      </c>
      <c r="AA98" s="7">
        <v>3544281976.2919798</v>
      </c>
      <c r="AB98" s="7">
        <v>3968160045.9868398</v>
      </c>
      <c r="AC98" s="7">
        <v>4043894878.58005</v>
      </c>
      <c r="AD98" s="7">
        <v>4266503525.6105099</v>
      </c>
      <c r="AE98" s="7">
        <v>4476697184.8598099</v>
      </c>
      <c r="AF98" s="7">
        <v>4915311846.4882698</v>
      </c>
      <c r="AG98" s="7">
        <v>5278120712.5459003</v>
      </c>
      <c r="AH98" s="7">
        <v>5677828958.9060497</v>
      </c>
      <c r="AI98" s="7">
        <v>6190521241.4649496</v>
      </c>
      <c r="AJ98" s="7">
        <v>5902717091.5474701</v>
      </c>
      <c r="AK98" s="7">
        <v>5432344901.7782097</v>
      </c>
      <c r="AL98" s="7">
        <v>4923009551.5156097</v>
      </c>
      <c r="AM98" s="7">
        <v>4648668478.5675297</v>
      </c>
      <c r="AN98" s="7">
        <v>4943700431.0736799</v>
      </c>
      <c r="AO98" s="7">
        <v>4926728932.9506903</v>
      </c>
      <c r="AP98" s="7">
        <v>4642280682.14252</v>
      </c>
      <c r="AQ98" s="7">
        <v>5347445005.2137604</v>
      </c>
      <c r="AR98" s="7">
        <v>5215028986.4864902</v>
      </c>
      <c r="AS98" s="7">
        <v>5737099650.1901102</v>
      </c>
      <c r="AT98" s="7">
        <v>6366340265.8788795</v>
      </c>
      <c r="AU98" s="7">
        <v>6414520529.6167202</v>
      </c>
      <c r="AV98" s="7">
        <v>7103507989.0504398</v>
      </c>
      <c r="AW98" s="7">
        <v>7651174661.4287205</v>
      </c>
      <c r="AX98" s="7">
        <v>7858235333.4834003</v>
      </c>
      <c r="AY98" s="7">
        <v>8230387552.2258997</v>
      </c>
      <c r="AZ98" s="7">
        <v>8869311410.9513092</v>
      </c>
      <c r="BA98" s="7">
        <v>9757034456.7577991</v>
      </c>
      <c r="BB98" s="7">
        <v>10917481688.4711</v>
      </c>
      <c r="BC98" s="7">
        <v>12361257680.5627</v>
      </c>
      <c r="BD98" s="7">
        <v>13881701033.6546</v>
      </c>
      <c r="BE98" s="7">
        <v>14587496229.181101</v>
      </c>
      <c r="BF98" s="7">
        <v>15839344591.9842</v>
      </c>
      <c r="BG98" s="7">
        <v>17710315005.999901</v>
      </c>
      <c r="BH98" s="7">
        <v>18528601901.324001</v>
      </c>
      <c r="BI98" s="7">
        <v>18499710127.838501</v>
      </c>
      <c r="BJ98" s="7">
        <v>19756494434.703098</v>
      </c>
      <c r="BK98" s="7">
        <v>20979767785.2104</v>
      </c>
      <c r="BL98" s="7">
        <v>21717622071.381599</v>
      </c>
      <c r="BM98" s="7">
        <v>23136232229.606899</v>
      </c>
      <c r="BN98" s="7">
        <v>24024189735.8876</v>
      </c>
      <c r="BO98" s="7">
        <v>25095395475.039299</v>
      </c>
      <c r="BP98" s="7"/>
    </row>
    <row r="99" spans="1:68" hidden="1" outlineLevel="1" x14ac:dyDescent="0.2">
      <c r="A99" t="s">
        <v>337</v>
      </c>
      <c r="B99" t="s">
        <v>336</v>
      </c>
      <c r="C99" t="str">
        <f>VLOOKUP(B99,'Country Code &amp; Info'!A:D,2)</f>
        <v>Heavily indebted poor countries (HIPC)</v>
      </c>
      <c r="D99" t="b">
        <f>IF(ISNA(_xlfn.XLOOKUP(B99,'GDP Pred - 2060'!M:M,'GDP Pred - 2060'!M:M)), FALSE, TRUE)</f>
        <v>0</v>
      </c>
      <c r="E99">
        <f>VLOOKUP(B99,'Country Code &amp; Info'!A:D,3)</f>
        <v>0</v>
      </c>
      <c r="F99" t="s">
        <v>1</v>
      </c>
      <c r="G99" t="s">
        <v>0</v>
      </c>
      <c r="H99">
        <v>17351436194.834202</v>
      </c>
      <c r="I99">
        <v>17801113629.488998</v>
      </c>
      <c r="J99">
        <v>19373385902.214901</v>
      </c>
      <c r="K99">
        <v>23373191712.641998</v>
      </c>
      <c r="L99">
        <v>20881706275.234798</v>
      </c>
      <c r="M99">
        <v>24380468450.319698</v>
      </c>
      <c r="N99">
        <v>26551868884.8601</v>
      </c>
      <c r="O99">
        <v>26004342143.366299</v>
      </c>
      <c r="P99" s="7">
        <v>27528215711.107601</v>
      </c>
      <c r="Q99" s="7">
        <v>30640929795.661201</v>
      </c>
      <c r="R99" s="7">
        <v>32063341105.297901</v>
      </c>
      <c r="S99" s="7">
        <v>34550848656.132301</v>
      </c>
      <c r="T99" s="7">
        <v>37511660653.3741</v>
      </c>
      <c r="U99" s="7">
        <v>45299303604.762199</v>
      </c>
      <c r="V99" s="7">
        <v>55538152816.253998</v>
      </c>
      <c r="W99" s="7">
        <v>63196950804.867897</v>
      </c>
      <c r="X99" s="7">
        <v>67436645667.665199</v>
      </c>
      <c r="Y99" s="7">
        <v>79004057436.603699</v>
      </c>
      <c r="Z99" s="7">
        <v>91007047451.771301</v>
      </c>
      <c r="AA99" s="7">
        <v>101937233873.319</v>
      </c>
      <c r="AB99" s="7">
        <v>108687424233.53999</v>
      </c>
      <c r="AC99" s="7">
        <v>108564398272.424</v>
      </c>
      <c r="AD99" s="7">
        <v>108557919470.91901</v>
      </c>
      <c r="AE99" s="7">
        <v>102864447165.55299</v>
      </c>
      <c r="AF99" s="7">
        <v>102704029661.59</v>
      </c>
      <c r="AG99" s="7">
        <v>106818215361.256</v>
      </c>
      <c r="AH99" s="7">
        <v>122645935440.849</v>
      </c>
      <c r="AI99" s="7">
        <v>137709533506.72101</v>
      </c>
      <c r="AJ99" s="7">
        <v>138129336460.78799</v>
      </c>
      <c r="AK99" s="7">
        <v>133257990158.144</v>
      </c>
      <c r="AL99" s="7">
        <v>137680149511.27899</v>
      </c>
      <c r="AM99" s="7">
        <v>141188190819.53201</v>
      </c>
      <c r="AN99" s="7">
        <v>129311436066.62399</v>
      </c>
      <c r="AO99" s="7">
        <v>132834619032.474</v>
      </c>
      <c r="AP99" s="7">
        <v>117329532285.681</v>
      </c>
      <c r="AQ99" s="7">
        <v>133653566290.25301</v>
      </c>
      <c r="AR99" s="7">
        <v>139607486493.79199</v>
      </c>
      <c r="AS99" s="7">
        <v>145925484526.45099</v>
      </c>
      <c r="AT99" s="7">
        <v>153319313193.83899</v>
      </c>
      <c r="AU99" s="7">
        <v>154974323787.07401</v>
      </c>
      <c r="AV99" s="7">
        <v>169208402098.375</v>
      </c>
      <c r="AW99" s="7">
        <v>161720736406.88501</v>
      </c>
      <c r="AX99" s="7">
        <v>173730784489.28201</v>
      </c>
      <c r="AY99" s="7">
        <v>197095154673.35901</v>
      </c>
      <c r="AZ99" s="7">
        <v>226372231553.70499</v>
      </c>
      <c r="BA99" s="7">
        <v>258319897190.522</v>
      </c>
      <c r="BB99" s="7">
        <v>306651037101.40302</v>
      </c>
      <c r="BC99" s="7">
        <v>366214796876.07703</v>
      </c>
      <c r="BD99" s="7">
        <v>441915410870.58301</v>
      </c>
      <c r="BE99" s="7">
        <v>448511321762.95001</v>
      </c>
      <c r="BF99" s="7">
        <v>490275634951.42603</v>
      </c>
      <c r="BG99" s="7">
        <v>546434357935.12799</v>
      </c>
      <c r="BH99" s="7">
        <v>580700670678.41504</v>
      </c>
      <c r="BI99" s="7">
        <v>647872456883.34998</v>
      </c>
      <c r="BJ99" s="7">
        <v>683129004022.83398</v>
      </c>
      <c r="BK99" s="7">
        <v>676805764502.92896</v>
      </c>
      <c r="BL99" s="7">
        <v>669728831074.01794</v>
      </c>
      <c r="BM99" s="7">
        <v>713187205161.61304</v>
      </c>
      <c r="BN99" s="7">
        <v>759123536838.02698</v>
      </c>
      <c r="BO99" s="7">
        <v>783061756161.729</v>
      </c>
      <c r="BP99" s="7"/>
    </row>
    <row r="100" spans="1:68" hidden="1" outlineLevel="1" x14ac:dyDescent="0.2">
      <c r="A100" t="s">
        <v>335</v>
      </c>
      <c r="B100" t="s">
        <v>334</v>
      </c>
      <c r="C100" t="str">
        <f>VLOOKUP(B100,'Country Code &amp; Info'!A:D,2)</f>
        <v>Croatia</v>
      </c>
      <c r="D100" t="b">
        <f>IF(ISNA(_xlfn.XLOOKUP(B100,'GDP Pred - 2060'!M:M,'GDP Pred - 2060'!M:M)), FALSE, TRUE)</f>
        <v>0</v>
      </c>
      <c r="E100" t="str">
        <f>VLOOKUP(B100,'Country Code &amp; Info'!A:D,3)</f>
        <v>Europe &amp; Central Asia</v>
      </c>
      <c r="F100" t="s">
        <v>1</v>
      </c>
      <c r="G100" t="s">
        <v>0</v>
      </c>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v>22534323220.0266</v>
      </c>
      <c r="AR100" s="7">
        <v>23846442648.965302</v>
      </c>
      <c r="AS100" s="7">
        <v>23869243597.653999</v>
      </c>
      <c r="AT100" s="7">
        <v>25562674678.230202</v>
      </c>
      <c r="AU100" s="7">
        <v>23457038980.352001</v>
      </c>
      <c r="AV100" s="7">
        <v>21633671680.873798</v>
      </c>
      <c r="AW100" s="7">
        <v>23054778851.278702</v>
      </c>
      <c r="AX100" s="7">
        <v>26813968850.519199</v>
      </c>
      <c r="AY100" s="7">
        <v>34682900712.665398</v>
      </c>
      <c r="AZ100" s="7">
        <v>41587470546.794601</v>
      </c>
      <c r="BA100" s="7">
        <v>45376744001.804398</v>
      </c>
      <c r="BB100" s="7">
        <v>50423077102.076401</v>
      </c>
      <c r="BC100" s="7">
        <v>60073426976.506897</v>
      </c>
      <c r="BD100" s="7">
        <v>70234425974.045303</v>
      </c>
      <c r="BE100" s="7">
        <v>62600093958.953796</v>
      </c>
      <c r="BF100" s="7">
        <v>59918313669.167099</v>
      </c>
      <c r="BG100" s="7">
        <v>62537851352.490402</v>
      </c>
      <c r="BH100" s="7">
        <v>56580819623.852898</v>
      </c>
      <c r="BI100" s="7">
        <v>58194069434.142303</v>
      </c>
      <c r="BJ100" s="7">
        <v>57639588805.587097</v>
      </c>
      <c r="BK100" s="7">
        <v>49525747503.814903</v>
      </c>
      <c r="BL100" s="7">
        <v>51601147665.808899</v>
      </c>
      <c r="BM100" s="7">
        <v>55481644098.0495</v>
      </c>
      <c r="BN100" s="7">
        <v>61375222347.025597</v>
      </c>
      <c r="BO100" s="7">
        <v>60752588976.317497</v>
      </c>
      <c r="BP100" s="7"/>
    </row>
    <row r="101" spans="1:68" hidden="1" outlineLevel="1" x14ac:dyDescent="0.2">
      <c r="A101" t="s">
        <v>333</v>
      </c>
      <c r="B101" t="s">
        <v>332</v>
      </c>
      <c r="C101" t="str">
        <f>VLOOKUP(B101,'Country Code &amp; Info'!A:D,2)</f>
        <v>Haiti</v>
      </c>
      <c r="D101" t="b">
        <f>IF(ISNA(_xlfn.XLOOKUP(B101,'GDP Pred - 2060'!M:M,'GDP Pred - 2060'!M:M)), FALSE, TRUE)</f>
        <v>0</v>
      </c>
      <c r="E101" t="str">
        <f>VLOOKUP(B101,'Country Code &amp; Info'!A:D,3)</f>
        <v>Latin America &amp; Caribbean</v>
      </c>
      <c r="F101" t="s">
        <v>1</v>
      </c>
      <c r="G101" t="s">
        <v>0</v>
      </c>
      <c r="H101">
        <v>273187200</v>
      </c>
      <c r="I101">
        <v>271066000</v>
      </c>
      <c r="J101">
        <v>281896800</v>
      </c>
      <c r="K101">
        <v>294883400</v>
      </c>
      <c r="L101">
        <v>325281200</v>
      </c>
      <c r="M101">
        <v>353251800</v>
      </c>
      <c r="N101">
        <v>368948600</v>
      </c>
      <c r="O101">
        <v>369124200</v>
      </c>
      <c r="P101" s="7">
        <v>367968800</v>
      </c>
      <c r="Q101" s="7">
        <v>391820400</v>
      </c>
      <c r="R101" s="7">
        <v>331200000</v>
      </c>
      <c r="S101" s="7">
        <v>362800000</v>
      </c>
      <c r="T101" s="7">
        <v>372000000</v>
      </c>
      <c r="U101" s="7">
        <v>466800000</v>
      </c>
      <c r="V101" s="7">
        <v>565400000</v>
      </c>
      <c r="W101" s="7">
        <v>681400000</v>
      </c>
      <c r="X101" s="7">
        <v>879000000</v>
      </c>
      <c r="Y101" s="7">
        <v>947000000</v>
      </c>
      <c r="Z101" s="7">
        <v>974200000</v>
      </c>
      <c r="AA101" s="7">
        <v>1080600000</v>
      </c>
      <c r="AB101" s="7">
        <v>1383800000</v>
      </c>
      <c r="AC101" s="7">
        <v>1479400000</v>
      </c>
      <c r="AD101" s="7">
        <v>1474200000</v>
      </c>
      <c r="AE101" s="7">
        <v>1623600000</v>
      </c>
      <c r="AF101" s="7">
        <v>1816200000</v>
      </c>
      <c r="AG101" s="7">
        <v>2009400000</v>
      </c>
      <c r="AH101" s="7">
        <v>2318000000</v>
      </c>
      <c r="AI101" s="7">
        <v>2047200000</v>
      </c>
      <c r="AJ101" s="7">
        <v>2613926800</v>
      </c>
      <c r="AK101" s="7">
        <v>2736243800</v>
      </c>
      <c r="AL101" s="7">
        <v>3096289800</v>
      </c>
      <c r="AM101" s="7">
        <v>3473540601.82161</v>
      </c>
      <c r="AN101" s="7">
        <v>2257121668.1935201</v>
      </c>
      <c r="AO101" s="7">
        <v>1878248741.04949</v>
      </c>
      <c r="AP101" s="7">
        <v>2167564194.7342</v>
      </c>
      <c r="AQ101" s="7">
        <v>2813313278.8108201</v>
      </c>
      <c r="AR101" s="7">
        <v>2907514522.9250302</v>
      </c>
      <c r="AS101" s="7">
        <v>3338938830.0174298</v>
      </c>
      <c r="AT101" s="7">
        <v>3723909226.8678098</v>
      </c>
      <c r="AU101" s="7">
        <v>4153736347.4422302</v>
      </c>
      <c r="AV101" s="7">
        <v>6868666119.6448803</v>
      </c>
      <c r="AW101" s="7">
        <v>6364908099.7603798</v>
      </c>
      <c r="AX101" s="7">
        <v>6106867933.5162497</v>
      </c>
      <c r="AY101" s="7">
        <v>5000238128.6676903</v>
      </c>
      <c r="AZ101" s="7">
        <v>6005401729.7122898</v>
      </c>
      <c r="BA101" s="7">
        <v>7049954288.9390497</v>
      </c>
      <c r="BB101" s="7">
        <v>7408787819.1302004</v>
      </c>
      <c r="BC101" s="7">
        <v>9315973989.16572</v>
      </c>
      <c r="BD101" s="7">
        <v>10386485527.8494</v>
      </c>
      <c r="BE101" s="7">
        <v>11269821158.975</v>
      </c>
      <c r="BF101" s="7">
        <v>11661585823.228201</v>
      </c>
      <c r="BG101" s="7">
        <v>13008748131.674999</v>
      </c>
      <c r="BH101" s="7">
        <v>13708931889.788401</v>
      </c>
      <c r="BI101" s="7">
        <v>14498080022.631701</v>
      </c>
      <c r="BJ101" s="7">
        <v>14790765759.527399</v>
      </c>
      <c r="BK101" s="7">
        <v>14857386163.9184</v>
      </c>
      <c r="BL101" s="7">
        <v>13723267960.843399</v>
      </c>
      <c r="BM101" s="7">
        <v>14213814582.7938</v>
      </c>
      <c r="BN101" s="7">
        <v>15965670198.4548</v>
      </c>
      <c r="BO101" s="7">
        <v>14332163266.397699</v>
      </c>
      <c r="BP101" s="7"/>
    </row>
    <row r="102" spans="1:68" hidden="1" outlineLevel="1" x14ac:dyDescent="0.2">
      <c r="A102" t="s">
        <v>331</v>
      </c>
      <c r="B102" t="s">
        <v>330</v>
      </c>
      <c r="C102" t="str">
        <f>VLOOKUP(B102,'Country Code &amp; Info'!A:D,2)</f>
        <v>Hungary</v>
      </c>
      <c r="D102" t="b">
        <f>IF(ISNA(_xlfn.XLOOKUP(B102,'GDP Pred - 2060'!M:M,'GDP Pred - 2060'!M:M)), FALSE, TRUE)</f>
        <v>1</v>
      </c>
      <c r="E102" t="str">
        <f>VLOOKUP(B102,'Country Code &amp; Info'!A:D,3)</f>
        <v>Europe &amp; Central Asia</v>
      </c>
      <c r="F102" t="s">
        <v>1</v>
      </c>
      <c r="G102" t="s">
        <v>0</v>
      </c>
      <c r="P102" s="7"/>
      <c r="Q102" s="7"/>
      <c r="R102" s="7"/>
      <c r="S102" s="7"/>
      <c r="T102" s="7"/>
      <c r="U102" s="7"/>
      <c r="V102" s="7"/>
      <c r="W102" s="7"/>
      <c r="X102" s="7"/>
      <c r="Y102" s="7"/>
      <c r="Z102" s="7"/>
      <c r="AA102" s="7"/>
      <c r="AB102" s="7"/>
      <c r="AC102" s="7"/>
      <c r="AD102" s="7"/>
      <c r="AE102" s="7"/>
      <c r="AF102" s="7"/>
      <c r="AG102" s="7"/>
      <c r="AH102" s="7"/>
      <c r="AI102" s="7"/>
      <c r="AJ102" s="7"/>
      <c r="AK102" s="7"/>
      <c r="AL102" s="7"/>
      <c r="AM102" s="7">
        <v>34753569692.915001</v>
      </c>
      <c r="AN102" s="7">
        <v>38730585922.218903</v>
      </c>
      <c r="AO102" s="7">
        <v>40124916940.594498</v>
      </c>
      <c r="AP102" s="7">
        <v>43166678735.2183</v>
      </c>
      <c r="AQ102" s="7">
        <v>46425677734.143501</v>
      </c>
      <c r="AR102" s="7">
        <v>46658755151.6017</v>
      </c>
      <c r="AS102" s="7">
        <v>47296952928.756104</v>
      </c>
      <c r="AT102" s="7">
        <v>48706787306.257401</v>
      </c>
      <c r="AU102" s="7">
        <v>49073380173.715897</v>
      </c>
      <c r="AV102" s="7">
        <v>47218405892.425797</v>
      </c>
      <c r="AW102" s="7">
        <v>53749989092.019699</v>
      </c>
      <c r="AX102" s="7">
        <v>67608919144.368401</v>
      </c>
      <c r="AY102" s="7">
        <v>85302003908.042007</v>
      </c>
      <c r="AZ102" s="7">
        <v>103960017914.058</v>
      </c>
      <c r="BA102" s="7">
        <v>112980947728.383</v>
      </c>
      <c r="BB102" s="7">
        <v>115577256523.599</v>
      </c>
      <c r="BC102" s="7">
        <v>139966001509.59201</v>
      </c>
      <c r="BD102" s="7">
        <v>158136326477.965</v>
      </c>
      <c r="BE102" s="7">
        <v>130760312876.683</v>
      </c>
      <c r="BF102" s="7">
        <v>131916516051.985</v>
      </c>
      <c r="BG102" s="7">
        <v>141759722464.00201</v>
      </c>
      <c r="BH102" s="7">
        <v>128475498380.379</v>
      </c>
      <c r="BI102" s="7">
        <v>135411698965.10899</v>
      </c>
      <c r="BJ102" s="7">
        <v>140765018880.633</v>
      </c>
      <c r="BK102" s="7">
        <v>125074286021.14</v>
      </c>
      <c r="BL102" s="7">
        <v>128470534117.95399</v>
      </c>
      <c r="BM102" s="7">
        <v>142961605733.026</v>
      </c>
      <c r="BN102" s="7">
        <v>160418835850.90701</v>
      </c>
      <c r="BO102" s="7">
        <v>163469042867.95599</v>
      </c>
      <c r="BP102" s="7"/>
    </row>
    <row r="103" spans="1:68" hidden="1" outlineLevel="1" x14ac:dyDescent="0.2">
      <c r="A103" t="s">
        <v>329</v>
      </c>
      <c r="B103" t="s">
        <v>328</v>
      </c>
      <c r="C103" t="str">
        <f>VLOOKUP(B103,'Country Code &amp; Info'!A:D,2)</f>
        <v>IBRD only</v>
      </c>
      <c r="D103" t="b">
        <f>IF(ISNA(_xlfn.XLOOKUP(B103,'GDP Pred - 2060'!M:M,'GDP Pred - 2060'!M:M)), FALSE, TRUE)</f>
        <v>0</v>
      </c>
      <c r="E103">
        <f>VLOOKUP(B103,'Country Code &amp; Info'!A:D,3)</f>
        <v>0</v>
      </c>
      <c r="F103" t="s">
        <v>1</v>
      </c>
      <c r="G103" t="s">
        <v>0</v>
      </c>
      <c r="H103">
        <v>303365509462.98999</v>
      </c>
      <c r="I103">
        <v>289787688621.36603</v>
      </c>
      <c r="J103">
        <v>302668951794.66101</v>
      </c>
      <c r="K103">
        <v>323218965734.79999</v>
      </c>
      <c r="L103">
        <v>366582389603.58002</v>
      </c>
      <c r="M103">
        <v>401064461680.53802</v>
      </c>
      <c r="N103">
        <v>413178553913.20898</v>
      </c>
      <c r="O103">
        <v>425021843269.34802</v>
      </c>
      <c r="P103" s="7">
        <v>449140157719.35797</v>
      </c>
      <c r="Q103" s="7">
        <v>501821674146.03101</v>
      </c>
      <c r="R103" s="7">
        <v>545686988356.85797</v>
      </c>
      <c r="S103" s="7">
        <v>596065474473.5</v>
      </c>
      <c r="T103" s="7">
        <v>670791571112.11902</v>
      </c>
      <c r="U103" s="7">
        <v>862779371496.63501</v>
      </c>
      <c r="V103" s="7">
        <v>1088303861790.4</v>
      </c>
      <c r="W103" s="7">
        <v>1174943135072.71</v>
      </c>
      <c r="X103" s="7">
        <v>1280301305937.3501</v>
      </c>
      <c r="Y103" s="7">
        <v>1451175903427.2</v>
      </c>
      <c r="Z103" s="7">
        <v>1564826758520.8899</v>
      </c>
      <c r="AA103" s="7">
        <v>1875080316797.1499</v>
      </c>
      <c r="AB103" s="7">
        <v>2211609200100.5801</v>
      </c>
      <c r="AC103" s="7">
        <v>2395135947123.4199</v>
      </c>
      <c r="AD103" s="7">
        <v>2376972102400.8701</v>
      </c>
      <c r="AE103" s="7">
        <v>2343363013702.6802</v>
      </c>
      <c r="AF103" s="7">
        <v>2396038699199.73</v>
      </c>
      <c r="AG103" s="7">
        <v>2530560541608.0298</v>
      </c>
      <c r="AH103" s="7">
        <v>2633030422142.3101</v>
      </c>
      <c r="AI103" s="7">
        <v>2691268444761.3101</v>
      </c>
      <c r="AJ103" s="7">
        <v>2910957096296.3599</v>
      </c>
      <c r="AK103" s="7">
        <v>3022215916677.5698</v>
      </c>
      <c r="AL103" s="7">
        <v>3458053916106.5098</v>
      </c>
      <c r="AM103" s="7">
        <v>3725463572908.9302</v>
      </c>
      <c r="AN103" s="7">
        <v>3714865897328.9902</v>
      </c>
      <c r="AO103" s="7">
        <v>3980761832379.21</v>
      </c>
      <c r="AP103" s="7">
        <v>4352211442051.0601</v>
      </c>
      <c r="AQ103" s="7">
        <v>4892965415325.2305</v>
      </c>
      <c r="AR103" s="7">
        <v>5347996494306.5596</v>
      </c>
      <c r="AS103" s="7">
        <v>5661994983578.6602</v>
      </c>
      <c r="AT103" s="7">
        <v>5506988616077.4199</v>
      </c>
      <c r="AU103" s="7">
        <v>5345537275390.4199</v>
      </c>
      <c r="AV103" s="7">
        <v>5811794725423.6699</v>
      </c>
      <c r="AW103" s="7">
        <v>5897138633075.8604</v>
      </c>
      <c r="AX103" s="7">
        <v>5989579907539.8799</v>
      </c>
      <c r="AY103" s="7">
        <v>6744327167763.4199</v>
      </c>
      <c r="AZ103" s="7">
        <v>8028177591623.0303</v>
      </c>
      <c r="BA103" s="7">
        <v>9600200128533.7402</v>
      </c>
      <c r="BB103" s="7">
        <v>11384903698457.199</v>
      </c>
      <c r="BC103" s="7">
        <v>14151713028352</v>
      </c>
      <c r="BD103" s="7">
        <v>16994597688249.9</v>
      </c>
      <c r="BE103" s="7">
        <v>16486399279166.9</v>
      </c>
      <c r="BF103" s="7">
        <v>20019039739130</v>
      </c>
      <c r="BG103" s="7">
        <v>23645033386793.801</v>
      </c>
      <c r="BH103" s="7">
        <v>25140839772231</v>
      </c>
      <c r="BI103" s="7">
        <v>26561030339655.5</v>
      </c>
      <c r="BJ103" s="7">
        <v>27475647429348</v>
      </c>
      <c r="BK103" s="7">
        <v>25950065325005.5</v>
      </c>
      <c r="BL103" s="7">
        <v>26153434029171.898</v>
      </c>
      <c r="BM103" s="7">
        <v>28864183920440.602</v>
      </c>
      <c r="BN103" s="7">
        <v>30807716110874.301</v>
      </c>
      <c r="BO103" s="7">
        <v>31538957028550.602</v>
      </c>
      <c r="BP103" s="7"/>
    </row>
    <row r="104" spans="1:68" hidden="1" outlineLevel="1" x14ac:dyDescent="0.2">
      <c r="A104" t="s">
        <v>327</v>
      </c>
      <c r="B104" t="s">
        <v>326</v>
      </c>
      <c r="C104" t="str">
        <f>VLOOKUP(B104,'Country Code &amp; Info'!A:D,2)</f>
        <v>IDA &amp; IBRD total</v>
      </c>
      <c r="D104" t="b">
        <f>IF(ISNA(_xlfn.XLOOKUP(B104,'GDP Pred - 2060'!M:M,'GDP Pred - 2060'!M:M)), FALSE, TRUE)</f>
        <v>0</v>
      </c>
      <c r="E104">
        <f>VLOOKUP(B104,'Country Code &amp; Info'!A:D,3)</f>
        <v>0</v>
      </c>
      <c r="F104" t="s">
        <v>1</v>
      </c>
      <c r="G104" t="s">
        <v>0</v>
      </c>
      <c r="H104">
        <v>339774875345.42603</v>
      </c>
      <c r="I104">
        <v>329224860178.836</v>
      </c>
      <c r="J104">
        <v>345512155263.052</v>
      </c>
      <c r="K104">
        <v>371659425913.92902</v>
      </c>
      <c r="L104">
        <v>413341407531.61798</v>
      </c>
      <c r="M104">
        <v>454165650874.29999</v>
      </c>
      <c r="N104">
        <v>471063412294.27698</v>
      </c>
      <c r="O104">
        <v>483390321111.41199</v>
      </c>
      <c r="P104" s="7">
        <v>510476483301.15997</v>
      </c>
      <c r="Q104" s="7">
        <v>571134749223.71301</v>
      </c>
      <c r="R104" s="7">
        <v>626337695159.57605</v>
      </c>
      <c r="S104" s="7">
        <v>676694348969.31104</v>
      </c>
      <c r="T104" s="7">
        <v>754477514918.60095</v>
      </c>
      <c r="U104" s="7">
        <v>957879149937.29895</v>
      </c>
      <c r="V104" s="7">
        <v>1217773600982.8401</v>
      </c>
      <c r="W104" s="7">
        <v>1331122390624.54</v>
      </c>
      <c r="X104" s="7">
        <v>1442541586087.22</v>
      </c>
      <c r="Y104" s="7">
        <v>1627280563019.9299</v>
      </c>
      <c r="Z104" s="7">
        <v>1765508678874.53</v>
      </c>
      <c r="AA104" s="7">
        <v>2107735550898.48</v>
      </c>
      <c r="AB104" s="7">
        <v>2487283802958.3799</v>
      </c>
      <c r="AC104" s="7">
        <v>2809442154921.9702</v>
      </c>
      <c r="AD104" s="7">
        <v>2766172219616.9302</v>
      </c>
      <c r="AE104" s="7">
        <v>2664756697277.0801</v>
      </c>
      <c r="AF104" s="7">
        <v>2689109983127.4702</v>
      </c>
      <c r="AG104" s="7">
        <v>2830731091452.1602</v>
      </c>
      <c r="AH104" s="7">
        <v>2926752621149.6802</v>
      </c>
      <c r="AI104" s="7">
        <v>3002925563260.1602</v>
      </c>
      <c r="AJ104" s="7">
        <v>3228770109538.7202</v>
      </c>
      <c r="AK104" s="7">
        <v>3334924454582</v>
      </c>
      <c r="AL104" s="7">
        <v>3796906925093.5498</v>
      </c>
      <c r="AM104" s="7">
        <v>4070078526483.4102</v>
      </c>
      <c r="AN104" s="7">
        <v>4048107921040.1802</v>
      </c>
      <c r="AO104" s="7">
        <v>4299454878914.0098</v>
      </c>
      <c r="AP104" s="7">
        <v>4661944370069.2197</v>
      </c>
      <c r="AQ104" s="7">
        <v>5247308859805.0303</v>
      </c>
      <c r="AR104" s="7">
        <v>5737496429929.3799</v>
      </c>
      <c r="AS104" s="7">
        <v>6066186495551.1104</v>
      </c>
      <c r="AT104" s="7">
        <v>5916146759497.4697</v>
      </c>
      <c r="AU104" s="7">
        <v>5766668268199.8203</v>
      </c>
      <c r="AV104" s="7">
        <v>6282095000587.4502</v>
      </c>
      <c r="AW104" s="7">
        <v>6362527862651.2197</v>
      </c>
      <c r="AX104" s="7">
        <v>6490034064388.0703</v>
      </c>
      <c r="AY104" s="7">
        <v>7306342782867.6104</v>
      </c>
      <c r="AZ104" s="7">
        <v>8686614671986.4502</v>
      </c>
      <c r="BA104" s="7">
        <v>10365565795124.699</v>
      </c>
      <c r="BB104" s="7">
        <v>12305785784593.199</v>
      </c>
      <c r="BC104" s="7">
        <v>15231370479927</v>
      </c>
      <c r="BD104" s="7">
        <v>18288688816469.398</v>
      </c>
      <c r="BE104" s="7">
        <v>17759470414920.699</v>
      </c>
      <c r="BF104" s="7">
        <v>21483723192036.102</v>
      </c>
      <c r="BG104" s="7">
        <v>25307796387400.398</v>
      </c>
      <c r="BH104" s="7">
        <v>26931505224687.801</v>
      </c>
      <c r="BI104" s="7">
        <v>28527413148525.699</v>
      </c>
      <c r="BJ104" s="7">
        <v>29578253145897.398</v>
      </c>
      <c r="BK104" s="7">
        <v>28039830398545.898</v>
      </c>
      <c r="BL104" s="7">
        <v>28183036024025.602</v>
      </c>
      <c r="BM104" s="7">
        <v>30964942653522.801</v>
      </c>
      <c r="BN104" s="7">
        <v>33032316632670.898</v>
      </c>
      <c r="BO104" s="7">
        <v>33852003085093.102</v>
      </c>
      <c r="BP104" s="7"/>
    </row>
    <row r="105" spans="1:68" hidden="1" outlineLevel="1" x14ac:dyDescent="0.2">
      <c r="A105" t="s">
        <v>325</v>
      </c>
      <c r="B105" t="s">
        <v>324</v>
      </c>
      <c r="C105" t="str">
        <f>VLOOKUP(B105,'Country Code &amp; Info'!A:D,2)</f>
        <v>IDA total</v>
      </c>
      <c r="D105" t="b">
        <f>IF(ISNA(_xlfn.XLOOKUP(B105,'GDP Pred - 2060'!M:M,'GDP Pred - 2060'!M:M)), FALSE, TRUE)</f>
        <v>0</v>
      </c>
      <c r="E105">
        <f>VLOOKUP(B105,'Country Code &amp; Info'!A:D,3)</f>
        <v>0</v>
      </c>
      <c r="F105" t="s">
        <v>1</v>
      </c>
      <c r="G105" t="s">
        <v>0</v>
      </c>
      <c r="H105">
        <v>37746759197.389198</v>
      </c>
      <c r="I105">
        <v>39858688762.155602</v>
      </c>
      <c r="J105">
        <v>42973987800.477097</v>
      </c>
      <c r="K105">
        <v>48330165292.939003</v>
      </c>
      <c r="L105">
        <v>47394508713.665001</v>
      </c>
      <c r="M105">
        <v>53602178177.957901</v>
      </c>
      <c r="N105">
        <v>58150899140.9263</v>
      </c>
      <c r="O105">
        <v>58735478039.885201</v>
      </c>
      <c r="P105" s="7">
        <v>61748278168.776703</v>
      </c>
      <c r="Q105" s="7">
        <v>69723953423.168106</v>
      </c>
      <c r="R105" s="7">
        <v>80766380600.333405</v>
      </c>
      <c r="S105" s="7">
        <v>81232127259.845795</v>
      </c>
      <c r="T105" s="7">
        <v>84819443901.176605</v>
      </c>
      <c r="U105" s="7">
        <v>97366095733.000107</v>
      </c>
      <c r="V105" s="7">
        <v>131715191205.08099</v>
      </c>
      <c r="W105" s="7">
        <v>157620250175.72</v>
      </c>
      <c r="X105" s="7">
        <v>164288310481.67001</v>
      </c>
      <c r="Y105" s="7">
        <v>178889878331.68701</v>
      </c>
      <c r="Z105" s="7">
        <v>203035556891.61801</v>
      </c>
      <c r="AA105" s="7">
        <v>235946311961.668</v>
      </c>
      <c r="AB105" s="7">
        <v>279479571509.51898</v>
      </c>
      <c r="AC105" s="7">
        <v>412704888575.19098</v>
      </c>
      <c r="AD105" s="7">
        <v>388874984426.961</v>
      </c>
      <c r="AE105" s="7">
        <v>324677508434.34198</v>
      </c>
      <c r="AF105" s="7">
        <v>298485376603.84698</v>
      </c>
      <c r="AG105" s="7">
        <v>306476879795.75299</v>
      </c>
      <c r="AH105" s="7">
        <v>301342804065.04901</v>
      </c>
      <c r="AI105" s="7">
        <v>318718103925.96198</v>
      </c>
      <c r="AJ105" s="7">
        <v>325901579704.401</v>
      </c>
      <c r="AK105" s="7">
        <v>318312310241.29303</v>
      </c>
      <c r="AL105" s="7">
        <v>342195618186.13202</v>
      </c>
      <c r="AM105" s="7">
        <v>347321743912.12402</v>
      </c>
      <c r="AN105" s="7">
        <v>335597602619.88202</v>
      </c>
      <c r="AO105" s="7">
        <v>320003192561.39398</v>
      </c>
      <c r="AP105" s="7">
        <v>309645677115.64899</v>
      </c>
      <c r="AQ105" s="7">
        <v>354487693253.55402</v>
      </c>
      <c r="AR105" s="7">
        <v>389763001865.422</v>
      </c>
      <c r="AS105" s="7">
        <v>404078891735.73499</v>
      </c>
      <c r="AT105" s="7">
        <v>409815446414.591</v>
      </c>
      <c r="AU105" s="7">
        <v>422915473505.008</v>
      </c>
      <c r="AV105" s="7">
        <v>472835273132.422</v>
      </c>
      <c r="AW105" s="7">
        <v>467693968656.86902</v>
      </c>
      <c r="AX105" s="7">
        <v>503419191734.45099</v>
      </c>
      <c r="AY105" s="7">
        <v>565332194358.25403</v>
      </c>
      <c r="AZ105" s="7">
        <v>662229587466.48303</v>
      </c>
      <c r="BA105" s="7">
        <v>769482461874.83899</v>
      </c>
      <c r="BB105" s="7">
        <v>926015806840.97498</v>
      </c>
      <c r="BC105" s="7">
        <v>1084802509988.83</v>
      </c>
      <c r="BD105" s="7">
        <v>1300131198880.77</v>
      </c>
      <c r="BE105" s="7">
        <v>1279723664535.55</v>
      </c>
      <c r="BF105" s="7">
        <v>1469119672665.1899</v>
      </c>
      <c r="BG105" s="7">
        <v>1664987161326.8899</v>
      </c>
      <c r="BH105" s="7">
        <v>1794078345206.9199</v>
      </c>
      <c r="BI105" s="7">
        <v>1973428801628.54</v>
      </c>
      <c r="BJ105" s="7">
        <v>2112917151582.24</v>
      </c>
      <c r="BK105" s="7">
        <v>2102314112248.1699</v>
      </c>
      <c r="BL105" s="7">
        <v>2039741254149.5901</v>
      </c>
      <c r="BM105" s="7">
        <v>2107387269941.8401</v>
      </c>
      <c r="BN105" s="7">
        <v>2231098324742.6802</v>
      </c>
      <c r="BO105" s="7">
        <v>2320313648145.4902</v>
      </c>
      <c r="BP105" s="7"/>
    </row>
    <row r="106" spans="1:68" hidden="1" outlineLevel="1" x14ac:dyDescent="0.2">
      <c r="A106" t="s">
        <v>323</v>
      </c>
      <c r="B106" t="s">
        <v>322</v>
      </c>
      <c r="C106" t="str">
        <f>VLOOKUP(B106,'Country Code &amp; Info'!A:D,2)</f>
        <v>IDA blend</v>
      </c>
      <c r="D106" t="b">
        <f>IF(ISNA(_xlfn.XLOOKUP(B106,'GDP Pred - 2060'!M:M,'GDP Pred - 2060'!M:M)), FALSE, TRUE)</f>
        <v>0</v>
      </c>
      <c r="E106">
        <f>VLOOKUP(B106,'Country Code &amp; Info'!A:D,3)</f>
        <v>0</v>
      </c>
      <c r="F106" t="s">
        <v>1</v>
      </c>
      <c r="G106" t="s">
        <v>0</v>
      </c>
      <c r="H106">
        <v>12078454511.558701</v>
      </c>
      <c r="I106">
        <v>12925998732.926901</v>
      </c>
      <c r="J106">
        <v>13822953556.672899</v>
      </c>
      <c r="K106">
        <v>14629644577.805799</v>
      </c>
      <c r="L106">
        <v>15964807407.9533</v>
      </c>
      <c r="M106">
        <v>17328250572.896801</v>
      </c>
      <c r="N106">
        <v>18851263750.965302</v>
      </c>
      <c r="O106">
        <v>18943407180.7467</v>
      </c>
      <c r="P106" s="7">
        <v>20006178479.787998</v>
      </c>
      <c r="Q106" s="7">
        <v>22936707421.913101</v>
      </c>
      <c r="R106" s="7">
        <v>31459741132.856499</v>
      </c>
      <c r="S106" s="7">
        <v>29205634290.852402</v>
      </c>
      <c r="T106" s="7">
        <v>32722637121.754299</v>
      </c>
      <c r="U106" s="7">
        <v>34822882589.548302</v>
      </c>
      <c r="V106" s="7">
        <v>50549841899.156799</v>
      </c>
      <c r="W106" s="7">
        <v>57902828312.365501</v>
      </c>
      <c r="X106" s="7">
        <v>70214170790.677704</v>
      </c>
      <c r="Y106" s="7">
        <v>73785003943.943802</v>
      </c>
      <c r="Z106" s="7">
        <v>79968589973.051193</v>
      </c>
      <c r="AA106" s="7">
        <v>98387691754.082596</v>
      </c>
      <c r="AB106" s="7">
        <v>126438765047.354</v>
      </c>
      <c r="AC106" s="7">
        <v>244370124596.383</v>
      </c>
      <c r="AD106" s="7">
        <v>223100441442.51501</v>
      </c>
      <c r="AE106" s="7">
        <v>169266416425.642</v>
      </c>
      <c r="AF106" s="7">
        <v>145314770148.34799</v>
      </c>
      <c r="AG106" s="7">
        <v>144997853740.22699</v>
      </c>
      <c r="AH106" s="7">
        <v>129760824748.145</v>
      </c>
      <c r="AI106" s="7">
        <v>133325683546.63699</v>
      </c>
      <c r="AJ106" s="7">
        <v>138016261356.19199</v>
      </c>
      <c r="AK106" s="7">
        <v>132893952096.213</v>
      </c>
      <c r="AL106" s="7">
        <v>145134846992.33099</v>
      </c>
      <c r="AM106" s="7">
        <v>147516184665.50299</v>
      </c>
      <c r="AN106" s="7">
        <v>146935713351.582</v>
      </c>
      <c r="AO106" s="7">
        <v>131254419149.33</v>
      </c>
      <c r="AP106" s="7">
        <v>135001595065.79601</v>
      </c>
      <c r="AQ106" s="7">
        <v>155031699620.569</v>
      </c>
      <c r="AR106" s="7">
        <v>171869994910.43799</v>
      </c>
      <c r="AS106" s="7">
        <v>176120904009.207</v>
      </c>
      <c r="AT106" s="7">
        <v>173138952580.21799</v>
      </c>
      <c r="AU106" s="7">
        <v>181191750607.629</v>
      </c>
      <c r="AV106" s="7">
        <v>206220309154.05899</v>
      </c>
      <c r="AW106" s="7">
        <v>205812503835.25101</v>
      </c>
      <c r="AX106" s="7">
        <v>227250101496.27499</v>
      </c>
      <c r="AY106" s="7">
        <v>255051877153.83899</v>
      </c>
      <c r="AZ106" s="7">
        <v>310739206919.43103</v>
      </c>
      <c r="BA106" s="7">
        <v>371637039069.26398</v>
      </c>
      <c r="BB106" s="7">
        <v>465384285717.401</v>
      </c>
      <c r="BC106" s="7">
        <v>536928460701.60797</v>
      </c>
      <c r="BD106" s="7">
        <v>636082441232.06604</v>
      </c>
      <c r="BE106" s="7">
        <v>596416476067.59399</v>
      </c>
      <c r="BF106" s="7">
        <v>700031820002.65198</v>
      </c>
      <c r="BG106" s="7">
        <v>804396356884.60999</v>
      </c>
      <c r="BH106" s="7">
        <v>889578509972.16699</v>
      </c>
      <c r="BI106" s="7">
        <v>965837023753.578</v>
      </c>
      <c r="BJ106" s="7">
        <v>1036701798768.23</v>
      </c>
      <c r="BK106" s="7">
        <v>999758125096.09204</v>
      </c>
      <c r="BL106" s="7">
        <v>931080758172.08801</v>
      </c>
      <c r="BM106" s="7">
        <v>922589446187.65698</v>
      </c>
      <c r="BN106" s="7">
        <v>964268064192.79102</v>
      </c>
      <c r="BO106" s="7">
        <v>991547520067.21997</v>
      </c>
      <c r="BP106" s="7"/>
    </row>
    <row r="107" spans="1:68" hidden="1" outlineLevel="1" x14ac:dyDescent="0.2">
      <c r="A107" t="s">
        <v>321</v>
      </c>
      <c r="B107" t="s">
        <v>320</v>
      </c>
      <c r="C107" t="str">
        <f>VLOOKUP(B107,'Country Code &amp; Info'!A:D,2)</f>
        <v>Indonesia</v>
      </c>
      <c r="D107" t="b">
        <f>IF(ISNA(_xlfn.XLOOKUP(B107,'GDP Pred - 2060'!M:M,'GDP Pred - 2060'!M:M)), FALSE, TRUE)</f>
        <v>1</v>
      </c>
      <c r="E107" t="str">
        <f>VLOOKUP(B107,'Country Code &amp; Info'!A:D,3)</f>
        <v>East Asia &amp; Pacific</v>
      </c>
      <c r="F107" t="s">
        <v>1</v>
      </c>
      <c r="G107" t="s">
        <v>0</v>
      </c>
      <c r="O107">
        <v>5667756644.8309898</v>
      </c>
      <c r="P107" s="7">
        <v>7076465295.3332701</v>
      </c>
      <c r="Q107" s="7">
        <v>8337423312.88344</v>
      </c>
      <c r="R107" s="7">
        <v>9150684931.5068493</v>
      </c>
      <c r="S107" s="7">
        <v>9333536359.7980709</v>
      </c>
      <c r="T107" s="7">
        <v>10997590361.445801</v>
      </c>
      <c r="U107" s="7">
        <v>16273253012.048201</v>
      </c>
      <c r="V107" s="7">
        <v>25802409638.554199</v>
      </c>
      <c r="W107" s="7">
        <v>30463855421.686699</v>
      </c>
      <c r="X107" s="7">
        <v>37269156626.505997</v>
      </c>
      <c r="Y107" s="7">
        <v>45808915662.650597</v>
      </c>
      <c r="Z107" s="7">
        <v>51455719099.9244</v>
      </c>
      <c r="AA107" s="7">
        <v>51400186379.303299</v>
      </c>
      <c r="AB107" s="7">
        <v>72482337370.349304</v>
      </c>
      <c r="AC107" s="7">
        <v>85518233450.774002</v>
      </c>
      <c r="AD107" s="7">
        <v>90158449307.238693</v>
      </c>
      <c r="AE107" s="7">
        <v>81052283404.607895</v>
      </c>
      <c r="AF107" s="7">
        <v>84853699994.050797</v>
      </c>
      <c r="AG107" s="7">
        <v>85289491750.322495</v>
      </c>
      <c r="AH107" s="7">
        <v>79954072569.853302</v>
      </c>
      <c r="AI107" s="7">
        <v>75929617576.877594</v>
      </c>
      <c r="AJ107" s="7">
        <v>84300174477.201797</v>
      </c>
      <c r="AK107" s="7">
        <v>94451427898.3405</v>
      </c>
      <c r="AL107" s="7">
        <v>106140727357.035</v>
      </c>
      <c r="AM107" s="7">
        <v>116621996217.133</v>
      </c>
      <c r="AN107" s="7">
        <v>128026966579.964</v>
      </c>
      <c r="AO107" s="7">
        <v>158006700301.53299</v>
      </c>
      <c r="AP107" s="7">
        <v>176892143931.505</v>
      </c>
      <c r="AQ107" s="7">
        <v>202132028723.11499</v>
      </c>
      <c r="AR107" s="7">
        <v>227369679374.97299</v>
      </c>
      <c r="AS107" s="7">
        <v>215748998609.63501</v>
      </c>
      <c r="AT107" s="7">
        <v>95445547872.714996</v>
      </c>
      <c r="AU107" s="7">
        <v>140001351215.46201</v>
      </c>
      <c r="AV107" s="7">
        <v>165021012077.81</v>
      </c>
      <c r="AW107" s="7">
        <v>160446947784.909</v>
      </c>
      <c r="AX107" s="7">
        <v>195660611165.18301</v>
      </c>
      <c r="AY107" s="7">
        <v>234772463823.80801</v>
      </c>
      <c r="AZ107" s="7">
        <v>256836875295.452</v>
      </c>
      <c r="BA107" s="7">
        <v>285868618224.01703</v>
      </c>
      <c r="BB107" s="7">
        <v>364570514304.84998</v>
      </c>
      <c r="BC107" s="7">
        <v>432216737774.86102</v>
      </c>
      <c r="BD107" s="7">
        <v>510228634992.258</v>
      </c>
      <c r="BE107" s="7">
        <v>539580085612.401</v>
      </c>
      <c r="BF107" s="7">
        <v>755094160363.07104</v>
      </c>
      <c r="BG107" s="7">
        <v>892969107923.09399</v>
      </c>
      <c r="BH107" s="7">
        <v>917869910105.74902</v>
      </c>
      <c r="BI107" s="7">
        <v>912524136718.01794</v>
      </c>
      <c r="BJ107" s="7">
        <v>890814755233.22498</v>
      </c>
      <c r="BK107" s="7">
        <v>860854235065.07898</v>
      </c>
      <c r="BL107" s="7">
        <v>931877364177.74194</v>
      </c>
      <c r="BM107" s="7">
        <v>1015618742565.8101</v>
      </c>
      <c r="BN107" s="7">
        <v>1042240309412.58</v>
      </c>
      <c r="BO107" s="7">
        <v>1119190780752.8</v>
      </c>
      <c r="BP107" s="7"/>
    </row>
    <row r="108" spans="1:68" hidden="1" outlineLevel="1" x14ac:dyDescent="0.2">
      <c r="A108" t="s">
        <v>319</v>
      </c>
      <c r="B108" t="s">
        <v>318</v>
      </c>
      <c r="C108" t="str">
        <f>VLOOKUP(B108,'Country Code &amp; Info'!A:D,2)</f>
        <v>IDA only</v>
      </c>
      <c r="D108" t="b">
        <f>IF(ISNA(_xlfn.XLOOKUP(B108,'GDP Pred - 2060'!M:M,'GDP Pred - 2060'!M:M)), FALSE, TRUE)</f>
        <v>0</v>
      </c>
      <c r="E108">
        <f>VLOOKUP(B108,'Country Code &amp; Info'!A:D,3)</f>
        <v>0</v>
      </c>
      <c r="F108" t="s">
        <v>1</v>
      </c>
      <c r="G108" t="s">
        <v>0</v>
      </c>
      <c r="H108">
        <v>26697169010.422501</v>
      </c>
      <c r="I108">
        <v>27980149924.8535</v>
      </c>
      <c r="J108">
        <v>30305006154.2122</v>
      </c>
      <c r="K108">
        <v>35197557641.370903</v>
      </c>
      <c r="L108">
        <v>32545810091.515202</v>
      </c>
      <c r="M108">
        <v>37694453113.400703</v>
      </c>
      <c r="N108">
        <v>40829285332.270103</v>
      </c>
      <c r="O108">
        <v>41358098617.753998</v>
      </c>
      <c r="P108" s="7">
        <v>43369884972.420799</v>
      </c>
      <c r="Q108" s="7">
        <v>48554644990.679703</v>
      </c>
      <c r="R108" s="7">
        <v>50352175124.6017</v>
      </c>
      <c r="S108" s="7">
        <v>53569731660.381104</v>
      </c>
      <c r="T108" s="7">
        <v>53261897882.485703</v>
      </c>
      <c r="U108" s="7">
        <v>64429722469.272499</v>
      </c>
      <c r="V108" s="7">
        <v>83027664700.3983</v>
      </c>
      <c r="W108" s="7">
        <v>102494361422.578</v>
      </c>
      <c r="X108" s="7">
        <v>94884820410.247894</v>
      </c>
      <c r="Y108" s="7">
        <v>106551685627.145</v>
      </c>
      <c r="Z108" s="7">
        <v>125514877095.442</v>
      </c>
      <c r="AA108" s="7">
        <v>139238696367.42001</v>
      </c>
      <c r="AB108" s="7">
        <v>152932121164.42599</v>
      </c>
      <c r="AC108" s="7">
        <v>155996317799.39301</v>
      </c>
      <c r="AD108" s="7">
        <v>155381852003.57199</v>
      </c>
      <c r="AE108" s="7">
        <v>149643041419.35001</v>
      </c>
      <c r="AF108" s="7">
        <v>149629439833.129</v>
      </c>
      <c r="AG108" s="7">
        <v>158489210689.53601</v>
      </c>
      <c r="AH108" s="7">
        <v>170609223066.401</v>
      </c>
      <c r="AI108" s="7">
        <v>184897556115.72601</v>
      </c>
      <c r="AJ108" s="7">
        <v>187154356950.16101</v>
      </c>
      <c r="AK108" s="7">
        <v>184887783925.57599</v>
      </c>
      <c r="AL108" s="7">
        <v>196272296598.423</v>
      </c>
      <c r="AM108" s="7">
        <v>198976874138.45599</v>
      </c>
      <c r="AN108" s="7">
        <v>187360166677.93301</v>
      </c>
      <c r="AO108" s="7">
        <v>188487928186.04199</v>
      </c>
      <c r="AP108" s="7">
        <v>173637185798.46201</v>
      </c>
      <c r="AQ108" s="7">
        <v>198258028418.39099</v>
      </c>
      <c r="AR108" s="7">
        <v>216442683543.46701</v>
      </c>
      <c r="AS108" s="7">
        <v>226648959032.57999</v>
      </c>
      <c r="AT108" s="7">
        <v>235866216508.97601</v>
      </c>
      <c r="AU108" s="7">
        <v>240649905426.84799</v>
      </c>
      <c r="AV108" s="7">
        <v>265070796314.10199</v>
      </c>
      <c r="AW108" s="7">
        <v>260269681998.659</v>
      </c>
      <c r="AX108" s="7">
        <v>274173001670.47699</v>
      </c>
      <c r="AY108" s="7">
        <v>308043102387.98798</v>
      </c>
      <c r="AZ108" s="7">
        <v>348513382668.84601</v>
      </c>
      <c r="BA108" s="7">
        <v>394071631122.27899</v>
      </c>
      <c r="BB108" s="7">
        <v>455549929998.362</v>
      </c>
      <c r="BC108" s="7">
        <v>542166854768.27502</v>
      </c>
      <c r="BD108" s="7">
        <v>658065149649.05298</v>
      </c>
      <c r="BE108" s="7">
        <v>680042887754.68799</v>
      </c>
      <c r="BF108" s="7">
        <v>763982967227.13501</v>
      </c>
      <c r="BG108" s="7">
        <v>853829332625.35498</v>
      </c>
      <c r="BH108" s="7">
        <v>895130563808.95398</v>
      </c>
      <c r="BI108" s="7">
        <v>998443037641.44202</v>
      </c>
      <c r="BJ108" s="7">
        <v>1066194850212.59</v>
      </c>
      <c r="BK108" s="7">
        <v>1095337766619.45</v>
      </c>
      <c r="BL108" s="7">
        <v>1105541093456.1101</v>
      </c>
      <c r="BM108" s="7">
        <v>1185503744780.45</v>
      </c>
      <c r="BN108" s="7">
        <v>1268823087329.5601</v>
      </c>
      <c r="BO108" s="7">
        <v>1331970889524.3899</v>
      </c>
      <c r="BP108" s="7"/>
    </row>
    <row r="109" spans="1:68" hidden="1" outlineLevel="1" x14ac:dyDescent="0.2">
      <c r="A109" t="s">
        <v>317</v>
      </c>
      <c r="B109" t="s">
        <v>316</v>
      </c>
      <c r="C109" t="str">
        <f>VLOOKUP(B109,'Country Code &amp; Info'!A:D,2)</f>
        <v>Isle of Man</v>
      </c>
      <c r="D109" t="b">
        <f>IF(ISNA(_xlfn.XLOOKUP(B109,'GDP Pred - 2060'!M:M,'GDP Pred - 2060'!M:M)), FALSE, TRUE)</f>
        <v>0</v>
      </c>
      <c r="E109" t="str">
        <f>VLOOKUP(B109,'Country Code &amp; Info'!A:D,3)</f>
        <v>Europe &amp; Central Asia</v>
      </c>
      <c r="F109" t="s">
        <v>1</v>
      </c>
      <c r="G109" t="s">
        <v>0</v>
      </c>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v>914727080.64326799</v>
      </c>
      <c r="AR109" s="7">
        <v>1023086918.6276799</v>
      </c>
      <c r="AS109" s="7">
        <v>1180919719.40764</v>
      </c>
      <c r="AT109" s="7">
        <v>1382548249.78303</v>
      </c>
      <c r="AU109" s="7">
        <v>1567465656.8505001</v>
      </c>
      <c r="AV109" s="7">
        <v>1563667799.6157801</v>
      </c>
      <c r="AW109" s="7">
        <v>1659131243.7383699</v>
      </c>
      <c r="AX109" s="7">
        <v>1947332921.74718</v>
      </c>
      <c r="AY109" s="7">
        <v>2328658227.8481002</v>
      </c>
      <c r="AZ109" s="7">
        <v>2822358473.1698298</v>
      </c>
      <c r="BA109" s="7">
        <v>3032400000</v>
      </c>
      <c r="BB109" s="7">
        <v>3422651333.94664</v>
      </c>
      <c r="BC109" s="7">
        <v>4466100440.1760702</v>
      </c>
      <c r="BD109" s="7">
        <v>5928420955.88235</v>
      </c>
      <c r="BE109" s="7">
        <v>5487083657.8906403</v>
      </c>
      <c r="BF109" s="7">
        <v>5920177688.5043297</v>
      </c>
      <c r="BG109" s="7">
        <v>6566098381.6695995</v>
      </c>
      <c r="BH109" s="7">
        <v>6690725118.4834099</v>
      </c>
      <c r="BI109" s="7">
        <v>7000748788.4946098</v>
      </c>
      <c r="BJ109" s="7">
        <v>7708834951.4563103</v>
      </c>
      <c r="BK109" s="7">
        <v>7085288006.1115398</v>
      </c>
      <c r="BL109" s="7">
        <v>6846691871.4555798</v>
      </c>
      <c r="BM109" s="7">
        <v>6979581724.5817204</v>
      </c>
      <c r="BN109" s="7">
        <v>7491969312.8752499</v>
      </c>
      <c r="BO109" s="7"/>
      <c r="BP109" s="7"/>
    </row>
    <row r="110" spans="1:68" hidden="1" outlineLevel="1" x14ac:dyDescent="0.2">
      <c r="A110" t="s">
        <v>315</v>
      </c>
      <c r="B110" t="s">
        <v>314</v>
      </c>
      <c r="C110" t="str">
        <f>VLOOKUP(B110,'Country Code &amp; Info'!A:D,2)</f>
        <v>India</v>
      </c>
      <c r="D110" t="b">
        <f>IF(ISNA(_xlfn.XLOOKUP(B110,'GDP Pred - 2060'!M:M,'GDP Pred - 2060'!M:M)), FALSE, TRUE)</f>
        <v>1</v>
      </c>
      <c r="E110" t="str">
        <f>VLOOKUP(B110,'Country Code &amp; Info'!A:D,3)</f>
        <v>South Asia</v>
      </c>
      <c r="F110" t="s">
        <v>1</v>
      </c>
      <c r="G110" t="s">
        <v>0</v>
      </c>
      <c r="H110">
        <v>37029883875.457298</v>
      </c>
      <c r="I110">
        <v>39232435784.094597</v>
      </c>
      <c r="J110">
        <v>42161481858.701401</v>
      </c>
      <c r="K110">
        <v>48421923458.741302</v>
      </c>
      <c r="L110">
        <v>56480289940.826103</v>
      </c>
      <c r="M110">
        <v>59554854574.794197</v>
      </c>
      <c r="N110">
        <v>45865462033.910004</v>
      </c>
      <c r="O110">
        <v>50134942203.446701</v>
      </c>
      <c r="P110" s="7">
        <v>53085455870.822701</v>
      </c>
      <c r="Q110" s="7">
        <v>58447995016.849297</v>
      </c>
      <c r="R110" s="7">
        <v>62422483054.517303</v>
      </c>
      <c r="S110" s="7">
        <v>67350988020.904099</v>
      </c>
      <c r="T110" s="7">
        <v>71463193830.406403</v>
      </c>
      <c r="U110" s="7">
        <v>85515269585.522003</v>
      </c>
      <c r="V110" s="7">
        <v>99525899115.775604</v>
      </c>
      <c r="W110" s="7">
        <v>98472796457.113998</v>
      </c>
      <c r="X110" s="7">
        <v>102717164465.894</v>
      </c>
      <c r="Y110" s="7">
        <v>121487322474.298</v>
      </c>
      <c r="Z110" s="7">
        <v>137300295308.03799</v>
      </c>
      <c r="AA110" s="7">
        <v>152991653792.86401</v>
      </c>
      <c r="AB110" s="7">
        <v>186325345089.754</v>
      </c>
      <c r="AC110" s="7">
        <v>193490610032.10001</v>
      </c>
      <c r="AD110" s="7">
        <v>200715145360.918</v>
      </c>
      <c r="AE110" s="7">
        <v>218262273410.099</v>
      </c>
      <c r="AF110" s="7">
        <v>212158234164.06</v>
      </c>
      <c r="AG110" s="7">
        <v>232511877842.04099</v>
      </c>
      <c r="AH110" s="7">
        <v>248985994044.20001</v>
      </c>
      <c r="AI110" s="7">
        <v>279033584092.159</v>
      </c>
      <c r="AJ110" s="7">
        <v>296588994812.05902</v>
      </c>
      <c r="AK110" s="7">
        <v>296042354986.12598</v>
      </c>
      <c r="AL110" s="7">
        <v>320979026419.633</v>
      </c>
      <c r="AM110" s="7">
        <v>270105341879.22601</v>
      </c>
      <c r="AN110" s="7">
        <v>288208430383.96399</v>
      </c>
      <c r="AO110" s="7">
        <v>279296022987.91901</v>
      </c>
      <c r="AP110" s="7">
        <v>327275583539.55902</v>
      </c>
      <c r="AQ110" s="7">
        <v>360281952716.797</v>
      </c>
      <c r="AR110" s="7">
        <v>392897054348.07098</v>
      </c>
      <c r="AS110" s="7">
        <v>415867753863.87402</v>
      </c>
      <c r="AT110" s="7">
        <v>421351477504.74298</v>
      </c>
      <c r="AU110" s="7">
        <v>458820417337.80701</v>
      </c>
      <c r="AV110" s="7">
        <v>468394937262.37</v>
      </c>
      <c r="AW110" s="7">
        <v>485441014538.638</v>
      </c>
      <c r="AX110" s="7">
        <v>514937948870.08002</v>
      </c>
      <c r="AY110" s="7">
        <v>607699285433.87195</v>
      </c>
      <c r="AZ110" s="7">
        <v>709148514804.65906</v>
      </c>
      <c r="BA110" s="7">
        <v>820381595512.90198</v>
      </c>
      <c r="BB110" s="7">
        <v>940259888792.14099</v>
      </c>
      <c r="BC110" s="7">
        <v>1216735441524.8601</v>
      </c>
      <c r="BD110" s="7">
        <v>1198895582137.51</v>
      </c>
      <c r="BE110" s="7">
        <v>1341886602798.6899</v>
      </c>
      <c r="BF110" s="7">
        <v>1675615335600.5601</v>
      </c>
      <c r="BG110" s="7">
        <v>1823050405350.4199</v>
      </c>
      <c r="BH110" s="7">
        <v>1827637859135.7</v>
      </c>
      <c r="BI110" s="7">
        <v>1856722121394.53</v>
      </c>
      <c r="BJ110" s="7">
        <v>2039127446298.55</v>
      </c>
      <c r="BK110" s="7">
        <v>2103587817041.78</v>
      </c>
      <c r="BL110" s="7">
        <v>2294797978291.98</v>
      </c>
      <c r="BM110" s="7">
        <v>2652754685834.5898</v>
      </c>
      <c r="BN110" s="7">
        <v>2713165057513.3501</v>
      </c>
      <c r="BO110" s="7">
        <v>2868929415617.02</v>
      </c>
      <c r="BP110" s="7"/>
    </row>
    <row r="111" spans="1:68" hidden="1" outlineLevel="1" x14ac:dyDescent="0.2">
      <c r="A111" t="s">
        <v>313</v>
      </c>
      <c r="B111" t="s">
        <v>312</v>
      </c>
      <c r="C111" t="str">
        <f>VLOOKUP(B111,'Country Code &amp; Info'!A:D,2)</f>
        <v>India</v>
      </c>
      <c r="D111" t="b">
        <f>IF(ISNA(_xlfn.XLOOKUP(B111,'GDP Pred - 2060'!M:M,'GDP Pred - 2060'!M:M)), FALSE, TRUE)</f>
        <v>0</v>
      </c>
      <c r="E111" t="str">
        <f>VLOOKUP(B111,'Country Code &amp; Info'!A:D,3)</f>
        <v>South Asia</v>
      </c>
      <c r="F111" t="s">
        <v>1</v>
      </c>
      <c r="G111" t="s">
        <v>0</v>
      </c>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row>
    <row r="112" spans="1:68" hidden="1" outlineLevel="1" x14ac:dyDescent="0.2">
      <c r="A112" t="s">
        <v>311</v>
      </c>
      <c r="B112" t="s">
        <v>310</v>
      </c>
      <c r="C112" t="str">
        <f>VLOOKUP(B112,'Country Code &amp; Info'!A:D,2)</f>
        <v>Ireland</v>
      </c>
      <c r="D112" t="b">
        <f>IF(ISNA(_xlfn.XLOOKUP(B112,'GDP Pred - 2060'!M:M,'GDP Pred - 2060'!M:M)), FALSE, TRUE)</f>
        <v>1</v>
      </c>
      <c r="E112" t="str">
        <f>VLOOKUP(B112,'Country Code &amp; Info'!A:D,3)</f>
        <v>Europe &amp; Central Asia</v>
      </c>
      <c r="F112" t="s">
        <v>1</v>
      </c>
      <c r="G112" t="s">
        <v>0</v>
      </c>
      <c r="H112">
        <v>1939329775.4373901</v>
      </c>
      <c r="I112">
        <v>2088012282.3566699</v>
      </c>
      <c r="J112">
        <v>2260349684.0862498</v>
      </c>
      <c r="K112">
        <v>2430843768.4455299</v>
      </c>
      <c r="L112">
        <v>2766608945.8740201</v>
      </c>
      <c r="M112">
        <v>2945704142.9976501</v>
      </c>
      <c r="N112">
        <v>3104034393.2316198</v>
      </c>
      <c r="O112">
        <v>3343636773.36759</v>
      </c>
      <c r="P112" s="7">
        <v>3278584478.3302302</v>
      </c>
      <c r="Q112" s="7">
        <v>3787077343.7278299</v>
      </c>
      <c r="R112" s="7">
        <v>4401258741.2587404</v>
      </c>
      <c r="S112" s="7">
        <v>5104356075.1245699</v>
      </c>
      <c r="T112" s="7">
        <v>6325627458.6939402</v>
      </c>
      <c r="U112" s="7">
        <v>7490133127.53232</v>
      </c>
      <c r="V112" s="7">
        <v>7906317436.9361095</v>
      </c>
      <c r="W112" s="7">
        <v>9495165505.2264805</v>
      </c>
      <c r="X112" s="7">
        <v>9465077837.5318394</v>
      </c>
      <c r="Y112" s="7">
        <v>11261810688.281401</v>
      </c>
      <c r="Z112" s="7">
        <v>14665537601.933001</v>
      </c>
      <c r="AA112" s="7">
        <v>18341273372.018101</v>
      </c>
      <c r="AB112" s="7">
        <v>21773901925.877998</v>
      </c>
      <c r="AC112" s="7">
        <v>20694943592.3438</v>
      </c>
      <c r="AD112" s="7">
        <v>21500471719.204102</v>
      </c>
      <c r="AE112" s="7">
        <v>20790917098.952702</v>
      </c>
      <c r="AF112" s="7">
        <v>20130728188.492401</v>
      </c>
      <c r="AG112" s="7">
        <v>21295485966.519501</v>
      </c>
      <c r="AH112" s="7">
        <v>28748959304.790199</v>
      </c>
      <c r="AI112" s="7">
        <v>33961141151.685398</v>
      </c>
      <c r="AJ112" s="7">
        <v>37818133173.365303</v>
      </c>
      <c r="AK112" s="7">
        <v>39285384529.523399</v>
      </c>
      <c r="AL112" s="7">
        <v>49364680213.625099</v>
      </c>
      <c r="AM112" s="7">
        <v>49847127646.0895</v>
      </c>
      <c r="AN112" s="7">
        <v>55985504488.811501</v>
      </c>
      <c r="AO112" s="7">
        <v>52480251191.9991</v>
      </c>
      <c r="AP112" s="7">
        <v>57166035335.689003</v>
      </c>
      <c r="AQ112" s="7">
        <v>69222625000</v>
      </c>
      <c r="AR112" s="7">
        <v>75880630040.322601</v>
      </c>
      <c r="AS112" s="7">
        <v>82826141356.255997</v>
      </c>
      <c r="AT112" s="7">
        <v>90082052259.728607</v>
      </c>
      <c r="AU112" s="7">
        <v>98692079693.160004</v>
      </c>
      <c r="AV112" s="7">
        <v>99852958356.366302</v>
      </c>
      <c r="AW112" s="7">
        <v>109135253691.27499</v>
      </c>
      <c r="AX112" s="7">
        <v>127949874835.31</v>
      </c>
      <c r="AY112" s="7">
        <v>164284689616.25299</v>
      </c>
      <c r="AZ112" s="7">
        <v>193870692823.44199</v>
      </c>
      <c r="BA112" s="7">
        <v>211649034945.90201</v>
      </c>
      <c r="BB112" s="7">
        <v>232083467569.94101</v>
      </c>
      <c r="BC112" s="7">
        <v>269917942786.75101</v>
      </c>
      <c r="BD112" s="7">
        <v>275038895561.73999</v>
      </c>
      <c r="BE112" s="7">
        <v>236316405946.09601</v>
      </c>
      <c r="BF112" s="7">
        <v>222148757577.89099</v>
      </c>
      <c r="BG112" s="7">
        <v>237472361733.54599</v>
      </c>
      <c r="BH112" s="7">
        <v>224999484361.82599</v>
      </c>
      <c r="BI112" s="7">
        <v>238543539440.55399</v>
      </c>
      <c r="BJ112" s="7">
        <v>258471884599.61099</v>
      </c>
      <c r="BK112" s="7">
        <v>291499812214.55103</v>
      </c>
      <c r="BL112" s="7">
        <v>300523297823.57599</v>
      </c>
      <c r="BM112" s="7">
        <v>335663113507.85101</v>
      </c>
      <c r="BN112" s="7">
        <v>382674360648.245</v>
      </c>
      <c r="BO112" s="7">
        <v>388698711348.15601</v>
      </c>
      <c r="BP112" s="7"/>
    </row>
    <row r="113" spans="1:68" hidden="1" outlineLevel="1" x14ac:dyDescent="0.2">
      <c r="A113" t="s">
        <v>309</v>
      </c>
      <c r="B113" t="s">
        <v>308</v>
      </c>
      <c r="C113" t="str">
        <f>VLOOKUP(B113,'Country Code &amp; Info'!A:D,2)</f>
        <v>Iran, Islamic Rep.</v>
      </c>
      <c r="D113" t="b">
        <f>IF(ISNA(_xlfn.XLOOKUP(B113,'GDP Pred - 2060'!M:M,'GDP Pred - 2060'!M:M)), FALSE, TRUE)</f>
        <v>0</v>
      </c>
      <c r="E113" t="str">
        <f>VLOOKUP(B113,'Country Code &amp; Info'!A:D,3)</f>
        <v>Middle East &amp; North Africa</v>
      </c>
      <c r="F113" t="s">
        <v>1</v>
      </c>
      <c r="G113" t="s">
        <v>0</v>
      </c>
      <c r="H113">
        <v>4199134390.12602</v>
      </c>
      <c r="I113">
        <v>4426949094.7523804</v>
      </c>
      <c r="J113">
        <v>4693566416.43859</v>
      </c>
      <c r="K113">
        <v>4928628018.3898897</v>
      </c>
      <c r="L113">
        <v>5379845647.3182802</v>
      </c>
      <c r="M113">
        <v>6197319929.6908102</v>
      </c>
      <c r="N113">
        <v>6789938673.2110596</v>
      </c>
      <c r="O113">
        <v>7555383689.9579401</v>
      </c>
      <c r="P113" s="7">
        <v>8623172959.9774303</v>
      </c>
      <c r="Q113" s="7">
        <v>9743089606.1115398</v>
      </c>
      <c r="R113" s="7">
        <v>10976245154.446899</v>
      </c>
      <c r="S113" s="7">
        <v>13731801564.684999</v>
      </c>
      <c r="T113" s="7">
        <v>17153463263.662701</v>
      </c>
      <c r="U113" s="7">
        <v>27081698249.160301</v>
      </c>
      <c r="V113" s="7">
        <v>46209092072.592201</v>
      </c>
      <c r="W113" s="7">
        <v>51776222349.689102</v>
      </c>
      <c r="X113" s="7">
        <v>68055295080.174202</v>
      </c>
      <c r="Y113" s="7">
        <v>80600122701.464798</v>
      </c>
      <c r="Z113" s="7">
        <v>77994316621.628296</v>
      </c>
      <c r="AA113" s="7">
        <v>90391877324.986496</v>
      </c>
      <c r="AB113" s="7">
        <v>94362275579.834305</v>
      </c>
      <c r="AC113" s="7">
        <v>100499312748.724</v>
      </c>
      <c r="AD113" s="7">
        <v>125948756439.668</v>
      </c>
      <c r="AE113" s="7">
        <v>156365156618.806</v>
      </c>
      <c r="AF113" s="7">
        <v>162276728618.74399</v>
      </c>
      <c r="AG113" s="7">
        <v>180183629598.69299</v>
      </c>
      <c r="AH113" s="7">
        <v>209094561833.81699</v>
      </c>
      <c r="AI113" s="7">
        <v>134009995922.57201</v>
      </c>
      <c r="AJ113" s="7">
        <v>123057861333.923</v>
      </c>
      <c r="AK113" s="7">
        <v>120496362916.245</v>
      </c>
      <c r="AL113" s="7">
        <v>124813263926.246</v>
      </c>
      <c r="AM113" s="7"/>
      <c r="AN113" s="7"/>
      <c r="AO113" s="7">
        <v>63743623232.012001</v>
      </c>
      <c r="AP113" s="7">
        <v>71841461172.544998</v>
      </c>
      <c r="AQ113" s="7">
        <v>96419225743.624802</v>
      </c>
      <c r="AR113" s="7">
        <v>120403931885.44099</v>
      </c>
      <c r="AS113" s="7">
        <v>113919163421.119</v>
      </c>
      <c r="AT113" s="7">
        <v>110276913362.539</v>
      </c>
      <c r="AU113" s="7">
        <v>113848450088.351</v>
      </c>
      <c r="AV113" s="7">
        <v>109591707802.233</v>
      </c>
      <c r="AW113" s="7">
        <v>126878750295.96201</v>
      </c>
      <c r="AX113" s="7">
        <v>128626917503.72</v>
      </c>
      <c r="AY113" s="7">
        <v>153544751395.42999</v>
      </c>
      <c r="AZ113" s="7">
        <v>190043433964.841</v>
      </c>
      <c r="BA113" s="7">
        <v>226452138291.54199</v>
      </c>
      <c r="BB113" s="7">
        <v>266298911661.14401</v>
      </c>
      <c r="BC113" s="7">
        <v>349881601458.56</v>
      </c>
      <c r="BD113" s="7">
        <v>412336172446.849</v>
      </c>
      <c r="BE113" s="7">
        <v>416397025729.36102</v>
      </c>
      <c r="BF113" s="7">
        <v>486807615326.14697</v>
      </c>
      <c r="BG113" s="7">
        <v>580764902917.43896</v>
      </c>
      <c r="BH113" s="7">
        <v>598868460912.84705</v>
      </c>
      <c r="BI113" s="7">
        <v>460293149324.32599</v>
      </c>
      <c r="BJ113" s="7">
        <v>432687036177.81799</v>
      </c>
      <c r="BK113" s="7">
        <v>384951479697.41998</v>
      </c>
      <c r="BL113" s="7">
        <v>417983583565.53998</v>
      </c>
      <c r="BM113" s="7">
        <v>445345256459.10498</v>
      </c>
      <c r="BN113" s="7">
        <v>453996479250.21198</v>
      </c>
      <c r="BO113" s="7"/>
      <c r="BP113" s="7"/>
    </row>
    <row r="114" spans="1:68" hidden="1" outlineLevel="1" x14ac:dyDescent="0.2">
      <c r="A114" t="s">
        <v>307</v>
      </c>
      <c r="B114" t="s">
        <v>306</v>
      </c>
      <c r="C114" t="str">
        <f>VLOOKUP(B114,'Country Code &amp; Info'!A:D,2)</f>
        <v>Iraq</v>
      </c>
      <c r="D114" t="b">
        <f>IF(ISNA(_xlfn.XLOOKUP(B114,'GDP Pred - 2060'!M:M,'GDP Pred - 2060'!M:M)), FALSE, TRUE)</f>
        <v>0</v>
      </c>
      <c r="E114" t="str">
        <f>VLOOKUP(B114,'Country Code &amp; Info'!A:D,3)</f>
        <v>Middle East &amp; North Africa</v>
      </c>
      <c r="F114" t="s">
        <v>1</v>
      </c>
      <c r="G114" t="s">
        <v>0</v>
      </c>
      <c r="H114">
        <v>1684121534.5841501</v>
      </c>
      <c r="I114">
        <v>1831700364.04369</v>
      </c>
      <c r="J114">
        <v>1954634836.1803401</v>
      </c>
      <c r="K114">
        <v>1978437692.5230999</v>
      </c>
      <c r="L114">
        <v>2340521142.5370998</v>
      </c>
      <c r="P114" s="7">
        <v>2896947633.7160501</v>
      </c>
      <c r="Q114" s="7">
        <v>3008120974.5169401</v>
      </c>
      <c r="R114" s="7">
        <v>3281713805.6566801</v>
      </c>
      <c r="S114" s="7">
        <v>3865346534.65347</v>
      </c>
      <c r="T114" s="7">
        <v>4113848002.40312</v>
      </c>
      <c r="U114" s="7">
        <v>5134367778.1445999</v>
      </c>
      <c r="V114" s="7">
        <v>11516762614.2906</v>
      </c>
      <c r="W114" s="7">
        <v>13458516762.6143</v>
      </c>
      <c r="X114" s="7">
        <v>17754825601.083599</v>
      </c>
      <c r="Y114" s="7">
        <v>19838130714.527599</v>
      </c>
      <c r="Z114" s="7">
        <v>23762275651.879398</v>
      </c>
      <c r="AA114" s="7">
        <v>37816457839.485298</v>
      </c>
      <c r="AB114" s="7">
        <v>53405689129.698601</v>
      </c>
      <c r="AC114" s="7">
        <v>38424991534.033203</v>
      </c>
      <c r="AD114" s="7">
        <v>42595309882.747101</v>
      </c>
      <c r="AE114" s="7">
        <v>40595046638.790604</v>
      </c>
      <c r="AF114" s="7">
        <v>46802508845.287903</v>
      </c>
      <c r="AG114" s="7">
        <v>48284979092.955902</v>
      </c>
      <c r="AH114" s="7">
        <v>47127693792.216103</v>
      </c>
      <c r="AI114" s="7">
        <v>56609842393.052399</v>
      </c>
      <c r="AJ114" s="7">
        <v>62503055644.901901</v>
      </c>
      <c r="AK114" s="7">
        <v>65641363782.566704</v>
      </c>
      <c r="AL114" s="7">
        <v>179885815374.71899</v>
      </c>
      <c r="AM114" s="7"/>
      <c r="AN114" s="7"/>
      <c r="AO114" s="7"/>
      <c r="AP114" s="7"/>
      <c r="AQ114" s="7"/>
      <c r="AR114" s="7"/>
      <c r="AS114" s="7"/>
      <c r="AT114" s="7"/>
      <c r="AU114" s="7"/>
      <c r="AV114" s="7"/>
      <c r="AW114" s="7"/>
      <c r="AX114" s="7"/>
      <c r="AY114" s="7"/>
      <c r="AZ114" s="7">
        <v>36627901762.063004</v>
      </c>
      <c r="BA114" s="7">
        <v>49954890353.260902</v>
      </c>
      <c r="BB114" s="7">
        <v>65140293687.539497</v>
      </c>
      <c r="BC114" s="7">
        <v>88840050497.095703</v>
      </c>
      <c r="BD114" s="7">
        <v>131613661510.47501</v>
      </c>
      <c r="BE114" s="7">
        <v>111660855042.735</v>
      </c>
      <c r="BF114" s="7">
        <v>138461538461.53799</v>
      </c>
      <c r="BG114" s="7">
        <v>185470085470.08499</v>
      </c>
      <c r="BH114" s="7">
        <v>217807625616.47501</v>
      </c>
      <c r="BI114" s="7">
        <v>234648370497.427</v>
      </c>
      <c r="BJ114" s="7">
        <v>234648370506.00299</v>
      </c>
      <c r="BK114" s="7">
        <v>177498577312.923</v>
      </c>
      <c r="BL114" s="7">
        <v>174896224010.15201</v>
      </c>
      <c r="BM114" s="7">
        <v>195473049873.09601</v>
      </c>
      <c r="BN114" s="7">
        <v>224228010473.77301</v>
      </c>
      <c r="BO114" s="7">
        <v>234094042938.91699</v>
      </c>
      <c r="BP114" s="7"/>
    </row>
    <row r="115" spans="1:68" hidden="1" outlineLevel="1" x14ac:dyDescent="0.2">
      <c r="A115" t="s">
        <v>305</v>
      </c>
      <c r="B115" t="s">
        <v>304</v>
      </c>
      <c r="C115" t="str">
        <f>VLOOKUP(B115,'Country Code &amp; Info'!A:D,2)</f>
        <v>Iceland</v>
      </c>
      <c r="D115" t="b">
        <f>IF(ISNA(_xlfn.XLOOKUP(B115,'GDP Pred - 2060'!M:M,'GDP Pred - 2060'!M:M)), FALSE, TRUE)</f>
        <v>1</v>
      </c>
      <c r="E115" t="str">
        <f>VLOOKUP(B115,'Country Code &amp; Info'!A:D,3)</f>
        <v>Europe &amp; Central Asia</v>
      </c>
      <c r="F115" t="s">
        <v>1</v>
      </c>
      <c r="G115" t="s">
        <v>0</v>
      </c>
      <c r="H115">
        <v>248434096.96872601</v>
      </c>
      <c r="I115">
        <v>253885656.32925299</v>
      </c>
      <c r="J115">
        <v>284916516.15953702</v>
      </c>
      <c r="K115">
        <v>340061650.11989802</v>
      </c>
      <c r="L115">
        <v>434267936.91458303</v>
      </c>
      <c r="M115">
        <v>523694949.37068897</v>
      </c>
      <c r="N115">
        <v>628893310.39992595</v>
      </c>
      <c r="O115">
        <v>621225962.15470803</v>
      </c>
      <c r="P115" s="7">
        <v>474399471.62235898</v>
      </c>
      <c r="Q115" s="7">
        <v>414709311.35295999</v>
      </c>
      <c r="R115" s="7">
        <v>527496590.909091</v>
      </c>
      <c r="S115" s="7">
        <v>671259090.909091</v>
      </c>
      <c r="T115" s="7">
        <v>840914343.98368502</v>
      </c>
      <c r="U115" s="7">
        <v>1156175524.2427599</v>
      </c>
      <c r="V115" s="7">
        <v>1517467733.86693</v>
      </c>
      <c r="W115" s="7">
        <v>1408989590.11061</v>
      </c>
      <c r="X115" s="7">
        <v>1671998133.61146</v>
      </c>
      <c r="Y115" s="7">
        <v>2211828832.90592</v>
      </c>
      <c r="Z115" s="7">
        <v>2515601785.2532201</v>
      </c>
      <c r="AA115" s="7">
        <v>2857724333.5224099</v>
      </c>
      <c r="AB115" s="7">
        <v>3386502001.0005002</v>
      </c>
      <c r="AC115" s="7">
        <v>3498247418.3992701</v>
      </c>
      <c r="AD115" s="7">
        <v>3211446625.9158802</v>
      </c>
      <c r="AE115" s="7">
        <v>2770107918.5921102</v>
      </c>
      <c r="AF115" s="7">
        <v>2868747038.0548801</v>
      </c>
      <c r="AG115" s="7">
        <v>2988537813.46594</v>
      </c>
      <c r="AH115" s="7">
        <v>3995619693.3646698</v>
      </c>
      <c r="AI115" s="7">
        <v>5528616187.3144903</v>
      </c>
      <c r="AJ115" s="7">
        <v>6115814943.9717302</v>
      </c>
      <c r="AK115" s="7">
        <v>5681096090.93682</v>
      </c>
      <c r="AL115" s="7">
        <v>6478459743.5307903</v>
      </c>
      <c r="AM115" s="7">
        <v>6920116566.6321402</v>
      </c>
      <c r="AN115" s="7">
        <v>7091625415.5378599</v>
      </c>
      <c r="AO115" s="7">
        <v>6227928899.8153896</v>
      </c>
      <c r="AP115" s="7">
        <v>6399064571.2880497</v>
      </c>
      <c r="AQ115" s="7">
        <v>7134341221.5168304</v>
      </c>
      <c r="AR115" s="7">
        <v>7438183248.1203003</v>
      </c>
      <c r="AS115" s="7">
        <v>7580988980.9221697</v>
      </c>
      <c r="AT115" s="7">
        <v>8494094897.9893799</v>
      </c>
      <c r="AU115" s="7">
        <v>8971608730.4538708</v>
      </c>
      <c r="AV115" s="7">
        <v>9003639602.6254196</v>
      </c>
      <c r="AW115" s="7">
        <v>8205357404.5980196</v>
      </c>
      <c r="AX115" s="7">
        <v>9294652008.4179096</v>
      </c>
      <c r="AY115" s="7">
        <v>11414055065.246599</v>
      </c>
      <c r="AZ115" s="7">
        <v>13834750404.9624</v>
      </c>
      <c r="BA115" s="7">
        <v>16812530830.3841</v>
      </c>
      <c r="BB115" s="7">
        <v>17216420304.930199</v>
      </c>
      <c r="BC115" s="7">
        <v>21514962938.100101</v>
      </c>
      <c r="BD115" s="7">
        <v>17905251722.895</v>
      </c>
      <c r="BE115" s="7">
        <v>13164652470.429899</v>
      </c>
      <c r="BF115" s="7">
        <v>13683689692.6583</v>
      </c>
      <c r="BG115" s="7">
        <v>15158548262.772301</v>
      </c>
      <c r="BH115" s="7">
        <v>14724078148.316799</v>
      </c>
      <c r="BI115" s="7">
        <v>16033517403.2062</v>
      </c>
      <c r="BJ115" s="7">
        <v>17758050015.5425</v>
      </c>
      <c r="BK115" s="7">
        <v>17389101639.001701</v>
      </c>
      <c r="BL115" s="7">
        <v>20618363251.622898</v>
      </c>
      <c r="BM115" s="7">
        <v>24488176540.590801</v>
      </c>
      <c r="BN115" s="7">
        <v>25737594324.021999</v>
      </c>
      <c r="BO115" s="7">
        <v>24188038473.5438</v>
      </c>
      <c r="BP115" s="7"/>
    </row>
    <row r="116" spans="1:68" hidden="1" outlineLevel="1" x14ac:dyDescent="0.2">
      <c r="A116" t="s">
        <v>303</v>
      </c>
      <c r="B116" t="s">
        <v>302</v>
      </c>
      <c r="C116" t="str">
        <f>VLOOKUP(B116,'Country Code &amp; Info'!A:D,2)</f>
        <v>Israel</v>
      </c>
      <c r="D116" t="b">
        <f>IF(ISNA(_xlfn.XLOOKUP(B116,'GDP Pred - 2060'!M:M,'GDP Pred - 2060'!M:M)), FALSE, TRUE)</f>
        <v>1</v>
      </c>
      <c r="E116" t="str">
        <f>VLOOKUP(B116,'Country Code &amp; Info'!A:D,3)</f>
        <v>Middle East &amp; North Africa</v>
      </c>
      <c r="F116" t="s">
        <v>1</v>
      </c>
      <c r="G116" t="s">
        <v>0</v>
      </c>
      <c r="H116">
        <v>2598500000</v>
      </c>
      <c r="I116">
        <v>3138500000</v>
      </c>
      <c r="J116">
        <v>2510000000</v>
      </c>
      <c r="K116">
        <v>2992333333.3333302</v>
      </c>
      <c r="L116">
        <v>3405333333.3333302</v>
      </c>
      <c r="M116">
        <v>3663333333.3333302</v>
      </c>
      <c r="N116">
        <v>3980000000</v>
      </c>
      <c r="O116">
        <v>4030000000</v>
      </c>
      <c r="P116" s="7">
        <v>4619000000</v>
      </c>
      <c r="Q116" s="7">
        <v>5329333333.3333302</v>
      </c>
      <c r="R116" s="7">
        <v>7073333333.3333302</v>
      </c>
      <c r="S116" s="7">
        <v>6735000000</v>
      </c>
      <c r="T116" s="7">
        <v>8805000000</v>
      </c>
      <c r="U116" s="7">
        <v>11365000000</v>
      </c>
      <c r="V116" s="7">
        <v>16397500000</v>
      </c>
      <c r="W116" s="7">
        <v>15413333333.3333</v>
      </c>
      <c r="X116" s="7">
        <v>15236250000</v>
      </c>
      <c r="Y116" s="7">
        <v>17433000000</v>
      </c>
      <c r="Z116" s="7">
        <v>16901764705.882401</v>
      </c>
      <c r="AA116" s="7">
        <v>21589200000</v>
      </c>
      <c r="AB116" s="7">
        <v>24248823529.4118</v>
      </c>
      <c r="AC116" s="7">
        <v>25668421052.631599</v>
      </c>
      <c r="AD116" s="7">
        <v>27934609053.497898</v>
      </c>
      <c r="AE116" s="7">
        <v>31200693950.177898</v>
      </c>
      <c r="AF116" s="7">
        <v>29262189631.6507</v>
      </c>
      <c r="AG116" s="7">
        <v>27600861820.341</v>
      </c>
      <c r="AH116" s="7">
        <v>34216514316.440399</v>
      </c>
      <c r="AI116" s="7">
        <v>41106183368.869904</v>
      </c>
      <c r="AJ116" s="7">
        <v>50274157858.527702</v>
      </c>
      <c r="AK116" s="7">
        <v>50076054059.695297</v>
      </c>
      <c r="AL116" s="7">
        <v>59217144628.509102</v>
      </c>
      <c r="AM116" s="7">
        <v>67793699706.0243</v>
      </c>
      <c r="AN116" s="7">
        <v>75870773860.355392</v>
      </c>
      <c r="AO116" s="7">
        <v>76250990071.022202</v>
      </c>
      <c r="AP116" s="7">
        <v>86643876656.371399</v>
      </c>
      <c r="AQ116" s="7">
        <v>100384808554.44501</v>
      </c>
      <c r="AR116" s="7">
        <v>109995847354.075</v>
      </c>
      <c r="AS116" s="7">
        <v>114692616976.866</v>
      </c>
      <c r="AT116" s="7">
        <v>115932846767.19</v>
      </c>
      <c r="AU116" s="7">
        <v>117111535135.396</v>
      </c>
      <c r="AV116" s="7">
        <v>132343042699.826</v>
      </c>
      <c r="AW116" s="7">
        <v>130756336638.37199</v>
      </c>
      <c r="AX116" s="7">
        <v>121123828570.222</v>
      </c>
      <c r="AY116" s="7">
        <v>126965980105.839</v>
      </c>
      <c r="AZ116" s="7">
        <v>135477431950.022</v>
      </c>
      <c r="BA116" s="7">
        <v>142528909909.30801</v>
      </c>
      <c r="BB116" s="7">
        <v>154034316621.03299</v>
      </c>
      <c r="BC116" s="7">
        <v>178959188676.03</v>
      </c>
      <c r="BD116" s="7">
        <v>216105164994.42599</v>
      </c>
      <c r="BE116" s="7">
        <v>207468170790.63101</v>
      </c>
      <c r="BF116" s="7">
        <v>233995676087.698</v>
      </c>
      <c r="BG116" s="7">
        <v>261468634287.095</v>
      </c>
      <c r="BH116" s="7">
        <v>257180147032.142</v>
      </c>
      <c r="BI116" s="7">
        <v>292636164056.02698</v>
      </c>
      <c r="BJ116" s="7">
        <v>309558454690.91699</v>
      </c>
      <c r="BK116" s="7">
        <v>299813121135.45801</v>
      </c>
      <c r="BL116" s="7">
        <v>318950599043.54401</v>
      </c>
      <c r="BM116" s="7">
        <v>353253406982.75098</v>
      </c>
      <c r="BN116" s="7">
        <v>370587977125.73199</v>
      </c>
      <c r="BO116" s="7">
        <v>394652210295.849</v>
      </c>
      <c r="BP116" s="7"/>
    </row>
    <row r="117" spans="1:68" hidden="1" outlineLevel="1" x14ac:dyDescent="0.2">
      <c r="A117" t="s">
        <v>301</v>
      </c>
      <c r="B117" t="s">
        <v>300</v>
      </c>
      <c r="C117" t="str">
        <f>VLOOKUP(B117,'Country Code &amp; Info'!A:D,2)</f>
        <v>Italy</v>
      </c>
      <c r="D117" t="b">
        <f>IF(ISNA(_xlfn.XLOOKUP(B117,'GDP Pred - 2060'!M:M,'GDP Pred - 2060'!M:M)), FALSE, TRUE)</f>
        <v>1</v>
      </c>
      <c r="E117" t="str">
        <f>VLOOKUP(B117,'Country Code &amp; Info'!A:D,3)</f>
        <v>Europe &amp; Central Asia</v>
      </c>
      <c r="F117" t="s">
        <v>1</v>
      </c>
      <c r="G117" t="s">
        <v>0</v>
      </c>
      <c r="H117">
        <v>40385288344.191101</v>
      </c>
      <c r="I117">
        <v>44842760293.192398</v>
      </c>
      <c r="J117">
        <v>50383891898.991096</v>
      </c>
      <c r="K117">
        <v>57710743059.834099</v>
      </c>
      <c r="L117">
        <v>63175417019.009399</v>
      </c>
      <c r="M117">
        <v>67978153850.519096</v>
      </c>
      <c r="N117">
        <v>73654870011.275696</v>
      </c>
      <c r="O117">
        <v>81133120065.420197</v>
      </c>
      <c r="P117" s="7">
        <v>87942231678.350494</v>
      </c>
      <c r="Q117" s="7">
        <v>97085082807.375107</v>
      </c>
      <c r="R117" s="7">
        <v>113395315985.13</v>
      </c>
      <c r="S117" s="7">
        <v>124672365792.759</v>
      </c>
      <c r="T117" s="7">
        <v>145260039840.63699</v>
      </c>
      <c r="U117" s="7">
        <v>175492055795.41699</v>
      </c>
      <c r="V117" s="7">
        <v>199564489431.37799</v>
      </c>
      <c r="W117" s="7">
        <v>227695851126.92801</v>
      </c>
      <c r="X117" s="7">
        <v>224717278436.84601</v>
      </c>
      <c r="Y117" s="7">
        <v>257596313364.05499</v>
      </c>
      <c r="Z117" s="7">
        <v>315058323066.39301</v>
      </c>
      <c r="AA117" s="7">
        <v>393677161500.81598</v>
      </c>
      <c r="AB117" s="7">
        <v>477256775943.92902</v>
      </c>
      <c r="AC117" s="7">
        <v>430702851303.01501</v>
      </c>
      <c r="AD117" s="7">
        <v>427272645669.29102</v>
      </c>
      <c r="AE117" s="7">
        <v>443042373788.883</v>
      </c>
      <c r="AF117" s="7">
        <v>437887689001.54303</v>
      </c>
      <c r="AG117" s="7">
        <v>452217492140.75702</v>
      </c>
      <c r="AH117" s="7">
        <v>640386352773.08704</v>
      </c>
      <c r="AI117" s="7">
        <v>805713128174.48499</v>
      </c>
      <c r="AJ117" s="7">
        <v>891608957155.60803</v>
      </c>
      <c r="AK117" s="7">
        <v>928661332204.34705</v>
      </c>
      <c r="AL117" s="7">
        <v>1181222653522.95</v>
      </c>
      <c r="AM117" s="7">
        <v>1246220156079.29</v>
      </c>
      <c r="AN117" s="7">
        <v>1320161644933.23</v>
      </c>
      <c r="AO117" s="7">
        <v>1064958075550.63</v>
      </c>
      <c r="AP117" s="7">
        <v>1099216688280.5</v>
      </c>
      <c r="AQ117" s="7">
        <v>1174662070605.02</v>
      </c>
      <c r="AR117" s="7">
        <v>1312426527795.21</v>
      </c>
      <c r="AS117" s="7">
        <v>1241879604365.6201</v>
      </c>
      <c r="AT117" s="7">
        <v>1270052525928.3999</v>
      </c>
      <c r="AU117" s="7">
        <v>1252023758789.6899</v>
      </c>
      <c r="AV117" s="7">
        <v>1143829832319.8799</v>
      </c>
      <c r="AW117" s="7">
        <v>1167012796420.5801</v>
      </c>
      <c r="AX117" s="7">
        <v>1270712309429.7</v>
      </c>
      <c r="AY117" s="7">
        <v>1574145823927.77</v>
      </c>
      <c r="AZ117" s="7">
        <v>1803226967966.23</v>
      </c>
      <c r="BA117" s="7">
        <v>1857524312896.4099</v>
      </c>
      <c r="BB117" s="7">
        <v>1947919708944.9299</v>
      </c>
      <c r="BC117" s="7">
        <v>2210292636189.4302</v>
      </c>
      <c r="BD117" s="7">
        <v>2398856598798.8901</v>
      </c>
      <c r="BE117" s="7">
        <v>2191241872742.4299</v>
      </c>
      <c r="BF117" s="7">
        <v>2134017843247.1599</v>
      </c>
      <c r="BG117" s="7">
        <v>2291991045770.29</v>
      </c>
      <c r="BH117" s="7">
        <v>2087077032435.1499</v>
      </c>
      <c r="BI117" s="7">
        <v>2141315327318.21</v>
      </c>
      <c r="BJ117" s="7">
        <v>2159133919743.77</v>
      </c>
      <c r="BK117" s="7">
        <v>1835899237320.04</v>
      </c>
      <c r="BL117" s="7">
        <v>1875797463583.8701</v>
      </c>
      <c r="BM117" s="7">
        <v>1961796197354.3601</v>
      </c>
      <c r="BN117" s="7">
        <v>2091544955092.3101</v>
      </c>
      <c r="BO117" s="7">
        <v>2003576145498.04</v>
      </c>
      <c r="BP117" s="7"/>
    </row>
    <row r="118" spans="1:68" hidden="1" outlineLevel="1" x14ac:dyDescent="0.2">
      <c r="A118" t="s">
        <v>299</v>
      </c>
      <c r="B118" t="s">
        <v>298</v>
      </c>
      <c r="C118" t="str">
        <f>VLOOKUP(B118,'Country Code &amp; Info'!A:D,2)</f>
        <v>Jamaica</v>
      </c>
      <c r="D118" t="b">
        <f>IF(ISNA(_xlfn.XLOOKUP(B118,'GDP Pred - 2060'!M:M,'GDP Pred - 2060'!M:M)), FALSE, TRUE)</f>
        <v>0</v>
      </c>
      <c r="E118" t="str">
        <f>VLOOKUP(B118,'Country Code &amp; Info'!A:D,3)</f>
        <v>Latin America &amp; Caribbean</v>
      </c>
      <c r="F118" t="s">
        <v>1</v>
      </c>
      <c r="G118" t="s">
        <v>0</v>
      </c>
      <c r="H118">
        <v>699050678.98642004</v>
      </c>
      <c r="I118">
        <v>748028839.42321098</v>
      </c>
      <c r="J118">
        <v>777712445.75108504</v>
      </c>
      <c r="K118">
        <v>826690466.19067597</v>
      </c>
      <c r="L118">
        <v>897931401.37197304</v>
      </c>
      <c r="M118">
        <v>972140557.18885601</v>
      </c>
      <c r="N118">
        <v>1096738065.2386999</v>
      </c>
      <c r="O118">
        <v>1148025407.34604</v>
      </c>
      <c r="P118" s="7">
        <v>1083883355.3342099</v>
      </c>
      <c r="Q118" s="7">
        <v>1191287651.5060599</v>
      </c>
      <c r="R118" s="7">
        <v>1404776071.04284</v>
      </c>
      <c r="S118" s="7">
        <v>1539865513.92891</v>
      </c>
      <c r="T118" s="7">
        <v>1875048859.93485</v>
      </c>
      <c r="U118" s="7">
        <v>1905917553.1914899</v>
      </c>
      <c r="V118" s="7">
        <v>2375096249.0375099</v>
      </c>
      <c r="W118" s="7">
        <v>2860411285.8871398</v>
      </c>
      <c r="X118" s="7">
        <v>2966010229.8976998</v>
      </c>
      <c r="Y118" s="7">
        <v>3249697393.0260701</v>
      </c>
      <c r="Z118" s="7">
        <v>2644449232.29321</v>
      </c>
      <c r="AA118" s="7">
        <v>2425033998.1867599</v>
      </c>
      <c r="AB118" s="7">
        <v>2679409453.2390299</v>
      </c>
      <c r="AC118" s="7">
        <v>2979061412.3722901</v>
      </c>
      <c r="AD118" s="7">
        <v>3293533288.42483</v>
      </c>
      <c r="AE118" s="7">
        <v>3619294120.6914401</v>
      </c>
      <c r="AF118" s="7">
        <v>2373566957.4921398</v>
      </c>
      <c r="AG118" s="7">
        <v>2100223149.7139599</v>
      </c>
      <c r="AH118" s="7">
        <v>2754566176.2021198</v>
      </c>
      <c r="AI118" s="7">
        <v>3286987551.71597</v>
      </c>
      <c r="AJ118" s="7">
        <v>3828310734.9779501</v>
      </c>
      <c r="AK118" s="7">
        <v>4404970058.8378601</v>
      </c>
      <c r="AL118" s="7">
        <v>4592224067.3719397</v>
      </c>
      <c r="AM118" s="7">
        <v>4071219198.0360098</v>
      </c>
      <c r="AN118" s="7">
        <v>3530892749.0213099</v>
      </c>
      <c r="AO118" s="7">
        <v>5405097570.6889696</v>
      </c>
      <c r="AP118" s="7">
        <v>5419134875.3379402</v>
      </c>
      <c r="AQ118" s="7">
        <v>6538840169.7312603</v>
      </c>
      <c r="AR118" s="7">
        <v>7368000000</v>
      </c>
      <c r="AS118" s="7">
        <v>8375077442.9738102</v>
      </c>
      <c r="AT118" s="7">
        <v>8763219645.2933197</v>
      </c>
      <c r="AU118" s="7">
        <v>8851581632.6530609</v>
      </c>
      <c r="AV118" s="7">
        <v>8985352831.9405804</v>
      </c>
      <c r="AW118" s="7">
        <v>9194717835.9998493</v>
      </c>
      <c r="AX118" s="7">
        <v>9719017925.9292908</v>
      </c>
      <c r="AY118" s="7">
        <v>9430230564.4699001</v>
      </c>
      <c r="AZ118" s="7">
        <v>10174664853.947599</v>
      </c>
      <c r="BA118" s="7">
        <v>11243868485.7428</v>
      </c>
      <c r="BB118" s="7">
        <v>11930171468.379601</v>
      </c>
      <c r="BC118" s="7">
        <v>12799593017.7101</v>
      </c>
      <c r="BD118" s="7">
        <v>13709402085.320601</v>
      </c>
      <c r="BE118" s="7">
        <v>12120460872.800301</v>
      </c>
      <c r="BF118" s="7">
        <v>13220556882.704599</v>
      </c>
      <c r="BG118" s="7">
        <v>14444655299.877199</v>
      </c>
      <c r="BH118" s="7">
        <v>14807086889.2099</v>
      </c>
      <c r="BI118" s="7">
        <v>14262589157.741301</v>
      </c>
      <c r="BJ118" s="7">
        <v>13897804560.3487</v>
      </c>
      <c r="BK118" s="7">
        <v>14187696311.3556</v>
      </c>
      <c r="BL118" s="7">
        <v>14075894320.316601</v>
      </c>
      <c r="BM118" s="7">
        <v>14806340821.087099</v>
      </c>
      <c r="BN118" s="7">
        <v>15713908816.146299</v>
      </c>
      <c r="BO118" s="7">
        <v>16458071067.8176</v>
      </c>
      <c r="BP118" s="7"/>
    </row>
    <row r="119" spans="1:68" hidden="1" outlineLevel="1" x14ac:dyDescent="0.2">
      <c r="A119" t="s">
        <v>297</v>
      </c>
      <c r="B119" t="s">
        <v>296</v>
      </c>
      <c r="C119" t="str">
        <f>VLOOKUP(B119,'Country Code &amp; Info'!A:D,2)</f>
        <v>Jordan</v>
      </c>
      <c r="D119" t="b">
        <f>IF(ISNA(_xlfn.XLOOKUP(B119,'GDP Pred - 2060'!M:M,'GDP Pred - 2060'!M:M)), FALSE, TRUE)</f>
        <v>0</v>
      </c>
      <c r="E119" t="str">
        <f>VLOOKUP(B119,'Country Code &amp; Info'!A:D,3)</f>
        <v>Middle East &amp; North Africa</v>
      </c>
      <c r="F119" t="s">
        <v>1</v>
      </c>
      <c r="G119" t="s">
        <v>0</v>
      </c>
      <c r="M119">
        <v>599831979.83758104</v>
      </c>
      <c r="N119">
        <v>658078969.47633696</v>
      </c>
      <c r="O119">
        <v>631755810.69728398</v>
      </c>
      <c r="P119" s="7">
        <v>561187342.48109806</v>
      </c>
      <c r="Q119" s="7">
        <v>698963875.66507995</v>
      </c>
      <c r="R119" s="7">
        <v>639596751.61019301</v>
      </c>
      <c r="S119" s="7">
        <v>678241388.966676</v>
      </c>
      <c r="T119" s="7">
        <v>788574628.95547497</v>
      </c>
      <c r="U119" s="7">
        <v>943700547.77845395</v>
      </c>
      <c r="V119" s="7">
        <v>1197454206.76808</v>
      </c>
      <c r="W119" s="7">
        <v>1363039399.6247699</v>
      </c>
      <c r="X119" s="7">
        <v>1708734939.7590401</v>
      </c>
      <c r="Y119" s="7">
        <v>2096568478.59095</v>
      </c>
      <c r="Z119" s="7">
        <v>2602748691.0994802</v>
      </c>
      <c r="AA119" s="7">
        <v>3271728271.7282701</v>
      </c>
      <c r="AB119" s="7">
        <v>3910036925.1426702</v>
      </c>
      <c r="AC119" s="7">
        <v>4384685230.02421</v>
      </c>
      <c r="AD119" s="7">
        <v>4680567375.8865299</v>
      </c>
      <c r="AE119" s="7">
        <v>4920407601.2117901</v>
      </c>
      <c r="AF119" s="7">
        <v>4966710013.0038996</v>
      </c>
      <c r="AG119" s="7">
        <v>4993829194.1206303</v>
      </c>
      <c r="AH119" s="7">
        <v>6401380000</v>
      </c>
      <c r="AI119" s="7">
        <v>6755599113.7370701</v>
      </c>
      <c r="AJ119" s="7">
        <v>6277197435.2124004</v>
      </c>
      <c r="AK119" s="7">
        <v>4220945005.2210202</v>
      </c>
      <c r="AL119" s="7">
        <v>4160003917.43258</v>
      </c>
      <c r="AM119" s="7">
        <v>4344250257.0127802</v>
      </c>
      <c r="AN119" s="7">
        <v>5311329067.3727598</v>
      </c>
      <c r="AO119" s="7">
        <v>5605841535.57512</v>
      </c>
      <c r="AP119" s="7">
        <v>6237739516.2444496</v>
      </c>
      <c r="AQ119" s="7">
        <v>6727446632.4200897</v>
      </c>
      <c r="AR119" s="7">
        <v>6928359238.3638897</v>
      </c>
      <c r="AS119" s="7">
        <v>7246188575.4583902</v>
      </c>
      <c r="AT119" s="7">
        <v>7912327362.4823704</v>
      </c>
      <c r="AU119" s="7">
        <v>8149106064.8801098</v>
      </c>
      <c r="AV119" s="7">
        <v>8460424400.5641804</v>
      </c>
      <c r="AW119" s="7">
        <v>8975689844.8519001</v>
      </c>
      <c r="AX119" s="7">
        <v>9582453032.4400597</v>
      </c>
      <c r="AY119" s="7">
        <v>10195660789.8449</v>
      </c>
      <c r="AZ119" s="7">
        <v>11411390409.0268</v>
      </c>
      <c r="BA119" s="7">
        <v>12588665303.243999</v>
      </c>
      <c r="BB119" s="7">
        <v>15056929760.2257</v>
      </c>
      <c r="BC119" s="7">
        <v>17110587447.108601</v>
      </c>
      <c r="BD119" s="7">
        <v>22657662394.955299</v>
      </c>
      <c r="BE119" s="7">
        <v>24537876123.688</v>
      </c>
      <c r="BF119" s="7">
        <v>27133804244.366901</v>
      </c>
      <c r="BG119" s="7">
        <v>29524149164.899399</v>
      </c>
      <c r="BH119" s="7">
        <v>31634561670.4356</v>
      </c>
      <c r="BI119" s="7">
        <v>34454440180.658203</v>
      </c>
      <c r="BJ119" s="7">
        <v>36847643587.238297</v>
      </c>
      <c r="BK119" s="7">
        <v>38587017944.335197</v>
      </c>
      <c r="BL119" s="7">
        <v>39892551148.830101</v>
      </c>
      <c r="BM119" s="7">
        <v>41408960786.802803</v>
      </c>
      <c r="BN119" s="7">
        <v>42932112676.056297</v>
      </c>
      <c r="BO119" s="7">
        <v>44502895861.683701</v>
      </c>
      <c r="BP119" s="7"/>
    </row>
    <row r="120" spans="1:68" hidden="1" outlineLevel="1" x14ac:dyDescent="0.2">
      <c r="A120" t="s">
        <v>295</v>
      </c>
      <c r="B120" t="s">
        <v>294</v>
      </c>
      <c r="C120" t="str">
        <f>VLOOKUP(B120,'Country Code &amp; Info'!A:D,2)</f>
        <v>Japan</v>
      </c>
      <c r="D120" t="b">
        <f>IF(ISNA(_xlfn.XLOOKUP(B120,'GDP Pred - 2060'!M:M,'GDP Pred - 2060'!M:M)), FALSE, TRUE)</f>
        <v>1</v>
      </c>
      <c r="E120" t="str">
        <f>VLOOKUP(B120,'Country Code &amp; Info'!A:D,3)</f>
        <v>East Asia &amp; Pacific</v>
      </c>
      <c r="F120" t="s">
        <v>1</v>
      </c>
      <c r="G120" t="s">
        <v>0</v>
      </c>
      <c r="H120">
        <v>44307342950.400002</v>
      </c>
      <c r="I120">
        <v>53508617739.3778</v>
      </c>
      <c r="J120">
        <v>60723018683.733299</v>
      </c>
      <c r="K120">
        <v>69498131797.333298</v>
      </c>
      <c r="L120">
        <v>81749006381.511093</v>
      </c>
      <c r="M120">
        <v>90950278257.777802</v>
      </c>
      <c r="N120">
        <v>105628070343.11099</v>
      </c>
      <c r="O120">
        <v>123781880217.60001</v>
      </c>
      <c r="P120" s="7">
        <v>146601072685.51099</v>
      </c>
      <c r="Q120" s="7">
        <v>172204199480.88901</v>
      </c>
      <c r="R120" s="7">
        <v>212609187919.444</v>
      </c>
      <c r="S120" s="7">
        <v>240151807460.241</v>
      </c>
      <c r="T120" s="7">
        <v>318031297492.35199</v>
      </c>
      <c r="U120" s="7">
        <v>432082670450.71899</v>
      </c>
      <c r="V120" s="7">
        <v>479625998613.40601</v>
      </c>
      <c r="W120" s="7">
        <v>521541905673.25098</v>
      </c>
      <c r="X120" s="7">
        <v>586161858999.67102</v>
      </c>
      <c r="Y120" s="7">
        <v>721411786536.81396</v>
      </c>
      <c r="Z120" s="7">
        <v>1013612173518.84</v>
      </c>
      <c r="AA120" s="7">
        <v>1055012119526.33</v>
      </c>
      <c r="AB120" s="7">
        <v>1105385973763.8701</v>
      </c>
      <c r="AC120" s="7">
        <v>1218988935129.8101</v>
      </c>
      <c r="AD120" s="7">
        <v>1134518001884.5601</v>
      </c>
      <c r="AE120" s="7">
        <v>1243323592058.8301</v>
      </c>
      <c r="AF120" s="7">
        <v>1318381627003.76</v>
      </c>
      <c r="AG120" s="7">
        <v>1398892744820.6899</v>
      </c>
      <c r="AH120" s="7">
        <v>2078953333673.55</v>
      </c>
      <c r="AI120" s="7">
        <v>2532808573157.0298</v>
      </c>
      <c r="AJ120" s="7">
        <v>3071683013178.9102</v>
      </c>
      <c r="AK120" s="7">
        <v>3054914166263.1802</v>
      </c>
      <c r="AL120" s="7">
        <v>3132817652848.04</v>
      </c>
      <c r="AM120" s="7">
        <v>3584420077100.8398</v>
      </c>
      <c r="AN120" s="7">
        <v>3908809463463.8599</v>
      </c>
      <c r="AO120" s="7">
        <v>4454143876947.21</v>
      </c>
      <c r="AP120" s="7">
        <v>4907039384469.6797</v>
      </c>
      <c r="AQ120" s="7">
        <v>5449116304981.0996</v>
      </c>
      <c r="AR120" s="7">
        <v>4833712542207.0996</v>
      </c>
      <c r="AS120" s="7">
        <v>4414732843544.4297</v>
      </c>
      <c r="AT120" s="7">
        <v>4032509760872.9399</v>
      </c>
      <c r="AU120" s="7">
        <v>4562078822335.4502</v>
      </c>
      <c r="AV120" s="7">
        <v>4887519660744.8604</v>
      </c>
      <c r="AW120" s="7">
        <v>4303544259842.7202</v>
      </c>
      <c r="AX120" s="7">
        <v>4115116279069.77</v>
      </c>
      <c r="AY120" s="7">
        <v>4445658071221.8604</v>
      </c>
      <c r="AZ120" s="7">
        <v>4815148854362.1104</v>
      </c>
      <c r="BA120" s="7">
        <v>4755410630912.1396</v>
      </c>
      <c r="BB120" s="7">
        <v>4530377224970.4004</v>
      </c>
      <c r="BC120" s="7">
        <v>4515264514430.5703</v>
      </c>
      <c r="BD120" s="7">
        <v>5037908465114.4805</v>
      </c>
      <c r="BE120" s="7">
        <v>5231382674593.7002</v>
      </c>
      <c r="BF120" s="7">
        <v>5700098114744.4102</v>
      </c>
      <c r="BG120" s="7">
        <v>6157459594823.7197</v>
      </c>
      <c r="BH120" s="7">
        <v>6203213121334.1201</v>
      </c>
      <c r="BI120" s="7">
        <v>5155717056270.8301</v>
      </c>
      <c r="BJ120" s="7">
        <v>4850413536037.8398</v>
      </c>
      <c r="BK120" s="7">
        <v>4389475622588.9702</v>
      </c>
      <c r="BL120" s="7">
        <v>4922538141454.6201</v>
      </c>
      <c r="BM120" s="7">
        <v>4866864409657.6797</v>
      </c>
      <c r="BN120" s="7">
        <v>4954806619995.1904</v>
      </c>
      <c r="BO120" s="7">
        <v>5081769542379.7695</v>
      </c>
      <c r="BP120" s="7"/>
    </row>
    <row r="121" spans="1:68" hidden="1" outlineLevel="1" x14ac:dyDescent="0.2">
      <c r="A121" t="s">
        <v>293</v>
      </c>
      <c r="B121" t="s">
        <v>292</v>
      </c>
      <c r="C121" t="str">
        <f>VLOOKUP(B121,'Country Code &amp; Info'!A:D,2)</f>
        <v>Kazakhstan</v>
      </c>
      <c r="D121" t="b">
        <f>IF(ISNA(_xlfn.XLOOKUP(B121,'GDP Pred - 2060'!M:M,'GDP Pred - 2060'!M:M)), FALSE, TRUE)</f>
        <v>0</v>
      </c>
      <c r="E121" t="str">
        <f>VLOOKUP(B121,'Country Code &amp; Info'!A:D,3)</f>
        <v>Europe &amp; Central Asia</v>
      </c>
      <c r="F121" t="s">
        <v>1</v>
      </c>
      <c r="G121" t="s">
        <v>0</v>
      </c>
      <c r="P121" s="7"/>
      <c r="Q121" s="7"/>
      <c r="R121" s="7"/>
      <c r="S121" s="7"/>
      <c r="T121" s="7"/>
      <c r="U121" s="7"/>
      <c r="V121" s="7"/>
      <c r="W121" s="7"/>
      <c r="X121" s="7"/>
      <c r="Y121" s="7"/>
      <c r="Z121" s="7"/>
      <c r="AA121" s="7"/>
      <c r="AB121" s="7"/>
      <c r="AC121" s="7"/>
      <c r="AD121" s="7"/>
      <c r="AE121" s="7"/>
      <c r="AF121" s="7"/>
      <c r="AG121" s="7"/>
      <c r="AH121" s="7"/>
      <c r="AI121" s="7"/>
      <c r="AJ121" s="7"/>
      <c r="AK121" s="7"/>
      <c r="AL121" s="7">
        <v>26932728898.814602</v>
      </c>
      <c r="AM121" s="7">
        <v>24881135586.398998</v>
      </c>
      <c r="AN121" s="7">
        <v>24906939560.109798</v>
      </c>
      <c r="AO121" s="7">
        <v>23409027475.687901</v>
      </c>
      <c r="AP121" s="7">
        <v>21250839258.090099</v>
      </c>
      <c r="AQ121" s="7">
        <v>20374307047.115002</v>
      </c>
      <c r="AR121" s="7">
        <v>21035357832.801899</v>
      </c>
      <c r="AS121" s="7">
        <v>22165932062.966</v>
      </c>
      <c r="AT121" s="7">
        <v>22135245413.231201</v>
      </c>
      <c r="AU121" s="7">
        <v>16870817134.776699</v>
      </c>
      <c r="AV121" s="7">
        <v>18291990619.137001</v>
      </c>
      <c r="AW121" s="7">
        <v>22152694161.888199</v>
      </c>
      <c r="AX121" s="7">
        <v>24636593223.346699</v>
      </c>
      <c r="AY121" s="7">
        <v>30833699702.759399</v>
      </c>
      <c r="AZ121" s="7">
        <v>43151647002.609596</v>
      </c>
      <c r="BA121" s="7">
        <v>57123671733.895203</v>
      </c>
      <c r="BB121" s="7">
        <v>81003884545.409897</v>
      </c>
      <c r="BC121" s="7">
        <v>104849886825.584</v>
      </c>
      <c r="BD121" s="7">
        <v>133441612246.798</v>
      </c>
      <c r="BE121" s="7">
        <v>115308661142.927</v>
      </c>
      <c r="BF121" s="7">
        <v>148047348240.64301</v>
      </c>
      <c r="BG121" s="7">
        <v>192626507971.58401</v>
      </c>
      <c r="BH121" s="7">
        <v>207998568865.789</v>
      </c>
      <c r="BI121" s="7">
        <v>236634552078.10199</v>
      </c>
      <c r="BJ121" s="7">
        <v>221415572819.5</v>
      </c>
      <c r="BK121" s="7">
        <v>184388432148.715</v>
      </c>
      <c r="BL121" s="7">
        <v>137278320084.17101</v>
      </c>
      <c r="BM121" s="7">
        <v>166805800595.70401</v>
      </c>
      <c r="BN121" s="7">
        <v>179339994859.384</v>
      </c>
      <c r="BO121" s="7">
        <v>181665908556.49899</v>
      </c>
      <c r="BP121" s="7"/>
    </row>
    <row r="122" spans="1:68" hidden="1" outlineLevel="1" x14ac:dyDescent="0.2">
      <c r="A122" t="s">
        <v>291</v>
      </c>
      <c r="B122" t="s">
        <v>290</v>
      </c>
      <c r="C122" t="str">
        <f>VLOOKUP(B122,'Country Code &amp; Info'!A:D,2)</f>
        <v>Kenya</v>
      </c>
      <c r="D122" t="b">
        <f>IF(ISNA(_xlfn.XLOOKUP(B122,'GDP Pred - 2060'!M:M,'GDP Pred - 2060'!M:M)), FALSE, TRUE)</f>
        <v>0</v>
      </c>
      <c r="E122" t="str">
        <f>VLOOKUP(B122,'Country Code &amp; Info'!A:D,3)</f>
        <v>Sub-Saharan Africa</v>
      </c>
      <c r="F122" t="s">
        <v>1</v>
      </c>
      <c r="G122" t="s">
        <v>0</v>
      </c>
      <c r="H122">
        <v>791265458.81807601</v>
      </c>
      <c r="I122">
        <v>792959472.13902402</v>
      </c>
      <c r="J122">
        <v>868111400.01407301</v>
      </c>
      <c r="K122">
        <v>926589348.57295299</v>
      </c>
      <c r="L122">
        <v>998759333.64332604</v>
      </c>
      <c r="M122">
        <v>997919319.98004901</v>
      </c>
      <c r="N122">
        <v>1164519673.1976299</v>
      </c>
      <c r="O122">
        <v>1232559505.9235899</v>
      </c>
      <c r="P122" s="7">
        <v>1353295457.5260999</v>
      </c>
      <c r="Q122" s="7">
        <v>1458379415.4027801</v>
      </c>
      <c r="R122" s="7">
        <v>1603447357.2517099</v>
      </c>
      <c r="S122" s="7">
        <v>1778391289.1912301</v>
      </c>
      <c r="T122" s="7">
        <v>2107279157.3833599</v>
      </c>
      <c r="U122" s="7">
        <v>2502142444.1552501</v>
      </c>
      <c r="V122" s="7">
        <v>2973309272.0448699</v>
      </c>
      <c r="W122" s="7">
        <v>3259344935.7683601</v>
      </c>
      <c r="X122" s="7">
        <v>3474542392.0321202</v>
      </c>
      <c r="Y122" s="7">
        <v>4494378855.33109</v>
      </c>
      <c r="Z122" s="7">
        <v>5303734882.5344696</v>
      </c>
      <c r="AA122" s="7">
        <v>6234390975.2709103</v>
      </c>
      <c r="AB122" s="7">
        <v>7265315331.6227303</v>
      </c>
      <c r="AC122" s="7">
        <v>6854491453.9020796</v>
      </c>
      <c r="AD122" s="7">
        <v>6431579357.3125601</v>
      </c>
      <c r="AE122" s="7">
        <v>5979198463.8302498</v>
      </c>
      <c r="AF122" s="7">
        <v>6191437070.4418402</v>
      </c>
      <c r="AG122" s="7">
        <v>6135034338.3043098</v>
      </c>
      <c r="AH122" s="7">
        <v>7239126716.9321899</v>
      </c>
      <c r="AI122" s="7">
        <v>7970820530.7507801</v>
      </c>
      <c r="AJ122" s="7">
        <v>8355380879.12955</v>
      </c>
      <c r="AK122" s="7">
        <v>8283114648.3677502</v>
      </c>
      <c r="AL122" s="7">
        <v>8572359162.8563099</v>
      </c>
      <c r="AM122" s="7">
        <v>8151479004.2133398</v>
      </c>
      <c r="AN122" s="7">
        <v>8209129171.7364902</v>
      </c>
      <c r="AO122" s="7">
        <v>5751789915.0536299</v>
      </c>
      <c r="AP122" s="7">
        <v>7148145375.78545</v>
      </c>
      <c r="AQ122" s="7">
        <v>9046326059.9885693</v>
      </c>
      <c r="AR122" s="7">
        <v>12045858436.239901</v>
      </c>
      <c r="AS122" s="7">
        <v>13115773737.566401</v>
      </c>
      <c r="AT122" s="7">
        <v>14093998843.7334</v>
      </c>
      <c r="AU122" s="7">
        <v>12896013576.732401</v>
      </c>
      <c r="AV122" s="7">
        <v>12705357103.0056</v>
      </c>
      <c r="AW122" s="7">
        <v>12986007425.878099</v>
      </c>
      <c r="AX122" s="7">
        <v>13147743910.7241</v>
      </c>
      <c r="AY122" s="7">
        <v>14904517649.847601</v>
      </c>
      <c r="AZ122" s="7">
        <v>16095337093.836599</v>
      </c>
      <c r="BA122" s="7">
        <v>18737897744.7948</v>
      </c>
      <c r="BB122" s="7">
        <v>25825524820.8064</v>
      </c>
      <c r="BC122" s="7">
        <v>31958195182.240601</v>
      </c>
      <c r="BD122" s="7">
        <v>35895153327.849701</v>
      </c>
      <c r="BE122" s="7">
        <v>37021512048.815804</v>
      </c>
      <c r="BF122" s="7">
        <v>40000088346.8041</v>
      </c>
      <c r="BG122" s="7">
        <v>41953433591.410103</v>
      </c>
      <c r="BH122" s="7">
        <v>50412754861.019096</v>
      </c>
      <c r="BI122" s="7">
        <v>55096728047.940804</v>
      </c>
      <c r="BJ122" s="7">
        <v>61448046801.604103</v>
      </c>
      <c r="BK122" s="7">
        <v>64007750169.334396</v>
      </c>
      <c r="BL122" s="7">
        <v>69188755364.2995</v>
      </c>
      <c r="BM122" s="7">
        <v>78965004656.182297</v>
      </c>
      <c r="BN122" s="7">
        <v>87778582964.138794</v>
      </c>
      <c r="BO122" s="7">
        <v>95503088538.091995</v>
      </c>
      <c r="BP122" s="7"/>
    </row>
    <row r="123" spans="1:68" hidden="1" outlineLevel="1" x14ac:dyDescent="0.2">
      <c r="A123" t="s">
        <v>289</v>
      </c>
      <c r="B123" t="s">
        <v>288</v>
      </c>
      <c r="C123" t="str">
        <f>VLOOKUP(B123,'Country Code &amp; Info'!A:D,2)</f>
        <v>Kyrgyz Republic</v>
      </c>
      <c r="D123" t="b">
        <f>IF(ISNA(_xlfn.XLOOKUP(B123,'GDP Pred - 2060'!M:M,'GDP Pred - 2060'!M:M)), FALSE, TRUE)</f>
        <v>0</v>
      </c>
      <c r="E123" t="str">
        <f>VLOOKUP(B123,'Country Code &amp; Info'!A:D,3)</f>
        <v>Europe &amp; Central Asia</v>
      </c>
      <c r="F123" t="s">
        <v>1</v>
      </c>
      <c r="G123" t="s">
        <v>0</v>
      </c>
      <c r="P123" s="7"/>
      <c r="Q123" s="7"/>
      <c r="R123" s="7"/>
      <c r="S123" s="7"/>
      <c r="T123" s="7"/>
      <c r="U123" s="7"/>
      <c r="V123" s="7"/>
      <c r="W123" s="7"/>
      <c r="X123" s="7"/>
      <c r="Y123" s="7"/>
      <c r="Z123" s="7"/>
      <c r="AA123" s="7"/>
      <c r="AB123" s="7"/>
      <c r="AC123" s="7"/>
      <c r="AD123" s="7"/>
      <c r="AE123" s="7"/>
      <c r="AF123" s="7"/>
      <c r="AG123" s="7"/>
      <c r="AH123" s="7"/>
      <c r="AI123" s="7"/>
      <c r="AJ123" s="7"/>
      <c r="AK123" s="7"/>
      <c r="AL123" s="7">
        <v>2675000000</v>
      </c>
      <c r="AM123" s="7">
        <v>2569444444.4444399</v>
      </c>
      <c r="AN123" s="7">
        <v>2316562500</v>
      </c>
      <c r="AO123" s="7">
        <v>2028295454.54545</v>
      </c>
      <c r="AP123" s="7">
        <v>1681006993.00699</v>
      </c>
      <c r="AQ123" s="7">
        <v>1661018518.5185201</v>
      </c>
      <c r="AR123" s="7">
        <v>1827570586.16784</v>
      </c>
      <c r="AS123" s="7">
        <v>1767864035.71943</v>
      </c>
      <c r="AT123" s="7">
        <v>1645963749.83146</v>
      </c>
      <c r="AU123" s="7">
        <v>1249061487.01457</v>
      </c>
      <c r="AV123" s="7">
        <v>1369688498.06778</v>
      </c>
      <c r="AW123" s="7">
        <v>1525116370.2793901</v>
      </c>
      <c r="AX123" s="7">
        <v>1605643104.7302101</v>
      </c>
      <c r="AY123" s="7">
        <v>1919008090.4964099</v>
      </c>
      <c r="AZ123" s="7">
        <v>2211534585.0033998</v>
      </c>
      <c r="BA123" s="7">
        <v>2460248026.1778302</v>
      </c>
      <c r="BB123" s="7">
        <v>2834168889.4201899</v>
      </c>
      <c r="BC123" s="7">
        <v>3802566170.8154302</v>
      </c>
      <c r="BD123" s="7">
        <v>5139957784.91084</v>
      </c>
      <c r="BE123" s="7">
        <v>4690062255.1224699</v>
      </c>
      <c r="BF123" s="7">
        <v>4794357795.0713902</v>
      </c>
      <c r="BG123" s="7">
        <v>6197766118.5985603</v>
      </c>
      <c r="BH123" s="7">
        <v>6605139933.4106302</v>
      </c>
      <c r="BI123" s="7">
        <v>7335027591.9162798</v>
      </c>
      <c r="BJ123" s="7">
        <v>7468096566.7115803</v>
      </c>
      <c r="BK123" s="7">
        <v>6678178340.45121</v>
      </c>
      <c r="BL123" s="7">
        <v>6813092065.8350697</v>
      </c>
      <c r="BM123" s="7">
        <v>7702934800.1283598</v>
      </c>
      <c r="BN123" s="7">
        <v>8271108638.3993101</v>
      </c>
      <c r="BO123" s="7">
        <v>8454619607.8179502</v>
      </c>
      <c r="BP123" s="7"/>
    </row>
    <row r="124" spans="1:68" hidden="1" outlineLevel="1" x14ac:dyDescent="0.2">
      <c r="A124" t="s">
        <v>287</v>
      </c>
      <c r="B124" t="s">
        <v>286</v>
      </c>
      <c r="C124" t="str">
        <f>VLOOKUP(B124,'Country Code &amp; Info'!A:D,2)</f>
        <v>Cambodia</v>
      </c>
      <c r="D124" t="b">
        <f>IF(ISNA(_xlfn.XLOOKUP(B124,'GDP Pred - 2060'!M:M,'GDP Pred - 2060'!M:M)), FALSE, TRUE)</f>
        <v>0</v>
      </c>
      <c r="E124" t="str">
        <f>VLOOKUP(B124,'Country Code &amp; Info'!A:D,3)</f>
        <v>East Asia &amp; Pacific</v>
      </c>
      <c r="F124" t="s">
        <v>1</v>
      </c>
      <c r="G124" t="s">
        <v>0</v>
      </c>
      <c r="H124">
        <v>637142865.71428597</v>
      </c>
      <c r="I124">
        <v>642857134.28571403</v>
      </c>
      <c r="J124">
        <v>660000008.57142901</v>
      </c>
      <c r="K124">
        <v>728571437.14285696</v>
      </c>
      <c r="L124">
        <v>782857128.57142901</v>
      </c>
      <c r="M124">
        <v>868571428.57142901</v>
      </c>
      <c r="N124">
        <v>914285714.28571403</v>
      </c>
      <c r="O124">
        <v>962857134.28571403</v>
      </c>
      <c r="P124" s="7">
        <v>1065714248.57143</v>
      </c>
      <c r="Q124" s="7">
        <v>978873232.39436603</v>
      </c>
      <c r="R124" s="7">
        <v>718401157.72416306</v>
      </c>
      <c r="S124" s="7">
        <v>969911421.39418006</v>
      </c>
      <c r="T124" s="7">
        <v>505549441.37507701</v>
      </c>
      <c r="U124" s="7">
        <v>702899155.98203301</v>
      </c>
      <c r="V124" s="7">
        <v>588443893.68977296</v>
      </c>
      <c r="W124" s="7"/>
      <c r="X124" s="7"/>
      <c r="Y124" s="7"/>
      <c r="Z124" s="7"/>
      <c r="AA124" s="7"/>
      <c r="AB124" s="7"/>
      <c r="AC124" s="7"/>
      <c r="AD124" s="7"/>
      <c r="AE124" s="7"/>
      <c r="AF124" s="7"/>
      <c r="AG124" s="7"/>
      <c r="AH124" s="7"/>
      <c r="AI124" s="7"/>
      <c r="AJ124" s="7"/>
      <c r="AK124" s="7"/>
      <c r="AL124" s="7"/>
      <c r="AM124" s="7"/>
      <c r="AN124" s="7"/>
      <c r="AO124" s="7">
        <v>2533727592.0416498</v>
      </c>
      <c r="AP124" s="7">
        <v>2791435272.26653</v>
      </c>
      <c r="AQ124" s="7">
        <v>3441205692.9166002</v>
      </c>
      <c r="AR124" s="7">
        <v>3506695719.5725899</v>
      </c>
      <c r="AS124" s="7">
        <v>3443413388.6908998</v>
      </c>
      <c r="AT124" s="7">
        <v>3120425502.58253</v>
      </c>
      <c r="AU124" s="7">
        <v>3517242477.2284999</v>
      </c>
      <c r="AV124" s="7">
        <v>3677897739.0762801</v>
      </c>
      <c r="AW124" s="7">
        <v>3984000517.0234499</v>
      </c>
      <c r="AX124" s="7">
        <v>4284028482.5376601</v>
      </c>
      <c r="AY124" s="7">
        <v>4658246918.2709198</v>
      </c>
      <c r="AZ124" s="7">
        <v>5337833248.0392399</v>
      </c>
      <c r="BA124" s="7">
        <v>6293046161.8326197</v>
      </c>
      <c r="BB124" s="7">
        <v>7274595706.6715403</v>
      </c>
      <c r="BC124" s="7">
        <v>8639235842.1807499</v>
      </c>
      <c r="BD124" s="7">
        <v>10351914093.1723</v>
      </c>
      <c r="BE124" s="7">
        <v>10401851850.6108</v>
      </c>
      <c r="BF124" s="7">
        <v>11242275198.9783</v>
      </c>
      <c r="BG124" s="7">
        <v>12829541141.012699</v>
      </c>
      <c r="BH124" s="7">
        <v>14054443213.4639</v>
      </c>
      <c r="BI124" s="7">
        <v>15227991395.2201</v>
      </c>
      <c r="BJ124" s="7">
        <v>16702610842.4025</v>
      </c>
      <c r="BK124" s="7">
        <v>18049954289.422901</v>
      </c>
      <c r="BL124" s="7">
        <v>20016747754.019199</v>
      </c>
      <c r="BM124" s="7">
        <v>22177200511.5811</v>
      </c>
      <c r="BN124" s="7">
        <v>24571753583.492199</v>
      </c>
      <c r="BO124" s="7">
        <v>27089389786.979</v>
      </c>
      <c r="BP124" s="7"/>
    </row>
    <row r="125" spans="1:68" hidden="1" outlineLevel="1" x14ac:dyDescent="0.2">
      <c r="A125" t="s">
        <v>285</v>
      </c>
      <c r="B125" t="s">
        <v>284</v>
      </c>
      <c r="C125" t="str">
        <f>VLOOKUP(B125,'Country Code &amp; Info'!A:D,2)</f>
        <v>Kiribati</v>
      </c>
      <c r="D125" t="b">
        <f>IF(ISNA(_xlfn.XLOOKUP(B125,'GDP Pred - 2060'!M:M,'GDP Pred - 2060'!M:M)), FALSE, TRUE)</f>
        <v>0</v>
      </c>
      <c r="E125" t="str">
        <f>VLOOKUP(B125,'Country Code &amp; Info'!A:D,3)</f>
        <v>East Asia &amp; Pacific</v>
      </c>
      <c r="F125" t="s">
        <v>1</v>
      </c>
      <c r="G125" t="s">
        <v>0</v>
      </c>
      <c r="P125" s="7"/>
      <c r="Q125" s="7"/>
      <c r="R125" s="7">
        <v>14295279.544693699</v>
      </c>
      <c r="S125" s="7">
        <v>15278632.4786325</v>
      </c>
      <c r="T125" s="7">
        <v>18936526.946107801</v>
      </c>
      <c r="U125" s="7">
        <v>31710657.725781102</v>
      </c>
      <c r="V125" s="7">
        <v>85637174.372213095</v>
      </c>
      <c r="W125" s="7">
        <v>55081816.991752803</v>
      </c>
      <c r="X125" s="7">
        <v>41109617.499694496</v>
      </c>
      <c r="Y125" s="7">
        <v>38748059.436682202</v>
      </c>
      <c r="Z125" s="7">
        <v>45210026.324825503</v>
      </c>
      <c r="AA125" s="7">
        <v>42620165.437066801</v>
      </c>
      <c r="AB125" s="7">
        <v>38715554.543384202</v>
      </c>
      <c r="AC125" s="7">
        <v>41369800.045966402</v>
      </c>
      <c r="AD125" s="7">
        <v>40572066.132467799</v>
      </c>
      <c r="AE125" s="7">
        <v>37837837.8378378</v>
      </c>
      <c r="AF125" s="7">
        <v>41246160.596753001</v>
      </c>
      <c r="AG125" s="7">
        <v>32125148.404218201</v>
      </c>
      <c r="AH125" s="7">
        <v>32085561.497326199</v>
      </c>
      <c r="AI125" s="7">
        <v>33608738.271950699</v>
      </c>
      <c r="AJ125" s="7">
        <v>42972107.195874698</v>
      </c>
      <c r="AK125" s="7">
        <v>41119721.651115</v>
      </c>
      <c r="AL125" s="7">
        <v>39809538.677698903</v>
      </c>
      <c r="AM125" s="7">
        <v>47515189.281819597</v>
      </c>
      <c r="AN125" s="7">
        <v>47737955.346651003</v>
      </c>
      <c r="AO125" s="7">
        <v>46919624.643002898</v>
      </c>
      <c r="AP125" s="7">
        <v>54832577.862260602</v>
      </c>
      <c r="AQ125" s="7">
        <v>56338028.169014104</v>
      </c>
      <c r="AR125" s="7">
        <v>66515376.7900462</v>
      </c>
      <c r="AS125" s="7">
        <v>67537479.590322107</v>
      </c>
      <c r="AT125" s="7">
        <v>65334841.060434699</v>
      </c>
      <c r="AU125" s="7">
        <v>69032258.064516097</v>
      </c>
      <c r="AV125" s="7">
        <v>67254174.397031501</v>
      </c>
      <c r="AW125" s="7">
        <v>63101272.369918302</v>
      </c>
      <c r="AX125" s="7">
        <v>72196457.676844493</v>
      </c>
      <c r="AY125" s="7">
        <v>90231856.800051898</v>
      </c>
      <c r="AZ125" s="7">
        <v>102367039.27048101</v>
      </c>
      <c r="BA125" s="7">
        <v>112133944.25353201</v>
      </c>
      <c r="BB125" s="7">
        <v>110234939.759036</v>
      </c>
      <c r="BC125" s="7">
        <v>132671742.950381</v>
      </c>
      <c r="BD125" s="7">
        <v>141042610.30028501</v>
      </c>
      <c r="BE125" s="7">
        <v>132420059.27312399</v>
      </c>
      <c r="BF125" s="7">
        <v>156120895.24857801</v>
      </c>
      <c r="BG125" s="7">
        <v>181705002.57864901</v>
      </c>
      <c r="BH125" s="7">
        <v>190243321.59867501</v>
      </c>
      <c r="BI125" s="7">
        <v>185113921.60648799</v>
      </c>
      <c r="BJ125" s="7">
        <v>179703443.30268601</v>
      </c>
      <c r="BK125" s="7">
        <v>171117872.436331</v>
      </c>
      <c r="BL125" s="7">
        <v>178328873.03003299</v>
      </c>
      <c r="BM125" s="7">
        <v>187276210.91354999</v>
      </c>
      <c r="BN125" s="7">
        <v>196737895.99521801</v>
      </c>
      <c r="BO125" s="7">
        <v>194647201.94647199</v>
      </c>
      <c r="BP125" s="7"/>
    </row>
    <row r="126" spans="1:68" hidden="1" outlineLevel="1" x14ac:dyDescent="0.2">
      <c r="A126" t="s">
        <v>283</v>
      </c>
      <c r="B126" t="s">
        <v>282</v>
      </c>
      <c r="C126" t="str">
        <f>VLOOKUP(B126,'Country Code &amp; Info'!A:D,2)</f>
        <v>St. Kitts and Nevis</v>
      </c>
      <c r="D126" t="b">
        <f>IF(ISNA(_xlfn.XLOOKUP(B126,'GDP Pred - 2060'!M:M,'GDP Pred - 2060'!M:M)), FALSE, TRUE)</f>
        <v>0</v>
      </c>
      <c r="E126" t="str">
        <f>VLOOKUP(B126,'Country Code &amp; Info'!A:D,3)</f>
        <v>Latin America &amp; Caribbean</v>
      </c>
      <c r="F126" t="s">
        <v>1</v>
      </c>
      <c r="G126" t="s">
        <v>0</v>
      </c>
      <c r="H126">
        <v>12366563.611969899</v>
      </c>
      <c r="I126">
        <v>12483229.306422399</v>
      </c>
      <c r="J126">
        <v>12541562.153648701</v>
      </c>
      <c r="K126">
        <v>12833226.3897801</v>
      </c>
      <c r="L126">
        <v>13416554.8620428</v>
      </c>
      <c r="M126">
        <v>13593932.322053701</v>
      </c>
      <c r="N126">
        <v>14469078.179696601</v>
      </c>
      <c r="O126">
        <v>16742338.251986399</v>
      </c>
      <c r="P126" s="7">
        <v>14600000</v>
      </c>
      <c r="Q126" s="7">
        <v>15850000</v>
      </c>
      <c r="R126" s="7">
        <v>16300000</v>
      </c>
      <c r="S126" s="7">
        <v>19624746.4503043</v>
      </c>
      <c r="T126" s="7">
        <v>22944849.115504701</v>
      </c>
      <c r="U126" s="7">
        <v>24196018.376722801</v>
      </c>
      <c r="V126" s="7">
        <v>31514856.307842199</v>
      </c>
      <c r="W126" s="7">
        <v>33364055.299539201</v>
      </c>
      <c r="X126" s="7">
        <v>30095602.2944551</v>
      </c>
      <c r="Y126" s="7">
        <v>44496296.296296299</v>
      </c>
      <c r="Z126" s="7">
        <v>49433333.333333299</v>
      </c>
      <c r="AA126" s="7">
        <v>58840740.740740702</v>
      </c>
      <c r="AB126" s="7">
        <v>68459259.259259298</v>
      </c>
      <c r="AC126" s="7">
        <v>80888888.888888896</v>
      </c>
      <c r="AD126" s="7">
        <v>86022222.222222194</v>
      </c>
      <c r="AE126" s="7">
        <v>86874074.074074104</v>
      </c>
      <c r="AF126" s="7">
        <v>98603703.703703701</v>
      </c>
      <c r="AG126" s="7">
        <v>111007407.407407</v>
      </c>
      <c r="AH126" s="7">
        <v>130685185.185185</v>
      </c>
      <c r="AI126" s="7">
        <v>147748148.148148</v>
      </c>
      <c r="AJ126" s="7">
        <v>172692592.59259301</v>
      </c>
      <c r="AK126" s="7">
        <v>192518518.518518</v>
      </c>
      <c r="AL126" s="7">
        <v>217259259.25925899</v>
      </c>
      <c r="AM126" s="7">
        <v>220540740.74074101</v>
      </c>
      <c r="AN126" s="7">
        <v>242137037.03703699</v>
      </c>
      <c r="AO126" s="7">
        <v>263755555.555556</v>
      </c>
      <c r="AP126" s="7">
        <v>295159259.25925899</v>
      </c>
      <c r="AQ126" s="7">
        <v>313485185.18518502</v>
      </c>
      <c r="AR126" s="7">
        <v>333944444.444444</v>
      </c>
      <c r="AS126" s="7">
        <v>374641307.97464103</v>
      </c>
      <c r="AT126" s="7">
        <v>383257331.40548003</v>
      </c>
      <c r="AU126" s="7">
        <v>406595484.37326199</v>
      </c>
      <c r="AV126" s="7">
        <v>421473325.17702901</v>
      </c>
      <c r="AW126" s="7">
        <v>458643829.01419902</v>
      </c>
      <c r="AX126" s="7">
        <v>481077373.66996598</v>
      </c>
      <c r="AY126" s="7">
        <v>469869869.86987001</v>
      </c>
      <c r="AZ126" s="7">
        <v>506900000</v>
      </c>
      <c r="BA126" s="7">
        <v>547203703.703704</v>
      </c>
      <c r="BB126" s="7">
        <v>644411111.11111104</v>
      </c>
      <c r="BC126" s="7">
        <v>689285185.18518496</v>
      </c>
      <c r="BD126" s="7">
        <v>751233333.33333302</v>
      </c>
      <c r="BE126" s="7">
        <v>747862962.96296299</v>
      </c>
      <c r="BF126" s="7">
        <v>760170370.37037003</v>
      </c>
      <c r="BG126" s="7">
        <v>817759259.25925899</v>
      </c>
      <c r="BH126" s="7">
        <v>800414814.81481504</v>
      </c>
      <c r="BI126" s="7">
        <v>839774074.07407403</v>
      </c>
      <c r="BJ126" s="7">
        <v>916566666.66666698</v>
      </c>
      <c r="BK126" s="7">
        <v>923155555.55555499</v>
      </c>
      <c r="BL126" s="7">
        <v>971166666.66666698</v>
      </c>
      <c r="BM126" s="7">
        <v>996944444.44444394</v>
      </c>
      <c r="BN126" s="7">
        <v>1010822222.2222199</v>
      </c>
      <c r="BO126" s="7">
        <v>1053244444.44444</v>
      </c>
      <c r="BP126" s="7"/>
    </row>
    <row r="127" spans="1:68" hidden="1" outlineLevel="1" x14ac:dyDescent="0.2">
      <c r="A127" t="s">
        <v>281</v>
      </c>
      <c r="B127" t="s">
        <v>280</v>
      </c>
      <c r="C127" t="str">
        <f>VLOOKUP(B127,'Country Code &amp; Info'!A:D,2)</f>
        <v>Korea, Rep.</v>
      </c>
      <c r="D127" t="b">
        <f>IF(ISNA(_xlfn.XLOOKUP(B127,'GDP Pred - 2060'!M:M,'GDP Pred - 2060'!M:M)), FALSE, TRUE)</f>
        <v>1</v>
      </c>
      <c r="E127" t="str">
        <f>VLOOKUP(B127,'Country Code &amp; Info'!A:D,3)</f>
        <v>East Asia &amp; Pacific</v>
      </c>
      <c r="F127" t="s">
        <v>1</v>
      </c>
      <c r="G127" t="s">
        <v>0</v>
      </c>
      <c r="H127">
        <v>3958190758.6241899</v>
      </c>
      <c r="I127">
        <v>2417558289.36656</v>
      </c>
      <c r="J127">
        <v>2814318516.6096802</v>
      </c>
      <c r="K127">
        <v>3988784572.2483501</v>
      </c>
      <c r="L127">
        <v>3458939357.7337699</v>
      </c>
      <c r="M127">
        <v>3120833333.3333302</v>
      </c>
      <c r="N127">
        <v>3928908380.6294699</v>
      </c>
      <c r="O127">
        <v>4855907141.8009796</v>
      </c>
      <c r="P127" s="7">
        <v>6119284294.2345896</v>
      </c>
      <c r="Q127" s="7">
        <v>7678581343.6979399</v>
      </c>
      <c r="R127" s="7">
        <v>9005023183.9258099</v>
      </c>
      <c r="S127" s="7">
        <v>9903499927.9850197</v>
      </c>
      <c r="T127" s="7">
        <v>10862327878.032</v>
      </c>
      <c r="U127" s="7">
        <v>13876531432.0145</v>
      </c>
      <c r="V127" s="7">
        <v>19544094741.2663</v>
      </c>
      <c r="W127" s="7">
        <v>21784297520.661201</v>
      </c>
      <c r="X127" s="7">
        <v>29902479338.842999</v>
      </c>
      <c r="Y127" s="7">
        <v>38446487603.305801</v>
      </c>
      <c r="Z127" s="7">
        <v>51972107438.016502</v>
      </c>
      <c r="AA127" s="7">
        <v>66946900826.446297</v>
      </c>
      <c r="AB127" s="7">
        <v>65398646757.6511</v>
      </c>
      <c r="AC127" s="7">
        <v>72933350953.702499</v>
      </c>
      <c r="AD127" s="7">
        <v>78358866334.737595</v>
      </c>
      <c r="AE127" s="7">
        <v>87760360941.024796</v>
      </c>
      <c r="AF127" s="7">
        <v>97510235986.004593</v>
      </c>
      <c r="AG127" s="7">
        <v>101296177099.377</v>
      </c>
      <c r="AH127" s="7">
        <v>116836802995.065</v>
      </c>
      <c r="AI127" s="7">
        <v>147948259722.577</v>
      </c>
      <c r="AJ127" s="7">
        <v>199590823957.237</v>
      </c>
      <c r="AK127" s="7">
        <v>246927292765.01999</v>
      </c>
      <c r="AL127" s="7">
        <v>283367525714.93201</v>
      </c>
      <c r="AM127" s="7">
        <v>330648530715.211</v>
      </c>
      <c r="AN127" s="7">
        <v>355525267405.367</v>
      </c>
      <c r="AO127" s="7">
        <v>392666101884.95898</v>
      </c>
      <c r="AP127" s="7">
        <v>463617399962.66101</v>
      </c>
      <c r="AQ127" s="7">
        <v>566583427334.13696</v>
      </c>
      <c r="AR127" s="7">
        <v>610169556840.07703</v>
      </c>
      <c r="AS127" s="7">
        <v>569754543829.95703</v>
      </c>
      <c r="AT127" s="7">
        <v>383330931042.35602</v>
      </c>
      <c r="AU127" s="7">
        <v>497512659612.052</v>
      </c>
      <c r="AV127" s="7">
        <v>576178114168.49402</v>
      </c>
      <c r="AW127" s="7">
        <v>547658231279.87</v>
      </c>
      <c r="AX127" s="7">
        <v>627246081417.00403</v>
      </c>
      <c r="AY127" s="7">
        <v>702717332012.99097</v>
      </c>
      <c r="AZ127" s="7">
        <v>793175007858.06604</v>
      </c>
      <c r="BA127" s="7">
        <v>934901071332.98401</v>
      </c>
      <c r="BB127" s="7">
        <v>1053216909887.5601</v>
      </c>
      <c r="BC127" s="7">
        <v>1172614086539.8601</v>
      </c>
      <c r="BD127" s="7">
        <v>1047339010225.25</v>
      </c>
      <c r="BE127" s="7">
        <v>943941876218.74304</v>
      </c>
      <c r="BF127" s="7">
        <v>1144066965324.49</v>
      </c>
      <c r="BG127" s="7">
        <v>1253223044718.99</v>
      </c>
      <c r="BH127" s="7">
        <v>1278427634342.5901</v>
      </c>
      <c r="BI127" s="7">
        <v>1370795199976.1799</v>
      </c>
      <c r="BJ127" s="7">
        <v>1484318219633.6299</v>
      </c>
      <c r="BK127" s="7">
        <v>1465773245547.1499</v>
      </c>
      <c r="BL127" s="7">
        <v>1500111596236.3701</v>
      </c>
      <c r="BM127" s="7">
        <v>1623901496835.79</v>
      </c>
      <c r="BN127" s="7">
        <v>1724845615629.26</v>
      </c>
      <c r="BO127" s="7">
        <v>1646739219509.8899</v>
      </c>
      <c r="BP127" s="7"/>
    </row>
    <row r="128" spans="1:68" hidden="1" outlineLevel="1" x14ac:dyDescent="0.2">
      <c r="A128" t="s">
        <v>279</v>
      </c>
      <c r="B128" t="s">
        <v>278</v>
      </c>
      <c r="C128" t="str">
        <f>VLOOKUP(B128,'Country Code &amp; Info'!A:D,2)</f>
        <v>Kuwait</v>
      </c>
      <c r="D128" t="b">
        <f>IF(ISNA(_xlfn.XLOOKUP(B128,'GDP Pred - 2060'!M:M,'GDP Pred - 2060'!M:M)), FALSE, TRUE)</f>
        <v>0</v>
      </c>
      <c r="E128" t="str">
        <f>VLOOKUP(B128,'Country Code &amp; Info'!A:D,3)</f>
        <v>Middle East &amp; North Africa</v>
      </c>
      <c r="F128" t="s">
        <v>1</v>
      </c>
      <c r="G128" t="s">
        <v>0</v>
      </c>
      <c r="M128">
        <v>2097451694.2033</v>
      </c>
      <c r="N128">
        <v>2391486978.4374099</v>
      </c>
      <c r="O128">
        <v>2441893027.16326</v>
      </c>
      <c r="P128" s="7">
        <v>2663119574.3489199</v>
      </c>
      <c r="Q128" s="7">
        <v>2769532343.8812699</v>
      </c>
      <c r="R128" s="7">
        <v>2873984878.18538</v>
      </c>
      <c r="S128" s="7">
        <v>3880370401.5725899</v>
      </c>
      <c r="T128" s="7">
        <v>4451200972.9400997</v>
      </c>
      <c r="U128" s="7">
        <v>5408293998.6513796</v>
      </c>
      <c r="V128" s="7">
        <v>13004774556.6166</v>
      </c>
      <c r="W128" s="7">
        <v>12024138275.862101</v>
      </c>
      <c r="X128" s="7">
        <v>13131668946.648399</v>
      </c>
      <c r="Y128" s="7">
        <v>14135729588.2763</v>
      </c>
      <c r="Z128" s="7">
        <v>15500908760.450701</v>
      </c>
      <c r="AA128" s="7">
        <v>24746019536.903</v>
      </c>
      <c r="AB128" s="7">
        <v>28638550499.445099</v>
      </c>
      <c r="AC128" s="7">
        <v>25056672166.427502</v>
      </c>
      <c r="AD128" s="7">
        <v>21577977770.058998</v>
      </c>
      <c r="AE128" s="7">
        <v>20869434305.317299</v>
      </c>
      <c r="AF128" s="7">
        <v>21697297872.340401</v>
      </c>
      <c r="AG128" s="7">
        <v>21442619680.851101</v>
      </c>
      <c r="AH128" s="7">
        <v>17903681693.048901</v>
      </c>
      <c r="AI128" s="7">
        <v>22365734481.521301</v>
      </c>
      <c r="AJ128" s="7">
        <v>20692472759.856602</v>
      </c>
      <c r="AK128" s="7">
        <v>24312117767.188599</v>
      </c>
      <c r="AL128" s="7">
        <v>18427777777.777802</v>
      </c>
      <c r="AM128" s="7">
        <v>11008793176.2223</v>
      </c>
      <c r="AN128" s="7">
        <v>19858555214.7239</v>
      </c>
      <c r="AO128" s="7">
        <v>23941391390.7285</v>
      </c>
      <c r="AP128" s="7">
        <v>24848483838.383801</v>
      </c>
      <c r="AQ128" s="7">
        <v>27191353887.399502</v>
      </c>
      <c r="AR128" s="7">
        <v>31493319973.2799</v>
      </c>
      <c r="AS128" s="7">
        <v>30355093966.3699</v>
      </c>
      <c r="AT128" s="7">
        <v>25939960629.921299</v>
      </c>
      <c r="AU128" s="7">
        <v>30123850197.1091</v>
      </c>
      <c r="AV128" s="7">
        <v>37712842242.503304</v>
      </c>
      <c r="AW128" s="7">
        <v>34887512226.9319</v>
      </c>
      <c r="AX128" s="7">
        <v>38137545245.1464</v>
      </c>
      <c r="AY128" s="7">
        <v>47876510067.114098</v>
      </c>
      <c r="AZ128" s="7">
        <v>59439090600.610802</v>
      </c>
      <c r="BA128" s="7">
        <v>80798630136.986298</v>
      </c>
      <c r="BB128" s="7">
        <v>101548931771.192</v>
      </c>
      <c r="BC128" s="7">
        <v>114639690358.90199</v>
      </c>
      <c r="BD128" s="7">
        <v>147395089285.71399</v>
      </c>
      <c r="BE128" s="7">
        <v>105963168867.269</v>
      </c>
      <c r="BF128" s="7">
        <v>115419399860.433</v>
      </c>
      <c r="BG128" s="7">
        <v>154068115942.02899</v>
      </c>
      <c r="BH128" s="7">
        <v>174070382279.38501</v>
      </c>
      <c r="BI128" s="7">
        <v>174161142454.16101</v>
      </c>
      <c r="BJ128" s="7">
        <v>162631412508.784</v>
      </c>
      <c r="BK128" s="7">
        <v>114567298105.683</v>
      </c>
      <c r="BL128" s="7">
        <v>109419728566.7</v>
      </c>
      <c r="BM128" s="7">
        <v>120707220573.689</v>
      </c>
      <c r="BN128" s="7">
        <v>140645364238.41101</v>
      </c>
      <c r="BO128" s="7">
        <v>134628542746.97</v>
      </c>
      <c r="BP128" s="7"/>
    </row>
    <row r="129" spans="1:68" hidden="1" outlineLevel="1" x14ac:dyDescent="0.2">
      <c r="A129" t="s">
        <v>277</v>
      </c>
      <c r="B129" t="s">
        <v>276</v>
      </c>
      <c r="C129" t="str">
        <f>VLOOKUP(B129,'Country Code &amp; Info'!A:D,2)</f>
        <v>Latin America &amp; Caribbean (excluding high income)</v>
      </c>
      <c r="D129" t="b">
        <f>IF(ISNA(_xlfn.XLOOKUP(B129,'GDP Pred - 2060'!M:M,'GDP Pred - 2060'!M:M)), FALSE, TRUE)</f>
        <v>0</v>
      </c>
      <c r="E129">
        <f>VLOOKUP(B129,'Country Code &amp; Info'!A:D,3)</f>
        <v>0</v>
      </c>
      <c r="F129" t="s">
        <v>1</v>
      </c>
      <c r="G129" t="s">
        <v>0</v>
      </c>
      <c r="H129">
        <v>73153738156.643402</v>
      </c>
      <c r="I129">
        <v>76526614142.028397</v>
      </c>
      <c r="J129">
        <v>87603713900.537201</v>
      </c>
      <c r="K129">
        <v>88014649999.932098</v>
      </c>
      <c r="L129">
        <v>98268086143.922394</v>
      </c>
      <c r="M129">
        <v>105189609504.259</v>
      </c>
      <c r="N129">
        <v>115239096361.558</v>
      </c>
      <c r="O129">
        <v>118361322250.87399</v>
      </c>
      <c r="P129" s="7">
        <v>127916461488.58099</v>
      </c>
      <c r="Q129" s="7">
        <v>142675261346.06699</v>
      </c>
      <c r="R129" s="7">
        <v>155226365181.832</v>
      </c>
      <c r="S129" s="7">
        <v>172347605941.30499</v>
      </c>
      <c r="T129" s="7">
        <v>194969494240.987</v>
      </c>
      <c r="U129" s="7">
        <v>254734667786.37201</v>
      </c>
      <c r="V129" s="7">
        <v>339408326160.05103</v>
      </c>
      <c r="W129" s="7">
        <v>364906236112.81403</v>
      </c>
      <c r="X129" s="7">
        <v>404287305731.23999</v>
      </c>
      <c r="Y129" s="7">
        <v>441289975573.745</v>
      </c>
      <c r="Z129" s="7">
        <v>500564125249.60901</v>
      </c>
      <c r="AA129" s="7">
        <v>592908483785.52502</v>
      </c>
      <c r="AB129" s="7">
        <v>709844972592.23096</v>
      </c>
      <c r="AC129" s="7">
        <v>819350699770.33301</v>
      </c>
      <c r="AD129" s="7">
        <v>767568369444.80298</v>
      </c>
      <c r="AE129" s="7">
        <v>677029009556.01794</v>
      </c>
      <c r="AF129" s="7">
        <v>682618305925.80396</v>
      </c>
      <c r="AG129" s="7">
        <v>705531082576.39197</v>
      </c>
      <c r="AH129" s="7">
        <v>709054945006.12903</v>
      </c>
      <c r="AI129" s="7">
        <v>744601713477.80298</v>
      </c>
      <c r="AJ129" s="7">
        <v>842387306516.66394</v>
      </c>
      <c r="AK129" s="7">
        <v>920339470909.54004</v>
      </c>
      <c r="AL129" s="7">
        <v>1083345539027.4301</v>
      </c>
      <c r="AM129" s="7">
        <v>1344223892181.1499</v>
      </c>
      <c r="AN129" s="7">
        <v>1251770245379.98</v>
      </c>
      <c r="AO129" s="7">
        <v>1448544701712.8401</v>
      </c>
      <c r="AP129" s="7">
        <v>1658550212160.7</v>
      </c>
      <c r="AQ129" s="7">
        <v>1755437480659.9099</v>
      </c>
      <c r="AR129" s="7">
        <v>1902844447807.25</v>
      </c>
      <c r="AS129" s="7">
        <v>2085143078588.54</v>
      </c>
      <c r="AT129" s="7">
        <v>2099574001531.6399</v>
      </c>
      <c r="AU129" s="7">
        <v>1877278381492.0801</v>
      </c>
      <c r="AV129" s="7">
        <v>2085517971693.78</v>
      </c>
      <c r="AW129" s="7">
        <v>2036341753827.21</v>
      </c>
      <c r="AX129" s="7">
        <v>1811639610804.8601</v>
      </c>
      <c r="AY129" s="7">
        <v>1843492150629.99</v>
      </c>
      <c r="AZ129" s="7">
        <v>2120975948393.1699</v>
      </c>
      <c r="BA129" s="7">
        <v>2577944615284.02</v>
      </c>
      <c r="BB129" s="7">
        <v>3026668201068.3799</v>
      </c>
      <c r="BC129" s="7">
        <v>3590490310643.3301</v>
      </c>
      <c r="BD129" s="7">
        <v>4203544104126.5898</v>
      </c>
      <c r="BE129" s="7">
        <v>3939461786129.4399</v>
      </c>
      <c r="BF129" s="7">
        <v>4911339906677.7998</v>
      </c>
      <c r="BG129" s="7">
        <v>5592263150707.6904</v>
      </c>
      <c r="BH129" s="7">
        <v>5629206749772.0098</v>
      </c>
      <c r="BI129" s="7">
        <v>5755372416436.7695</v>
      </c>
      <c r="BJ129" s="7">
        <v>5891055018081.2197</v>
      </c>
      <c r="BK129" s="7">
        <v>5006910615827.79</v>
      </c>
      <c r="BL129" s="7">
        <v>4865726916709.8799</v>
      </c>
      <c r="BM129" s="7">
        <v>5425412038876.0596</v>
      </c>
      <c r="BN129" s="7">
        <v>5226072829129.2402</v>
      </c>
      <c r="BO129" s="7">
        <v>5149595087470.1699</v>
      </c>
      <c r="BP129" s="7"/>
    </row>
    <row r="130" spans="1:68" hidden="1" outlineLevel="1" x14ac:dyDescent="0.2">
      <c r="A130" t="s">
        <v>275</v>
      </c>
      <c r="B130" t="s">
        <v>274</v>
      </c>
      <c r="C130" t="str">
        <f>VLOOKUP(B130,'Country Code &amp; Info'!A:D,2)</f>
        <v>Lao PDR</v>
      </c>
      <c r="D130" t="b">
        <f>IF(ISNA(_xlfn.XLOOKUP(B130,'GDP Pred - 2060'!M:M,'GDP Pred - 2060'!M:M)), FALSE, TRUE)</f>
        <v>0</v>
      </c>
      <c r="E130" t="str">
        <f>VLOOKUP(B130,'Country Code &amp; Info'!A:D,3)</f>
        <v>East Asia &amp; Pacific</v>
      </c>
      <c r="F130" t="s">
        <v>1</v>
      </c>
      <c r="G130" t="s">
        <v>0</v>
      </c>
      <c r="P130" s="7"/>
      <c r="Q130" s="7"/>
      <c r="R130" s="7"/>
      <c r="S130" s="7"/>
      <c r="T130" s="7"/>
      <c r="U130" s="7"/>
      <c r="V130" s="7"/>
      <c r="W130" s="7"/>
      <c r="X130" s="7"/>
      <c r="Y130" s="7"/>
      <c r="Z130" s="7"/>
      <c r="AA130" s="7"/>
      <c r="AB130" s="7"/>
      <c r="AC130" s="7"/>
      <c r="AD130" s="7"/>
      <c r="AE130" s="7"/>
      <c r="AF130" s="7">
        <v>1757142805.7142899</v>
      </c>
      <c r="AG130" s="7">
        <v>2366666615.5555601</v>
      </c>
      <c r="AH130" s="7">
        <v>1776842041.0526299</v>
      </c>
      <c r="AI130" s="7">
        <v>1087273103.6963899</v>
      </c>
      <c r="AJ130" s="7">
        <v>598961269.29787898</v>
      </c>
      <c r="AK130" s="7">
        <v>714046821.09379697</v>
      </c>
      <c r="AL130" s="7">
        <v>865559856.16390002</v>
      </c>
      <c r="AM130" s="7">
        <v>1028087972.31085</v>
      </c>
      <c r="AN130" s="7">
        <v>1127806944.6151299</v>
      </c>
      <c r="AO130" s="7">
        <v>1327748654.6596899</v>
      </c>
      <c r="AP130" s="7">
        <v>1543606345.1168399</v>
      </c>
      <c r="AQ130" s="7">
        <v>1763536304.5396399</v>
      </c>
      <c r="AR130" s="7">
        <v>1873671550.34636</v>
      </c>
      <c r="AS130" s="7">
        <v>1747011857.3310699</v>
      </c>
      <c r="AT130" s="7">
        <v>1280177838.7190499</v>
      </c>
      <c r="AU130" s="7">
        <v>1454430642.4918301</v>
      </c>
      <c r="AV130" s="7">
        <v>1731198022.4549401</v>
      </c>
      <c r="AW130" s="7">
        <v>1768619058.3464701</v>
      </c>
      <c r="AX130" s="7">
        <v>1758176653.0774601</v>
      </c>
      <c r="AY130" s="7">
        <v>2023324407.30316</v>
      </c>
      <c r="AZ130" s="7">
        <v>2366398119.8821001</v>
      </c>
      <c r="BA130" s="7">
        <v>2735558726.2562499</v>
      </c>
      <c r="BB130" s="7">
        <v>3452882514.0016599</v>
      </c>
      <c r="BC130" s="7">
        <v>4222962987.53859</v>
      </c>
      <c r="BD130" s="7">
        <v>5443915120.5079498</v>
      </c>
      <c r="BE130" s="7">
        <v>5832915387.0890799</v>
      </c>
      <c r="BF130" s="7">
        <v>7127792629.5829401</v>
      </c>
      <c r="BG130" s="7">
        <v>8749241114.1891308</v>
      </c>
      <c r="BH130" s="7">
        <v>10191350119.680799</v>
      </c>
      <c r="BI130" s="7">
        <v>11942230508.334</v>
      </c>
      <c r="BJ130" s="7">
        <v>13268458231.9284</v>
      </c>
      <c r="BK130" s="7">
        <v>14390442307.399599</v>
      </c>
      <c r="BL130" s="7">
        <v>15805692545.872299</v>
      </c>
      <c r="BM130" s="7">
        <v>16853087485.4118</v>
      </c>
      <c r="BN130" s="7">
        <v>17953786416.143101</v>
      </c>
      <c r="BO130" s="7">
        <v>18173839147.4011</v>
      </c>
      <c r="BP130" s="7"/>
    </row>
    <row r="131" spans="1:68" hidden="1" outlineLevel="1" x14ac:dyDescent="0.2">
      <c r="A131" t="s">
        <v>273</v>
      </c>
      <c r="B131" t="s">
        <v>272</v>
      </c>
      <c r="C131" t="str">
        <f>VLOOKUP(B131,'Country Code &amp; Info'!A:D,2)</f>
        <v>Lebanon</v>
      </c>
      <c r="D131" t="b">
        <f>IF(ISNA(_xlfn.XLOOKUP(B131,'GDP Pred - 2060'!M:M,'GDP Pred - 2060'!M:M)), FALSE, TRUE)</f>
        <v>0</v>
      </c>
      <c r="E131" t="str">
        <f>VLOOKUP(B131,'Country Code &amp; Info'!A:D,3)</f>
        <v>Middle East &amp; North Africa</v>
      </c>
      <c r="F131" t="s">
        <v>1</v>
      </c>
      <c r="G131" t="s">
        <v>0</v>
      </c>
      <c r="P131" s="7"/>
      <c r="Q131" s="7"/>
      <c r="R131" s="7"/>
      <c r="S131" s="7"/>
      <c r="T131" s="7"/>
      <c r="U131" s="7"/>
      <c r="V131" s="7"/>
      <c r="W131" s="7"/>
      <c r="X131" s="7"/>
      <c r="Y131" s="7"/>
      <c r="Z131" s="7"/>
      <c r="AA131" s="7"/>
      <c r="AB131" s="7"/>
      <c r="AC131" s="7"/>
      <c r="AD131" s="7"/>
      <c r="AE131" s="7"/>
      <c r="AF131" s="7"/>
      <c r="AG131" s="7"/>
      <c r="AH131" s="7"/>
      <c r="AI131" s="7"/>
      <c r="AJ131" s="7">
        <v>3313540067.9324598</v>
      </c>
      <c r="AK131" s="7">
        <v>2717998687.7100201</v>
      </c>
      <c r="AL131" s="7">
        <v>2838485353.9618702</v>
      </c>
      <c r="AM131" s="7">
        <v>4690415092.5366297</v>
      </c>
      <c r="AN131" s="7">
        <v>5843579160.9012203</v>
      </c>
      <c r="AO131" s="7">
        <v>7941744492.1211004</v>
      </c>
      <c r="AP131" s="7">
        <v>9599127049.9375</v>
      </c>
      <c r="AQ131" s="7">
        <v>11718795528.4939</v>
      </c>
      <c r="AR131" s="7">
        <v>13690217333.269699</v>
      </c>
      <c r="AS131" s="7">
        <v>15751867489.444599</v>
      </c>
      <c r="AT131" s="7">
        <v>17247179005.5219</v>
      </c>
      <c r="AU131" s="7">
        <v>17391056369.226501</v>
      </c>
      <c r="AV131" s="7">
        <v>17260364842.454399</v>
      </c>
      <c r="AW131" s="7">
        <v>17649751243.781101</v>
      </c>
      <c r="AX131" s="7">
        <v>19152238805.9701</v>
      </c>
      <c r="AY131" s="7">
        <v>20082918739.635201</v>
      </c>
      <c r="AZ131" s="7">
        <v>21159827992.039799</v>
      </c>
      <c r="BA131" s="7">
        <v>21497336498.971802</v>
      </c>
      <c r="BB131" s="7">
        <v>22022709851.542301</v>
      </c>
      <c r="BC131" s="7">
        <v>24827355014.66</v>
      </c>
      <c r="BD131" s="7">
        <v>29118916105.605301</v>
      </c>
      <c r="BE131" s="7">
        <v>35399582928.623596</v>
      </c>
      <c r="BF131" s="7">
        <v>38443907042.321701</v>
      </c>
      <c r="BG131" s="7">
        <v>39927125961.194</v>
      </c>
      <c r="BH131" s="7">
        <v>44035991745.6716</v>
      </c>
      <c r="BI131" s="7">
        <v>46909335135.124397</v>
      </c>
      <c r="BJ131" s="7">
        <v>48134486624.610298</v>
      </c>
      <c r="BK131" s="7">
        <v>49939374832.703102</v>
      </c>
      <c r="BL131" s="7">
        <v>51205122503.814301</v>
      </c>
      <c r="BM131" s="7">
        <v>53140638269.121101</v>
      </c>
      <c r="BN131" s="7">
        <v>54961275741.558899</v>
      </c>
      <c r="BO131" s="7">
        <v>51991634491.634499</v>
      </c>
      <c r="BP131" s="7"/>
    </row>
    <row r="132" spans="1:68" hidden="1" outlineLevel="1" x14ac:dyDescent="0.2">
      <c r="A132" t="s">
        <v>271</v>
      </c>
      <c r="B132" t="s">
        <v>270</v>
      </c>
      <c r="C132" t="str">
        <f>VLOOKUP(B132,'Country Code &amp; Info'!A:D,2)</f>
        <v>Liberia</v>
      </c>
      <c r="D132" t="b">
        <f>IF(ISNA(_xlfn.XLOOKUP(B132,'GDP Pred - 2060'!M:M,'GDP Pred - 2060'!M:M)), FALSE, TRUE)</f>
        <v>0</v>
      </c>
      <c r="E132" t="str">
        <f>VLOOKUP(B132,'Country Code &amp; Info'!A:D,3)</f>
        <v>Sub-Saharan Africa</v>
      </c>
      <c r="F132" t="s">
        <v>1</v>
      </c>
      <c r="G132" t="s">
        <v>0</v>
      </c>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v>874000000</v>
      </c>
      <c r="AW132" s="7">
        <v>906000000</v>
      </c>
      <c r="AX132" s="7">
        <v>927000000</v>
      </c>
      <c r="AY132" s="7">
        <v>748000000</v>
      </c>
      <c r="AZ132" s="7">
        <v>897000000</v>
      </c>
      <c r="BA132" s="7">
        <v>949000000</v>
      </c>
      <c r="BB132" s="7">
        <v>1119000000</v>
      </c>
      <c r="BC132" s="7">
        <v>1373000000</v>
      </c>
      <c r="BD132" s="7">
        <v>1726000000</v>
      </c>
      <c r="BE132" s="7">
        <v>1768000000</v>
      </c>
      <c r="BF132" s="7">
        <v>1998000000</v>
      </c>
      <c r="BG132" s="7">
        <v>2398000000</v>
      </c>
      <c r="BH132" s="7">
        <v>2721000000</v>
      </c>
      <c r="BI132" s="7">
        <v>3067000000</v>
      </c>
      <c r="BJ132" s="7">
        <v>3144000000</v>
      </c>
      <c r="BK132" s="7">
        <v>3177000000</v>
      </c>
      <c r="BL132" s="7">
        <v>3277826000</v>
      </c>
      <c r="BM132" s="7">
        <v>3285455000</v>
      </c>
      <c r="BN132" s="7">
        <v>3264000000</v>
      </c>
      <c r="BO132" s="7">
        <v>3070518100</v>
      </c>
      <c r="BP132" s="7"/>
    </row>
    <row r="133" spans="1:68" hidden="1" outlineLevel="1" x14ac:dyDescent="0.2">
      <c r="A133" t="s">
        <v>269</v>
      </c>
      <c r="B133" t="s">
        <v>268</v>
      </c>
      <c r="C133" t="str">
        <f>VLOOKUP(B133,'Country Code &amp; Info'!A:D,2)</f>
        <v>Libya</v>
      </c>
      <c r="D133" t="b">
        <f>IF(ISNA(_xlfn.XLOOKUP(B133,'GDP Pred - 2060'!M:M,'GDP Pred - 2060'!M:M)), FALSE, TRUE)</f>
        <v>0</v>
      </c>
      <c r="E133" t="str">
        <f>VLOOKUP(B133,'Country Code &amp; Info'!A:D,3)</f>
        <v>Middle East &amp; North Africa</v>
      </c>
      <c r="F133" t="s">
        <v>1</v>
      </c>
      <c r="G133" t="s">
        <v>0</v>
      </c>
      <c r="P133" s="7"/>
      <c r="Q133" s="7"/>
      <c r="R133" s="7"/>
      <c r="S133" s="7"/>
      <c r="T133" s="7"/>
      <c r="U133" s="7"/>
      <c r="V133" s="7"/>
      <c r="W133" s="7"/>
      <c r="X133" s="7"/>
      <c r="Y133" s="7"/>
      <c r="Z133" s="7"/>
      <c r="AA133" s="7"/>
      <c r="AB133" s="7"/>
      <c r="AC133" s="7"/>
      <c r="AD133" s="7"/>
      <c r="AE133" s="7"/>
      <c r="AF133" s="7"/>
      <c r="AG133" s="7"/>
      <c r="AH133" s="7"/>
      <c r="AI133" s="7"/>
      <c r="AJ133" s="7"/>
      <c r="AK133" s="7"/>
      <c r="AL133" s="7">
        <v>28901836158.192101</v>
      </c>
      <c r="AM133" s="7">
        <v>31995012468.8279</v>
      </c>
      <c r="AN133" s="7">
        <v>33881392045.454498</v>
      </c>
      <c r="AO133" s="7">
        <v>30657030223.390301</v>
      </c>
      <c r="AP133" s="7">
        <v>28607921928.817501</v>
      </c>
      <c r="AQ133" s="7">
        <v>25544128198.995499</v>
      </c>
      <c r="AR133" s="7">
        <v>27884615384.615398</v>
      </c>
      <c r="AS133" s="7">
        <v>30698633109.1343</v>
      </c>
      <c r="AT133" s="7">
        <v>27249786142.001701</v>
      </c>
      <c r="AU133" s="7">
        <v>35976714100.905602</v>
      </c>
      <c r="AV133" s="7">
        <v>38270206950.410004</v>
      </c>
      <c r="AW133" s="7">
        <v>34110064452.1567</v>
      </c>
      <c r="AX133" s="7">
        <v>20481889763.779499</v>
      </c>
      <c r="AY133" s="7">
        <v>26265625000</v>
      </c>
      <c r="AZ133" s="7">
        <v>33122307692.307701</v>
      </c>
      <c r="BA133" s="7">
        <v>47334148578.416397</v>
      </c>
      <c r="BB133" s="7">
        <v>54961936662.606598</v>
      </c>
      <c r="BC133" s="7">
        <v>67516236337.715797</v>
      </c>
      <c r="BD133" s="7">
        <v>87140405361.229202</v>
      </c>
      <c r="BE133" s="7">
        <v>63028320702.034302</v>
      </c>
      <c r="BF133" s="7">
        <v>74773444900.536804</v>
      </c>
      <c r="BG133" s="7">
        <v>34699395523.6073</v>
      </c>
      <c r="BH133" s="7">
        <v>81873662518.823807</v>
      </c>
      <c r="BI133" s="7">
        <v>65502870173.783096</v>
      </c>
      <c r="BJ133" s="7">
        <v>41142722414.335098</v>
      </c>
      <c r="BK133" s="7">
        <v>27842131479.872601</v>
      </c>
      <c r="BL133" s="7">
        <v>26197143268.124298</v>
      </c>
      <c r="BM133" s="7">
        <v>37883243650.452003</v>
      </c>
      <c r="BN133" s="7">
        <v>52607888717.9487</v>
      </c>
      <c r="BO133" s="7">
        <v>52091152228.342499</v>
      </c>
      <c r="BP133" s="7"/>
    </row>
    <row r="134" spans="1:68" hidden="1" outlineLevel="1" x14ac:dyDescent="0.2">
      <c r="A134" t="s">
        <v>267</v>
      </c>
      <c r="B134" t="s">
        <v>266</v>
      </c>
      <c r="C134" t="str">
        <f>VLOOKUP(B134,'Country Code &amp; Info'!A:D,2)</f>
        <v>St. Lucia</v>
      </c>
      <c r="D134" t="b">
        <f>IF(ISNA(_xlfn.XLOOKUP(B134,'GDP Pred - 2060'!M:M,'GDP Pred - 2060'!M:M)), FALSE, TRUE)</f>
        <v>0</v>
      </c>
      <c r="E134" t="str">
        <f>VLOOKUP(B134,'Country Code &amp; Info'!A:D,3)</f>
        <v>Latin America &amp; Caribbean</v>
      </c>
      <c r="F134" t="s">
        <v>1</v>
      </c>
      <c r="G134" t="s">
        <v>0</v>
      </c>
      <c r="P134" s="7"/>
      <c r="Q134" s="7"/>
      <c r="R134" s="7"/>
      <c r="S134" s="7"/>
      <c r="T134" s="7"/>
      <c r="U134" s="7"/>
      <c r="V134" s="7"/>
      <c r="W134" s="7"/>
      <c r="X134" s="7"/>
      <c r="Y134" s="7"/>
      <c r="Z134" s="7"/>
      <c r="AA134" s="7"/>
      <c r="AB134" s="7">
        <v>170370370.37037</v>
      </c>
      <c r="AC134" s="7">
        <v>194444444.444444</v>
      </c>
      <c r="AD134" s="7">
        <v>183333333.33333299</v>
      </c>
      <c r="AE134" s="7">
        <v>197037037.03703699</v>
      </c>
      <c r="AF134" s="7">
        <v>251481481.48148099</v>
      </c>
      <c r="AG134" s="7">
        <v>284444444.444444</v>
      </c>
      <c r="AH134" s="7">
        <v>340000000</v>
      </c>
      <c r="AI134" s="7">
        <v>375555555.555556</v>
      </c>
      <c r="AJ134" s="7">
        <v>429629629.62963003</v>
      </c>
      <c r="AK134" s="7">
        <v>486666666.66666698</v>
      </c>
      <c r="AL134" s="7">
        <v>579629629.62962997</v>
      </c>
      <c r="AM134" s="7">
        <v>613703703.703704</v>
      </c>
      <c r="AN134" s="7">
        <v>674074074.07407403</v>
      </c>
      <c r="AO134" s="7">
        <v>684814814.81481504</v>
      </c>
      <c r="AP134" s="7">
        <v>713703703.703704</v>
      </c>
      <c r="AQ134" s="7">
        <v>762962962.96296299</v>
      </c>
      <c r="AR134" s="7">
        <v>788888888.88888896</v>
      </c>
      <c r="AS134" s="7">
        <v>805925925.92592597</v>
      </c>
      <c r="AT134" s="7">
        <v>877407407.40740705</v>
      </c>
      <c r="AU134" s="7">
        <v>921851851.85185206</v>
      </c>
      <c r="AV134" s="7">
        <v>932592592.592592</v>
      </c>
      <c r="AW134" s="7">
        <v>892592592.592592</v>
      </c>
      <c r="AX134" s="7">
        <v>900000000</v>
      </c>
      <c r="AY134" s="7">
        <v>987407407.40740705</v>
      </c>
      <c r="AZ134" s="7">
        <v>1066666666.66667</v>
      </c>
      <c r="BA134" s="7">
        <v>1135555555.5555601</v>
      </c>
      <c r="BB134" s="7">
        <v>1268319185.18519</v>
      </c>
      <c r="BC134" s="7">
        <v>1336088814.81481</v>
      </c>
      <c r="BD134" s="7">
        <v>1437731111.11111</v>
      </c>
      <c r="BE134" s="7">
        <v>1401507888.88889</v>
      </c>
      <c r="BF134" s="7">
        <v>1486758037.03704</v>
      </c>
      <c r="BG134" s="7">
        <v>1576988407.4074099</v>
      </c>
      <c r="BH134" s="7">
        <v>1605146777.7777801</v>
      </c>
      <c r="BI134" s="7">
        <v>1664816740.7407401</v>
      </c>
      <c r="BJ134" s="7">
        <v>1755130814.81481</v>
      </c>
      <c r="BK134" s="7">
        <v>1808079888.88889</v>
      </c>
      <c r="BL134" s="7">
        <v>1865375222.2222199</v>
      </c>
      <c r="BM134" s="7">
        <v>1999090407.4074099</v>
      </c>
      <c r="BN134" s="7">
        <v>2065875074.07407</v>
      </c>
      <c r="BO134" s="7">
        <v>2122450629.6296301</v>
      </c>
      <c r="BP134" s="7"/>
    </row>
    <row r="135" spans="1:68" hidden="1" outlineLevel="1" x14ac:dyDescent="0.2">
      <c r="A135" t="s">
        <v>265</v>
      </c>
      <c r="B135" t="s">
        <v>264</v>
      </c>
      <c r="C135" t="str">
        <f>VLOOKUP(B135,'Country Code &amp; Info'!A:D,2)</f>
        <v>Latin America &amp; Caribbean</v>
      </c>
      <c r="D135" t="b">
        <f>IF(ISNA(_xlfn.XLOOKUP(B135,'GDP Pred - 2060'!M:M,'GDP Pred - 2060'!M:M)), FALSE, TRUE)</f>
        <v>0</v>
      </c>
      <c r="E135">
        <f>VLOOKUP(B135,'Country Code &amp; Info'!A:D,3)</f>
        <v>0</v>
      </c>
      <c r="F135" t="s">
        <v>1</v>
      </c>
      <c r="G135" t="s">
        <v>0</v>
      </c>
      <c r="H135">
        <v>81651479231.459503</v>
      </c>
      <c r="I135">
        <v>86450321729.4785</v>
      </c>
      <c r="J135">
        <v>98887359119.328705</v>
      </c>
      <c r="K135">
        <v>99799426620.610901</v>
      </c>
      <c r="L135">
        <v>111214891178.842</v>
      </c>
      <c r="M135">
        <v>118563293437.015</v>
      </c>
      <c r="N135">
        <v>130040207765.66299</v>
      </c>
      <c r="O135">
        <v>133466326898.19901</v>
      </c>
      <c r="P135" s="7">
        <v>143750451136.715</v>
      </c>
      <c r="Q135" s="7">
        <v>160979527184.745</v>
      </c>
      <c r="R135" s="7">
        <v>175254712858.42401</v>
      </c>
      <c r="S135" s="7">
        <v>195820349696.88199</v>
      </c>
      <c r="T135" s="7">
        <v>219970686846.979</v>
      </c>
      <c r="U135" s="7">
        <v>288103828632.95099</v>
      </c>
      <c r="V135" s="7">
        <v>374426217124.89697</v>
      </c>
      <c r="W135" s="7">
        <v>392082486846.258</v>
      </c>
      <c r="X135" s="7">
        <v>435581560699.34802</v>
      </c>
      <c r="Y135" s="7">
        <v>478739495814.935</v>
      </c>
      <c r="Z135" s="7">
        <v>543517945232.05499</v>
      </c>
      <c r="AA135" s="7">
        <v>647980343698.13306</v>
      </c>
      <c r="AB135" s="7">
        <v>780555585349.49194</v>
      </c>
      <c r="AC135" s="7">
        <v>900089097896.23706</v>
      </c>
      <c r="AD135" s="7">
        <v>839696082486.64502</v>
      </c>
      <c r="AE135" s="7">
        <v>740176346086.88306</v>
      </c>
      <c r="AF135" s="7">
        <v>747410348556.72998</v>
      </c>
      <c r="AG135" s="7">
        <v>769881894378.12598</v>
      </c>
      <c r="AH135" s="7">
        <v>775522746945.23596</v>
      </c>
      <c r="AI135" s="7">
        <v>818695798785.85303</v>
      </c>
      <c r="AJ135" s="7">
        <v>923091196020.19995</v>
      </c>
      <c r="AK135" s="7">
        <v>1007682218957.41</v>
      </c>
      <c r="AL135" s="7">
        <v>1179423827275.3999</v>
      </c>
      <c r="AM135" s="7">
        <v>1450716615697.5801</v>
      </c>
      <c r="AN135" s="7">
        <v>1371234285179.6299</v>
      </c>
      <c r="AO135" s="7">
        <v>1576860924224.8501</v>
      </c>
      <c r="AP135" s="7">
        <v>1802125096216.99</v>
      </c>
      <c r="AQ135" s="7">
        <v>1921638417224.05</v>
      </c>
      <c r="AR135" s="7">
        <v>2079400118657.98</v>
      </c>
      <c r="AS135" s="7">
        <v>2279633357152.0098</v>
      </c>
      <c r="AT135" s="7">
        <v>2300304109239.7402</v>
      </c>
      <c r="AU135" s="7">
        <v>2075440466259.8</v>
      </c>
      <c r="AV135" s="7">
        <v>2292220469358.8999</v>
      </c>
      <c r="AW135" s="7">
        <v>2242700700406.3799</v>
      </c>
      <c r="AX135" s="7">
        <v>2012306670482.3799</v>
      </c>
      <c r="AY135" s="7">
        <v>2055238630020.8301</v>
      </c>
      <c r="AZ135" s="7">
        <v>2368622220842.4102</v>
      </c>
      <c r="BA135" s="7">
        <v>2864002665324.9302</v>
      </c>
      <c r="BB135" s="7">
        <v>3356729611331.0601</v>
      </c>
      <c r="BC135" s="7">
        <v>3954478955474.6201</v>
      </c>
      <c r="BD135" s="7">
        <v>4595388632453.75</v>
      </c>
      <c r="BE135" s="7">
        <v>4319275616145.6201</v>
      </c>
      <c r="BF135" s="7">
        <v>5354420958073.6797</v>
      </c>
      <c r="BG135" s="7">
        <v>6087457540728.0898</v>
      </c>
      <c r="BH135" s="7">
        <v>6150616417221.4805</v>
      </c>
      <c r="BI135" s="7">
        <v>6301890298662.7998</v>
      </c>
      <c r="BJ135" s="7">
        <v>6425251637774.5801</v>
      </c>
      <c r="BK135" s="7">
        <v>5529111180660.8604</v>
      </c>
      <c r="BL135" s="7">
        <v>5398482890244.6797</v>
      </c>
      <c r="BM135" s="7">
        <v>5995428836310.1396</v>
      </c>
      <c r="BN135" s="7">
        <v>5823558182037.5898</v>
      </c>
      <c r="BO135" s="7">
        <v>5733773582151.1699</v>
      </c>
      <c r="BP135" s="7"/>
    </row>
    <row r="136" spans="1:68" hidden="1" outlineLevel="1" x14ac:dyDescent="0.2">
      <c r="A136" t="s">
        <v>263</v>
      </c>
      <c r="B136" t="s">
        <v>262</v>
      </c>
      <c r="C136" t="str">
        <f>VLOOKUP(B136,'Country Code &amp; Info'!A:D,2)</f>
        <v>Least developed countries: UN classification</v>
      </c>
      <c r="D136" t="b">
        <f>IF(ISNA(_xlfn.XLOOKUP(B136,'GDP Pred - 2060'!M:M,'GDP Pred - 2060'!M:M)), FALSE, TRUE)</f>
        <v>0</v>
      </c>
      <c r="E136">
        <f>VLOOKUP(B136,'Country Code &amp; Info'!A:D,3)</f>
        <v>0</v>
      </c>
      <c r="F136" t="s">
        <v>1</v>
      </c>
      <c r="G136" t="s">
        <v>0</v>
      </c>
      <c r="P136" s="7"/>
      <c r="Q136" s="7"/>
      <c r="R136" s="7"/>
      <c r="S136" s="7"/>
      <c r="T136" s="7"/>
      <c r="U136" s="7"/>
      <c r="V136" s="7"/>
      <c r="W136" s="7"/>
      <c r="X136" s="7"/>
      <c r="Y136" s="7"/>
      <c r="Z136" s="7"/>
      <c r="AA136" s="7"/>
      <c r="AB136" s="7">
        <v>116008954867.674</v>
      </c>
      <c r="AC136" s="7">
        <v>117520926416.196</v>
      </c>
      <c r="AD136" s="7">
        <v>117050978396.32899</v>
      </c>
      <c r="AE136" s="7">
        <v>110187433204.48801</v>
      </c>
      <c r="AF136" s="7">
        <v>109192126531.64799</v>
      </c>
      <c r="AG136" s="7">
        <v>121015659181.034</v>
      </c>
      <c r="AH136" s="7">
        <v>131248595804.70399</v>
      </c>
      <c r="AI136" s="7">
        <v>147070340035.03101</v>
      </c>
      <c r="AJ136" s="7">
        <v>152438036318.289</v>
      </c>
      <c r="AK136" s="7">
        <v>155813437665.04901</v>
      </c>
      <c r="AL136" s="7">
        <v>163851495143.42899</v>
      </c>
      <c r="AM136" s="7">
        <v>164557303526.33701</v>
      </c>
      <c r="AN136" s="7">
        <v>149618646551.23801</v>
      </c>
      <c r="AO136" s="7">
        <v>148554713129.216</v>
      </c>
      <c r="AP136" s="7">
        <v>137875760994.789</v>
      </c>
      <c r="AQ136" s="7">
        <v>157359416930.776</v>
      </c>
      <c r="AR136" s="7">
        <v>173179697706.89499</v>
      </c>
      <c r="AS136" s="7">
        <v>182665155023.80099</v>
      </c>
      <c r="AT136" s="7">
        <v>187036227999.38101</v>
      </c>
      <c r="AU136" s="7">
        <v>191065084989.86301</v>
      </c>
      <c r="AV136" s="7">
        <v>218859175688.01599</v>
      </c>
      <c r="AW136" s="7">
        <v>209110862391.47198</v>
      </c>
      <c r="AX136" s="7">
        <v>226712641931.09299</v>
      </c>
      <c r="AY136" s="7">
        <v>256481147742.841</v>
      </c>
      <c r="AZ136" s="7">
        <v>293619638940.34302</v>
      </c>
      <c r="BA136" s="7">
        <v>344378825964.80701</v>
      </c>
      <c r="BB136" s="7">
        <v>401303767820.453</v>
      </c>
      <c r="BC136" s="7">
        <v>480868005478.46698</v>
      </c>
      <c r="BD136" s="7">
        <v>596072414919.89905</v>
      </c>
      <c r="BE136" s="7">
        <v>600689212235.39502</v>
      </c>
      <c r="BF136" s="7">
        <v>681479742284.88098</v>
      </c>
      <c r="BG136" s="7">
        <v>777974900640.13098</v>
      </c>
      <c r="BH136" s="7">
        <v>825601965720.88403</v>
      </c>
      <c r="BI136" s="7">
        <v>900814827671.80505</v>
      </c>
      <c r="BJ136" s="7">
        <v>973240762378.08398</v>
      </c>
      <c r="BK136" s="7">
        <v>965699470815.09998</v>
      </c>
      <c r="BL136" s="7">
        <v>949853197066.68604</v>
      </c>
      <c r="BM136" s="7">
        <v>1032542265628.49</v>
      </c>
      <c r="BN136" s="7">
        <v>1072525798875.97</v>
      </c>
      <c r="BO136" s="7">
        <v>1114303635510.9099</v>
      </c>
      <c r="BP136" s="7"/>
    </row>
    <row r="137" spans="1:68" hidden="1" outlineLevel="1" x14ac:dyDescent="0.2">
      <c r="A137" t="s">
        <v>261</v>
      </c>
      <c r="B137" t="s">
        <v>260</v>
      </c>
      <c r="C137" t="str">
        <f>VLOOKUP(B137,'Country Code &amp; Info'!A:D,2)</f>
        <v>Low income</v>
      </c>
      <c r="D137" t="b">
        <f>IF(ISNA(_xlfn.XLOOKUP(B137,'GDP Pred - 2060'!M:M,'GDP Pred - 2060'!M:M)), FALSE, TRUE)</f>
        <v>0</v>
      </c>
      <c r="E137">
        <f>VLOOKUP(B137,'Country Code &amp; Info'!A:D,3)</f>
        <v>0</v>
      </c>
      <c r="F137" t="s">
        <v>1</v>
      </c>
      <c r="G137" t="s">
        <v>0</v>
      </c>
      <c r="O137">
        <v>20832018687.729801</v>
      </c>
      <c r="P137" s="7">
        <v>21857640201.7724</v>
      </c>
      <c r="Q137" s="7">
        <v>25077024012.405701</v>
      </c>
      <c r="R137" s="7">
        <v>25988904223.2584</v>
      </c>
      <c r="S137" s="7">
        <v>28952361240.996201</v>
      </c>
      <c r="T137" s="7">
        <v>31605260910.969898</v>
      </c>
      <c r="U137" s="7">
        <v>37735157717.947502</v>
      </c>
      <c r="V137" s="7">
        <v>46983901222.912498</v>
      </c>
      <c r="W137" s="7">
        <v>55448739043.8088</v>
      </c>
      <c r="X137" s="7">
        <v>58886785629.498199</v>
      </c>
      <c r="Y137" s="7">
        <v>68383140229.901497</v>
      </c>
      <c r="Z137" s="7">
        <v>76808388209.531403</v>
      </c>
      <c r="AA137" s="7">
        <v>83255754791.189194</v>
      </c>
      <c r="AB137" s="7">
        <v>88450233286.878296</v>
      </c>
      <c r="AC137" s="7">
        <v>91244434127.902298</v>
      </c>
      <c r="AD137" s="7">
        <v>94116571540.846603</v>
      </c>
      <c r="AE137" s="7">
        <v>91243971703.102097</v>
      </c>
      <c r="AF137" s="7">
        <v>88655858614.493698</v>
      </c>
      <c r="AG137" s="7">
        <v>92836803986.778702</v>
      </c>
      <c r="AH137" s="7">
        <v>99319148184.057907</v>
      </c>
      <c r="AI137" s="7">
        <v>106676562579.86</v>
      </c>
      <c r="AJ137" s="7">
        <v>105160364303.27299</v>
      </c>
      <c r="AK137" s="7">
        <v>103664369482.688</v>
      </c>
      <c r="AL137" s="7">
        <v>109176597222.75999</v>
      </c>
      <c r="AM137" s="7">
        <v>109906542174.90401</v>
      </c>
      <c r="AN137" s="7">
        <v>96329680353.167801</v>
      </c>
      <c r="AO137" s="7">
        <v>96626100077.195694</v>
      </c>
      <c r="AP137" s="7">
        <v>83301895368.305206</v>
      </c>
      <c r="AQ137" s="7">
        <v>93844997135.154495</v>
      </c>
      <c r="AR137" s="7">
        <v>98861086919.505707</v>
      </c>
      <c r="AS137" s="7">
        <v>105557855150.536</v>
      </c>
      <c r="AT137" s="7">
        <v>106743572921.052</v>
      </c>
      <c r="AU137" s="7">
        <v>107553546457.64</v>
      </c>
      <c r="AV137" s="7">
        <v>134080779174.634</v>
      </c>
      <c r="AW137" s="7">
        <v>125540284955.349</v>
      </c>
      <c r="AX137" s="7">
        <v>134731428249.519</v>
      </c>
      <c r="AY137" s="7">
        <v>147236910549.86801</v>
      </c>
      <c r="AZ137" s="7">
        <v>170965909878.311</v>
      </c>
      <c r="BA137" s="7">
        <v>200023550434.095</v>
      </c>
      <c r="BB137" s="7">
        <v>233739998313.92599</v>
      </c>
      <c r="BC137" s="7">
        <v>286016615852.04901</v>
      </c>
      <c r="BD137" s="7">
        <v>347032972247.96301</v>
      </c>
      <c r="BE137" s="7">
        <v>357688369809.849</v>
      </c>
      <c r="BF137" s="7">
        <v>392094800909.48602</v>
      </c>
      <c r="BG137" s="7">
        <v>427682679501.26898</v>
      </c>
      <c r="BH137" s="7">
        <v>449651881090.35602</v>
      </c>
      <c r="BI137" s="7">
        <v>492863774345.98999</v>
      </c>
      <c r="BJ137" s="7">
        <v>527424451180.53101</v>
      </c>
      <c r="BK137" s="7">
        <v>533734870124.46899</v>
      </c>
      <c r="BL137" s="7">
        <v>488936926500.77002</v>
      </c>
      <c r="BM137" s="7">
        <v>503283508816.823</v>
      </c>
      <c r="BN137" s="7">
        <v>518428827997.29999</v>
      </c>
      <c r="BO137" s="7">
        <v>541511926907.27301</v>
      </c>
      <c r="BP137" s="7"/>
    </row>
    <row r="138" spans="1:68" hidden="1" outlineLevel="1" x14ac:dyDescent="0.2">
      <c r="A138" t="s">
        <v>259</v>
      </c>
      <c r="B138" t="s">
        <v>258</v>
      </c>
      <c r="C138" t="str">
        <f>VLOOKUP(B138,'Country Code &amp; Info'!A:D,2)</f>
        <v>Liechtenstein</v>
      </c>
      <c r="D138" t="b">
        <f>IF(ISNA(_xlfn.XLOOKUP(B138,'GDP Pred - 2060'!M:M,'GDP Pred - 2060'!M:M)), FALSE, TRUE)</f>
        <v>0</v>
      </c>
      <c r="E138" t="str">
        <f>VLOOKUP(B138,'Country Code &amp; Info'!A:D,3)</f>
        <v>Europe &amp; Central Asia</v>
      </c>
      <c r="F138" t="s">
        <v>1</v>
      </c>
      <c r="G138" t="s">
        <v>0</v>
      </c>
      <c r="P138" s="7"/>
      <c r="Q138" s="7"/>
      <c r="R138" s="7">
        <v>90098330.665447101</v>
      </c>
      <c r="S138" s="7">
        <v>104888628.17194401</v>
      </c>
      <c r="T138" s="7">
        <v>124941925.010473</v>
      </c>
      <c r="U138" s="7">
        <v>165930611.72901899</v>
      </c>
      <c r="V138" s="7">
        <v>193983720.461869</v>
      </c>
      <c r="W138" s="7">
        <v>246387479.17715901</v>
      </c>
      <c r="X138" s="7">
        <v>272493879.020643</v>
      </c>
      <c r="Y138" s="7">
        <v>303496276.26378202</v>
      </c>
      <c r="Z138" s="7">
        <v>436918176.73378098</v>
      </c>
      <c r="AA138" s="7">
        <v>503180669.994587</v>
      </c>
      <c r="AB138" s="7">
        <v>534701915.61735398</v>
      </c>
      <c r="AC138" s="7">
        <v>511658690.56104302</v>
      </c>
      <c r="AD138" s="7">
        <v>522090331.47810698</v>
      </c>
      <c r="AE138" s="7">
        <v>524034109.85660499</v>
      </c>
      <c r="AF138" s="7">
        <v>502617355.40707302</v>
      </c>
      <c r="AG138" s="7">
        <v>529078995.56387597</v>
      </c>
      <c r="AH138" s="7">
        <v>779365167.60242403</v>
      </c>
      <c r="AI138" s="7">
        <v>1052843347.63948</v>
      </c>
      <c r="AJ138" s="7">
        <v>1161757671.01756</v>
      </c>
      <c r="AK138" s="7">
        <v>1120000916.92646</v>
      </c>
      <c r="AL138" s="7">
        <v>1421466239.56234</v>
      </c>
      <c r="AM138" s="7">
        <v>1484152022.3152001</v>
      </c>
      <c r="AN138" s="7">
        <v>1631197909.2590001</v>
      </c>
      <c r="AO138" s="7">
        <v>1673104493.77369</v>
      </c>
      <c r="AP138" s="7">
        <v>1948118227.68151</v>
      </c>
      <c r="AQ138" s="7">
        <v>2428461395.3488402</v>
      </c>
      <c r="AR138" s="7">
        <v>2504033252.4271798</v>
      </c>
      <c r="AS138" s="7">
        <v>2298410390.6842098</v>
      </c>
      <c r="AT138" s="7">
        <v>2479721340.8745999</v>
      </c>
      <c r="AU138" s="7">
        <v>2664026095.0605798</v>
      </c>
      <c r="AV138" s="7">
        <v>2483953102.7948799</v>
      </c>
      <c r="AW138" s="7">
        <v>2491822706.8025599</v>
      </c>
      <c r="AX138" s="7">
        <v>2688630822.53304</v>
      </c>
      <c r="AY138" s="7">
        <v>3070691319.52179</v>
      </c>
      <c r="AZ138" s="7">
        <v>3454362685.96703</v>
      </c>
      <c r="BA138" s="7">
        <v>3659251525.8593001</v>
      </c>
      <c r="BB138" s="7">
        <v>4000239272.6112599</v>
      </c>
      <c r="BC138" s="7">
        <v>4601299566.81106</v>
      </c>
      <c r="BD138" s="7">
        <v>5081432924.0143995</v>
      </c>
      <c r="BE138" s="7">
        <v>4504549214.2266302</v>
      </c>
      <c r="BF138" s="7">
        <v>5082366478.0899401</v>
      </c>
      <c r="BG138" s="7">
        <v>5739977477.4774799</v>
      </c>
      <c r="BH138" s="7">
        <v>5456009384.6646099</v>
      </c>
      <c r="BI138" s="7">
        <v>6391735893.8396797</v>
      </c>
      <c r="BJ138" s="7">
        <v>6657170923.37918</v>
      </c>
      <c r="BK138" s="7">
        <v>6268391521.19701</v>
      </c>
      <c r="BL138" s="7">
        <v>6237264055.2060099</v>
      </c>
      <c r="BM138" s="7">
        <v>6552858738.7021399</v>
      </c>
      <c r="BN138" s="7">
        <v>6876981286.43011</v>
      </c>
      <c r="BO138" s="7"/>
      <c r="BP138" s="7"/>
    </row>
    <row r="139" spans="1:68" hidden="1" outlineLevel="1" x14ac:dyDescent="0.2">
      <c r="A139" t="s">
        <v>257</v>
      </c>
      <c r="B139" t="s">
        <v>256</v>
      </c>
      <c r="C139" t="str">
        <f>VLOOKUP(B139,'Country Code &amp; Info'!A:D,2)</f>
        <v>Sri Lanka</v>
      </c>
      <c r="D139" t="b">
        <f>IF(ISNA(_xlfn.XLOOKUP(B139,'GDP Pred - 2060'!M:M,'GDP Pred - 2060'!M:M)), FALSE, TRUE)</f>
        <v>0</v>
      </c>
      <c r="E139" t="str">
        <f>VLOOKUP(B139,'Country Code &amp; Info'!A:D,3)</f>
        <v>South Asia</v>
      </c>
      <c r="F139" t="s">
        <v>1</v>
      </c>
      <c r="G139" t="s">
        <v>0</v>
      </c>
      <c r="H139">
        <v>1409873949.5798299</v>
      </c>
      <c r="I139">
        <v>1444327731.0924399</v>
      </c>
      <c r="J139">
        <v>1434156378.6008201</v>
      </c>
      <c r="K139">
        <v>1240672268.9075601</v>
      </c>
      <c r="L139">
        <v>1309747899.1596601</v>
      </c>
      <c r="M139">
        <v>1698319327.7310901</v>
      </c>
      <c r="N139">
        <v>1751470588.2352901</v>
      </c>
      <c r="O139">
        <v>1859465020.5761299</v>
      </c>
      <c r="P139" s="7">
        <v>1801344537.81513</v>
      </c>
      <c r="Q139" s="7">
        <v>1965546218.48739</v>
      </c>
      <c r="R139" s="7">
        <v>2296470588.2352901</v>
      </c>
      <c r="S139" s="7">
        <v>2369308600.3372698</v>
      </c>
      <c r="T139" s="7">
        <v>2553936348.40871</v>
      </c>
      <c r="U139" s="7">
        <v>2875625000</v>
      </c>
      <c r="V139" s="7">
        <v>3574586466.16541</v>
      </c>
      <c r="W139" s="7">
        <v>3791298145.5064201</v>
      </c>
      <c r="X139" s="7">
        <v>3591319857.3127198</v>
      </c>
      <c r="Y139" s="7">
        <v>4104509582.8635898</v>
      </c>
      <c r="Z139" s="7">
        <v>2733183856.5022402</v>
      </c>
      <c r="AA139" s="7">
        <v>3364611432.2414899</v>
      </c>
      <c r="AB139" s="7">
        <v>4024621899.57653</v>
      </c>
      <c r="AC139" s="7">
        <v>4415844155.8441601</v>
      </c>
      <c r="AD139" s="7">
        <v>4768765016.81884</v>
      </c>
      <c r="AE139" s="7">
        <v>5167913302.16745</v>
      </c>
      <c r="AF139" s="7">
        <v>6043474842.7672901</v>
      </c>
      <c r="AG139" s="7">
        <v>5978460972.0176697</v>
      </c>
      <c r="AH139" s="7">
        <v>6405210563.8829403</v>
      </c>
      <c r="AI139" s="7">
        <v>6682167119.5652199</v>
      </c>
      <c r="AJ139" s="7">
        <v>6978371581.2637501</v>
      </c>
      <c r="AK139" s="7">
        <v>6987267683.7725401</v>
      </c>
      <c r="AL139" s="7">
        <v>8032551173.24014</v>
      </c>
      <c r="AM139" s="7">
        <v>9000362581.5808601</v>
      </c>
      <c r="AN139" s="7">
        <v>9703011635.8658504</v>
      </c>
      <c r="AO139" s="7">
        <v>10338679635.7616</v>
      </c>
      <c r="AP139" s="7">
        <v>11717604208.8223</v>
      </c>
      <c r="AQ139" s="7">
        <v>13029697560.975599</v>
      </c>
      <c r="AR139" s="7">
        <v>13897738375.2488</v>
      </c>
      <c r="AS139" s="7">
        <v>15091913883.709101</v>
      </c>
      <c r="AT139" s="7">
        <v>15794972847.168301</v>
      </c>
      <c r="AU139" s="7">
        <v>15656327859.569599</v>
      </c>
      <c r="AV139" s="7">
        <v>16330814179.976601</v>
      </c>
      <c r="AW139" s="7">
        <v>15749753804.8344</v>
      </c>
      <c r="AX139" s="7">
        <v>16536535647.083401</v>
      </c>
      <c r="AY139" s="7">
        <v>18881765437.215099</v>
      </c>
      <c r="AZ139" s="7">
        <v>20662525941.2985</v>
      </c>
      <c r="BA139" s="7">
        <v>24405791044.7761</v>
      </c>
      <c r="BB139" s="7">
        <v>28279814924.591801</v>
      </c>
      <c r="BC139" s="7">
        <v>32350248410.821602</v>
      </c>
      <c r="BD139" s="7">
        <v>40713812309.731598</v>
      </c>
      <c r="BE139" s="7">
        <v>42066217871.534897</v>
      </c>
      <c r="BF139" s="7">
        <v>56725749221.904297</v>
      </c>
      <c r="BG139" s="7">
        <v>65292753005.466499</v>
      </c>
      <c r="BH139" s="7">
        <v>68434409315.112297</v>
      </c>
      <c r="BI139" s="7">
        <v>74317806538.363205</v>
      </c>
      <c r="BJ139" s="7">
        <v>79356449840.577103</v>
      </c>
      <c r="BK139" s="7">
        <v>80604080688.577499</v>
      </c>
      <c r="BL139" s="7">
        <v>82401038709.535599</v>
      </c>
      <c r="BM139" s="7">
        <v>87428125557.572998</v>
      </c>
      <c r="BN139" s="7">
        <v>88425889592.151901</v>
      </c>
      <c r="BO139" s="7">
        <v>84008783756.067993</v>
      </c>
      <c r="BP139" s="7"/>
    </row>
    <row r="140" spans="1:68" hidden="1" outlineLevel="1" x14ac:dyDescent="0.2">
      <c r="A140" t="s">
        <v>255</v>
      </c>
      <c r="B140" t="s">
        <v>254</v>
      </c>
      <c r="C140" t="str">
        <f>VLOOKUP(B140,'Country Code &amp; Info'!A:D,2)</f>
        <v>Lower middle income</v>
      </c>
      <c r="D140" t="b">
        <f>IF(ISNA(_xlfn.XLOOKUP(B140,'GDP Pred - 2060'!M:M,'GDP Pred - 2060'!M:M)), FALSE, TRUE)</f>
        <v>0</v>
      </c>
      <c r="E140">
        <f>VLOOKUP(B140,'Country Code &amp; Info'!A:D,3)</f>
        <v>0</v>
      </c>
      <c r="F140" t="s">
        <v>1</v>
      </c>
      <c r="G140" t="s">
        <v>0</v>
      </c>
      <c r="H140">
        <v>88589514458.3293</v>
      </c>
      <c r="I140">
        <v>94334232344.513901</v>
      </c>
      <c r="J140">
        <v>96647153559.173706</v>
      </c>
      <c r="K140">
        <v>107939173445.761</v>
      </c>
      <c r="L140">
        <v>121808682645.70799</v>
      </c>
      <c r="M140">
        <v>131176268028.168</v>
      </c>
      <c r="N140">
        <v>119199209070.08</v>
      </c>
      <c r="O140">
        <v>127022268461.478</v>
      </c>
      <c r="P140" s="7">
        <v>135037875249.799</v>
      </c>
      <c r="Q140" s="7">
        <v>149529698613.84201</v>
      </c>
      <c r="R140" s="7">
        <v>165776176535.672</v>
      </c>
      <c r="S140" s="7">
        <v>172420079410.711</v>
      </c>
      <c r="T140" s="7">
        <v>184082598203.74799</v>
      </c>
      <c r="U140" s="7">
        <v>216153355883.185</v>
      </c>
      <c r="V140" s="7">
        <v>271792206396.14801</v>
      </c>
      <c r="W140" s="7">
        <v>298864936809.44</v>
      </c>
      <c r="X140" s="7">
        <v>316390545404.56702</v>
      </c>
      <c r="Y140" s="7">
        <v>357641999730.86102</v>
      </c>
      <c r="Z140" s="7">
        <v>406147577022.24103</v>
      </c>
      <c r="AA140" s="7">
        <v>475541433746.85797</v>
      </c>
      <c r="AB140" s="7">
        <v>583832062494.70996</v>
      </c>
      <c r="AC140" s="7">
        <v>721118860166.43298</v>
      </c>
      <c r="AD140" s="7">
        <v>713165257209.79004</v>
      </c>
      <c r="AE140" s="7">
        <v>676881978898.78406</v>
      </c>
      <c r="AF140" s="7">
        <v>653427514528.57202</v>
      </c>
      <c r="AG140" s="7">
        <v>692516937171.71802</v>
      </c>
      <c r="AH140" s="7">
        <v>727586633965.48499</v>
      </c>
      <c r="AI140" s="7">
        <v>796178878826.18298</v>
      </c>
      <c r="AJ140" s="7">
        <v>818710318145.93298</v>
      </c>
      <c r="AK140" s="7">
        <v>809920571844.48401</v>
      </c>
      <c r="AL140" s="7">
        <v>871393976755.95605</v>
      </c>
      <c r="AM140" s="7">
        <v>805828577211.96802</v>
      </c>
      <c r="AN140" s="7">
        <v>837905949117.01404</v>
      </c>
      <c r="AO140" s="7">
        <v>812139327000.57996</v>
      </c>
      <c r="AP140" s="7">
        <v>866010080817.11096</v>
      </c>
      <c r="AQ140" s="7">
        <v>962036489818.29004</v>
      </c>
      <c r="AR140" s="7">
        <v>1055453998882.66</v>
      </c>
      <c r="AS140" s="7">
        <v>1105940134155.6599</v>
      </c>
      <c r="AT140" s="7">
        <v>1108973426240.26</v>
      </c>
      <c r="AU140" s="7">
        <v>1166656380251.27</v>
      </c>
      <c r="AV140" s="7">
        <v>1219872747378.8101</v>
      </c>
      <c r="AW140" s="7">
        <v>1239154485516.6899</v>
      </c>
      <c r="AX140" s="7">
        <v>1308783882022.8301</v>
      </c>
      <c r="AY140" s="7">
        <v>1492456156757.3201</v>
      </c>
      <c r="AZ140" s="7">
        <v>1732763270317.72</v>
      </c>
      <c r="BA140" s="7">
        <v>2021662446289.1201</v>
      </c>
      <c r="BB140" s="7">
        <v>2377076124512.0601</v>
      </c>
      <c r="BC140" s="7">
        <v>2912589317383.04</v>
      </c>
      <c r="BD140" s="7">
        <v>3262222131308.98</v>
      </c>
      <c r="BE140" s="7">
        <v>3291529478531.3701</v>
      </c>
      <c r="BF140" s="7">
        <v>3931119157586.8799</v>
      </c>
      <c r="BG140" s="7">
        <v>4422887680134.8496</v>
      </c>
      <c r="BH140" s="7">
        <v>4668067570340.3398</v>
      </c>
      <c r="BI140" s="7">
        <v>4918038585627.8398</v>
      </c>
      <c r="BJ140" s="7">
        <v>5226217431859.3604</v>
      </c>
      <c r="BK140" s="7">
        <v>5182268735537.2305</v>
      </c>
      <c r="BL140" s="7">
        <v>5360983734802.0303</v>
      </c>
      <c r="BM140" s="7">
        <v>5768755648290.6904</v>
      </c>
      <c r="BN140" s="7">
        <v>6007305623255.7998</v>
      </c>
      <c r="BO140" s="7">
        <v>6334933300545.6396</v>
      </c>
      <c r="BP140" s="7"/>
    </row>
    <row r="141" spans="1:68" hidden="1" outlineLevel="1" x14ac:dyDescent="0.2">
      <c r="A141" t="s">
        <v>253</v>
      </c>
      <c r="B141" t="s">
        <v>252</v>
      </c>
      <c r="C141" t="str">
        <f>VLOOKUP(B141,'Country Code &amp; Info'!A:D,2)</f>
        <v>Low &amp; middle income</v>
      </c>
      <c r="D141" t="b">
        <f>IF(ISNA(_xlfn.XLOOKUP(B141,'GDP Pred - 2060'!M:M,'GDP Pred - 2060'!M:M)), FALSE, TRUE)</f>
        <v>0</v>
      </c>
      <c r="E141">
        <f>VLOOKUP(B141,'Country Code &amp; Info'!A:D,3)</f>
        <v>0</v>
      </c>
      <c r="F141" t="s">
        <v>1</v>
      </c>
      <c r="G141" t="s">
        <v>0</v>
      </c>
      <c r="H141">
        <v>325099927430.56897</v>
      </c>
      <c r="I141">
        <v>313340015961.48401</v>
      </c>
      <c r="J141">
        <v>327807415688.224</v>
      </c>
      <c r="K141">
        <v>353180139528.58099</v>
      </c>
      <c r="L141">
        <v>392961699422.00299</v>
      </c>
      <c r="M141">
        <v>432947252588.67999</v>
      </c>
      <c r="N141">
        <v>448171532827.078</v>
      </c>
      <c r="O141">
        <v>460424754609.95099</v>
      </c>
      <c r="P141" s="7">
        <v>486690968162.14203</v>
      </c>
      <c r="Q141" s="7">
        <v>543904133962.133</v>
      </c>
      <c r="R141" s="7">
        <v>596658193407.27502</v>
      </c>
      <c r="S141" s="7">
        <v>643573689338.172</v>
      </c>
      <c r="T141" s="7">
        <v>719547404061.75403</v>
      </c>
      <c r="U141" s="7">
        <v>909710261353.17798</v>
      </c>
      <c r="V141" s="7">
        <v>1162495618898.1299</v>
      </c>
      <c r="W141" s="7">
        <v>1285018185820.0601</v>
      </c>
      <c r="X141" s="7">
        <v>1390006207811.1799</v>
      </c>
      <c r="Y141" s="7">
        <v>1563205524065.1399</v>
      </c>
      <c r="Z141" s="7">
        <v>1696713000263.53</v>
      </c>
      <c r="AA141" s="7">
        <v>2018074765684.74</v>
      </c>
      <c r="AB141" s="7">
        <v>2370183563042.2202</v>
      </c>
      <c r="AC141" s="7">
        <v>2672898944508.0601</v>
      </c>
      <c r="AD141" s="7">
        <v>2643647507461.9399</v>
      </c>
      <c r="AE141" s="7">
        <v>2558419230686.3999</v>
      </c>
      <c r="AF141" s="7">
        <v>2585202092582.0098</v>
      </c>
      <c r="AG141" s="7">
        <v>2723430605011.48</v>
      </c>
      <c r="AH141" s="7">
        <v>2817423664816.8901</v>
      </c>
      <c r="AI141" s="7">
        <v>2885773056117.29</v>
      </c>
      <c r="AJ141" s="7">
        <v>3103238330980.9502</v>
      </c>
      <c r="AK141" s="7">
        <v>3201565874801.6899</v>
      </c>
      <c r="AL141" s="7">
        <v>3652981595853.3701</v>
      </c>
      <c r="AM141" s="7">
        <v>3903452378101.8701</v>
      </c>
      <c r="AN141" s="7">
        <v>3862381698311</v>
      </c>
      <c r="AO141" s="7">
        <v>4104853549433.5601</v>
      </c>
      <c r="AP141" s="7">
        <v>4442364526869.6904</v>
      </c>
      <c r="AQ141" s="7">
        <v>4969497003692.3301</v>
      </c>
      <c r="AR141" s="7">
        <v>5429007583106.1396</v>
      </c>
      <c r="AS141" s="7">
        <v>5749833845258.8398</v>
      </c>
      <c r="AT141" s="7">
        <v>5577615667951.3398</v>
      </c>
      <c r="AU141" s="7">
        <v>5449723049032.1904</v>
      </c>
      <c r="AV141" s="7">
        <v>5962901993726.6299</v>
      </c>
      <c r="AW141" s="7">
        <v>6028839393057.9004</v>
      </c>
      <c r="AX141" s="7">
        <v>6147806847111.2803</v>
      </c>
      <c r="AY141" s="7">
        <v>6920691311799.2695</v>
      </c>
      <c r="AZ141" s="7">
        <v>8213869482219.7598</v>
      </c>
      <c r="BA141" s="7">
        <v>9788918474528.6309</v>
      </c>
      <c r="BB141" s="7">
        <v>11634610895265.301</v>
      </c>
      <c r="BC141" s="7">
        <v>14391446813522.699</v>
      </c>
      <c r="BD141" s="7">
        <v>17275080953606.1</v>
      </c>
      <c r="BE141" s="7">
        <v>16903708460484.4</v>
      </c>
      <c r="BF141" s="7">
        <v>20544018356783.801</v>
      </c>
      <c r="BG141" s="7">
        <v>24257492259031.398</v>
      </c>
      <c r="BH141" s="7">
        <v>25911940008002.898</v>
      </c>
      <c r="BI141" s="7">
        <v>27445087282780.398</v>
      </c>
      <c r="BJ141" s="7">
        <v>28483329039856</v>
      </c>
      <c r="BK141" s="7">
        <v>27066524748193.699</v>
      </c>
      <c r="BL141" s="7">
        <v>27200380589510.301</v>
      </c>
      <c r="BM141" s="7">
        <v>29869835182245.5</v>
      </c>
      <c r="BN141" s="7">
        <v>31817960829724.898</v>
      </c>
      <c r="BO141" s="7">
        <v>32643456410262.602</v>
      </c>
      <c r="BP141" s="7"/>
    </row>
    <row r="142" spans="1:68" hidden="1" outlineLevel="1" x14ac:dyDescent="0.2">
      <c r="A142" t="s">
        <v>251</v>
      </c>
      <c r="B142" t="s">
        <v>250</v>
      </c>
      <c r="C142" t="str">
        <f>VLOOKUP(B142,'Country Code &amp; Info'!A:D,2)</f>
        <v>Lesotho</v>
      </c>
      <c r="D142" t="b">
        <f>IF(ISNA(_xlfn.XLOOKUP(B142,'GDP Pred - 2060'!M:M,'GDP Pred - 2060'!M:M)), FALSE, TRUE)</f>
        <v>0</v>
      </c>
      <c r="E142" t="str">
        <f>VLOOKUP(B142,'Country Code &amp; Info'!A:D,3)</f>
        <v>Sub-Saharan Africa</v>
      </c>
      <c r="F142" t="s">
        <v>1</v>
      </c>
      <c r="G142" t="s">
        <v>0</v>
      </c>
      <c r="H142">
        <v>34579308.413831703</v>
      </c>
      <c r="I142">
        <v>35699286.014279701</v>
      </c>
      <c r="J142">
        <v>41859162.816743702</v>
      </c>
      <c r="K142">
        <v>47039059.218815602</v>
      </c>
      <c r="L142">
        <v>51938961.220775597</v>
      </c>
      <c r="M142">
        <v>54878902.421951599</v>
      </c>
      <c r="N142">
        <v>56698866.0226795</v>
      </c>
      <c r="O142">
        <v>59260814.783704303</v>
      </c>
      <c r="P142" s="7">
        <v>61444771.104577899</v>
      </c>
      <c r="Q142" s="7">
        <v>65966680.666386701</v>
      </c>
      <c r="R142" s="7">
        <v>68738625.227495402</v>
      </c>
      <c r="S142" s="7">
        <v>76482102.908277407</v>
      </c>
      <c r="T142" s="7">
        <v>80915831.924027607</v>
      </c>
      <c r="U142" s="7">
        <v>121181556.19596501</v>
      </c>
      <c r="V142" s="7">
        <v>150846210.44885901</v>
      </c>
      <c r="W142" s="7">
        <v>149560513.860717</v>
      </c>
      <c r="X142" s="7">
        <v>147654093.836247</v>
      </c>
      <c r="Y142" s="7">
        <v>193307267.70929199</v>
      </c>
      <c r="Z142" s="7">
        <v>266559337.626495</v>
      </c>
      <c r="AA142" s="7">
        <v>290142517.81472701</v>
      </c>
      <c r="AB142" s="7">
        <v>431561376.47663099</v>
      </c>
      <c r="AC142" s="7">
        <v>434188034.188034</v>
      </c>
      <c r="AD142" s="7">
        <v>348746822.61926699</v>
      </c>
      <c r="AE142" s="7">
        <v>386699308.85916901</v>
      </c>
      <c r="AF142" s="7">
        <v>333158476.24212003</v>
      </c>
      <c r="AG142" s="7">
        <v>268626912.54991698</v>
      </c>
      <c r="AH142" s="7">
        <v>318862888.40262598</v>
      </c>
      <c r="AI142" s="7">
        <v>402774852.65225899</v>
      </c>
      <c r="AJ142" s="7">
        <v>470389179.678909</v>
      </c>
      <c r="AK142" s="7">
        <v>495404888.09242398</v>
      </c>
      <c r="AL142" s="7">
        <v>596415104.54914403</v>
      </c>
      <c r="AM142" s="7">
        <v>704329192.77152097</v>
      </c>
      <c r="AN142" s="7">
        <v>831033941.09396899</v>
      </c>
      <c r="AO142" s="7">
        <v>835592802.27683103</v>
      </c>
      <c r="AP142" s="7">
        <v>878250450.60268104</v>
      </c>
      <c r="AQ142" s="7">
        <v>1001889856.91048</v>
      </c>
      <c r="AR142" s="7">
        <v>946123275.88212001</v>
      </c>
      <c r="AS142" s="7">
        <v>997996028.64583302</v>
      </c>
      <c r="AT142" s="7">
        <v>928458205.95843196</v>
      </c>
      <c r="AU142" s="7">
        <v>912771290.61298001</v>
      </c>
      <c r="AV142" s="7">
        <v>887295267.87515497</v>
      </c>
      <c r="AW142" s="7">
        <v>825706961.23868895</v>
      </c>
      <c r="AX142" s="7">
        <v>775780697.67662501</v>
      </c>
      <c r="AY142" s="7">
        <v>1157832934.55127</v>
      </c>
      <c r="AZ142" s="7">
        <v>1511236655.5204699</v>
      </c>
      <c r="BA142" s="7">
        <v>1682350934.85132</v>
      </c>
      <c r="BB142" s="7">
        <v>1800105589.6034901</v>
      </c>
      <c r="BC142" s="7">
        <v>1716262753.00196</v>
      </c>
      <c r="BD142" s="7">
        <v>1758534994.9159901</v>
      </c>
      <c r="BE142" s="7">
        <v>1773199523.2307</v>
      </c>
      <c r="BF142" s="7">
        <v>2269525779.39288</v>
      </c>
      <c r="BG142" s="7">
        <v>2622336147.8808198</v>
      </c>
      <c r="BH142" s="7">
        <v>2526185314.1743798</v>
      </c>
      <c r="BI142" s="7">
        <v>2421470018.23985</v>
      </c>
      <c r="BJ142" s="7">
        <v>2499803984.2619801</v>
      </c>
      <c r="BK142" s="7">
        <v>2372280102.5166702</v>
      </c>
      <c r="BL142" s="7">
        <v>2165408359.1668</v>
      </c>
      <c r="BM142" s="7">
        <v>2405289384.4098501</v>
      </c>
      <c r="BN142" s="7">
        <v>2575892261.5404401</v>
      </c>
      <c r="BO142" s="7">
        <v>2376328637.2631798</v>
      </c>
      <c r="BP142" s="7"/>
    </row>
    <row r="143" spans="1:68" hidden="1" outlineLevel="1" x14ac:dyDescent="0.2">
      <c r="A143" t="s">
        <v>249</v>
      </c>
      <c r="B143" t="s">
        <v>248</v>
      </c>
      <c r="C143" t="str">
        <f>VLOOKUP(B143,'Country Code &amp; Info'!A:D,2)</f>
        <v>Late-demographic dividend</v>
      </c>
      <c r="D143" t="b">
        <f>IF(ISNA(_xlfn.XLOOKUP(B143,'GDP Pred - 2060'!M:M,'GDP Pred - 2060'!M:M)), FALSE, TRUE)</f>
        <v>0</v>
      </c>
      <c r="E143">
        <f>VLOOKUP(B143,'Country Code &amp; Info'!A:D,3)</f>
        <v>0</v>
      </c>
      <c r="F143" t="s">
        <v>1</v>
      </c>
      <c r="G143" t="s">
        <v>0</v>
      </c>
      <c r="H143">
        <v>183150660895.465</v>
      </c>
      <c r="I143">
        <v>169124074917.569</v>
      </c>
      <c r="J143">
        <v>177434203263.15799</v>
      </c>
      <c r="K143">
        <v>192307123717.28799</v>
      </c>
      <c r="L143">
        <v>212141767658.99301</v>
      </c>
      <c r="M143">
        <v>236617311165.89801</v>
      </c>
      <c r="N143">
        <v>262726379862.741</v>
      </c>
      <c r="O143">
        <v>265403186694.892</v>
      </c>
      <c r="P143" s="7">
        <v>270926798126.70001</v>
      </c>
      <c r="Q143" s="7">
        <v>302764187912.32202</v>
      </c>
      <c r="R143" s="7">
        <v>343951951716.94702</v>
      </c>
      <c r="S143" s="7">
        <v>382967978970.53802</v>
      </c>
      <c r="T143" s="7">
        <v>439474680237.09497</v>
      </c>
      <c r="U143" s="7">
        <v>558357494253.49902</v>
      </c>
      <c r="V143" s="7">
        <v>657573326248.56006</v>
      </c>
      <c r="W143" s="7">
        <v>722613729049.34595</v>
      </c>
      <c r="X143" s="7">
        <v>788427473599.19299</v>
      </c>
      <c r="Y143" s="7">
        <v>915212566070.63904</v>
      </c>
      <c r="Z143" s="7">
        <v>953544177925.61401</v>
      </c>
      <c r="AA143" s="7">
        <v>1139355803857.25</v>
      </c>
      <c r="AB143" s="7">
        <v>1291503623811.9299</v>
      </c>
      <c r="AC143" s="7">
        <v>1369012577113.1599</v>
      </c>
      <c r="AD143" s="7">
        <v>1400681839698.6699</v>
      </c>
      <c r="AE143" s="7">
        <v>1294249918533.1799</v>
      </c>
      <c r="AF143" s="7">
        <v>1362710475199.78</v>
      </c>
      <c r="AG143" s="7">
        <v>1456727048822.77</v>
      </c>
      <c r="AH143" s="7">
        <v>1549301318488.8</v>
      </c>
      <c r="AI143" s="7">
        <v>1633053792939.54</v>
      </c>
      <c r="AJ143" s="7">
        <v>1799046422342.28</v>
      </c>
      <c r="AK143" s="7">
        <v>1906328036948.9399</v>
      </c>
      <c r="AL143" s="7">
        <v>2034408442230.46</v>
      </c>
      <c r="AM143" s="7">
        <v>2240030014952.48</v>
      </c>
      <c r="AN143" s="7">
        <v>2090656241063.01</v>
      </c>
      <c r="AO143" s="7">
        <v>2168865619242.3101</v>
      </c>
      <c r="AP143" s="7">
        <v>2470238318329.8901</v>
      </c>
      <c r="AQ143" s="7">
        <v>3017830421844.52</v>
      </c>
      <c r="AR143" s="7">
        <v>3327862315461.8799</v>
      </c>
      <c r="AS143" s="7">
        <v>3484379583205.5601</v>
      </c>
      <c r="AT143" s="7">
        <v>3354123568188.0601</v>
      </c>
      <c r="AU143" s="7">
        <v>3098867248611.2202</v>
      </c>
      <c r="AV143" s="7">
        <v>3403054685730.9502</v>
      </c>
      <c r="AW143" s="7">
        <v>3517448174009.3398</v>
      </c>
      <c r="AX143" s="7">
        <v>3726385884789.0498</v>
      </c>
      <c r="AY143" s="7">
        <v>4246948061198.5</v>
      </c>
      <c r="AZ143" s="7">
        <v>5106203685812.6797</v>
      </c>
      <c r="BA143" s="7">
        <v>6163706885030.2305</v>
      </c>
      <c r="BB143" s="7">
        <v>7439481720776.0098</v>
      </c>
      <c r="BC143" s="7">
        <v>9373016827175.3691</v>
      </c>
      <c r="BD143" s="7">
        <v>11652615329009.1</v>
      </c>
      <c r="BE143" s="7">
        <v>11261250039616.801</v>
      </c>
      <c r="BF143" s="7">
        <v>13506370201602.5</v>
      </c>
      <c r="BG143" s="7">
        <v>16458769415923.9</v>
      </c>
      <c r="BH143" s="7">
        <v>17607169172335.602</v>
      </c>
      <c r="BI143" s="7">
        <v>18977342818570.602</v>
      </c>
      <c r="BJ143" s="7">
        <v>19698463710450.898</v>
      </c>
      <c r="BK143" s="7">
        <v>18471432307959.398</v>
      </c>
      <c r="BL143" s="7">
        <v>18516557706974.801</v>
      </c>
      <c r="BM143" s="7">
        <v>20547417514605.102</v>
      </c>
      <c r="BN143" s="7">
        <v>22508844559569</v>
      </c>
      <c r="BO143" s="7">
        <v>22920380253104.602</v>
      </c>
      <c r="BP143" s="7"/>
    </row>
    <row r="144" spans="1:68" hidden="1" outlineLevel="1" x14ac:dyDescent="0.2">
      <c r="A144" t="s">
        <v>247</v>
      </c>
      <c r="B144" t="s">
        <v>246</v>
      </c>
      <c r="C144" t="str">
        <f>VLOOKUP(B144,'Country Code &amp; Info'!A:D,2)</f>
        <v>Lithuania</v>
      </c>
      <c r="D144" t="b">
        <f>IF(ISNA(_xlfn.XLOOKUP(B144,'GDP Pred - 2060'!M:M,'GDP Pred - 2060'!M:M)), FALSE, TRUE)</f>
        <v>1</v>
      </c>
      <c r="E144" t="str">
        <f>VLOOKUP(B144,'Country Code &amp; Info'!A:D,3)</f>
        <v>Europe &amp; Central Asia</v>
      </c>
      <c r="F144" t="s">
        <v>1</v>
      </c>
      <c r="G144" t="s">
        <v>0</v>
      </c>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v>7867140395.3370504</v>
      </c>
      <c r="AR144" s="7">
        <v>8382519637.4622402</v>
      </c>
      <c r="AS144" s="7">
        <v>10118631851.5322</v>
      </c>
      <c r="AT144" s="7">
        <v>11239547690.9797</v>
      </c>
      <c r="AU144" s="7">
        <v>10971583944.7561</v>
      </c>
      <c r="AV144" s="7">
        <v>11524776866.637899</v>
      </c>
      <c r="AW144" s="7">
        <v>12237388001.7264</v>
      </c>
      <c r="AX144" s="7">
        <v>14259781159.0119</v>
      </c>
      <c r="AY144" s="7">
        <v>18781721376.198502</v>
      </c>
      <c r="AZ144" s="7">
        <v>22627507451.5648</v>
      </c>
      <c r="BA144" s="7">
        <v>26097677571.837299</v>
      </c>
      <c r="BB144" s="7">
        <v>30183575103.526199</v>
      </c>
      <c r="BC144" s="7">
        <v>39697891351.9431</v>
      </c>
      <c r="BD144" s="7">
        <v>47797551587.882301</v>
      </c>
      <c r="BE144" s="7">
        <v>37388122046.149597</v>
      </c>
      <c r="BF144" s="7">
        <v>37138464732.983803</v>
      </c>
      <c r="BG144" s="7">
        <v>43582248869.614304</v>
      </c>
      <c r="BH144" s="7">
        <v>42943442157.770103</v>
      </c>
      <c r="BI144" s="7">
        <v>46514471181.932701</v>
      </c>
      <c r="BJ144" s="7">
        <v>48574531941.916702</v>
      </c>
      <c r="BK144" s="7">
        <v>41418872976.119598</v>
      </c>
      <c r="BL144" s="7">
        <v>43018087237.574097</v>
      </c>
      <c r="BM144" s="7">
        <v>47758736931.780098</v>
      </c>
      <c r="BN144" s="7">
        <v>53722883091.351303</v>
      </c>
      <c r="BO144" s="7">
        <v>54627411860.470497</v>
      </c>
      <c r="BP144" s="7"/>
    </row>
    <row r="145" spans="1:68" hidden="1" outlineLevel="1" x14ac:dyDescent="0.2">
      <c r="A145" t="s">
        <v>245</v>
      </c>
      <c r="B145" t="s">
        <v>244</v>
      </c>
      <c r="C145" t="str">
        <f>VLOOKUP(B145,'Country Code &amp; Info'!A:D,2)</f>
        <v>Luxembourg</v>
      </c>
      <c r="D145" t="b">
        <f>IF(ISNA(_xlfn.XLOOKUP(B145,'GDP Pred - 2060'!M:M,'GDP Pred - 2060'!M:M)), FALSE, TRUE)</f>
        <v>1</v>
      </c>
      <c r="E145" t="str">
        <f>VLOOKUP(B145,'Country Code &amp; Info'!A:D,3)</f>
        <v>Europe &amp; Central Asia</v>
      </c>
      <c r="F145" t="s">
        <v>1</v>
      </c>
      <c r="G145" t="s">
        <v>0</v>
      </c>
      <c r="H145">
        <v>703925705.942958</v>
      </c>
      <c r="I145">
        <v>704145671.35021305</v>
      </c>
      <c r="J145">
        <v>741509480.79628396</v>
      </c>
      <c r="K145">
        <v>791140595.77275503</v>
      </c>
      <c r="L145">
        <v>903158753.94362199</v>
      </c>
      <c r="M145">
        <v>921600736.30402601</v>
      </c>
      <c r="N145">
        <v>968440149.47095096</v>
      </c>
      <c r="O145">
        <v>974721762.53532696</v>
      </c>
      <c r="P145" s="7">
        <v>1066447130.82052</v>
      </c>
      <c r="Q145" s="7">
        <v>1234878980.5020001</v>
      </c>
      <c r="R145" s="7">
        <v>1509155304.55829</v>
      </c>
      <c r="S145" s="7">
        <v>1572311184.4820499</v>
      </c>
      <c r="T145" s="7">
        <v>1968733388.32371</v>
      </c>
      <c r="U145" s="7">
        <v>2701874353.1360002</v>
      </c>
      <c r="V145" s="7">
        <v>3295860604.8053002</v>
      </c>
      <c r="W145" s="7">
        <v>3233432050.0164499</v>
      </c>
      <c r="X145" s="7">
        <v>3544268547.5444102</v>
      </c>
      <c r="Y145" s="7">
        <v>3922895891.9527302</v>
      </c>
      <c r="Z145" s="7">
        <v>4884868707.5701303</v>
      </c>
      <c r="AA145" s="7">
        <v>5711458447.99119</v>
      </c>
      <c r="AB145" s="7">
        <v>6232005793.9026098</v>
      </c>
      <c r="AC145" s="7">
        <v>5231808996.0886602</v>
      </c>
      <c r="AD145" s="7">
        <v>4764549708.6350002</v>
      </c>
      <c r="AE145" s="7">
        <v>4683697830.3747501</v>
      </c>
      <c r="AF145" s="7">
        <v>4594891790.0027905</v>
      </c>
      <c r="AG145" s="7">
        <v>4738559684.7611904</v>
      </c>
      <c r="AH145" s="7">
        <v>6921264222.5031605</v>
      </c>
      <c r="AI145" s="7">
        <v>8614215018.9087009</v>
      </c>
      <c r="AJ145" s="7">
        <v>9750161272.6275406</v>
      </c>
      <c r="AK145" s="7">
        <v>10391504914.0049</v>
      </c>
      <c r="AL145" s="7">
        <v>13229247947.851299</v>
      </c>
      <c r="AM145" s="7">
        <v>14321878322.5044</v>
      </c>
      <c r="AN145" s="7">
        <v>16065740276.035101</v>
      </c>
      <c r="AO145" s="7">
        <v>16486900652.9851</v>
      </c>
      <c r="AP145" s="7">
        <v>18325790933.2047</v>
      </c>
      <c r="AQ145" s="7">
        <v>21588170498.084301</v>
      </c>
      <c r="AR145" s="7">
        <v>21776609771.987</v>
      </c>
      <c r="AS145" s="7">
        <v>19731912494.361698</v>
      </c>
      <c r="AT145" s="7">
        <v>20209122027.1171</v>
      </c>
      <c r="AU145" s="7">
        <v>22235929043.255901</v>
      </c>
      <c r="AV145" s="7">
        <v>21263514833.241199</v>
      </c>
      <c r="AW145" s="7">
        <v>21272418791.946301</v>
      </c>
      <c r="AX145" s="7">
        <v>23616328816.111401</v>
      </c>
      <c r="AY145" s="7">
        <v>29557325056.433399</v>
      </c>
      <c r="AZ145" s="7">
        <v>34685281847.529198</v>
      </c>
      <c r="BA145" s="7">
        <v>37347394602.6614</v>
      </c>
      <c r="BB145" s="7">
        <v>42414308116.923897</v>
      </c>
      <c r="BC145" s="7">
        <v>50888134410.073898</v>
      </c>
      <c r="BD145" s="7">
        <v>55849686538.743202</v>
      </c>
      <c r="BE145" s="7">
        <v>51370543206.446198</v>
      </c>
      <c r="BF145" s="7">
        <v>53212476812.2957</v>
      </c>
      <c r="BG145" s="7">
        <v>60004630234.413498</v>
      </c>
      <c r="BH145" s="7">
        <v>56677961787.071701</v>
      </c>
      <c r="BI145" s="7">
        <v>61739352212.304901</v>
      </c>
      <c r="BJ145" s="7">
        <v>66103853236.757202</v>
      </c>
      <c r="BK145" s="7">
        <v>57744457954.729698</v>
      </c>
      <c r="BL145" s="7">
        <v>60691483443.122101</v>
      </c>
      <c r="BM145" s="7">
        <v>64181944722.728302</v>
      </c>
      <c r="BN145" s="7">
        <v>70919958015.524704</v>
      </c>
      <c r="BO145" s="7">
        <v>71104919108.141098</v>
      </c>
      <c r="BP145" s="7"/>
    </row>
    <row r="146" spans="1:68" hidden="1" outlineLevel="1" x14ac:dyDescent="0.2">
      <c r="A146" t="s">
        <v>243</v>
      </c>
      <c r="B146" t="s">
        <v>242</v>
      </c>
      <c r="C146" t="str">
        <f>VLOOKUP(B146,'Country Code &amp; Info'!A:D,2)</f>
        <v>Latvia</v>
      </c>
      <c r="D146" t="b">
        <f>IF(ISNA(_xlfn.XLOOKUP(B146,'GDP Pred - 2060'!M:M,'GDP Pred - 2060'!M:M)), FALSE, TRUE)</f>
        <v>1</v>
      </c>
      <c r="E146" t="str">
        <f>VLOOKUP(B146,'Country Code &amp; Info'!A:D,3)</f>
        <v>Europe &amp; Central Asia</v>
      </c>
      <c r="F146" t="s">
        <v>1</v>
      </c>
      <c r="G146" t="s">
        <v>0</v>
      </c>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v>5785775812.8921804</v>
      </c>
      <c r="AR146" s="7">
        <v>5969114344.0530901</v>
      </c>
      <c r="AS146" s="7">
        <v>6521609000.7258701</v>
      </c>
      <c r="AT146" s="7">
        <v>7159169546.0502796</v>
      </c>
      <c r="AU146" s="7">
        <v>7525408359.3562298</v>
      </c>
      <c r="AV146" s="7">
        <v>7949253765.9327898</v>
      </c>
      <c r="AW146" s="7">
        <v>8351415939.1090202</v>
      </c>
      <c r="AX146" s="7">
        <v>9545172805.8208294</v>
      </c>
      <c r="AY146" s="7">
        <v>11749456401.4266</v>
      </c>
      <c r="AZ146" s="7">
        <v>14401882398.8552</v>
      </c>
      <c r="BA146" s="7">
        <v>16959313005.6005</v>
      </c>
      <c r="BB146" s="7">
        <v>21517445447.705002</v>
      </c>
      <c r="BC146" s="7">
        <v>31004884420.735901</v>
      </c>
      <c r="BD146" s="7">
        <v>35756225697.997398</v>
      </c>
      <c r="BE146" s="7">
        <v>26317286627.7453</v>
      </c>
      <c r="BF146" s="7">
        <v>23877564355.990398</v>
      </c>
      <c r="BG146" s="7">
        <v>28619991391.745701</v>
      </c>
      <c r="BH146" s="7">
        <v>28330632928.555901</v>
      </c>
      <c r="BI146" s="7">
        <v>30432796305.7043</v>
      </c>
      <c r="BJ146" s="7">
        <v>31329367172.740898</v>
      </c>
      <c r="BK146" s="7">
        <v>27239653843.502201</v>
      </c>
      <c r="BL146" s="7">
        <v>28052325862.046101</v>
      </c>
      <c r="BM146" s="7">
        <v>30458763245.511799</v>
      </c>
      <c r="BN146" s="7">
        <v>34416012859.1866</v>
      </c>
      <c r="BO146" s="7">
        <v>34102913582.4235</v>
      </c>
      <c r="BP146" s="7"/>
    </row>
    <row r="147" spans="1:68" hidden="1" outlineLevel="1" x14ac:dyDescent="0.2">
      <c r="A147" t="s">
        <v>241</v>
      </c>
      <c r="B147" t="s">
        <v>240</v>
      </c>
      <c r="C147" t="str">
        <f>VLOOKUP(B147,'Country Code &amp; Info'!A:D,2)</f>
        <v>Macao SAR, China</v>
      </c>
      <c r="D147" t="b">
        <f>IF(ISNA(_xlfn.XLOOKUP(B147,'GDP Pred - 2060'!M:M,'GDP Pred - 2060'!M:M)), FALSE, TRUE)</f>
        <v>0</v>
      </c>
      <c r="E147" t="str">
        <f>VLOOKUP(B147,'Country Code &amp; Info'!A:D,3)</f>
        <v>East Asia &amp; Pacific</v>
      </c>
      <c r="F147" t="s">
        <v>1</v>
      </c>
      <c r="G147" t="s">
        <v>0</v>
      </c>
      <c r="P147" s="7"/>
      <c r="Q147" s="7"/>
      <c r="R147" s="7"/>
      <c r="S147" s="7"/>
      <c r="T147" s="7"/>
      <c r="U147" s="7"/>
      <c r="V147" s="7"/>
      <c r="W147" s="7"/>
      <c r="X147" s="7"/>
      <c r="Y147" s="7"/>
      <c r="Z147" s="7"/>
      <c r="AA147" s="7"/>
      <c r="AB147" s="7"/>
      <c r="AC147" s="7"/>
      <c r="AD147" s="7">
        <v>1130457130.00739</v>
      </c>
      <c r="AE147" s="7">
        <v>1121486562.52512</v>
      </c>
      <c r="AF147" s="7">
        <v>1292281653.6824601</v>
      </c>
      <c r="AG147" s="7">
        <v>1348827324.0986099</v>
      </c>
      <c r="AH147" s="7">
        <v>1517496131.38322</v>
      </c>
      <c r="AI147" s="7">
        <v>1941246972.45874</v>
      </c>
      <c r="AJ147" s="7">
        <v>2269233639.2806501</v>
      </c>
      <c r="AK147" s="7">
        <v>2683254708.1741099</v>
      </c>
      <c r="AL147" s="7">
        <v>3220920084.7774601</v>
      </c>
      <c r="AM147" s="7">
        <v>3735117374.4112501</v>
      </c>
      <c r="AN147" s="7">
        <v>4879018601.9091101</v>
      </c>
      <c r="AO147" s="7">
        <v>5625533410.3117599</v>
      </c>
      <c r="AP147" s="7">
        <v>6265844252.1010504</v>
      </c>
      <c r="AQ147" s="7">
        <v>6996034036.9989204</v>
      </c>
      <c r="AR147" s="7">
        <v>7122539666.59972</v>
      </c>
      <c r="AS147" s="7">
        <v>7211264780.0082798</v>
      </c>
      <c r="AT147" s="7">
        <v>6742367273.2741804</v>
      </c>
      <c r="AU147" s="7">
        <v>6490571703.8501501</v>
      </c>
      <c r="AV147" s="7">
        <v>6720492405.8361101</v>
      </c>
      <c r="AW147" s="7">
        <v>6811227982.8219299</v>
      </c>
      <c r="AX147" s="7">
        <v>7322677820.1010799</v>
      </c>
      <c r="AY147" s="7">
        <v>8195033162.1203804</v>
      </c>
      <c r="AZ147" s="7">
        <v>10585624890.9277</v>
      </c>
      <c r="BA147" s="7">
        <v>12092222041.9168</v>
      </c>
      <c r="BB147" s="7">
        <v>14789661809.183399</v>
      </c>
      <c r="BC147" s="7">
        <v>18340447242.997101</v>
      </c>
      <c r="BD147" s="7">
        <v>20917444919.6394</v>
      </c>
      <c r="BE147" s="7">
        <v>21475520709.3922</v>
      </c>
      <c r="BF147" s="7">
        <v>28123640998.7253</v>
      </c>
      <c r="BG147" s="7">
        <v>36709860068.344498</v>
      </c>
      <c r="BH147" s="7">
        <v>43031577366.425102</v>
      </c>
      <c r="BI147" s="7">
        <v>51552075901.518303</v>
      </c>
      <c r="BJ147" s="7">
        <v>55347998647.819603</v>
      </c>
      <c r="BK147" s="7">
        <v>45361678146.524696</v>
      </c>
      <c r="BL147" s="7">
        <v>45387299721.079201</v>
      </c>
      <c r="BM147" s="7">
        <v>50751059058.061302</v>
      </c>
      <c r="BN147" s="7">
        <v>55084050789.718201</v>
      </c>
      <c r="BO147" s="7">
        <v>53859116535.530602</v>
      </c>
      <c r="BP147" s="7"/>
    </row>
    <row r="148" spans="1:68" hidden="1" outlineLevel="1" x14ac:dyDescent="0.2">
      <c r="A148" t="s">
        <v>239</v>
      </c>
      <c r="B148" t="s">
        <v>238</v>
      </c>
      <c r="C148" t="str">
        <f>VLOOKUP(B148,'Country Code &amp; Info'!A:D,2)</f>
        <v>St. Martin (French part)</v>
      </c>
      <c r="D148" t="b">
        <f>IF(ISNA(_xlfn.XLOOKUP(B148,'GDP Pred - 2060'!M:M,'GDP Pred - 2060'!M:M)), FALSE, TRUE)</f>
        <v>0</v>
      </c>
      <c r="E148" t="str">
        <f>VLOOKUP(B148,'Country Code &amp; Info'!A:D,3)</f>
        <v>Latin America &amp; Caribbean</v>
      </c>
      <c r="F148" t="s">
        <v>1</v>
      </c>
      <c r="G148" t="s">
        <v>0</v>
      </c>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row>
    <row r="149" spans="1:68" hidden="1" outlineLevel="1" x14ac:dyDescent="0.2">
      <c r="A149" t="s">
        <v>237</v>
      </c>
      <c r="B149" t="s">
        <v>236</v>
      </c>
      <c r="C149" t="str">
        <f>VLOOKUP(B149,'Country Code &amp; Info'!A:D,2)</f>
        <v>Morocco</v>
      </c>
      <c r="D149" t="b">
        <f>IF(ISNA(_xlfn.XLOOKUP(B149,'GDP Pred - 2060'!M:M,'GDP Pred - 2060'!M:M)), FALSE, TRUE)</f>
        <v>0</v>
      </c>
      <c r="E149" t="str">
        <f>VLOOKUP(B149,'Country Code &amp; Info'!A:D,3)</f>
        <v>Middle East &amp; North Africa</v>
      </c>
      <c r="F149" t="s">
        <v>1</v>
      </c>
      <c r="G149" t="s">
        <v>0</v>
      </c>
      <c r="H149">
        <v>2037150716.3323801</v>
      </c>
      <c r="I149">
        <v>2025689536.6070499</v>
      </c>
      <c r="J149">
        <v>2379606422.2902899</v>
      </c>
      <c r="K149">
        <v>2657247327.3392</v>
      </c>
      <c r="L149">
        <v>2798339768.7975502</v>
      </c>
      <c r="M149">
        <v>2948325264.30195</v>
      </c>
      <c r="N149">
        <v>2876395613.0817099</v>
      </c>
      <c r="O149">
        <v>3046339294.5361099</v>
      </c>
      <c r="P149" s="7">
        <v>3271415867.9972301</v>
      </c>
      <c r="Q149" s="7">
        <v>3651615453.0184798</v>
      </c>
      <c r="R149" s="7">
        <v>3956328426.0448599</v>
      </c>
      <c r="S149" s="7">
        <v>4356633663.3663397</v>
      </c>
      <c r="T149" s="7">
        <v>5074117544.7748203</v>
      </c>
      <c r="U149" s="7">
        <v>6242177798.3393803</v>
      </c>
      <c r="V149" s="7">
        <v>7675408485.5142097</v>
      </c>
      <c r="W149" s="7">
        <v>8984824182.6033306</v>
      </c>
      <c r="X149" s="7">
        <v>9584323309.1213608</v>
      </c>
      <c r="Y149" s="7">
        <v>11049896742.388901</v>
      </c>
      <c r="Z149" s="7">
        <v>13236854105.1672</v>
      </c>
      <c r="AA149" s="7">
        <v>15912133569.2852</v>
      </c>
      <c r="AB149" s="7">
        <v>21728770055.377701</v>
      </c>
      <c r="AC149" s="7">
        <v>17788171722.444599</v>
      </c>
      <c r="AD149" s="7">
        <v>17692341358.127201</v>
      </c>
      <c r="AE149" s="7">
        <v>16251460689.325399</v>
      </c>
      <c r="AF149" s="7">
        <v>14824728528.4604</v>
      </c>
      <c r="AG149" s="7">
        <v>14991283215.740801</v>
      </c>
      <c r="AH149" s="7">
        <v>19462175321.822399</v>
      </c>
      <c r="AI149" s="7">
        <v>21765261041.726501</v>
      </c>
      <c r="AJ149" s="7">
        <v>25705296183.5037</v>
      </c>
      <c r="AK149" s="7">
        <v>26314220188.0257</v>
      </c>
      <c r="AL149" s="7">
        <v>30180108561.9305</v>
      </c>
      <c r="AM149" s="7">
        <v>32285388165.2999</v>
      </c>
      <c r="AN149" s="7">
        <v>33711069430.779999</v>
      </c>
      <c r="AO149" s="7">
        <v>31655473663.834801</v>
      </c>
      <c r="AP149" s="7">
        <v>35604137422.579597</v>
      </c>
      <c r="AQ149" s="7">
        <v>39030285468.384102</v>
      </c>
      <c r="AR149" s="7">
        <v>43161452678.438301</v>
      </c>
      <c r="AS149" s="7">
        <v>39147844526.083801</v>
      </c>
      <c r="AT149" s="7">
        <v>41806219378.618103</v>
      </c>
      <c r="AU149" s="7">
        <v>41632027599.853104</v>
      </c>
      <c r="AV149" s="7">
        <v>38857251336.344803</v>
      </c>
      <c r="AW149" s="7">
        <v>39459581217.3759</v>
      </c>
      <c r="AX149" s="7">
        <v>42236836820.615196</v>
      </c>
      <c r="AY149" s="7">
        <v>52064058833.9739</v>
      </c>
      <c r="AZ149" s="7">
        <v>59626020162.381599</v>
      </c>
      <c r="BA149" s="7">
        <v>62343022650.874199</v>
      </c>
      <c r="BB149" s="7">
        <v>68640825480.922302</v>
      </c>
      <c r="BC149" s="7">
        <v>79041294874.455307</v>
      </c>
      <c r="BD149" s="7">
        <v>92507257783.569702</v>
      </c>
      <c r="BE149" s="7">
        <v>92897320375.817596</v>
      </c>
      <c r="BF149" s="7">
        <v>93216746661.597702</v>
      </c>
      <c r="BG149" s="7">
        <v>101370474295.10899</v>
      </c>
      <c r="BH149" s="7">
        <v>98266306615.363205</v>
      </c>
      <c r="BI149" s="7">
        <v>106825649872.108</v>
      </c>
      <c r="BJ149" s="7">
        <v>110081248587.369</v>
      </c>
      <c r="BK149" s="7">
        <v>101179808076.36</v>
      </c>
      <c r="BL149" s="7">
        <v>103311649248.024</v>
      </c>
      <c r="BM149" s="7">
        <v>109682728023.112</v>
      </c>
      <c r="BN149" s="7">
        <v>118096227400.092</v>
      </c>
      <c r="BO149" s="7">
        <v>119700325461.938</v>
      </c>
      <c r="BP149" s="7"/>
    </row>
    <row r="150" spans="1:68" hidden="1" outlineLevel="1" x14ac:dyDescent="0.2">
      <c r="A150" t="s">
        <v>235</v>
      </c>
      <c r="B150" t="s">
        <v>234</v>
      </c>
      <c r="C150" t="str">
        <f>VLOOKUP(B150,'Country Code &amp; Info'!A:D,2)</f>
        <v>Monaco</v>
      </c>
      <c r="D150" t="b">
        <f>IF(ISNA(_xlfn.XLOOKUP(B150,'GDP Pred - 2060'!M:M,'GDP Pred - 2060'!M:M)), FALSE, TRUE)</f>
        <v>0</v>
      </c>
      <c r="E150" t="str">
        <f>VLOOKUP(B150,'Country Code &amp; Info'!A:D,3)</f>
        <v>Europe &amp; Central Asia</v>
      </c>
      <c r="F150" t="s">
        <v>1</v>
      </c>
      <c r="G150" t="s">
        <v>0</v>
      </c>
      <c r="P150" s="7"/>
      <c r="Q150" s="7"/>
      <c r="R150" s="7">
        <v>293073868.02322102</v>
      </c>
      <c r="S150" s="7">
        <v>327651487.96275699</v>
      </c>
      <c r="T150" s="7">
        <v>402460333.23763698</v>
      </c>
      <c r="U150" s="7">
        <v>523552815.11912698</v>
      </c>
      <c r="V150" s="7">
        <v>563939670.70441902</v>
      </c>
      <c r="W150" s="7">
        <v>711922994.22554505</v>
      </c>
      <c r="X150" s="7">
        <v>735339911.93506503</v>
      </c>
      <c r="Y150" s="7">
        <v>811250927.38899803</v>
      </c>
      <c r="Z150" s="7">
        <v>1000535735.3875099</v>
      </c>
      <c r="AA150" s="7">
        <v>1209898293.4637201</v>
      </c>
      <c r="AB150" s="7">
        <v>1378130995.6591301</v>
      </c>
      <c r="AC150" s="7">
        <v>1205166025.5159199</v>
      </c>
      <c r="AD150" s="7">
        <v>1143229071.7794299</v>
      </c>
      <c r="AE150" s="7">
        <v>1092551781.0148599</v>
      </c>
      <c r="AF150" s="7">
        <v>1037314956.2508301</v>
      </c>
      <c r="AG150" s="7">
        <v>1082851076.52158</v>
      </c>
      <c r="AH150" s="7">
        <v>1515209588.2377999</v>
      </c>
      <c r="AI150" s="7">
        <v>1839095595.2565501</v>
      </c>
      <c r="AJ150" s="7">
        <v>2000674667.0826099</v>
      </c>
      <c r="AK150" s="7">
        <v>2010116851.2028401</v>
      </c>
      <c r="AL150" s="7">
        <v>2481316053.8531599</v>
      </c>
      <c r="AM150" s="7">
        <v>2480497538.5479398</v>
      </c>
      <c r="AN150" s="7">
        <v>2737067001.7593799</v>
      </c>
      <c r="AO150" s="7">
        <v>2574440022.97964</v>
      </c>
      <c r="AP150" s="7">
        <v>2720297793.2866201</v>
      </c>
      <c r="AQ150" s="7">
        <v>3130270895.13587</v>
      </c>
      <c r="AR150" s="7">
        <v>3137848801.0360599</v>
      </c>
      <c r="AS150" s="7">
        <v>2840182220.9911699</v>
      </c>
      <c r="AT150" s="7">
        <v>2934578821.1093798</v>
      </c>
      <c r="AU150" s="7">
        <v>2906009307.6651001</v>
      </c>
      <c r="AV150" s="7">
        <v>2647883815.5796599</v>
      </c>
      <c r="AW150" s="7">
        <v>2718868306.0109301</v>
      </c>
      <c r="AX150" s="7">
        <v>2968987019.2307701</v>
      </c>
      <c r="AY150" s="7">
        <v>3601321064.55266</v>
      </c>
      <c r="AZ150" s="7">
        <v>4137913500</v>
      </c>
      <c r="BA150" s="7">
        <v>4203084193.5082698</v>
      </c>
      <c r="BB150" s="7">
        <v>4582988332.7060604</v>
      </c>
      <c r="BC150" s="7">
        <v>5867916780.7281704</v>
      </c>
      <c r="BD150" s="7">
        <v>6476490405.74191</v>
      </c>
      <c r="BE150" s="7">
        <v>5451653237.0102797</v>
      </c>
      <c r="BF150" s="7">
        <v>5367625613.1512699</v>
      </c>
      <c r="BG150" s="7">
        <v>6088808463.2516699</v>
      </c>
      <c r="BH150" s="7">
        <v>5743029680.07195</v>
      </c>
      <c r="BI150" s="7">
        <v>6555983530.3493204</v>
      </c>
      <c r="BJ150" s="7">
        <v>7069616048.8906603</v>
      </c>
      <c r="BK150" s="7">
        <v>6261622101.4090796</v>
      </c>
      <c r="BL150" s="7">
        <v>6472990923.1791</v>
      </c>
      <c r="BM150" s="7">
        <v>6431314957.0718498</v>
      </c>
      <c r="BN150" s="7">
        <v>7188238072.7444496</v>
      </c>
      <c r="BO150" s="7"/>
      <c r="BP150" s="7"/>
    </row>
    <row r="151" spans="1:68" hidden="1" outlineLevel="1" x14ac:dyDescent="0.2">
      <c r="A151" t="s">
        <v>233</v>
      </c>
      <c r="B151" t="s">
        <v>232</v>
      </c>
      <c r="C151" t="str">
        <f>VLOOKUP(B151,'Country Code &amp; Info'!A:D,2)</f>
        <v>Moldova</v>
      </c>
      <c r="D151" t="b">
        <f>IF(ISNA(_xlfn.XLOOKUP(B151,'GDP Pred - 2060'!M:M,'GDP Pred - 2060'!M:M)), FALSE, TRUE)</f>
        <v>0</v>
      </c>
      <c r="E151" t="str">
        <f>VLOOKUP(B151,'Country Code &amp; Info'!A:D,3)</f>
        <v>Europe &amp; Central Asia</v>
      </c>
      <c r="F151" t="s">
        <v>1</v>
      </c>
      <c r="G151" t="s">
        <v>0</v>
      </c>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v>1752979926.4148901</v>
      </c>
      <c r="AR151" s="7">
        <v>1695122173.9130399</v>
      </c>
      <c r="AS151" s="7">
        <v>1930081168.8311701</v>
      </c>
      <c r="AT151" s="7">
        <v>1698717504.6554899</v>
      </c>
      <c r="AU151" s="7">
        <v>1170782957.3744299</v>
      </c>
      <c r="AV151" s="7">
        <v>1288429391.79951</v>
      </c>
      <c r="AW151" s="7">
        <v>1480673594.05602</v>
      </c>
      <c r="AX151" s="7">
        <v>1661818168.4226</v>
      </c>
      <c r="AY151" s="7">
        <v>1980907434.76826</v>
      </c>
      <c r="AZ151" s="7">
        <v>2598249555.8998399</v>
      </c>
      <c r="BA151" s="7">
        <v>2988348836.4710002</v>
      </c>
      <c r="BB151" s="7">
        <v>3408244549.1999898</v>
      </c>
      <c r="BC151" s="7">
        <v>4401189466.1405802</v>
      </c>
      <c r="BD151" s="7">
        <v>6054849884.5265598</v>
      </c>
      <c r="BE151" s="7">
        <v>5439422031.3962698</v>
      </c>
      <c r="BF151" s="7">
        <v>6974960345.3711996</v>
      </c>
      <c r="BG151" s="7">
        <v>8414360656.29632</v>
      </c>
      <c r="BH151" s="7">
        <v>8709165249.2692795</v>
      </c>
      <c r="BI151" s="7">
        <v>9496684701.4332504</v>
      </c>
      <c r="BJ151" s="7">
        <v>9510219299.4955692</v>
      </c>
      <c r="BK151" s="7">
        <v>7745231660.3342505</v>
      </c>
      <c r="BL151" s="7">
        <v>8071480540.8606796</v>
      </c>
      <c r="BM151" s="7">
        <v>9669759987.0263309</v>
      </c>
      <c r="BN151" s="7">
        <v>11456717193.250099</v>
      </c>
      <c r="BO151" s="7">
        <v>11968713370.496901</v>
      </c>
      <c r="BP151" s="7"/>
    </row>
    <row r="152" spans="1:68" hidden="1" outlineLevel="1" x14ac:dyDescent="0.2">
      <c r="A152" t="s">
        <v>231</v>
      </c>
      <c r="B152" t="s">
        <v>230</v>
      </c>
      <c r="C152" t="str">
        <f>VLOOKUP(B152,'Country Code &amp; Info'!A:D,2)</f>
        <v>Madagascar</v>
      </c>
      <c r="D152" t="b">
        <f>IF(ISNA(_xlfn.XLOOKUP(B152,'GDP Pred - 2060'!M:M,'GDP Pred - 2060'!M:M)), FALSE, TRUE)</f>
        <v>0</v>
      </c>
      <c r="E152" t="str">
        <f>VLOOKUP(B152,'Country Code &amp; Info'!A:D,3)</f>
        <v>Sub-Saharan Africa</v>
      </c>
      <c r="F152" t="s">
        <v>1</v>
      </c>
      <c r="G152" t="s">
        <v>0</v>
      </c>
      <c r="H152">
        <v>673081724.07632196</v>
      </c>
      <c r="I152">
        <v>699161943.85710299</v>
      </c>
      <c r="J152">
        <v>739286906.85155296</v>
      </c>
      <c r="K152">
        <v>759345862.971331</v>
      </c>
      <c r="L152">
        <v>802482182.92419195</v>
      </c>
      <c r="M152">
        <v>833563472.16235197</v>
      </c>
      <c r="N152">
        <v>900264583.688205</v>
      </c>
      <c r="O152">
        <v>956436931.14234698</v>
      </c>
      <c r="P152" s="7">
        <v>1031669636.36116</v>
      </c>
      <c r="Q152" s="7">
        <v>1056391054.5386</v>
      </c>
      <c r="R152" s="7">
        <v>1111859569.7715001</v>
      </c>
      <c r="S152" s="7">
        <v>1199507629.9917901</v>
      </c>
      <c r="T152" s="7">
        <v>1341590681.5851099</v>
      </c>
      <c r="U152" s="7">
        <v>1653062347.36254</v>
      </c>
      <c r="V152" s="7">
        <v>1917508190.04689</v>
      </c>
      <c r="W152" s="7">
        <v>2283049233.28758</v>
      </c>
      <c r="X152" s="7">
        <v>2181844193.9253998</v>
      </c>
      <c r="Y152" s="7">
        <v>2358930406.4289598</v>
      </c>
      <c r="Z152" s="7">
        <v>2669755115.5056901</v>
      </c>
      <c r="AA152" s="7">
        <v>3463565881.42486</v>
      </c>
      <c r="AB152" s="7">
        <v>5201818349.00282</v>
      </c>
      <c r="AC152" s="7">
        <v>4759333969.8514099</v>
      </c>
      <c r="AD152" s="7">
        <v>4784977348.9704199</v>
      </c>
      <c r="AE152" s="7">
        <v>4686457013.0577002</v>
      </c>
      <c r="AF152" s="7">
        <v>3905938480.8235202</v>
      </c>
      <c r="AG152" s="7">
        <v>3802557894.9061399</v>
      </c>
      <c r="AH152" s="7">
        <v>4347989798.8343601</v>
      </c>
      <c r="AI152" s="7">
        <v>3212900560.8099098</v>
      </c>
      <c r="AJ152" s="7">
        <v>3189456961.2797198</v>
      </c>
      <c r="AK152" s="7">
        <v>3175638332.5404</v>
      </c>
      <c r="AL152" s="7">
        <v>3931334870.74964</v>
      </c>
      <c r="AM152" s="7">
        <v>3254713056.0217099</v>
      </c>
      <c r="AN152" s="7">
        <v>3714967007.1860199</v>
      </c>
      <c r="AO152" s="7">
        <v>4063298919.2867999</v>
      </c>
      <c r="AP152" s="7">
        <v>3522226902.7586098</v>
      </c>
      <c r="AQ152" s="7">
        <v>3838101052.2123199</v>
      </c>
      <c r="AR152" s="7">
        <v>4931861239.07864</v>
      </c>
      <c r="AS152" s="7">
        <v>4262965281.5836</v>
      </c>
      <c r="AT152" s="7">
        <v>4401967499.2559404</v>
      </c>
      <c r="AU152" s="7">
        <v>4277903780.2913098</v>
      </c>
      <c r="AV152" s="7">
        <v>4629247090.9781599</v>
      </c>
      <c r="AW152" s="7">
        <v>5438332738.1037302</v>
      </c>
      <c r="AX152" s="7">
        <v>5351701534.1580095</v>
      </c>
      <c r="AY152" s="7">
        <v>6372498719.8461304</v>
      </c>
      <c r="AZ152" s="7">
        <v>5064732715.7261496</v>
      </c>
      <c r="BA152" s="7">
        <v>5859269849.1452303</v>
      </c>
      <c r="BB152" s="7">
        <v>6395712392.2368202</v>
      </c>
      <c r="BC152" s="7">
        <v>8524620739.2407398</v>
      </c>
      <c r="BD152" s="7">
        <v>10725137477.9995</v>
      </c>
      <c r="BE152" s="7">
        <v>9616879920.5073395</v>
      </c>
      <c r="BF152" s="7">
        <v>9982711030.2638798</v>
      </c>
      <c r="BG152" s="7">
        <v>11551821062.333401</v>
      </c>
      <c r="BH152" s="7">
        <v>11578978052.878901</v>
      </c>
      <c r="BI152" s="7">
        <v>12423557906.9182</v>
      </c>
      <c r="BJ152" s="7">
        <v>12522959157.2295</v>
      </c>
      <c r="BK152" s="7">
        <v>11323023786.569799</v>
      </c>
      <c r="BL152" s="7">
        <v>11848615018.4137</v>
      </c>
      <c r="BM152" s="7">
        <v>13176313233.1978</v>
      </c>
      <c r="BN152" s="7">
        <v>13853433947.6241</v>
      </c>
      <c r="BO152" s="7">
        <v>14114631280.677401</v>
      </c>
      <c r="BP152" s="7"/>
    </row>
    <row r="153" spans="1:68" hidden="1" outlineLevel="1" x14ac:dyDescent="0.2">
      <c r="A153" t="s">
        <v>229</v>
      </c>
      <c r="B153" t="s">
        <v>228</v>
      </c>
      <c r="C153" t="str">
        <f>VLOOKUP(B153,'Country Code &amp; Info'!A:D,2)</f>
        <v>Maldives</v>
      </c>
      <c r="D153" t="b">
        <f>IF(ISNA(_xlfn.XLOOKUP(B153,'GDP Pred - 2060'!M:M,'GDP Pred - 2060'!M:M)), FALSE, TRUE)</f>
        <v>0</v>
      </c>
      <c r="E153" t="str">
        <f>VLOOKUP(B153,'Country Code &amp; Info'!A:D,3)</f>
        <v>South Asia</v>
      </c>
      <c r="F153" t="s">
        <v>1</v>
      </c>
      <c r="G153" t="s">
        <v>0</v>
      </c>
      <c r="P153" s="7"/>
      <c r="Q153" s="7"/>
      <c r="R153" s="7"/>
      <c r="S153" s="7"/>
      <c r="T153" s="7"/>
      <c r="U153" s="7"/>
      <c r="V153" s="7"/>
      <c r="W153" s="7"/>
      <c r="X153" s="7"/>
      <c r="Y153" s="7"/>
      <c r="Z153" s="7"/>
      <c r="AA153" s="7"/>
      <c r="AB153" s="7">
        <v>42463576.158940397</v>
      </c>
      <c r="AC153" s="7">
        <v>44781456.953642398</v>
      </c>
      <c r="AD153" s="7">
        <v>47935843.793584399</v>
      </c>
      <c r="AE153" s="7">
        <v>57829787.2340426</v>
      </c>
      <c r="AF153" s="7">
        <v>109503546.099291</v>
      </c>
      <c r="AG153" s="7">
        <v>127154929.577465</v>
      </c>
      <c r="AH153" s="7">
        <v>141902097.902098</v>
      </c>
      <c r="AI153" s="7">
        <v>141268980.47722301</v>
      </c>
      <c r="AJ153" s="7">
        <v>168610478.359909</v>
      </c>
      <c r="AK153" s="7">
        <v>189535398.23008901</v>
      </c>
      <c r="AL153" s="7">
        <v>215089005.23560199</v>
      </c>
      <c r="AM153" s="7">
        <v>244468292.68292701</v>
      </c>
      <c r="AN153" s="7">
        <v>284853358.56196803</v>
      </c>
      <c r="AO153" s="7">
        <v>322326642.33576602</v>
      </c>
      <c r="AP153" s="7">
        <v>355884383.08886999</v>
      </c>
      <c r="AQ153" s="7">
        <v>398988954.970263</v>
      </c>
      <c r="AR153" s="7">
        <v>450382327.95242101</v>
      </c>
      <c r="AS153" s="7">
        <v>508223602.37892902</v>
      </c>
      <c r="AT153" s="7">
        <v>540096397.62107098</v>
      </c>
      <c r="AU153" s="7">
        <v>589239753.61087501</v>
      </c>
      <c r="AV153" s="7">
        <v>624337145.28462195</v>
      </c>
      <c r="AW153" s="7">
        <v>870179738.56209099</v>
      </c>
      <c r="AX153" s="7">
        <v>897031250</v>
      </c>
      <c r="AY153" s="7">
        <v>1052121054.6875</v>
      </c>
      <c r="AZ153" s="7">
        <v>1226829562.5</v>
      </c>
      <c r="BA153" s="7">
        <v>1163362437.5</v>
      </c>
      <c r="BB153" s="7">
        <v>1575200390.625</v>
      </c>
      <c r="BC153" s="7">
        <v>1868383460.9375</v>
      </c>
      <c r="BD153" s="7">
        <v>2271646187.5</v>
      </c>
      <c r="BE153" s="7">
        <v>2345294875</v>
      </c>
      <c r="BF153" s="7">
        <v>2588176054.6875</v>
      </c>
      <c r="BG153" s="7">
        <v>2774351760.0328698</v>
      </c>
      <c r="BH153" s="7">
        <v>2886170571.6963401</v>
      </c>
      <c r="BI153" s="7">
        <v>3295011381.7540498</v>
      </c>
      <c r="BJ153" s="7">
        <v>3697351594.2235899</v>
      </c>
      <c r="BK153" s="7">
        <v>4109447297.0070901</v>
      </c>
      <c r="BL153" s="7">
        <v>4379115587.8295698</v>
      </c>
      <c r="BM153" s="7">
        <v>4754352301.4104004</v>
      </c>
      <c r="BN153" s="7">
        <v>5299773145.0874395</v>
      </c>
      <c r="BO153" s="7">
        <v>5642179170.4589796</v>
      </c>
      <c r="BP153" s="7"/>
    </row>
    <row r="154" spans="1:68" hidden="1" outlineLevel="1" x14ac:dyDescent="0.2">
      <c r="A154" t="s">
        <v>227</v>
      </c>
      <c r="B154" t="s">
        <v>226</v>
      </c>
      <c r="C154" t="str">
        <f>VLOOKUP(B154,'Country Code &amp; Info'!A:D,2)</f>
        <v>Middle East &amp; North Africa</v>
      </c>
      <c r="D154" t="b">
        <f>IF(ISNA(_xlfn.XLOOKUP(B154,'GDP Pred - 2060'!M:M,'GDP Pred - 2060'!M:M)), FALSE, TRUE)</f>
        <v>0</v>
      </c>
      <c r="E154">
        <f>VLOOKUP(B154,'Country Code &amp; Info'!A:D,3)</f>
        <v>0</v>
      </c>
      <c r="F154" t="s">
        <v>1</v>
      </c>
      <c r="G154" t="s">
        <v>0</v>
      </c>
      <c r="P154" s="7">
        <v>32445755177.413502</v>
      </c>
      <c r="Q154" s="7">
        <v>36100200677.946899</v>
      </c>
      <c r="R154" s="7">
        <v>41548379213.730003</v>
      </c>
      <c r="S154" s="7">
        <v>47904652815.704498</v>
      </c>
      <c r="T154" s="7">
        <v>58587036259.776703</v>
      </c>
      <c r="U154" s="7">
        <v>78724977480.464401</v>
      </c>
      <c r="V154" s="7">
        <v>142858478714.17401</v>
      </c>
      <c r="W154" s="7">
        <v>155968636005.81601</v>
      </c>
      <c r="X154" s="7">
        <v>193699337909.06299</v>
      </c>
      <c r="Y154" s="7">
        <v>224547430718.668</v>
      </c>
      <c r="Z154" s="7">
        <v>238550818974.83301</v>
      </c>
      <c r="AA154" s="7">
        <v>311693063035.401</v>
      </c>
      <c r="AB154" s="7">
        <v>401515696459.68903</v>
      </c>
      <c r="AC154" s="7">
        <v>415029526988.82898</v>
      </c>
      <c r="AD154" s="7">
        <v>415854960509.13098</v>
      </c>
      <c r="AE154" s="7">
        <v>422990178272.35498</v>
      </c>
      <c r="AF154" s="7">
        <v>428985101136.92902</v>
      </c>
      <c r="AG154" s="7">
        <v>436076402604.48102</v>
      </c>
      <c r="AH154" s="7">
        <v>446893633997.62701</v>
      </c>
      <c r="AI154" s="7">
        <v>411176883455.83698</v>
      </c>
      <c r="AJ154" s="7">
        <v>408649223153.50897</v>
      </c>
      <c r="AK154" s="7">
        <v>420904183543.211</v>
      </c>
      <c r="AL154" s="7">
        <v>550964012809.01404</v>
      </c>
      <c r="AM154" s="7">
        <v>554959771719.35999</v>
      </c>
      <c r="AN154" s="7">
        <v>604041562131.27405</v>
      </c>
      <c r="AO154" s="7">
        <v>608278483180.354</v>
      </c>
      <c r="AP154" s="7">
        <v>634164099962.89905</v>
      </c>
      <c r="AQ154" s="7">
        <v>709080381693.98596</v>
      </c>
      <c r="AR154" s="7">
        <v>802681935869.15503</v>
      </c>
      <c r="AS154" s="7">
        <v>832787572355.93396</v>
      </c>
      <c r="AT154" s="7">
        <v>809389985074.71704</v>
      </c>
      <c r="AU154" s="7">
        <v>866726694610.526</v>
      </c>
      <c r="AV154" s="7">
        <v>966793939323.54504</v>
      </c>
      <c r="AW154" s="7">
        <v>969438036629.24597</v>
      </c>
      <c r="AX154" s="7">
        <v>963814850177.68994</v>
      </c>
      <c r="AY154" s="7">
        <v>1086468754425.9</v>
      </c>
      <c r="AZ154" s="7">
        <v>1271705954152.0601</v>
      </c>
      <c r="BA154" s="7">
        <v>1530654274870.9399</v>
      </c>
      <c r="BB154" s="7">
        <v>1791625527738.0601</v>
      </c>
      <c r="BC154" s="7">
        <v>2124014664519.27</v>
      </c>
      <c r="BD154" s="7">
        <v>2655740468950.1299</v>
      </c>
      <c r="BE154" s="7">
        <v>2372559331529.02</v>
      </c>
      <c r="BF154" s="7">
        <v>2768051385032.8599</v>
      </c>
      <c r="BG154" s="7">
        <v>3280524945926.2598</v>
      </c>
      <c r="BH154" s="7">
        <v>3576379622626.9702</v>
      </c>
      <c r="BI154" s="7">
        <v>3548728301289.7202</v>
      </c>
      <c r="BJ154" s="7">
        <v>3569880025466.9302</v>
      </c>
      <c r="BK154" s="7">
        <v>3143961312693.3198</v>
      </c>
      <c r="BL154" s="7">
        <v>3155520650807.1201</v>
      </c>
      <c r="BM154" s="7">
        <v>3272607336333.9102</v>
      </c>
      <c r="BN154" s="7">
        <v>3566140736118.8398</v>
      </c>
      <c r="BO154" s="7">
        <v>3649607782728.21</v>
      </c>
      <c r="BP154" s="7"/>
    </row>
    <row r="155" spans="1:68" hidden="1" outlineLevel="1" x14ac:dyDescent="0.2">
      <c r="A155" t="s">
        <v>225</v>
      </c>
      <c r="B155" t="s">
        <v>224</v>
      </c>
      <c r="C155" t="str">
        <f>VLOOKUP(B155,'Country Code &amp; Info'!A:D,2)</f>
        <v>Mexico</v>
      </c>
      <c r="D155" t="b">
        <f>IF(ISNA(_xlfn.XLOOKUP(B155,'GDP Pred - 2060'!M:M,'GDP Pred - 2060'!M:M)), FALSE, TRUE)</f>
        <v>1</v>
      </c>
      <c r="E155" t="str">
        <f>VLOOKUP(B155,'Country Code &amp; Info'!A:D,3)</f>
        <v>Latin America &amp; Caribbean</v>
      </c>
      <c r="F155" t="s">
        <v>1</v>
      </c>
      <c r="G155" t="s">
        <v>0</v>
      </c>
      <c r="H155">
        <v>13040000000</v>
      </c>
      <c r="I155">
        <v>14160000000</v>
      </c>
      <c r="J155">
        <v>15200000000</v>
      </c>
      <c r="K155">
        <v>16960000000</v>
      </c>
      <c r="L155">
        <v>20080000000</v>
      </c>
      <c r="M155">
        <v>21840000000</v>
      </c>
      <c r="N155">
        <v>24320000000</v>
      </c>
      <c r="O155">
        <v>26560000000</v>
      </c>
      <c r="P155" s="7">
        <v>29360000000</v>
      </c>
      <c r="Q155" s="7">
        <v>32480000000</v>
      </c>
      <c r="R155" s="7">
        <v>35520000000</v>
      </c>
      <c r="S155" s="7">
        <v>39200000000</v>
      </c>
      <c r="T155" s="7">
        <v>45200000000</v>
      </c>
      <c r="U155" s="7">
        <v>55280000000</v>
      </c>
      <c r="V155" s="7">
        <v>72000000000</v>
      </c>
      <c r="W155" s="7">
        <v>88000000000</v>
      </c>
      <c r="X155" s="7">
        <v>89025974025.973999</v>
      </c>
      <c r="Y155" s="7">
        <v>81814159292.0354</v>
      </c>
      <c r="Z155" s="7">
        <v>102500000000</v>
      </c>
      <c r="AA155" s="7">
        <v>134561403508.772</v>
      </c>
      <c r="AB155" s="7">
        <v>205139086956.522</v>
      </c>
      <c r="AC155" s="7">
        <v>263959336734.694</v>
      </c>
      <c r="AD155" s="7">
        <v>184609157801.418</v>
      </c>
      <c r="AE155" s="7">
        <v>156159198584.513</v>
      </c>
      <c r="AF155" s="7">
        <v>184261495828.367</v>
      </c>
      <c r="AG155" s="7">
        <v>195219789801.479</v>
      </c>
      <c r="AH155" s="7">
        <v>134550096436.744</v>
      </c>
      <c r="AI155" s="7">
        <v>147540738281.81699</v>
      </c>
      <c r="AJ155" s="7">
        <v>181611549975.80399</v>
      </c>
      <c r="AK155" s="7">
        <v>221400669713.58899</v>
      </c>
      <c r="AL155" s="7">
        <v>261253582805.94501</v>
      </c>
      <c r="AM155" s="7">
        <v>313142768453.48499</v>
      </c>
      <c r="AN155" s="7">
        <v>363157598242.27002</v>
      </c>
      <c r="AO155" s="7">
        <v>500736065605.341</v>
      </c>
      <c r="AP155" s="7">
        <v>527813238126.27802</v>
      </c>
      <c r="AQ155" s="7">
        <v>360073909243.85498</v>
      </c>
      <c r="AR155" s="7">
        <v>410975595310.15601</v>
      </c>
      <c r="AS155" s="7">
        <v>500413483109.17499</v>
      </c>
      <c r="AT155" s="7">
        <v>526502129378.284</v>
      </c>
      <c r="AU155" s="7">
        <v>600232874042.927</v>
      </c>
      <c r="AV155" s="7">
        <v>707906744574.64404</v>
      </c>
      <c r="AW155" s="7">
        <v>756706300589.79102</v>
      </c>
      <c r="AX155" s="7">
        <v>772106378935.37695</v>
      </c>
      <c r="AY155" s="7">
        <v>729336319677.44897</v>
      </c>
      <c r="AZ155" s="7">
        <v>782240601984.76001</v>
      </c>
      <c r="BA155" s="7">
        <v>877476221382.10095</v>
      </c>
      <c r="BB155" s="7">
        <v>975387131716.08899</v>
      </c>
      <c r="BC155" s="7">
        <v>1052696282278.87</v>
      </c>
      <c r="BD155" s="7">
        <v>1109989063586.6201</v>
      </c>
      <c r="BE155" s="7">
        <v>900045350649.35095</v>
      </c>
      <c r="BF155" s="7">
        <v>1057801295584.05</v>
      </c>
      <c r="BG155" s="7">
        <v>1180489601957.6101</v>
      </c>
      <c r="BH155" s="7">
        <v>1201089987015.45</v>
      </c>
      <c r="BI155" s="7">
        <v>1274443084716.5701</v>
      </c>
      <c r="BJ155" s="7">
        <v>1315351183524.54</v>
      </c>
      <c r="BK155" s="7">
        <v>1171867608197.72</v>
      </c>
      <c r="BL155" s="7">
        <v>1078490651625.3101</v>
      </c>
      <c r="BM155" s="7">
        <v>1158913035796.3701</v>
      </c>
      <c r="BN155" s="7">
        <v>1222348807283.2</v>
      </c>
      <c r="BO155" s="7">
        <v>1268870527160.03</v>
      </c>
      <c r="BP155" s="7"/>
    </row>
    <row r="156" spans="1:68" hidden="1" outlineLevel="1" x14ac:dyDescent="0.2">
      <c r="A156" t="s">
        <v>223</v>
      </c>
      <c r="B156" t="s">
        <v>222</v>
      </c>
      <c r="C156" t="str">
        <f>VLOOKUP(B156,'Country Code &amp; Info'!A:D,2)</f>
        <v>Marshall Islands</v>
      </c>
      <c r="D156" t="b">
        <f>IF(ISNA(_xlfn.XLOOKUP(B156,'GDP Pred - 2060'!M:M,'GDP Pred - 2060'!M:M)), FALSE, TRUE)</f>
        <v>0</v>
      </c>
      <c r="E156" t="str">
        <f>VLOOKUP(B156,'Country Code &amp; Info'!A:D,3)</f>
        <v>East Asia &amp; Pacific</v>
      </c>
      <c r="F156" t="s">
        <v>1</v>
      </c>
      <c r="G156" t="s">
        <v>0</v>
      </c>
      <c r="P156" s="7"/>
      <c r="Q156" s="7"/>
      <c r="R156" s="7"/>
      <c r="S156" s="7"/>
      <c r="T156" s="7"/>
      <c r="U156" s="7"/>
      <c r="V156" s="7"/>
      <c r="W156" s="7"/>
      <c r="X156" s="7"/>
      <c r="Y156" s="7"/>
      <c r="Z156" s="7"/>
      <c r="AA156" s="7"/>
      <c r="AB156" s="7"/>
      <c r="AC156" s="7">
        <v>31020000</v>
      </c>
      <c r="AD156" s="7">
        <v>34918000</v>
      </c>
      <c r="AE156" s="7">
        <v>41749000</v>
      </c>
      <c r="AF156" s="7">
        <v>45144000</v>
      </c>
      <c r="AG156" s="7">
        <v>43879000</v>
      </c>
      <c r="AH156" s="7">
        <v>55989000</v>
      </c>
      <c r="AI156" s="7">
        <v>62983000</v>
      </c>
      <c r="AJ156" s="7">
        <v>70688000</v>
      </c>
      <c r="AK156" s="7">
        <v>72798000</v>
      </c>
      <c r="AL156" s="7">
        <v>78476000</v>
      </c>
      <c r="AM156" s="7">
        <v>82507000</v>
      </c>
      <c r="AN156" s="7">
        <v>91063000</v>
      </c>
      <c r="AO156" s="7">
        <v>99461000</v>
      </c>
      <c r="AP156" s="7">
        <v>108071000</v>
      </c>
      <c r="AQ156" s="7">
        <v>120230000</v>
      </c>
      <c r="AR156" s="7">
        <v>110858000</v>
      </c>
      <c r="AS156" s="7">
        <v>110705600</v>
      </c>
      <c r="AT156" s="7">
        <v>112279400</v>
      </c>
      <c r="AU156" s="7">
        <v>114326300</v>
      </c>
      <c r="AV156" s="7">
        <v>115347500</v>
      </c>
      <c r="AW156" s="7">
        <v>122824000</v>
      </c>
      <c r="AX156" s="7">
        <v>131738200</v>
      </c>
      <c r="AY156" s="7">
        <v>131398500</v>
      </c>
      <c r="AZ156" s="7">
        <v>133806400</v>
      </c>
      <c r="BA156" s="7">
        <v>141922500</v>
      </c>
      <c r="BB156" s="7">
        <v>145474100</v>
      </c>
      <c r="BC156" s="7">
        <v>153884600</v>
      </c>
      <c r="BD156" s="7">
        <v>153135800</v>
      </c>
      <c r="BE156" s="7">
        <v>151772600</v>
      </c>
      <c r="BF156" s="7">
        <v>162164700</v>
      </c>
      <c r="BG156" s="7">
        <v>174332100</v>
      </c>
      <c r="BH156" s="7">
        <v>182874800</v>
      </c>
      <c r="BI156" s="7">
        <v>187707400</v>
      </c>
      <c r="BJ156" s="7">
        <v>184689500</v>
      </c>
      <c r="BK156" s="7">
        <v>184599600</v>
      </c>
      <c r="BL156" s="7">
        <v>200558400</v>
      </c>
      <c r="BM156" s="7">
        <v>212881000</v>
      </c>
      <c r="BN156" s="7">
        <v>221278000</v>
      </c>
      <c r="BO156" s="7"/>
      <c r="BP156" s="7"/>
    </row>
    <row r="157" spans="1:68" hidden="1" outlineLevel="1" x14ac:dyDescent="0.2">
      <c r="A157" t="s">
        <v>221</v>
      </c>
      <c r="B157" t="s">
        <v>220</v>
      </c>
      <c r="C157" t="str">
        <f>VLOOKUP(B157,'Country Code &amp; Info'!A:D,2)</f>
        <v>Middle income</v>
      </c>
      <c r="D157" t="b">
        <f>IF(ISNA(_xlfn.XLOOKUP(B157,'GDP Pred - 2060'!M:M,'GDP Pred - 2060'!M:M)), FALSE, TRUE)</f>
        <v>0</v>
      </c>
      <c r="E157">
        <f>VLOOKUP(B157,'Country Code &amp; Info'!A:D,3)</f>
        <v>0</v>
      </c>
      <c r="F157" t="s">
        <v>1</v>
      </c>
      <c r="G157" t="s">
        <v>0</v>
      </c>
      <c r="H157">
        <v>312137635870.48602</v>
      </c>
      <c r="I157">
        <v>300150437356.53497</v>
      </c>
      <c r="J157">
        <v>312904080496.35999</v>
      </c>
      <c r="K157">
        <v>334266843293.854</v>
      </c>
      <c r="L157">
        <v>377766913740.41101</v>
      </c>
      <c r="M157">
        <v>415008741502.297</v>
      </c>
      <c r="N157">
        <v>428833530307.13098</v>
      </c>
      <c r="O157">
        <v>441503743146.28497</v>
      </c>
      <c r="P157" s="7">
        <v>466834396963.12097</v>
      </c>
      <c r="Q157" s="7">
        <v>521143639802.58099</v>
      </c>
      <c r="R157" s="7">
        <v>573022918978.495</v>
      </c>
      <c r="S157" s="7">
        <v>617280136741.36902</v>
      </c>
      <c r="T157" s="7">
        <v>690814883675.77405</v>
      </c>
      <c r="U157" s="7">
        <v>875316640314.229</v>
      </c>
      <c r="V157" s="7">
        <v>1119620176768.8799</v>
      </c>
      <c r="W157" s="7">
        <v>1234567874350.25</v>
      </c>
      <c r="X157" s="7">
        <v>1336384126144.46</v>
      </c>
      <c r="Y157" s="7">
        <v>1501023970598.1299</v>
      </c>
      <c r="Z157" s="7">
        <v>1626972191543.78</v>
      </c>
      <c r="AA157" s="7">
        <v>1942171219758.03</v>
      </c>
      <c r="AB157" s="7">
        <v>2289153486021.1401</v>
      </c>
      <c r="AC157" s="7">
        <v>2588799413003.3701</v>
      </c>
      <c r="AD157" s="7">
        <v>2556955841811.5</v>
      </c>
      <c r="AE157" s="7">
        <v>2474375758587.7002</v>
      </c>
      <c r="AF157" s="7">
        <v>2503494024747.73</v>
      </c>
      <c r="AG157" s="7">
        <v>2637860379831.6001</v>
      </c>
      <c r="AH157" s="7">
        <v>2725950251476.6001</v>
      </c>
      <c r="AI157" s="7">
        <v>2787510665256.8799</v>
      </c>
      <c r="AJ157" s="7">
        <v>3006143573900.52</v>
      </c>
      <c r="AK157" s="7">
        <v>3104934432325.3999</v>
      </c>
      <c r="AL157" s="7">
        <v>3549400309645.4199</v>
      </c>
      <c r="AM157" s="7">
        <v>3798460031252.3198</v>
      </c>
      <c r="AN157" s="7">
        <v>3769379408248.1201</v>
      </c>
      <c r="AO157" s="7">
        <v>4011082245154.02</v>
      </c>
      <c r="AP157" s="7">
        <v>4359318406272.5298</v>
      </c>
      <c r="AQ157" s="7">
        <v>4876026404426.3203</v>
      </c>
      <c r="AR157" s="7">
        <v>5330052508865.6504</v>
      </c>
      <c r="AS157" s="7">
        <v>5644293852340.8203</v>
      </c>
      <c r="AT157" s="7">
        <v>5471486665226.2803</v>
      </c>
      <c r="AU157" s="7">
        <v>5343217505800.4902</v>
      </c>
      <c r="AV157" s="7">
        <v>5832220849562.2695</v>
      </c>
      <c r="AW157" s="7">
        <v>5905406963460.6201</v>
      </c>
      <c r="AX157" s="7">
        <v>6016115403111.8203</v>
      </c>
      <c r="AY157" s="7">
        <v>6776422314640.5596</v>
      </c>
      <c r="AZ157" s="7">
        <v>8046038356510.2197</v>
      </c>
      <c r="BA157" s="7">
        <v>9592233765422.7207</v>
      </c>
      <c r="BB157" s="7">
        <v>11404413242752.199</v>
      </c>
      <c r="BC157" s="7">
        <v>14109480660683.801</v>
      </c>
      <c r="BD157" s="7">
        <v>16933828714173.199</v>
      </c>
      <c r="BE157" s="7">
        <v>16555404821293.199</v>
      </c>
      <c r="BF157" s="7">
        <v>20154557259462.801</v>
      </c>
      <c r="BG157" s="7">
        <v>23825657402234.898</v>
      </c>
      <c r="BH157" s="7">
        <v>25456336153963</v>
      </c>
      <c r="BI157" s="7">
        <v>26949417332375.602</v>
      </c>
      <c r="BJ157" s="7">
        <v>27956218907118.602</v>
      </c>
      <c r="BK157" s="7">
        <v>26539231023472.801</v>
      </c>
      <c r="BL157" s="7">
        <v>26707878448640.102</v>
      </c>
      <c r="BM157" s="7">
        <v>29355518486024.898</v>
      </c>
      <c r="BN157" s="7">
        <v>31284038166251</v>
      </c>
      <c r="BO157" s="7">
        <v>32087932735521.398</v>
      </c>
      <c r="BP157" s="7"/>
    </row>
    <row r="158" spans="1:68" hidden="1" outlineLevel="1" x14ac:dyDescent="0.2">
      <c r="A158" t="s">
        <v>219</v>
      </c>
      <c r="B158" t="s">
        <v>218</v>
      </c>
      <c r="C158" t="str">
        <f>VLOOKUP(B158,'Country Code &amp; Info'!A:D,2)</f>
        <v>North Macedonia</v>
      </c>
      <c r="D158" t="b">
        <f>IF(ISNA(_xlfn.XLOOKUP(B158,'GDP Pred - 2060'!M:M,'GDP Pred - 2060'!M:M)), FALSE, TRUE)</f>
        <v>0</v>
      </c>
      <c r="E158" t="str">
        <f>VLOOKUP(B158,'Country Code &amp; Info'!A:D,3)</f>
        <v>Europe &amp; Central Asia</v>
      </c>
      <c r="F158" t="s">
        <v>1</v>
      </c>
      <c r="G158" t="s">
        <v>0</v>
      </c>
      <c r="P158" s="7"/>
      <c r="Q158" s="7"/>
      <c r="R158" s="7"/>
      <c r="S158" s="7"/>
      <c r="T158" s="7"/>
      <c r="U158" s="7"/>
      <c r="V158" s="7"/>
      <c r="W158" s="7"/>
      <c r="X158" s="7"/>
      <c r="Y158" s="7"/>
      <c r="Z158" s="7"/>
      <c r="AA158" s="7"/>
      <c r="AB158" s="7"/>
      <c r="AC158" s="7"/>
      <c r="AD158" s="7"/>
      <c r="AE158" s="7"/>
      <c r="AF158" s="7"/>
      <c r="AG158" s="7"/>
      <c r="AH158" s="7"/>
      <c r="AI158" s="7"/>
      <c r="AJ158" s="7"/>
      <c r="AK158" s="7"/>
      <c r="AL158" s="7">
        <v>4699646643.10954</v>
      </c>
      <c r="AM158" s="7">
        <v>4938775510.2040796</v>
      </c>
      <c r="AN158" s="7">
        <v>2436849341.9760399</v>
      </c>
      <c r="AO158" s="7">
        <v>2682456896.5517201</v>
      </c>
      <c r="AP158" s="7">
        <v>3556581986.1431899</v>
      </c>
      <c r="AQ158" s="7">
        <v>4680078740.1574802</v>
      </c>
      <c r="AR158" s="7">
        <v>4651453634.0852098</v>
      </c>
      <c r="AS158" s="7">
        <v>3928975903.61446</v>
      </c>
      <c r="AT158" s="7">
        <v>3756208791.2087898</v>
      </c>
      <c r="AU158" s="7">
        <v>3863743409.4903302</v>
      </c>
      <c r="AV158" s="7">
        <v>3772851420.2476301</v>
      </c>
      <c r="AW158" s="7">
        <v>3709637829.9486599</v>
      </c>
      <c r="AX158" s="7">
        <v>4018365247.4444399</v>
      </c>
      <c r="AY158" s="7">
        <v>4946292774.7904596</v>
      </c>
      <c r="AZ158" s="7">
        <v>5682719260.0762997</v>
      </c>
      <c r="BA158" s="7">
        <v>6258600713.8262701</v>
      </c>
      <c r="BB158" s="7">
        <v>6861222331.9631701</v>
      </c>
      <c r="BC158" s="7">
        <v>8336478142.0887203</v>
      </c>
      <c r="BD158" s="7">
        <v>9909548410.8274403</v>
      </c>
      <c r="BE158" s="7">
        <v>9401731495.71661</v>
      </c>
      <c r="BF158" s="7">
        <v>9407168702.4312992</v>
      </c>
      <c r="BG158" s="7">
        <v>10494632699.3859</v>
      </c>
      <c r="BH158" s="7">
        <v>9745251126.0109005</v>
      </c>
      <c r="BI158" s="7">
        <v>10817712138.945101</v>
      </c>
      <c r="BJ158" s="7">
        <v>11362272837.8818</v>
      </c>
      <c r="BK158" s="7">
        <v>10064515432.026501</v>
      </c>
      <c r="BL158" s="7">
        <v>10672471860.718399</v>
      </c>
      <c r="BM158" s="7">
        <v>11307058382.3435</v>
      </c>
      <c r="BN158" s="7">
        <v>12683073866.1105</v>
      </c>
      <c r="BO158" s="7">
        <v>12547040498.9077</v>
      </c>
      <c r="BP158" s="7"/>
    </row>
    <row r="159" spans="1:68" hidden="1" outlineLevel="1" x14ac:dyDescent="0.2">
      <c r="A159" t="s">
        <v>217</v>
      </c>
      <c r="B159" t="s">
        <v>216</v>
      </c>
      <c r="C159" t="str">
        <f>VLOOKUP(B159,'Country Code &amp; Info'!A:D,2)</f>
        <v>Mali</v>
      </c>
      <c r="D159" t="b">
        <f>IF(ISNA(_xlfn.XLOOKUP(B159,'GDP Pred - 2060'!M:M,'GDP Pred - 2060'!M:M)), FALSE, TRUE)</f>
        <v>0</v>
      </c>
      <c r="E159" t="str">
        <f>VLOOKUP(B159,'Country Code &amp; Info'!A:D,3)</f>
        <v>Sub-Saharan Africa</v>
      </c>
      <c r="F159" t="s">
        <v>1</v>
      </c>
      <c r="G159" t="s">
        <v>0</v>
      </c>
      <c r="O159">
        <v>275494520.14199901</v>
      </c>
      <c r="P159" s="7">
        <v>343771964.66216701</v>
      </c>
      <c r="Q159" s="7">
        <v>339913833.096246</v>
      </c>
      <c r="R159" s="7">
        <v>359772363.26220697</v>
      </c>
      <c r="S159" s="7">
        <v>430096738.36921602</v>
      </c>
      <c r="T159" s="7">
        <v>486617332.38740498</v>
      </c>
      <c r="U159" s="7">
        <v>563683660.31193995</v>
      </c>
      <c r="V159" s="7">
        <v>538747268.33335602</v>
      </c>
      <c r="W159" s="7">
        <v>830710615.17995405</v>
      </c>
      <c r="X159" s="7">
        <v>939227993.66395998</v>
      </c>
      <c r="Y159" s="7">
        <v>1049838492.55759</v>
      </c>
      <c r="Z159" s="7">
        <v>1222702356.1094601</v>
      </c>
      <c r="AA159" s="7">
        <v>1595423285.64659</v>
      </c>
      <c r="AB159" s="7">
        <v>1759690811.6069901</v>
      </c>
      <c r="AC159" s="7">
        <v>1538972158.1782</v>
      </c>
      <c r="AD159" s="7">
        <v>1333754034.23489</v>
      </c>
      <c r="AE159" s="7">
        <v>1297765448.5049801</v>
      </c>
      <c r="AF159" s="7">
        <v>1232932008.1371901</v>
      </c>
      <c r="AG159" s="7">
        <v>1392195933.33971</v>
      </c>
      <c r="AH159" s="7">
        <v>1852163474.5466399</v>
      </c>
      <c r="AI159" s="7">
        <v>2090629722.6361101</v>
      </c>
      <c r="AJ159" s="7">
        <v>2169040741.55896</v>
      </c>
      <c r="AK159" s="7">
        <v>2181821902.4395299</v>
      </c>
      <c r="AL159" s="7">
        <v>2681912030.4938402</v>
      </c>
      <c r="AM159" s="7">
        <v>2724131545.16958</v>
      </c>
      <c r="AN159" s="7">
        <v>2830673388.8242898</v>
      </c>
      <c r="AO159" s="7">
        <v>2818280876.0761499</v>
      </c>
      <c r="AP159" s="7">
        <v>2081846482.74771</v>
      </c>
      <c r="AQ159" s="7">
        <v>2706425298.3681798</v>
      </c>
      <c r="AR159" s="7">
        <v>2780422212.2699499</v>
      </c>
      <c r="AS159" s="7">
        <v>2697105694.0795598</v>
      </c>
      <c r="AT159" s="7">
        <v>2920358586.7523398</v>
      </c>
      <c r="AU159" s="7">
        <v>3439463140.3554101</v>
      </c>
      <c r="AV159" s="7">
        <v>2954129565.8296499</v>
      </c>
      <c r="AW159" s="7">
        <v>3465305993.4778299</v>
      </c>
      <c r="AX159" s="7">
        <v>3889758023.73699</v>
      </c>
      <c r="AY159" s="7">
        <v>4703504466.5324497</v>
      </c>
      <c r="AZ159" s="7">
        <v>5444474268.4249096</v>
      </c>
      <c r="BA159" s="7">
        <v>6247496491.2946196</v>
      </c>
      <c r="BB159" s="7">
        <v>6905876385.3530598</v>
      </c>
      <c r="BC159" s="7">
        <v>8145694631.8835402</v>
      </c>
      <c r="BD159" s="7">
        <v>9798741073.8550892</v>
      </c>
      <c r="BE159" s="7">
        <v>10190945007.299</v>
      </c>
      <c r="BF159" s="7">
        <v>10689167195.3375</v>
      </c>
      <c r="BG159" s="7">
        <v>12995074801.061001</v>
      </c>
      <c r="BH159" s="7">
        <v>12441946098.4018</v>
      </c>
      <c r="BI159" s="7">
        <v>13242680704.5961</v>
      </c>
      <c r="BJ159" s="7">
        <v>14364859445.8846</v>
      </c>
      <c r="BK159" s="7">
        <v>13104802016.2041</v>
      </c>
      <c r="BL159" s="7">
        <v>14025944550.378799</v>
      </c>
      <c r="BM159" s="7">
        <v>15365627045.086599</v>
      </c>
      <c r="BN159" s="7">
        <v>17070758732.1991</v>
      </c>
      <c r="BO159" s="7">
        <v>17279566718.6087</v>
      </c>
      <c r="BP159" s="7"/>
    </row>
    <row r="160" spans="1:68" hidden="1" outlineLevel="1" x14ac:dyDescent="0.2">
      <c r="A160" t="s">
        <v>215</v>
      </c>
      <c r="B160" t="s">
        <v>214</v>
      </c>
      <c r="C160" t="str">
        <f>VLOOKUP(B160,'Country Code &amp; Info'!A:D,2)</f>
        <v>Malta</v>
      </c>
      <c r="D160" t="b">
        <f>IF(ISNA(_xlfn.XLOOKUP(B160,'GDP Pred - 2060'!M:M,'GDP Pred - 2060'!M:M)), FALSE, TRUE)</f>
        <v>0</v>
      </c>
      <c r="E160" t="str">
        <f>VLOOKUP(B160,'Country Code &amp; Info'!A:D,3)</f>
        <v>Middle East &amp; North Africa</v>
      </c>
      <c r="F160" t="s">
        <v>1</v>
      </c>
      <c r="G160" t="s">
        <v>0</v>
      </c>
      <c r="P160" s="7"/>
      <c r="Q160" s="7"/>
      <c r="R160" s="7">
        <v>250721821.55367801</v>
      </c>
      <c r="S160" s="7">
        <v>264579879.78487799</v>
      </c>
      <c r="T160" s="7">
        <v>295118249.32493299</v>
      </c>
      <c r="U160" s="7">
        <v>345602025.37539297</v>
      </c>
      <c r="V160" s="7">
        <v>376094108.47533101</v>
      </c>
      <c r="W160" s="7">
        <v>474620439.58495998</v>
      </c>
      <c r="X160" s="7">
        <v>527936988.79127502</v>
      </c>
      <c r="Y160" s="7">
        <v>625573345.53217399</v>
      </c>
      <c r="Z160" s="7">
        <v>793675169.87857902</v>
      </c>
      <c r="AA160" s="7">
        <v>1001300838.32335</v>
      </c>
      <c r="AB160" s="7">
        <v>1250242107.8796899</v>
      </c>
      <c r="AC160" s="7">
        <v>1243469360.5683801</v>
      </c>
      <c r="AD160" s="7">
        <v>1234518125</v>
      </c>
      <c r="AE160" s="7">
        <v>1165771369.0062499</v>
      </c>
      <c r="AF160" s="7">
        <v>1101828568.7680399</v>
      </c>
      <c r="AG160" s="7">
        <v>1117835285.50512</v>
      </c>
      <c r="AH160" s="7">
        <v>1435079200.34957</v>
      </c>
      <c r="AI160" s="7">
        <v>1751247763.4194801</v>
      </c>
      <c r="AJ160" s="7">
        <v>2019474244.1935899</v>
      </c>
      <c r="AK160" s="7">
        <v>2118574772.1113601</v>
      </c>
      <c r="AL160" s="7">
        <v>2547163582.33149</v>
      </c>
      <c r="AM160" s="7">
        <v>2750041434.2629499</v>
      </c>
      <c r="AN160" s="7">
        <v>3021910216.7182698</v>
      </c>
      <c r="AO160" s="7">
        <v>2709178326.7827101</v>
      </c>
      <c r="AP160" s="7">
        <v>2998570146.5409498</v>
      </c>
      <c r="AQ160" s="7">
        <v>3720400496.1145101</v>
      </c>
      <c r="AR160" s="7">
        <v>3822882839.2929702</v>
      </c>
      <c r="AS160" s="7">
        <v>3793418472.2032099</v>
      </c>
      <c r="AT160" s="7">
        <v>4010571271.3656998</v>
      </c>
      <c r="AU160" s="7">
        <v>4121350758.8884101</v>
      </c>
      <c r="AV160" s="7">
        <v>4069515556.7869201</v>
      </c>
      <c r="AW160" s="7">
        <v>4088368961.7583599</v>
      </c>
      <c r="AX160" s="7">
        <v>4470446352.3256903</v>
      </c>
      <c r="AY160" s="7">
        <v>5448415539.81248</v>
      </c>
      <c r="AZ160" s="7">
        <v>6098092511.83004</v>
      </c>
      <c r="BA160" s="7">
        <v>6416184235.8383999</v>
      </c>
      <c r="BB160" s="7">
        <v>6778324087.1381798</v>
      </c>
      <c r="BC160" s="7">
        <v>7925371458.8052702</v>
      </c>
      <c r="BD160" s="7">
        <v>9090406749.5266991</v>
      </c>
      <c r="BE160" s="7">
        <v>8696366868.92276</v>
      </c>
      <c r="BF160" s="7">
        <v>9035932177.7796097</v>
      </c>
      <c r="BG160" s="7">
        <v>9638916472.1536007</v>
      </c>
      <c r="BH160" s="7">
        <v>9462238256.9784794</v>
      </c>
      <c r="BI160" s="7">
        <v>10551661220.181</v>
      </c>
      <c r="BJ160" s="7">
        <v>11626281449.5909</v>
      </c>
      <c r="BK160" s="7">
        <v>11091434435.234501</v>
      </c>
      <c r="BL160" s="7">
        <v>11665231192.2959</v>
      </c>
      <c r="BM160" s="7">
        <v>13146963159.1185</v>
      </c>
      <c r="BN160" s="7">
        <v>14750790658.4025</v>
      </c>
      <c r="BO160" s="7">
        <v>14989415684.1203</v>
      </c>
      <c r="BP160" s="7"/>
    </row>
    <row r="161" spans="1:68" hidden="1" outlineLevel="1" x14ac:dyDescent="0.2">
      <c r="A161" t="s">
        <v>213</v>
      </c>
      <c r="B161" t="s">
        <v>212</v>
      </c>
      <c r="C161" t="str">
        <f>VLOOKUP(B161,'Country Code &amp; Info'!A:D,2)</f>
        <v>Myanmar</v>
      </c>
      <c r="D161" t="b">
        <f>IF(ISNA(_xlfn.XLOOKUP(B161,'GDP Pred - 2060'!M:M,'GDP Pred - 2060'!M:M)), FALSE, TRUE)</f>
        <v>0</v>
      </c>
      <c r="E161" t="str">
        <f>VLOOKUP(B161,'Country Code &amp; Info'!A:D,3)</f>
        <v>East Asia &amp; Pacific</v>
      </c>
      <c r="F161" t="s">
        <v>1</v>
      </c>
      <c r="G161" t="s">
        <v>0</v>
      </c>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v>8905066163.5864296</v>
      </c>
      <c r="AW161" s="7">
        <v>6477790688.2284403</v>
      </c>
      <c r="AX161" s="7">
        <v>6777632512.0781002</v>
      </c>
      <c r="AY161" s="7">
        <v>10467109977.6717</v>
      </c>
      <c r="AZ161" s="7">
        <v>10567354056.4049</v>
      </c>
      <c r="BA161" s="7">
        <v>11986972418.5103</v>
      </c>
      <c r="BB161" s="7">
        <v>14502553709.830299</v>
      </c>
      <c r="BC161" s="7">
        <v>20182477480.551201</v>
      </c>
      <c r="BD161" s="7">
        <v>31862554101.937801</v>
      </c>
      <c r="BE161" s="7">
        <v>36906181380.812698</v>
      </c>
      <c r="BF161" s="7">
        <v>49540813342.483398</v>
      </c>
      <c r="BG161" s="7">
        <v>59977326085.990799</v>
      </c>
      <c r="BH161" s="7">
        <v>59937797559.329498</v>
      </c>
      <c r="BI161" s="7">
        <v>60269734044.526001</v>
      </c>
      <c r="BJ161" s="7">
        <v>65446199787.842499</v>
      </c>
      <c r="BK161" s="7">
        <v>67822772707.103401</v>
      </c>
      <c r="BL161" s="7">
        <v>67184236746.569397</v>
      </c>
      <c r="BM161" s="7">
        <v>68945867477.605392</v>
      </c>
      <c r="BN161" s="7">
        <v>76168043981.593201</v>
      </c>
      <c r="BO161" s="7">
        <v>76085852617.1371</v>
      </c>
      <c r="BP161" s="7"/>
    </row>
    <row r="162" spans="1:68" hidden="1" outlineLevel="1" x14ac:dyDescent="0.2">
      <c r="A162" t="s">
        <v>211</v>
      </c>
      <c r="B162" t="s">
        <v>210</v>
      </c>
      <c r="C162" t="str">
        <f>VLOOKUP(B162,'Country Code &amp; Info'!A:D,2)</f>
        <v>Middle East &amp; North Africa (excluding high income)</v>
      </c>
      <c r="D162" t="b">
        <f>IF(ISNA(_xlfn.XLOOKUP(B162,'GDP Pred - 2060'!M:M,'GDP Pred - 2060'!M:M)), FALSE, TRUE)</f>
        <v>0</v>
      </c>
      <c r="E162">
        <f>VLOOKUP(B162,'Country Code &amp; Info'!A:D,3)</f>
        <v>0</v>
      </c>
      <c r="F162" t="s">
        <v>1</v>
      </c>
      <c r="G162" t="s">
        <v>0</v>
      </c>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v>291971696049.12903</v>
      </c>
      <c r="AP162" s="7">
        <v>298968224507.14502</v>
      </c>
      <c r="AQ162" s="7">
        <v>340930725512.83099</v>
      </c>
      <c r="AR162" s="7">
        <v>395333227315.74902</v>
      </c>
      <c r="AS162" s="7">
        <v>406052927306.61298</v>
      </c>
      <c r="AT162" s="7">
        <v>412136964933.44202</v>
      </c>
      <c r="AU162" s="7">
        <v>435869595425.08099</v>
      </c>
      <c r="AV162" s="7">
        <v>451663956562.15503</v>
      </c>
      <c r="AW162" s="7">
        <v>466336846350.01099</v>
      </c>
      <c r="AX162" s="7">
        <v>450773920225.16803</v>
      </c>
      <c r="AY162" s="7">
        <v>508946757945.53003</v>
      </c>
      <c r="AZ162" s="7">
        <v>593345806795.52698</v>
      </c>
      <c r="BA162" s="7">
        <v>698843530014.60498</v>
      </c>
      <c r="BB162" s="7">
        <v>811977171056.04004</v>
      </c>
      <c r="BC162" s="7">
        <v>1003231089320.6801</v>
      </c>
      <c r="BD162" s="7">
        <v>1243192298119.8701</v>
      </c>
      <c r="BE162" s="7">
        <v>1200037635630.8401</v>
      </c>
      <c r="BF162" s="7">
        <v>1384800137552.8501</v>
      </c>
      <c r="BG162" s="7">
        <v>1566916852595.9399</v>
      </c>
      <c r="BH162" s="7">
        <v>1729643567215.21</v>
      </c>
      <c r="BI162" s="7">
        <v>1619240456887.95</v>
      </c>
      <c r="BJ162" s="7">
        <v>1599403833225.1499</v>
      </c>
      <c r="BK162" s="7">
        <v>1440212700192.3401</v>
      </c>
      <c r="BL162" s="7">
        <v>1459985957527.77</v>
      </c>
      <c r="BM162" s="7">
        <v>1436549350150.3601</v>
      </c>
      <c r="BN162" s="7">
        <v>1520424748698.99</v>
      </c>
      <c r="BO162" s="7"/>
      <c r="BP162" s="7"/>
    </row>
    <row r="163" spans="1:68" hidden="1" outlineLevel="1" x14ac:dyDescent="0.2">
      <c r="A163" t="s">
        <v>209</v>
      </c>
      <c r="B163" t="s">
        <v>208</v>
      </c>
      <c r="C163" t="str">
        <f>VLOOKUP(B163,'Country Code &amp; Info'!A:D,2)</f>
        <v>Montenegro</v>
      </c>
      <c r="D163" t="b">
        <f>IF(ISNA(_xlfn.XLOOKUP(B163,'GDP Pred - 2060'!M:M,'GDP Pred - 2060'!M:M)), FALSE, TRUE)</f>
        <v>0</v>
      </c>
      <c r="E163" t="str">
        <f>VLOOKUP(B163,'Country Code &amp; Info'!A:D,3)</f>
        <v>Europe &amp; Central Asia</v>
      </c>
      <c r="F163" t="s">
        <v>1</v>
      </c>
      <c r="G163" t="s">
        <v>0</v>
      </c>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v>984297589.35993397</v>
      </c>
      <c r="AW163" s="7">
        <v>1159869245.9251299</v>
      </c>
      <c r="AX163" s="7">
        <v>1284685050.5241301</v>
      </c>
      <c r="AY163" s="7">
        <v>1707710053.14938</v>
      </c>
      <c r="AZ163" s="7">
        <v>2073234417.68066</v>
      </c>
      <c r="BA163" s="7">
        <v>2257174480.7859702</v>
      </c>
      <c r="BB163" s="7">
        <v>2721903148.9148202</v>
      </c>
      <c r="BC163" s="7">
        <v>3680711743.7722402</v>
      </c>
      <c r="BD163" s="7">
        <v>4545674527.61096</v>
      </c>
      <c r="BE163" s="7">
        <v>4159330369.5471001</v>
      </c>
      <c r="BF163" s="7">
        <v>4142931812.77707</v>
      </c>
      <c r="BG163" s="7">
        <v>4544575151.9854603</v>
      </c>
      <c r="BH163" s="7">
        <v>4087561649.5123601</v>
      </c>
      <c r="BI163" s="7">
        <v>4464502433.5544796</v>
      </c>
      <c r="BJ163" s="7">
        <v>4587741791.10639</v>
      </c>
      <c r="BK163" s="7">
        <v>4053097851.4482298</v>
      </c>
      <c r="BL163" s="7">
        <v>4373958353.5298204</v>
      </c>
      <c r="BM163" s="7">
        <v>4844606145.7683001</v>
      </c>
      <c r="BN163" s="7">
        <v>5504255213.5787096</v>
      </c>
      <c r="BO163" s="7">
        <v>5542577964.9814596</v>
      </c>
      <c r="BP163" s="7"/>
    </row>
    <row r="164" spans="1:68" hidden="1" outlineLevel="1" x14ac:dyDescent="0.2">
      <c r="A164" t="s">
        <v>207</v>
      </c>
      <c r="B164" t="s">
        <v>206</v>
      </c>
      <c r="C164" t="str">
        <f>VLOOKUP(B164,'Country Code &amp; Info'!A:D,2)</f>
        <v>Mongolia</v>
      </c>
      <c r="D164" t="b">
        <f>IF(ISNA(_xlfn.XLOOKUP(B164,'GDP Pred - 2060'!M:M,'GDP Pred - 2060'!M:M)), FALSE, TRUE)</f>
        <v>0</v>
      </c>
      <c r="E164" t="str">
        <f>VLOOKUP(B164,'Country Code &amp; Info'!A:D,3)</f>
        <v>East Asia &amp; Pacific</v>
      </c>
      <c r="F164" t="s">
        <v>1</v>
      </c>
      <c r="G164" t="s">
        <v>0</v>
      </c>
      <c r="P164" s="7"/>
      <c r="Q164" s="7"/>
      <c r="R164" s="7"/>
      <c r="S164" s="7"/>
      <c r="T164" s="7"/>
      <c r="U164" s="7"/>
      <c r="V164" s="7"/>
      <c r="W164" s="7"/>
      <c r="X164" s="7"/>
      <c r="Y164" s="7"/>
      <c r="Z164" s="7"/>
      <c r="AA164" s="7"/>
      <c r="AB164" s="7"/>
      <c r="AC164" s="7">
        <v>2310099100</v>
      </c>
      <c r="AD164" s="7">
        <v>2552401933.3333302</v>
      </c>
      <c r="AE164" s="7">
        <v>2725736633.3333302</v>
      </c>
      <c r="AF164" s="7">
        <v>2098734600</v>
      </c>
      <c r="AG164" s="7">
        <v>2186505475</v>
      </c>
      <c r="AH164" s="7">
        <v>2896178866.6666698</v>
      </c>
      <c r="AI164" s="7">
        <v>3020611600</v>
      </c>
      <c r="AJ164" s="7">
        <v>3204461566.6666698</v>
      </c>
      <c r="AK164" s="7">
        <v>3576966800</v>
      </c>
      <c r="AL164" s="7">
        <v>2560785660</v>
      </c>
      <c r="AM164" s="7">
        <v>2379018326.3157902</v>
      </c>
      <c r="AN164" s="7">
        <v>1317611863.8497701</v>
      </c>
      <c r="AO164" s="7">
        <v>768401634.15457296</v>
      </c>
      <c r="AP164" s="7">
        <v>925817092.217484</v>
      </c>
      <c r="AQ164" s="7">
        <v>1452165005.2384</v>
      </c>
      <c r="AR164" s="7">
        <v>1345719472.35883</v>
      </c>
      <c r="AS164" s="7">
        <v>1180934202.8380101</v>
      </c>
      <c r="AT164" s="7">
        <v>1124440248.9783001</v>
      </c>
      <c r="AU164" s="7">
        <v>1057408588.68269</v>
      </c>
      <c r="AV164" s="7">
        <v>1136896123.6129799</v>
      </c>
      <c r="AW164" s="7">
        <v>1267997934.3125</v>
      </c>
      <c r="AX164" s="7">
        <v>1396555719.9740901</v>
      </c>
      <c r="AY164" s="7">
        <v>1595297355.7834899</v>
      </c>
      <c r="AZ164" s="7">
        <v>1992066808.0959799</v>
      </c>
      <c r="BA164" s="7">
        <v>2523471532.0108299</v>
      </c>
      <c r="BB164" s="7">
        <v>3414055566.1138</v>
      </c>
      <c r="BC164" s="7">
        <v>4234999823.3083901</v>
      </c>
      <c r="BD164" s="7">
        <v>5623216448.8685198</v>
      </c>
      <c r="BE164" s="7">
        <v>4583850367.88972</v>
      </c>
      <c r="BF164" s="7">
        <v>7189481824.0728798</v>
      </c>
      <c r="BG164" s="7">
        <v>10409797649.306299</v>
      </c>
      <c r="BH164" s="7">
        <v>12292770631.196699</v>
      </c>
      <c r="BI164" s="7">
        <v>12582122604.192101</v>
      </c>
      <c r="BJ164" s="7">
        <v>12226514722.0861</v>
      </c>
      <c r="BK164" s="7">
        <v>11749620619.596201</v>
      </c>
      <c r="BL164" s="7">
        <v>11186734674.384701</v>
      </c>
      <c r="BM164" s="7">
        <v>11425755279.539499</v>
      </c>
      <c r="BN164" s="7">
        <v>13108769495.7425</v>
      </c>
      <c r="BO164" s="7">
        <v>13996719329.4097</v>
      </c>
      <c r="BP164" s="7"/>
    </row>
    <row r="165" spans="1:68" hidden="1" outlineLevel="1" x14ac:dyDescent="0.2">
      <c r="A165" t="s">
        <v>205</v>
      </c>
      <c r="B165" t="s">
        <v>204</v>
      </c>
      <c r="C165" t="str">
        <f>VLOOKUP(B165,'Country Code &amp; Info'!A:D,2)</f>
        <v>Northern Mariana Islands</v>
      </c>
      <c r="D165" t="b">
        <f>IF(ISNA(_xlfn.XLOOKUP(B165,'GDP Pred - 2060'!M:M,'GDP Pred - 2060'!M:M)), FALSE, TRUE)</f>
        <v>0</v>
      </c>
      <c r="E165" t="str">
        <f>VLOOKUP(B165,'Country Code &amp; Info'!A:D,3)</f>
        <v>East Asia &amp; Pacific</v>
      </c>
      <c r="F165" t="s">
        <v>1</v>
      </c>
      <c r="G165" t="s">
        <v>0</v>
      </c>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v>1284000000</v>
      </c>
      <c r="AY165" s="7">
        <v>1239000000</v>
      </c>
      <c r="AZ165" s="7">
        <v>1210000000</v>
      </c>
      <c r="BA165" s="7">
        <v>1061000000</v>
      </c>
      <c r="BB165" s="7">
        <v>990000000</v>
      </c>
      <c r="BC165" s="7">
        <v>938000000</v>
      </c>
      <c r="BD165" s="7">
        <v>939000000</v>
      </c>
      <c r="BE165" s="7">
        <v>795000000</v>
      </c>
      <c r="BF165" s="7">
        <v>799000000</v>
      </c>
      <c r="BG165" s="7">
        <v>733000000</v>
      </c>
      <c r="BH165" s="7">
        <v>751000000</v>
      </c>
      <c r="BI165" s="7">
        <v>782000000</v>
      </c>
      <c r="BJ165" s="7">
        <v>845000000</v>
      </c>
      <c r="BK165" s="7">
        <v>931000000</v>
      </c>
      <c r="BL165" s="7">
        <v>1250000000</v>
      </c>
      <c r="BM165" s="7">
        <v>1601000000</v>
      </c>
      <c r="BN165" s="7">
        <v>1323000000</v>
      </c>
      <c r="BO165" s="7"/>
      <c r="BP165" s="7"/>
    </row>
    <row r="166" spans="1:68" hidden="1" outlineLevel="1" x14ac:dyDescent="0.2">
      <c r="A166" t="s">
        <v>203</v>
      </c>
      <c r="B166" t="s">
        <v>202</v>
      </c>
      <c r="C166" t="str">
        <f>VLOOKUP(B166,'Country Code &amp; Info'!A:D,2)</f>
        <v>Mozambique</v>
      </c>
      <c r="D166" t="b">
        <f>IF(ISNA(_xlfn.XLOOKUP(B166,'GDP Pred - 2060'!M:M,'GDP Pred - 2060'!M:M)), FALSE, TRUE)</f>
        <v>0</v>
      </c>
      <c r="E166" t="str">
        <f>VLOOKUP(B166,'Country Code &amp; Info'!A:D,3)</f>
        <v>Sub-Saharan Africa</v>
      </c>
      <c r="F166" t="s">
        <v>1</v>
      </c>
      <c r="G166" t="s">
        <v>0</v>
      </c>
      <c r="P166" s="7"/>
      <c r="Q166" s="7"/>
      <c r="R166" s="7"/>
      <c r="S166" s="7"/>
      <c r="T166" s="7"/>
      <c r="U166" s="7"/>
      <c r="V166" s="7"/>
      <c r="W166" s="7"/>
      <c r="X166" s="7"/>
      <c r="Y166" s="7"/>
      <c r="Z166" s="7"/>
      <c r="AA166" s="7"/>
      <c r="AB166" s="7"/>
      <c r="AC166" s="7"/>
      <c r="AD166" s="7"/>
      <c r="AE166" s="7"/>
      <c r="AF166" s="7"/>
      <c r="AG166" s="7"/>
      <c r="AH166" s="7"/>
      <c r="AI166" s="7"/>
      <c r="AJ166" s="7"/>
      <c r="AK166" s="7"/>
      <c r="AL166" s="7"/>
      <c r="AM166" s="7">
        <v>3633406064.8309498</v>
      </c>
      <c r="AN166" s="7">
        <v>2588625092.5384798</v>
      </c>
      <c r="AO166" s="7">
        <v>2676425527.0684099</v>
      </c>
      <c r="AP166" s="7">
        <v>2742148398.9347901</v>
      </c>
      <c r="AQ166" s="7">
        <v>2843489764.6521902</v>
      </c>
      <c r="AR166" s="7">
        <v>3856799844.1609001</v>
      </c>
      <c r="AS166" s="7">
        <v>4648832184.0673599</v>
      </c>
      <c r="AT166" s="7">
        <v>5263877520.0848904</v>
      </c>
      <c r="AU166" s="7">
        <v>5976408043.7726498</v>
      </c>
      <c r="AV166" s="7">
        <v>5656473652.4114704</v>
      </c>
      <c r="AW166" s="7">
        <v>5398568543.6349201</v>
      </c>
      <c r="AX166" s="7">
        <v>5677003239.2938604</v>
      </c>
      <c r="AY166" s="7">
        <v>6303391143.8338604</v>
      </c>
      <c r="AZ166" s="7">
        <v>7631120533.36168</v>
      </c>
      <c r="BA166" s="7">
        <v>8542070109.7090302</v>
      </c>
      <c r="BB166" s="7">
        <v>9176889070.4229794</v>
      </c>
      <c r="BC166" s="7">
        <v>10450843291.2931</v>
      </c>
      <c r="BD166" s="7">
        <v>12556195188.596201</v>
      </c>
      <c r="BE166" s="7">
        <v>11914471497.1492</v>
      </c>
      <c r="BF166" s="7">
        <v>11104648673.0016</v>
      </c>
      <c r="BG166" s="7">
        <v>14381552432.9494</v>
      </c>
      <c r="BH166" s="7">
        <v>16350804543.0515</v>
      </c>
      <c r="BI166" s="7">
        <v>16974320551.021299</v>
      </c>
      <c r="BJ166" s="7">
        <v>17716084107.588799</v>
      </c>
      <c r="BK166" s="7">
        <v>15950969018.945801</v>
      </c>
      <c r="BL166" s="7">
        <v>11936999283.1791</v>
      </c>
      <c r="BM166" s="7">
        <v>13219084261.3664</v>
      </c>
      <c r="BN166" s="7">
        <v>14845870050.7092</v>
      </c>
      <c r="BO166" s="7">
        <v>15291448211.603001</v>
      </c>
      <c r="BP166" s="7"/>
    </row>
    <row r="167" spans="1:68" hidden="1" outlineLevel="1" x14ac:dyDescent="0.2">
      <c r="A167" t="s">
        <v>201</v>
      </c>
      <c r="B167" t="s">
        <v>200</v>
      </c>
      <c r="C167" t="str">
        <f>VLOOKUP(B167,'Country Code &amp; Info'!A:D,2)</f>
        <v>Mauritania</v>
      </c>
      <c r="D167" t="b">
        <f>IF(ISNA(_xlfn.XLOOKUP(B167,'GDP Pred - 2060'!M:M,'GDP Pred - 2060'!M:M)), FALSE, TRUE)</f>
        <v>0</v>
      </c>
      <c r="E167" t="str">
        <f>VLOOKUP(B167,'Country Code &amp; Info'!A:D,3)</f>
        <v>Sub-Saharan Africa</v>
      </c>
      <c r="F167" t="s">
        <v>1</v>
      </c>
      <c r="G167" t="s">
        <v>0</v>
      </c>
      <c r="I167">
        <v>159213462.49358901</v>
      </c>
      <c r="J167">
        <v>164271590.83556601</v>
      </c>
      <c r="K167">
        <v>168186331.27126199</v>
      </c>
      <c r="L167">
        <v>224495789.26547599</v>
      </c>
      <c r="M167">
        <v>255340526.74530199</v>
      </c>
      <c r="N167">
        <v>266533659.16221601</v>
      </c>
      <c r="O167">
        <v>282615367.46487999</v>
      </c>
      <c r="P167" s="7">
        <v>311396000.32108402</v>
      </c>
      <c r="Q167" s="7">
        <v>295062138.06783801</v>
      </c>
      <c r="R167" s="7">
        <v>309405316.05895501</v>
      </c>
      <c r="S167" s="7">
        <v>335569088.71783298</v>
      </c>
      <c r="T167" s="7">
        <v>391669449.25347</v>
      </c>
      <c r="U167" s="7">
        <v>493237544.352934</v>
      </c>
      <c r="V167" s="7">
        <v>613010958.14599001</v>
      </c>
      <c r="W167" s="7">
        <v>703378653.35002899</v>
      </c>
      <c r="X167" s="7">
        <v>775046377.59175205</v>
      </c>
      <c r="Y167" s="7">
        <v>799029666.59134495</v>
      </c>
      <c r="Z167" s="7">
        <v>804629876.77072299</v>
      </c>
      <c r="AA167" s="7">
        <v>951900945.20028305</v>
      </c>
      <c r="AB167" s="7">
        <v>1047924649.11779</v>
      </c>
      <c r="AC167" s="7">
        <v>1105495368.38146</v>
      </c>
      <c r="AD167" s="7">
        <v>1108776010.2557499</v>
      </c>
      <c r="AE167" s="7">
        <v>1165170625.65959</v>
      </c>
      <c r="AF167" s="7">
        <v>1074373735.4529099</v>
      </c>
      <c r="AG167" s="7">
        <v>1009723326.31752</v>
      </c>
      <c r="AH167" s="7">
        <v>1186628778.5123601</v>
      </c>
      <c r="AI167" s="7">
        <v>1344665270.6886499</v>
      </c>
      <c r="AJ167" s="7">
        <v>1414951854.0564401</v>
      </c>
      <c r="AK167" s="7">
        <v>1450647019.20509</v>
      </c>
      <c r="AL167" s="7">
        <v>1506914407.8233099</v>
      </c>
      <c r="AM167" s="7">
        <v>2133693477.88416</v>
      </c>
      <c r="AN167" s="7">
        <v>2164292208.1652799</v>
      </c>
      <c r="AO167" s="7">
        <v>1847350611.72458</v>
      </c>
      <c r="AP167" s="7">
        <v>1944876755.0070801</v>
      </c>
      <c r="AQ167" s="7">
        <v>2091731420.68923</v>
      </c>
      <c r="AR167" s="7">
        <v>2132081881.91398</v>
      </c>
      <c r="AS167" s="7">
        <v>2072001066.8211999</v>
      </c>
      <c r="AT167" s="7">
        <v>2032345831.83005</v>
      </c>
      <c r="AU167" s="7">
        <v>1985924386.91448</v>
      </c>
      <c r="AV167" s="7">
        <v>1779521109.9126799</v>
      </c>
      <c r="AW167" s="7">
        <v>1746064718.7916901</v>
      </c>
      <c r="AX167" s="7">
        <v>1777058592.9881201</v>
      </c>
      <c r="AY167" s="7">
        <v>2051147606.7368701</v>
      </c>
      <c r="AZ167" s="7">
        <v>2362501023.2424898</v>
      </c>
      <c r="BA167" s="7">
        <v>2936019525.6024098</v>
      </c>
      <c r="BB167" s="7">
        <v>4008583967.92519</v>
      </c>
      <c r="BC167" s="7">
        <v>4328063511.1352396</v>
      </c>
      <c r="BD167" s="7">
        <v>5138471610.1659803</v>
      </c>
      <c r="BE167" s="7">
        <v>4725200357.5562401</v>
      </c>
      <c r="BF167" s="7">
        <v>5628882266.3776703</v>
      </c>
      <c r="BG167" s="7">
        <v>6764635686.7934504</v>
      </c>
      <c r="BH167" s="7">
        <v>6728208836.2214298</v>
      </c>
      <c r="BI167" s="7">
        <v>7223063169.7274904</v>
      </c>
      <c r="BJ167" s="7">
        <v>6592537781.8151798</v>
      </c>
      <c r="BK167" s="7">
        <v>6166857628.6221199</v>
      </c>
      <c r="BL167" s="7">
        <v>6398744505.0812902</v>
      </c>
      <c r="BM167" s="7">
        <v>6758390728.7173405</v>
      </c>
      <c r="BN167" s="7">
        <v>7049169770.8639898</v>
      </c>
      <c r="BO167" s="7">
        <v>7600656943.9750605</v>
      </c>
      <c r="BP167" s="7"/>
    </row>
    <row r="168" spans="1:68" hidden="1" outlineLevel="1" x14ac:dyDescent="0.2">
      <c r="A168" t="s">
        <v>199</v>
      </c>
      <c r="B168" t="s">
        <v>198</v>
      </c>
      <c r="C168" t="str">
        <f>VLOOKUP(B168,'Country Code &amp; Info'!A:D,2)</f>
        <v>Mauritius</v>
      </c>
      <c r="D168" t="b">
        <f>IF(ISNA(_xlfn.XLOOKUP(B168,'GDP Pred - 2060'!M:M,'GDP Pred - 2060'!M:M)), FALSE, TRUE)</f>
        <v>0</v>
      </c>
      <c r="E168" t="str">
        <f>VLOOKUP(B168,'Country Code &amp; Info'!A:D,3)</f>
        <v>Sub-Saharan Africa</v>
      </c>
      <c r="F168" t="s">
        <v>1</v>
      </c>
      <c r="G168" t="s">
        <v>0</v>
      </c>
      <c r="P168" s="7"/>
      <c r="Q168" s="7"/>
      <c r="R168" s="7"/>
      <c r="S168" s="7"/>
      <c r="T168" s="7"/>
      <c r="U168" s="7"/>
      <c r="V168" s="7"/>
      <c r="W168" s="7"/>
      <c r="X168" s="7">
        <v>704033525.405972</v>
      </c>
      <c r="Y168" s="7">
        <v>823634464.91002405</v>
      </c>
      <c r="Z168" s="7">
        <v>1015365145.29554</v>
      </c>
      <c r="AA168" s="7">
        <v>1211141231.11555</v>
      </c>
      <c r="AB168" s="7">
        <v>1131788191.50736</v>
      </c>
      <c r="AC168" s="7">
        <v>1142393554.5235801</v>
      </c>
      <c r="AD168" s="7">
        <v>1078408829.6159999</v>
      </c>
      <c r="AE168" s="7">
        <v>1090276947.2587199</v>
      </c>
      <c r="AF168" s="7">
        <v>1040557089.33864</v>
      </c>
      <c r="AG168" s="7">
        <v>1076121094.38239</v>
      </c>
      <c r="AH168" s="7">
        <v>1462900255.4505999</v>
      </c>
      <c r="AI168" s="7">
        <v>1880852914.2271399</v>
      </c>
      <c r="AJ168" s="7">
        <v>2134517067.65295</v>
      </c>
      <c r="AK168" s="7">
        <v>2181930254.82301</v>
      </c>
      <c r="AL168" s="7">
        <v>2653480001.3455801</v>
      </c>
      <c r="AM168" s="7">
        <v>2856890680.60285</v>
      </c>
      <c r="AN168" s="7">
        <v>3224267547.8050799</v>
      </c>
      <c r="AO168" s="7">
        <v>3263368410.0181298</v>
      </c>
      <c r="AP168" s="7">
        <v>3558137040.3777199</v>
      </c>
      <c r="AQ168" s="7">
        <v>4040345933.2923002</v>
      </c>
      <c r="AR168" s="7">
        <v>4421943910.4974899</v>
      </c>
      <c r="AS168" s="7">
        <v>4187367601.7343102</v>
      </c>
      <c r="AT168" s="7">
        <v>4169664285.3868098</v>
      </c>
      <c r="AU168" s="7">
        <v>4343710332.8065796</v>
      </c>
      <c r="AV168" s="7">
        <v>4663313620.0170698</v>
      </c>
      <c r="AW168" s="7">
        <v>4613630622.7750101</v>
      </c>
      <c r="AX168" s="7">
        <v>4841310239.6368704</v>
      </c>
      <c r="AY168" s="7">
        <v>5816553826.8551903</v>
      </c>
      <c r="AZ168" s="7">
        <v>6578844486.0628796</v>
      </c>
      <c r="BA168" s="7">
        <v>6488750452.6006699</v>
      </c>
      <c r="BB168" s="7">
        <v>7028803365.7015104</v>
      </c>
      <c r="BC168" s="7">
        <v>8150138757.1574097</v>
      </c>
      <c r="BD168" s="7">
        <v>9990370016.3077106</v>
      </c>
      <c r="BE168" s="7">
        <v>9128843109.15588</v>
      </c>
      <c r="BF168" s="7">
        <v>10003670690.349701</v>
      </c>
      <c r="BG168" s="7">
        <v>11518393367.240299</v>
      </c>
      <c r="BH168" s="7">
        <v>11668685524.126499</v>
      </c>
      <c r="BI168" s="7">
        <v>12129642296.442499</v>
      </c>
      <c r="BJ168" s="7">
        <v>12803445933.589399</v>
      </c>
      <c r="BK168" s="7">
        <v>11692287066.381001</v>
      </c>
      <c r="BL168" s="7">
        <v>12232463655.572701</v>
      </c>
      <c r="BM168" s="7">
        <v>13259351418.4459</v>
      </c>
      <c r="BN168" s="7">
        <v>14181951058.512899</v>
      </c>
      <c r="BO168" s="7">
        <v>14048430518.556101</v>
      </c>
      <c r="BP168" s="7"/>
    </row>
    <row r="169" spans="1:68" hidden="1" outlineLevel="1" x14ac:dyDescent="0.2">
      <c r="A169" t="s">
        <v>197</v>
      </c>
      <c r="B169" t="s">
        <v>196</v>
      </c>
      <c r="C169" t="str">
        <f>VLOOKUP(B169,'Country Code &amp; Info'!A:D,2)</f>
        <v>Malawi</v>
      </c>
      <c r="D169" t="b">
        <f>IF(ISNA(_xlfn.XLOOKUP(B169,'GDP Pred - 2060'!M:M,'GDP Pred - 2060'!M:M)), FALSE, TRUE)</f>
        <v>0</v>
      </c>
      <c r="E169" t="str">
        <f>VLOOKUP(B169,'Country Code &amp; Info'!A:D,3)</f>
        <v>Sub-Saharan Africa</v>
      </c>
      <c r="F169" t="s">
        <v>1</v>
      </c>
      <c r="G169" t="s">
        <v>0</v>
      </c>
      <c r="H169">
        <v>162956740.865183</v>
      </c>
      <c r="I169">
        <v>174576508.46983099</v>
      </c>
      <c r="J169">
        <v>183116337.67324701</v>
      </c>
      <c r="K169">
        <v>190816183.67632601</v>
      </c>
      <c r="L169">
        <v>194736105.27789399</v>
      </c>
      <c r="M169">
        <v>229455410.89178199</v>
      </c>
      <c r="N169">
        <v>260394792.10415801</v>
      </c>
      <c r="O169">
        <v>269814968.24081701</v>
      </c>
      <c r="P169" s="7">
        <v>245169806.792272</v>
      </c>
      <c r="Q169" s="7">
        <v>265810632.42529699</v>
      </c>
      <c r="R169" s="7">
        <v>290531621.26485097</v>
      </c>
      <c r="S169" s="7">
        <v>365386929.83511901</v>
      </c>
      <c r="T169" s="7">
        <v>406062874.25149697</v>
      </c>
      <c r="U169" s="7">
        <v>444281703.89356798</v>
      </c>
      <c r="V169" s="7">
        <v>548621017.59391296</v>
      </c>
      <c r="W169" s="7">
        <v>613220652.92891896</v>
      </c>
      <c r="X169" s="7">
        <v>670317634.17305601</v>
      </c>
      <c r="Y169" s="7">
        <v>806290840.62465405</v>
      </c>
      <c r="Z169" s="7">
        <v>949034016.83062696</v>
      </c>
      <c r="AA169" s="7">
        <v>1058269065.98115</v>
      </c>
      <c r="AB169" s="7">
        <v>1237655461.1501</v>
      </c>
      <c r="AC169" s="7">
        <v>1237685691.94683</v>
      </c>
      <c r="AD169" s="7">
        <v>1180104216.0113699</v>
      </c>
      <c r="AE169" s="7">
        <v>1223186840.3132401</v>
      </c>
      <c r="AF169" s="7">
        <v>1208008985.42522</v>
      </c>
      <c r="AG169" s="7">
        <v>1131347798.26653</v>
      </c>
      <c r="AH169" s="7">
        <v>1183654827.79002</v>
      </c>
      <c r="AI169" s="7">
        <v>1183094127.7674699</v>
      </c>
      <c r="AJ169" s="7">
        <v>1379924257.21313</v>
      </c>
      <c r="AK169" s="7">
        <v>1590215582.5330701</v>
      </c>
      <c r="AL169" s="7">
        <v>1880771556.30474</v>
      </c>
      <c r="AM169" s="7">
        <v>2203545856.6689301</v>
      </c>
      <c r="AN169" s="7">
        <v>1799517081.5641201</v>
      </c>
      <c r="AO169" s="7">
        <v>2070636935.5864401</v>
      </c>
      <c r="AP169" s="7">
        <v>1181802596.0349801</v>
      </c>
      <c r="AQ169" s="7">
        <v>1397457932.3069699</v>
      </c>
      <c r="AR169" s="7">
        <v>2281034131.3649302</v>
      </c>
      <c r="AS169" s="7">
        <v>2663234933.8976698</v>
      </c>
      <c r="AT169" s="7">
        <v>1750584265.28754</v>
      </c>
      <c r="AU169" s="7">
        <v>1775921718.10534</v>
      </c>
      <c r="AV169" s="7">
        <v>1743506531.32652</v>
      </c>
      <c r="AW169" s="7">
        <v>1716502862.2953999</v>
      </c>
      <c r="AX169" s="7">
        <v>3495748397.63025</v>
      </c>
      <c r="AY169" s="7">
        <v>3208837077.25069</v>
      </c>
      <c r="AZ169" s="7">
        <v>3476094498.8751702</v>
      </c>
      <c r="BA169" s="7">
        <v>3655909664.1423001</v>
      </c>
      <c r="BB169" s="7">
        <v>3998020176.6736398</v>
      </c>
      <c r="BC169" s="7">
        <v>4432937045.7989702</v>
      </c>
      <c r="BD169" s="7">
        <v>5321012192.3361902</v>
      </c>
      <c r="BE169" s="7">
        <v>6191127665.1962996</v>
      </c>
      <c r="BF169" s="7">
        <v>6959655570.8909798</v>
      </c>
      <c r="BG169" s="7">
        <v>8004000737.3071699</v>
      </c>
      <c r="BH169" s="7">
        <v>6028487928.8335104</v>
      </c>
      <c r="BI169" s="7">
        <v>5518880768.5795498</v>
      </c>
      <c r="BJ169" s="7">
        <v>6047813437.3180399</v>
      </c>
      <c r="BK169" s="7">
        <v>6373212640.8460398</v>
      </c>
      <c r="BL169" s="7">
        <v>5433040159.8874702</v>
      </c>
      <c r="BM169" s="7">
        <v>6303292264.1890497</v>
      </c>
      <c r="BN169" s="7">
        <v>6917301908.6275702</v>
      </c>
      <c r="BO169" s="7">
        <v>7666704427.0091496</v>
      </c>
      <c r="BP169" s="7"/>
    </row>
    <row r="170" spans="1:68" hidden="1" outlineLevel="1" x14ac:dyDescent="0.2">
      <c r="A170" t="s">
        <v>195</v>
      </c>
      <c r="B170" t="s">
        <v>194</v>
      </c>
      <c r="C170" t="str">
        <f>VLOOKUP(B170,'Country Code &amp; Info'!A:D,2)</f>
        <v>Malaysia</v>
      </c>
      <c r="D170" t="b">
        <f>IF(ISNA(_xlfn.XLOOKUP(B170,'GDP Pred - 2060'!M:M,'GDP Pred - 2060'!M:M)), FALSE, TRUE)</f>
        <v>0</v>
      </c>
      <c r="E170" t="str">
        <f>VLOOKUP(B170,'Country Code &amp; Info'!A:D,3)</f>
        <v>East Asia &amp; Pacific</v>
      </c>
      <c r="F170" t="s">
        <v>1</v>
      </c>
      <c r="G170" t="s">
        <v>0</v>
      </c>
      <c r="H170">
        <v>1916241996.6026399</v>
      </c>
      <c r="I170">
        <v>1901868548.2817199</v>
      </c>
      <c r="J170">
        <v>2001502678.6881001</v>
      </c>
      <c r="K170">
        <v>2510126747.6806502</v>
      </c>
      <c r="L170">
        <v>2674441395.5311599</v>
      </c>
      <c r="M170">
        <v>2956356984.1892099</v>
      </c>
      <c r="N170">
        <v>3143538481.6411901</v>
      </c>
      <c r="O170">
        <v>3188945511.5640898</v>
      </c>
      <c r="P170" s="7">
        <v>3330393309.8131499</v>
      </c>
      <c r="Q170" s="7">
        <v>3664575983.2745299</v>
      </c>
      <c r="R170" s="7">
        <v>3864170913.36731</v>
      </c>
      <c r="S170" s="7">
        <v>4244340333.51899</v>
      </c>
      <c r="T170" s="7">
        <v>5043268548.73032</v>
      </c>
      <c r="U170" s="7">
        <v>7662996766.6680298</v>
      </c>
      <c r="V170" s="7">
        <v>9496074114.0791798</v>
      </c>
      <c r="W170" s="7">
        <v>9298800799.46702</v>
      </c>
      <c r="X170" s="7">
        <v>11050125904.941799</v>
      </c>
      <c r="Y170" s="7">
        <v>13139397879.1695</v>
      </c>
      <c r="Z170" s="7">
        <v>16358376511.226299</v>
      </c>
      <c r="AA170" s="7">
        <v>21213672089.197601</v>
      </c>
      <c r="AB170" s="7">
        <v>24488033442.050598</v>
      </c>
      <c r="AC170" s="7">
        <v>25004557093.876099</v>
      </c>
      <c r="AD170" s="7">
        <v>26804401815.534801</v>
      </c>
      <c r="AE170" s="7">
        <v>30346788437.5135</v>
      </c>
      <c r="AF170" s="7">
        <v>33943505717.699299</v>
      </c>
      <c r="AG170" s="7">
        <v>31200161095.4491</v>
      </c>
      <c r="AH170" s="7">
        <v>27734562640.4277</v>
      </c>
      <c r="AI170" s="7">
        <v>32181695507.2234</v>
      </c>
      <c r="AJ170" s="7">
        <v>35271880250.496399</v>
      </c>
      <c r="AK170" s="7">
        <v>38848567631.4235</v>
      </c>
      <c r="AL170" s="7">
        <v>44024178343.007103</v>
      </c>
      <c r="AM170" s="7">
        <v>49143148094.268303</v>
      </c>
      <c r="AN170" s="7">
        <v>59167550162.956001</v>
      </c>
      <c r="AO170" s="7">
        <v>66894837030.418404</v>
      </c>
      <c r="AP170" s="7">
        <v>74478356957.780807</v>
      </c>
      <c r="AQ170" s="7">
        <v>88705342902.711304</v>
      </c>
      <c r="AR170" s="7">
        <v>100855393910.48599</v>
      </c>
      <c r="AS170" s="7">
        <v>100005323301.867</v>
      </c>
      <c r="AT170" s="7">
        <v>72167498980.839798</v>
      </c>
      <c r="AU170" s="7">
        <v>79148421052.631607</v>
      </c>
      <c r="AV170" s="7">
        <v>93789736842.105301</v>
      </c>
      <c r="AW170" s="7">
        <v>92783947368.421097</v>
      </c>
      <c r="AX170" s="7">
        <v>100845526315.789</v>
      </c>
      <c r="AY170" s="7">
        <v>110202368421.05299</v>
      </c>
      <c r="AZ170" s="7">
        <v>124749473684.211</v>
      </c>
      <c r="BA170" s="7">
        <v>143534102611.49701</v>
      </c>
      <c r="BB170" s="7">
        <v>162691238209.47601</v>
      </c>
      <c r="BC170" s="7">
        <v>193547824063.29999</v>
      </c>
      <c r="BD170" s="7">
        <v>230813897715.69</v>
      </c>
      <c r="BE170" s="7">
        <v>202257625195.06299</v>
      </c>
      <c r="BF170" s="7">
        <v>255016609232.871</v>
      </c>
      <c r="BG170" s="7">
        <v>297951960784.31403</v>
      </c>
      <c r="BH170" s="7">
        <v>314443149443.14899</v>
      </c>
      <c r="BI170" s="7">
        <v>323277158906.979</v>
      </c>
      <c r="BJ170" s="7">
        <v>338061963396.37598</v>
      </c>
      <c r="BK170" s="7">
        <v>301354803994.367</v>
      </c>
      <c r="BL170" s="7">
        <v>301255380276.258</v>
      </c>
      <c r="BM170" s="7">
        <v>319112136545.43799</v>
      </c>
      <c r="BN170" s="7">
        <v>358715057123.73901</v>
      </c>
      <c r="BO170" s="7">
        <v>364681367531.68402</v>
      </c>
      <c r="BP170" s="7"/>
    </row>
    <row r="171" spans="1:68" hidden="1" outlineLevel="1" x14ac:dyDescent="0.2">
      <c r="A171" t="s">
        <v>193</v>
      </c>
      <c r="B171" t="s">
        <v>192</v>
      </c>
      <c r="C171" t="str">
        <f>VLOOKUP(B171,'Country Code &amp; Info'!A:D,2)</f>
        <v>North America</v>
      </c>
      <c r="D171" t="b">
        <f>IF(ISNA(_xlfn.XLOOKUP(B171,'GDP Pred - 2060'!M:M,'GDP Pred - 2060'!M:M)), FALSE, TRUE)</f>
        <v>0</v>
      </c>
      <c r="E171">
        <f>VLOOKUP(B171,'Country Code &amp; Info'!A:D,3)</f>
        <v>0</v>
      </c>
      <c r="F171" t="s">
        <v>1</v>
      </c>
      <c r="G171" t="s">
        <v>0</v>
      </c>
      <c r="H171">
        <v>583846188346.72705</v>
      </c>
      <c r="I171">
        <v>604324202050.64795</v>
      </c>
      <c r="J171">
        <v>647421597617.88599</v>
      </c>
      <c r="K171">
        <v>683726355213.51904</v>
      </c>
      <c r="L171">
        <v>735285089547.34094</v>
      </c>
      <c r="M171">
        <v>798329518629.67798</v>
      </c>
      <c r="N171">
        <v>876222557410.43396</v>
      </c>
      <c r="O171">
        <v>927523758485.74695</v>
      </c>
      <c r="P171" s="7">
        <v>1014479810519.9</v>
      </c>
      <c r="Q171" s="7">
        <v>1099213311661.6899</v>
      </c>
      <c r="R171" s="7">
        <v>1161385395320.1299</v>
      </c>
      <c r="S171" s="7">
        <v>1264333061774.6101</v>
      </c>
      <c r="T171" s="7">
        <v>1392428220486.9199</v>
      </c>
      <c r="U171" s="7">
        <v>1556967358814.1201</v>
      </c>
      <c r="V171" s="7">
        <v>1705964297341.51</v>
      </c>
      <c r="W171" s="7">
        <v>1859083029689.3401</v>
      </c>
      <c r="X171" s="7">
        <v>2080373864908.72</v>
      </c>
      <c r="Y171" s="7">
        <v>2293885157028.6802</v>
      </c>
      <c r="Z171" s="7">
        <v>2570707667537.48</v>
      </c>
      <c r="AA171" s="7">
        <v>2870923302612.2598</v>
      </c>
      <c r="AB171" s="7">
        <v>3131774126516.0698</v>
      </c>
      <c r="AC171" s="7">
        <v>3513995963656.9902</v>
      </c>
      <c r="AD171" s="7">
        <v>3658081025119.1401</v>
      </c>
      <c r="AE171" s="7">
        <v>3975475111781.8901</v>
      </c>
      <c r="AF171" s="7">
        <v>4393971258071.6201</v>
      </c>
      <c r="AG171" s="7">
        <v>4704774999482.75</v>
      </c>
      <c r="AH171" s="7">
        <v>4958242427343.9805</v>
      </c>
      <c r="AI171" s="7">
        <v>5287828242049.4502</v>
      </c>
      <c r="AJ171" s="7">
        <v>5745207451214.25</v>
      </c>
      <c r="AK171" s="7">
        <v>6208137243275.2402</v>
      </c>
      <c r="AL171" s="7">
        <v>6558665950908.4697</v>
      </c>
      <c r="AM171" s="7">
        <v>6770092083643.1904</v>
      </c>
      <c r="AN171" s="7">
        <v>7114394589252.9199</v>
      </c>
      <c r="AO171" s="7">
        <v>7437550121856.4404</v>
      </c>
      <c r="AP171" s="7">
        <v>7867242439537.6104</v>
      </c>
      <c r="AQ171" s="7">
        <v>8245811373433.4004</v>
      </c>
      <c r="AR171" s="7">
        <v>8704363777972.1299</v>
      </c>
      <c r="AS171" s="7">
        <v>9233311204265.7793</v>
      </c>
      <c r="AT171" s="7">
        <v>9697762229406.8105</v>
      </c>
      <c r="AU171" s="7">
        <v>10310072635807.699</v>
      </c>
      <c r="AV171" s="7">
        <v>10998121151318.6</v>
      </c>
      <c r="AW171" s="7">
        <v>11321881659892.6</v>
      </c>
      <c r="AX171" s="7">
        <v>11698306960646.5</v>
      </c>
      <c r="AY171" s="7">
        <v>12354812816817.699</v>
      </c>
      <c r="AZ171" s="7">
        <v>13241410621714.1</v>
      </c>
      <c r="BA171" s="7">
        <v>14210866345864.699</v>
      </c>
      <c r="BB171" s="7">
        <v>15136170611461.199</v>
      </c>
      <c r="BC171" s="7">
        <v>15923602846205.801</v>
      </c>
      <c r="BD171" s="7">
        <v>16268955292997.199</v>
      </c>
      <c r="BE171" s="7">
        <v>15826742029986.4</v>
      </c>
      <c r="BF171" s="7">
        <v>16612151675811.1</v>
      </c>
      <c r="BG171" s="7">
        <v>17337541701047.801</v>
      </c>
      <c r="BH171" s="7">
        <v>18032074866349</v>
      </c>
      <c r="BI171" s="7">
        <v>18638523474155.301</v>
      </c>
      <c r="BJ171" s="7">
        <v>19337110892844.602</v>
      </c>
      <c r="BK171" s="7">
        <v>19787488505418.199</v>
      </c>
      <c r="BL171" s="7">
        <v>20250103662982.102</v>
      </c>
      <c r="BM171" s="7">
        <v>21176374062226.801</v>
      </c>
      <c r="BN171" s="7">
        <v>22303646726082.199</v>
      </c>
      <c r="BO171" s="7">
        <v>23177135742520</v>
      </c>
      <c r="BP171" s="7"/>
    </row>
    <row r="172" spans="1:68" hidden="1" outlineLevel="1" x14ac:dyDescent="0.2">
      <c r="A172" t="s">
        <v>191</v>
      </c>
      <c r="B172" t="s">
        <v>190</v>
      </c>
      <c r="C172" t="str">
        <f>VLOOKUP(B172,'Country Code &amp; Info'!A:D,2)</f>
        <v>Namibia</v>
      </c>
      <c r="D172" t="b">
        <f>IF(ISNA(_xlfn.XLOOKUP(B172,'GDP Pred - 2060'!M:M,'GDP Pred - 2060'!M:M)), FALSE, TRUE)</f>
        <v>0</v>
      </c>
      <c r="E172" t="str">
        <f>VLOOKUP(B172,'Country Code &amp; Info'!A:D,3)</f>
        <v>Sub-Saharan Africa</v>
      </c>
      <c r="F172" t="s">
        <v>1</v>
      </c>
      <c r="G172" t="s">
        <v>0</v>
      </c>
      <c r="P172" s="7"/>
      <c r="Q172" s="7"/>
      <c r="R172" s="7"/>
      <c r="S172" s="7"/>
      <c r="T172" s="7"/>
      <c r="U172" s="7"/>
      <c r="V172" s="7"/>
      <c r="W172" s="7"/>
      <c r="X172" s="7"/>
      <c r="Y172" s="7"/>
      <c r="Z172" s="7"/>
      <c r="AA172" s="7"/>
      <c r="AB172" s="7">
        <v>2422096074.5845799</v>
      </c>
      <c r="AC172" s="7">
        <v>2246757386.4629698</v>
      </c>
      <c r="AD172" s="7">
        <v>2116069373.76879</v>
      </c>
      <c r="AE172" s="7">
        <v>2293990996.4711299</v>
      </c>
      <c r="AF172" s="7">
        <v>1947967886.4638901</v>
      </c>
      <c r="AG172" s="7">
        <v>1605911706.0063801</v>
      </c>
      <c r="AH172" s="7">
        <v>1806223061.2946401</v>
      </c>
      <c r="AI172" s="7">
        <v>2296378834.8614898</v>
      </c>
      <c r="AJ172" s="7">
        <v>2491412335.7839198</v>
      </c>
      <c r="AK172" s="7">
        <v>2531519951.4229498</v>
      </c>
      <c r="AL172" s="7">
        <v>2785764518.0184498</v>
      </c>
      <c r="AM172" s="7">
        <v>2992650454.4960699</v>
      </c>
      <c r="AN172" s="7">
        <v>3424733520.3366098</v>
      </c>
      <c r="AO172" s="7">
        <v>3218475900.4804602</v>
      </c>
      <c r="AP172" s="7">
        <v>3636645995.2686701</v>
      </c>
      <c r="AQ172" s="7">
        <v>3942478205.7290902</v>
      </c>
      <c r="AR172" s="7">
        <v>3945340776.4054599</v>
      </c>
      <c r="AS172" s="7">
        <v>4102648719.6180601</v>
      </c>
      <c r="AT172" s="7">
        <v>3826527630.55551</v>
      </c>
      <c r="AU172" s="7">
        <v>3818954447.9908299</v>
      </c>
      <c r="AV172" s="7">
        <v>3833993702.9885602</v>
      </c>
      <c r="AW172" s="7">
        <v>3476452446.2203202</v>
      </c>
      <c r="AX172" s="7">
        <v>3275669889.09655</v>
      </c>
      <c r="AY172" s="7">
        <v>4811994024.8787098</v>
      </c>
      <c r="AZ172" s="7">
        <v>6480441754.2610302</v>
      </c>
      <c r="BA172" s="7">
        <v>7101514450.1419096</v>
      </c>
      <c r="BB172" s="7">
        <v>7840138005.9405098</v>
      </c>
      <c r="BC172" s="7">
        <v>8729714008.2785206</v>
      </c>
      <c r="BD172" s="7">
        <v>8496492492.4561005</v>
      </c>
      <c r="BE172" s="7">
        <v>8825055228.3287201</v>
      </c>
      <c r="BF172" s="7">
        <v>11268186636.290501</v>
      </c>
      <c r="BG172" s="7">
        <v>12343501808.2192</v>
      </c>
      <c r="BH172" s="7">
        <v>13041886316.4832</v>
      </c>
      <c r="BI172" s="7">
        <v>12011207741.459101</v>
      </c>
      <c r="BJ172" s="7">
        <v>12356482988.868299</v>
      </c>
      <c r="BK172" s="7">
        <v>11272143472.624399</v>
      </c>
      <c r="BL172" s="7">
        <v>10665634688.0779</v>
      </c>
      <c r="BM172" s="7">
        <v>12741746523.863199</v>
      </c>
      <c r="BN172" s="7">
        <v>13454211343.5949</v>
      </c>
      <c r="BO172" s="7">
        <v>12366528259.184401</v>
      </c>
      <c r="BP172" s="7"/>
    </row>
    <row r="173" spans="1:68" hidden="1" outlineLevel="1" x14ac:dyDescent="0.2">
      <c r="A173" t="s">
        <v>189</v>
      </c>
      <c r="B173" t="s">
        <v>188</v>
      </c>
      <c r="C173" t="str">
        <f>VLOOKUP(B173,'Country Code &amp; Info'!A:D,2)</f>
        <v>New Caledonia</v>
      </c>
      <c r="D173" t="b">
        <f>IF(ISNA(_xlfn.XLOOKUP(B173,'GDP Pred - 2060'!M:M,'GDP Pred - 2060'!M:M)), FALSE, TRUE)</f>
        <v>0</v>
      </c>
      <c r="E173" t="str">
        <f>VLOOKUP(B173,'Country Code &amp; Info'!A:D,3)</f>
        <v>East Asia &amp; Pacific</v>
      </c>
      <c r="F173" t="s">
        <v>1</v>
      </c>
      <c r="G173" t="s">
        <v>0</v>
      </c>
      <c r="M173">
        <v>159594493.54880801</v>
      </c>
      <c r="N173">
        <v>164206537.56167501</v>
      </c>
      <c r="O173">
        <v>180036768.87301001</v>
      </c>
      <c r="P173" s="7">
        <v>215507164.03425801</v>
      </c>
      <c r="Q173" s="7">
        <v>263108834.53668401</v>
      </c>
      <c r="R173" s="7">
        <v>358815681.90321499</v>
      </c>
      <c r="S173" s="7">
        <v>413634335.27009702</v>
      </c>
      <c r="T173" s="7">
        <v>505892512.86192697</v>
      </c>
      <c r="U173" s="7">
        <v>542294864.81243002</v>
      </c>
      <c r="V173" s="7">
        <v>637400199.11048901</v>
      </c>
      <c r="W173" s="7">
        <v>816647865.83142996</v>
      </c>
      <c r="X173" s="7">
        <v>798310509.647434</v>
      </c>
      <c r="Y173" s="7">
        <v>837616756.53373694</v>
      </c>
      <c r="Z173" s="7">
        <v>846007597.72039604</v>
      </c>
      <c r="AA173" s="7">
        <v>1047225130.24333</v>
      </c>
      <c r="AB173" s="7">
        <v>1182457142.6064799</v>
      </c>
      <c r="AC173" s="7">
        <v>972563810.23032498</v>
      </c>
      <c r="AD173" s="7">
        <v>904619629.79726803</v>
      </c>
      <c r="AE173" s="7">
        <v>823832940.45051098</v>
      </c>
      <c r="AF173" s="7">
        <v>796018978.47130001</v>
      </c>
      <c r="AG173" s="7">
        <v>854823821.72317696</v>
      </c>
      <c r="AH173" s="7">
        <v>1201262517.87644</v>
      </c>
      <c r="AI173" s="7">
        <v>1488113532.28584</v>
      </c>
      <c r="AJ173" s="7">
        <v>2072735787.31779</v>
      </c>
      <c r="AK173" s="7">
        <v>2185072798.33184</v>
      </c>
      <c r="AL173" s="7">
        <v>2529310103.8360801</v>
      </c>
      <c r="AM173" s="7">
        <v>2653781596.4600801</v>
      </c>
      <c r="AN173" s="7">
        <v>2923764926.3971801</v>
      </c>
      <c r="AO173" s="7">
        <v>3070161471.0445099</v>
      </c>
      <c r="AP173" s="7">
        <v>3038727617.03901</v>
      </c>
      <c r="AQ173" s="7">
        <v>3628440274.6700001</v>
      </c>
      <c r="AR173" s="7">
        <v>3606968433.9268198</v>
      </c>
      <c r="AS173" s="7">
        <v>3291489840.5714102</v>
      </c>
      <c r="AT173" s="7">
        <v>3158806480.2610698</v>
      </c>
      <c r="AU173" s="7">
        <v>3056999988.0914602</v>
      </c>
      <c r="AV173" s="7">
        <v>2682347064.3642001</v>
      </c>
      <c r="AW173" s="7"/>
      <c r="AX173" s="7"/>
      <c r="AY173" s="7"/>
      <c r="AZ173" s="7"/>
      <c r="BA173" s="7"/>
      <c r="BB173" s="7"/>
      <c r="BC173" s="7"/>
      <c r="BD173" s="7"/>
      <c r="BE173" s="7"/>
      <c r="BF173" s="7"/>
      <c r="BG173" s="7"/>
      <c r="BH173" s="7"/>
      <c r="BI173" s="7"/>
      <c r="BJ173" s="7"/>
      <c r="BK173" s="7"/>
      <c r="BL173" s="7"/>
      <c r="BM173" s="7"/>
      <c r="BN173" s="7"/>
      <c r="BO173" s="7"/>
      <c r="BP173" s="7"/>
    </row>
    <row r="174" spans="1:68" hidden="1" outlineLevel="1" x14ac:dyDescent="0.2">
      <c r="A174" t="s">
        <v>187</v>
      </c>
      <c r="B174" t="s">
        <v>186</v>
      </c>
      <c r="C174" t="str">
        <f>VLOOKUP(B174,'Country Code &amp; Info'!A:D,2)</f>
        <v>Niger</v>
      </c>
      <c r="D174" t="b">
        <f>IF(ISNA(_xlfn.XLOOKUP(B174,'GDP Pred - 2060'!M:M,'GDP Pred - 2060'!M:M)), FALSE, TRUE)</f>
        <v>0</v>
      </c>
      <c r="E174" t="str">
        <f>VLOOKUP(B174,'Country Code &amp; Info'!A:D,3)</f>
        <v>Sub-Saharan Africa</v>
      </c>
      <c r="F174" t="s">
        <v>1</v>
      </c>
      <c r="G174" t="s">
        <v>0</v>
      </c>
      <c r="H174">
        <v>449526872.565561</v>
      </c>
      <c r="I174">
        <v>485785234.94037598</v>
      </c>
      <c r="J174">
        <v>531736492.90917802</v>
      </c>
      <c r="K174">
        <v>586294761.49351597</v>
      </c>
      <c r="L174">
        <v>582816358.34715497</v>
      </c>
      <c r="M174">
        <v>673383604.238783</v>
      </c>
      <c r="N174">
        <v>702296184.36134398</v>
      </c>
      <c r="O174">
        <v>665586975.08830202</v>
      </c>
      <c r="P174" s="7">
        <v>641214210.66896904</v>
      </c>
      <c r="Q174" s="7">
        <v>625867922.677513</v>
      </c>
      <c r="R174" s="7">
        <v>649916708.24241805</v>
      </c>
      <c r="S174" s="7">
        <v>693573595.32097495</v>
      </c>
      <c r="T174" s="7">
        <v>742779740.39351201</v>
      </c>
      <c r="U174" s="7">
        <v>946385033.01191795</v>
      </c>
      <c r="V174" s="7">
        <v>1026136974.47536</v>
      </c>
      <c r="W174" s="7">
        <v>1048690933.21027</v>
      </c>
      <c r="X174" s="7">
        <v>1064517574.56042</v>
      </c>
      <c r="Y174" s="7">
        <v>1291457973.12517</v>
      </c>
      <c r="Z174" s="7">
        <v>1774365275.18226</v>
      </c>
      <c r="AA174" s="7">
        <v>2109278101.9886999</v>
      </c>
      <c r="AB174" s="7">
        <v>2508524186.4335198</v>
      </c>
      <c r="AC174" s="7">
        <v>2170893038.9005299</v>
      </c>
      <c r="AD174" s="7">
        <v>2017611927.4037001</v>
      </c>
      <c r="AE174" s="7">
        <v>1803099731.5425701</v>
      </c>
      <c r="AF174" s="7">
        <v>1461243212.4281399</v>
      </c>
      <c r="AG174" s="7">
        <v>1440581533.7564001</v>
      </c>
      <c r="AH174" s="7">
        <v>1904097020.29333</v>
      </c>
      <c r="AI174" s="7">
        <v>2233005822.58534</v>
      </c>
      <c r="AJ174" s="7">
        <v>2280356338.2286701</v>
      </c>
      <c r="AK174" s="7">
        <v>2179567107.5015898</v>
      </c>
      <c r="AL174" s="7">
        <v>3512356353.0798001</v>
      </c>
      <c r="AM174" s="7">
        <v>3285796979.79737</v>
      </c>
      <c r="AN174" s="7">
        <v>3386232592.0183401</v>
      </c>
      <c r="AO174" s="7">
        <v>2208546462.6076298</v>
      </c>
      <c r="AP174" s="7">
        <v>1938058161.2511599</v>
      </c>
      <c r="AQ174" s="7">
        <v>2302537682.1802902</v>
      </c>
      <c r="AR174" s="7">
        <v>2405687081.1279502</v>
      </c>
      <c r="AS174" s="7">
        <v>2290318800.3345699</v>
      </c>
      <c r="AT174" s="7">
        <v>2643363406.9766402</v>
      </c>
      <c r="AU174" s="7">
        <v>2536859319.7553802</v>
      </c>
      <c r="AV174" s="7">
        <v>2236185389.87885</v>
      </c>
      <c r="AW174" s="7">
        <v>2448714680.5622101</v>
      </c>
      <c r="AX174" s="7">
        <v>2782192986.9577198</v>
      </c>
      <c r="AY174" s="7">
        <v>3394084884.67098</v>
      </c>
      <c r="AZ174" s="7">
        <v>3760443965.7297602</v>
      </c>
      <c r="BA174" s="7">
        <v>4383315656.9909601</v>
      </c>
      <c r="BB174" s="7">
        <v>4756361479.9887304</v>
      </c>
      <c r="BC174" s="7">
        <v>5731485267.3349199</v>
      </c>
      <c r="BD174" s="7">
        <v>7297600896.8609896</v>
      </c>
      <c r="BE174" s="7">
        <v>7352131669.2940998</v>
      </c>
      <c r="BF174" s="7">
        <v>7851191899.3408003</v>
      </c>
      <c r="BG174" s="7">
        <v>8772951261.8180695</v>
      </c>
      <c r="BH174" s="7">
        <v>9426913349.2231903</v>
      </c>
      <c r="BI174" s="7">
        <v>10224897934.722</v>
      </c>
      <c r="BJ174" s="7">
        <v>10862944203.559099</v>
      </c>
      <c r="BK174" s="7">
        <v>9685577941.03195</v>
      </c>
      <c r="BL174" s="7">
        <v>10355006770.1014</v>
      </c>
      <c r="BM174" s="7">
        <v>11189541083.397499</v>
      </c>
      <c r="BN174" s="7">
        <v>12846952856.8458</v>
      </c>
      <c r="BO174" s="7">
        <v>12911689659.351</v>
      </c>
      <c r="BP174" s="7"/>
    </row>
    <row r="175" spans="1:68" hidden="1" outlineLevel="1" x14ac:dyDescent="0.2">
      <c r="A175" t="s">
        <v>185</v>
      </c>
      <c r="B175" t="s">
        <v>184</v>
      </c>
      <c r="C175" t="str">
        <f>VLOOKUP(B175,'Country Code &amp; Info'!A:D,2)</f>
        <v>Nigeria</v>
      </c>
      <c r="D175" t="b">
        <f>IF(ISNA(_xlfn.XLOOKUP(B175,'GDP Pred - 2060'!M:M,'GDP Pred - 2060'!M:M)), FALSE, TRUE)</f>
        <v>0</v>
      </c>
      <c r="E175" t="str">
        <f>VLOOKUP(B175,'Country Code &amp; Info'!A:D,3)</f>
        <v>Sub-Saharan Africa</v>
      </c>
      <c r="F175" t="s">
        <v>1</v>
      </c>
      <c r="G175" t="s">
        <v>0</v>
      </c>
      <c r="H175">
        <v>4196092258.15484</v>
      </c>
      <c r="I175">
        <v>4467200335.9932804</v>
      </c>
      <c r="J175">
        <v>4909302953.9409199</v>
      </c>
      <c r="K175">
        <v>5165489010.2198</v>
      </c>
      <c r="L175">
        <v>5552822483.5503302</v>
      </c>
      <c r="M175">
        <v>5874422511.5497704</v>
      </c>
      <c r="N175">
        <v>6366792664.1467199</v>
      </c>
      <c r="O175">
        <v>5203135937.28125</v>
      </c>
      <c r="P175" s="7">
        <v>5200895982.0803604</v>
      </c>
      <c r="Q175" s="7">
        <v>6634187316.2536697</v>
      </c>
      <c r="R175" s="7">
        <v>12545849083.018299</v>
      </c>
      <c r="S175" s="7">
        <v>9181769911.5044308</v>
      </c>
      <c r="T175" s="7">
        <v>12274416017.7976</v>
      </c>
      <c r="U175" s="7">
        <v>15162871287.1287</v>
      </c>
      <c r="V175" s="7">
        <v>24846641318.124199</v>
      </c>
      <c r="W175" s="7">
        <v>27778934624.6973</v>
      </c>
      <c r="X175" s="7">
        <v>36308883248.731003</v>
      </c>
      <c r="Y175" s="7">
        <v>36035407725.321899</v>
      </c>
      <c r="Z175" s="7">
        <v>36527862208.713303</v>
      </c>
      <c r="AA175" s="7">
        <v>47259911894.273102</v>
      </c>
      <c r="AB175" s="7">
        <v>64201788122.6054</v>
      </c>
      <c r="AC175" s="7">
        <v>164475209515.19</v>
      </c>
      <c r="AD175" s="7">
        <v>142769363313.375</v>
      </c>
      <c r="AE175" s="7">
        <v>97094911790.694794</v>
      </c>
      <c r="AF175" s="7">
        <v>73484359521.099701</v>
      </c>
      <c r="AG175" s="7">
        <v>73745821156.299606</v>
      </c>
      <c r="AH175" s="7">
        <v>54805852581.151604</v>
      </c>
      <c r="AI175" s="7">
        <v>52676041930.579102</v>
      </c>
      <c r="AJ175" s="7">
        <v>49648470439.796303</v>
      </c>
      <c r="AK175" s="7">
        <v>44003061108.335701</v>
      </c>
      <c r="AL175" s="7">
        <v>54035795388.091499</v>
      </c>
      <c r="AM175" s="7">
        <v>49118433047.531799</v>
      </c>
      <c r="AN175" s="7">
        <v>47794925814.755798</v>
      </c>
      <c r="AO175" s="7">
        <v>27752204320.088299</v>
      </c>
      <c r="AP175" s="7">
        <v>33833042987.758202</v>
      </c>
      <c r="AQ175" s="7">
        <v>44062465800.170601</v>
      </c>
      <c r="AR175" s="7">
        <v>51075815092.5</v>
      </c>
      <c r="AS175" s="7">
        <v>54457835193.492699</v>
      </c>
      <c r="AT175" s="7">
        <v>54604050168.181801</v>
      </c>
      <c r="AU175" s="7">
        <v>59372613485.6576</v>
      </c>
      <c r="AV175" s="7">
        <v>69448756932.583298</v>
      </c>
      <c r="AW175" s="7">
        <v>74030364472.050598</v>
      </c>
      <c r="AX175" s="7">
        <v>95385819320.5737</v>
      </c>
      <c r="AY175" s="7">
        <v>104911947834.12199</v>
      </c>
      <c r="AZ175" s="7">
        <v>136385979322.437</v>
      </c>
      <c r="BA175" s="7">
        <v>176134087150.341</v>
      </c>
      <c r="BB175" s="7">
        <v>236103982431.63501</v>
      </c>
      <c r="BC175" s="7">
        <v>275625684968.61499</v>
      </c>
      <c r="BD175" s="7">
        <v>337035512676.93597</v>
      </c>
      <c r="BE175" s="7">
        <v>291880204327.41901</v>
      </c>
      <c r="BF175" s="7">
        <v>361456622215.72101</v>
      </c>
      <c r="BG175" s="7">
        <v>404993594133.58197</v>
      </c>
      <c r="BH175" s="7">
        <v>455501524575.49799</v>
      </c>
      <c r="BI175" s="7">
        <v>508692961937.492</v>
      </c>
      <c r="BJ175" s="7">
        <v>546676374567.72101</v>
      </c>
      <c r="BK175" s="7">
        <v>486803295097.89001</v>
      </c>
      <c r="BL175" s="7">
        <v>404650006428.61298</v>
      </c>
      <c r="BM175" s="7">
        <v>375746469538.66602</v>
      </c>
      <c r="BN175" s="7">
        <v>397190484464.30798</v>
      </c>
      <c r="BO175" s="7">
        <v>448120428858.76898</v>
      </c>
      <c r="BP175" s="7"/>
    </row>
    <row r="176" spans="1:68" hidden="1" outlineLevel="1" x14ac:dyDescent="0.2">
      <c r="A176" t="s">
        <v>183</v>
      </c>
      <c r="B176" t="s">
        <v>182</v>
      </c>
      <c r="C176" t="str">
        <f>VLOOKUP(B176,'Country Code &amp; Info'!A:D,2)</f>
        <v>Nicaragua</v>
      </c>
      <c r="D176" t="b">
        <f>IF(ISNA(_xlfn.XLOOKUP(B176,'GDP Pred - 2060'!M:M,'GDP Pred - 2060'!M:M)), FALSE, TRUE)</f>
        <v>0</v>
      </c>
      <c r="E176" t="str">
        <f>VLOOKUP(B176,'Country Code &amp; Info'!A:D,3)</f>
        <v>Latin America &amp; Caribbean</v>
      </c>
      <c r="F176" t="s">
        <v>1</v>
      </c>
      <c r="G176" t="s">
        <v>0</v>
      </c>
      <c r="H176">
        <v>223854666.66666701</v>
      </c>
      <c r="I176">
        <v>240524723.42857099</v>
      </c>
      <c r="J176">
        <v>265291588.66666701</v>
      </c>
      <c r="K176">
        <v>292916241.14285702</v>
      </c>
      <c r="L176">
        <v>341973758.85714298</v>
      </c>
      <c r="M176">
        <v>566542872.35714304</v>
      </c>
      <c r="N176">
        <v>606671444</v>
      </c>
      <c r="O176">
        <v>657171436.71428597</v>
      </c>
      <c r="P176" s="7">
        <v>695899980.42857099</v>
      </c>
      <c r="Q176" s="7">
        <v>747971449.57142901</v>
      </c>
      <c r="R176" s="7">
        <v>776585681.07142901</v>
      </c>
      <c r="S176" s="7">
        <v>826571413.42857099</v>
      </c>
      <c r="T176" s="7">
        <v>880842890.07142901</v>
      </c>
      <c r="U176" s="7">
        <v>1093571441.5</v>
      </c>
      <c r="V176" s="7">
        <v>1520900045.1428599</v>
      </c>
      <c r="W176" s="7">
        <v>1590428522.6428599</v>
      </c>
      <c r="X176" s="7">
        <v>1847871371.7142899</v>
      </c>
      <c r="Y176" s="7">
        <v>2239857060.5714302</v>
      </c>
      <c r="Z176" s="7">
        <v>2142128603.7857101</v>
      </c>
      <c r="AA176" s="7">
        <v>1527852635.6315801</v>
      </c>
      <c r="AB176" s="7">
        <v>2189347367.52632</v>
      </c>
      <c r="AC176" s="7">
        <v>2448290109.6500001</v>
      </c>
      <c r="AD176" s="7">
        <v>2465165179.6956501</v>
      </c>
      <c r="AE176" s="7">
        <v>2743341724.0833302</v>
      </c>
      <c r="AF176" s="7">
        <v>3105517091.4137902</v>
      </c>
      <c r="AG176" s="7">
        <v>2683816288.7907</v>
      </c>
      <c r="AH176" s="7">
        <v>2885710608.8807902</v>
      </c>
      <c r="AI176" s="7">
        <v>3851213727.6785698</v>
      </c>
      <c r="AJ176" s="7">
        <v>2630904261.8324699</v>
      </c>
      <c r="AK176" s="7">
        <v>1013184745.70715</v>
      </c>
      <c r="AL176" s="7">
        <v>1009455483.87097</v>
      </c>
      <c r="AM176" s="7">
        <v>1488804123.71134</v>
      </c>
      <c r="AN176" s="7">
        <v>1792800000</v>
      </c>
      <c r="AO176" s="7">
        <v>1756454248.36601</v>
      </c>
      <c r="AP176" s="7">
        <v>3863185119.0476198</v>
      </c>
      <c r="AQ176" s="7">
        <v>4140470000</v>
      </c>
      <c r="AR176" s="7">
        <v>4308351902.7860098</v>
      </c>
      <c r="AS176" s="7">
        <v>4389965590.9653797</v>
      </c>
      <c r="AT176" s="7">
        <v>4635267224.8419504</v>
      </c>
      <c r="AU176" s="7">
        <v>4855717874.6824703</v>
      </c>
      <c r="AV176" s="7">
        <v>5107329007.0922003</v>
      </c>
      <c r="AW176" s="7">
        <v>5323146565.7031498</v>
      </c>
      <c r="AX176" s="7">
        <v>5224213017.5438604</v>
      </c>
      <c r="AY176" s="7">
        <v>5322454925.8474598</v>
      </c>
      <c r="AZ176" s="7">
        <v>5795568204.6453199</v>
      </c>
      <c r="BA176" s="7">
        <v>6321335612.2223301</v>
      </c>
      <c r="BB176" s="7">
        <v>6763361732.88486</v>
      </c>
      <c r="BC176" s="7">
        <v>7423367753.4758902</v>
      </c>
      <c r="BD176" s="7">
        <v>8496946608.2315102</v>
      </c>
      <c r="BE176" s="7">
        <v>8298729073.9693699</v>
      </c>
      <c r="BF176" s="7">
        <v>8758639096.4769306</v>
      </c>
      <c r="BG176" s="7">
        <v>9774262741.7578297</v>
      </c>
      <c r="BH176" s="7">
        <v>10532049076.940701</v>
      </c>
      <c r="BI176" s="7">
        <v>10982938825.6994</v>
      </c>
      <c r="BJ176" s="7">
        <v>11880434070.781099</v>
      </c>
      <c r="BK176" s="7">
        <v>12756706583.3113</v>
      </c>
      <c r="BL176" s="7">
        <v>13286083644.876101</v>
      </c>
      <c r="BM176" s="7">
        <v>13785909906.192499</v>
      </c>
      <c r="BN176" s="7">
        <v>13063904770.3561</v>
      </c>
      <c r="BO176" s="7">
        <v>12520915291.183701</v>
      </c>
      <c r="BP176" s="7"/>
    </row>
    <row r="177" spans="1:68" hidden="1" outlineLevel="1" x14ac:dyDescent="0.2">
      <c r="A177" t="s">
        <v>181</v>
      </c>
      <c r="B177" t="s">
        <v>180</v>
      </c>
      <c r="C177" t="str">
        <f>VLOOKUP(B177,'Country Code &amp; Info'!A:D,2)</f>
        <v>Netherlands</v>
      </c>
      <c r="D177" t="b">
        <f>IF(ISNA(_xlfn.XLOOKUP(B177,'GDP Pred - 2060'!M:M,'GDP Pred - 2060'!M:M)), FALSE, TRUE)</f>
        <v>1</v>
      </c>
      <c r="E177" t="str">
        <f>VLOOKUP(B177,'Country Code &amp; Info'!A:D,3)</f>
        <v>Europe &amp; Central Asia</v>
      </c>
      <c r="F177" t="s">
        <v>1</v>
      </c>
      <c r="G177" t="s">
        <v>0</v>
      </c>
      <c r="H177">
        <v>12276734172.0828</v>
      </c>
      <c r="I177">
        <v>13493833739.9949</v>
      </c>
      <c r="J177">
        <v>14647057370.1418</v>
      </c>
      <c r="K177">
        <v>15891241386.291</v>
      </c>
      <c r="L177">
        <v>18699380731.3465</v>
      </c>
      <c r="M177">
        <v>21000586933.204102</v>
      </c>
      <c r="N177">
        <v>22867203317.402199</v>
      </c>
      <c r="O177">
        <v>25087562181.3218</v>
      </c>
      <c r="P177" s="7">
        <v>27817605743.250301</v>
      </c>
      <c r="Q177" s="7">
        <v>34035946604.181499</v>
      </c>
      <c r="R177" s="7">
        <v>38164716625.068497</v>
      </c>
      <c r="S177" s="7">
        <v>44579122807.017502</v>
      </c>
      <c r="T177" s="7">
        <v>54706557264.487801</v>
      </c>
      <c r="U177" s="7">
        <v>71840909664.196793</v>
      </c>
      <c r="V177" s="7">
        <v>87243413394.540497</v>
      </c>
      <c r="W177" s="7">
        <v>100249523353.08501</v>
      </c>
      <c r="X177" s="7">
        <v>109168720620.103</v>
      </c>
      <c r="Y177" s="7">
        <v>127016990212.804</v>
      </c>
      <c r="Z177" s="7">
        <v>155859695457.323</v>
      </c>
      <c r="AA177" s="7">
        <v>179669405690.43201</v>
      </c>
      <c r="AB177" s="7">
        <v>195152092662.38101</v>
      </c>
      <c r="AC177" s="7">
        <v>164134217080.27899</v>
      </c>
      <c r="AD177" s="7">
        <v>158479527935.95801</v>
      </c>
      <c r="AE177" s="7">
        <v>153445465987.18201</v>
      </c>
      <c r="AF177" s="7">
        <v>143912664148.35199</v>
      </c>
      <c r="AG177" s="7">
        <v>143845822717.62201</v>
      </c>
      <c r="AH177" s="7">
        <v>200862095700.66599</v>
      </c>
      <c r="AI177" s="7">
        <v>245046310922.54099</v>
      </c>
      <c r="AJ177" s="7">
        <v>261910508417.884</v>
      </c>
      <c r="AK177" s="7">
        <v>258336705808.99899</v>
      </c>
      <c r="AL177" s="7">
        <v>318330511920.60999</v>
      </c>
      <c r="AM177" s="7">
        <v>327500327675.625</v>
      </c>
      <c r="AN177" s="7">
        <v>362962872180.45099</v>
      </c>
      <c r="AO177" s="7">
        <v>353550169672.52002</v>
      </c>
      <c r="AP177" s="7">
        <v>379130260322.073</v>
      </c>
      <c r="AQ177" s="7">
        <v>452301674444.13898</v>
      </c>
      <c r="AR177" s="7">
        <v>450490196078.43103</v>
      </c>
      <c r="AS177" s="7">
        <v>416812740004.51801</v>
      </c>
      <c r="AT177" s="7">
        <v>438008220395.46802</v>
      </c>
      <c r="AU177" s="7">
        <v>446898572341.78601</v>
      </c>
      <c r="AV177" s="7">
        <v>416442786069.65198</v>
      </c>
      <c r="AW177" s="7">
        <v>431213422818.79199</v>
      </c>
      <c r="AX177" s="7">
        <v>471613965744.401</v>
      </c>
      <c r="AY177" s="7">
        <v>578792325056.43298</v>
      </c>
      <c r="AZ177" s="7">
        <v>657171591755.64905</v>
      </c>
      <c r="BA177" s="7">
        <v>685092650167.89001</v>
      </c>
      <c r="BB177" s="7">
        <v>733340860619.74695</v>
      </c>
      <c r="BC177" s="7">
        <v>847481522036.68201</v>
      </c>
      <c r="BD177" s="7">
        <v>947997656364.43506</v>
      </c>
      <c r="BE177" s="7">
        <v>868077243678.80005</v>
      </c>
      <c r="BF177" s="7">
        <v>846554894931.08398</v>
      </c>
      <c r="BG177" s="7">
        <v>904085980796.01794</v>
      </c>
      <c r="BH177" s="7">
        <v>838971306990.90601</v>
      </c>
      <c r="BI177" s="7">
        <v>876923518850.40503</v>
      </c>
      <c r="BJ177" s="7">
        <v>890981311077.65796</v>
      </c>
      <c r="BK177" s="7">
        <v>765264949780.99902</v>
      </c>
      <c r="BL177" s="7">
        <v>783528181704.56702</v>
      </c>
      <c r="BM177" s="7">
        <v>833869641687.06006</v>
      </c>
      <c r="BN177" s="7">
        <v>914043438179.60706</v>
      </c>
      <c r="BO177" s="7">
        <v>907050863145.09705</v>
      </c>
      <c r="BP177" s="7"/>
    </row>
    <row r="178" spans="1:68" hidden="1" outlineLevel="1" x14ac:dyDescent="0.2">
      <c r="A178" t="s">
        <v>179</v>
      </c>
      <c r="B178" t="s">
        <v>178</v>
      </c>
      <c r="C178" t="str">
        <f>VLOOKUP(B178,'Country Code &amp; Info'!A:D,2)</f>
        <v>Norway</v>
      </c>
      <c r="D178" t="b">
        <f>IF(ISNA(_xlfn.XLOOKUP(B178,'GDP Pred - 2060'!M:M,'GDP Pred - 2060'!M:M)), FALSE, TRUE)</f>
        <v>1</v>
      </c>
      <c r="E178" t="str">
        <f>VLOOKUP(B178,'Country Code &amp; Info'!A:D,3)</f>
        <v>Europe &amp; Central Asia</v>
      </c>
      <c r="F178" t="s">
        <v>1</v>
      </c>
      <c r="G178" t="s">
        <v>0</v>
      </c>
      <c r="H178">
        <v>5163271598.1570196</v>
      </c>
      <c r="I178">
        <v>5632460936.5457602</v>
      </c>
      <c r="J178">
        <v>6066976682.6736403</v>
      </c>
      <c r="K178">
        <v>6510239502.7648897</v>
      </c>
      <c r="L178">
        <v>7159202706.4802704</v>
      </c>
      <c r="M178">
        <v>8058681060.1590004</v>
      </c>
      <c r="N178">
        <v>8696460205.3397007</v>
      </c>
      <c r="O178">
        <v>9514496703.3976192</v>
      </c>
      <c r="P178" s="7">
        <v>10159934136.7838</v>
      </c>
      <c r="Q178" s="7">
        <v>11063065083.4888</v>
      </c>
      <c r="R178" s="7">
        <v>12814123115.261299</v>
      </c>
      <c r="S178" s="7">
        <v>14583114840.062901</v>
      </c>
      <c r="T178" s="7">
        <v>17358610849.701</v>
      </c>
      <c r="U178" s="7">
        <v>22534253702.868599</v>
      </c>
      <c r="V178" s="7">
        <v>27145693810.134102</v>
      </c>
      <c r="W178" s="7">
        <v>32877805200.022999</v>
      </c>
      <c r="X178" s="7">
        <v>35942270686.337402</v>
      </c>
      <c r="Y178" s="7">
        <v>41508030431.107399</v>
      </c>
      <c r="Z178" s="7">
        <v>46523091009.671303</v>
      </c>
      <c r="AA178" s="7">
        <v>53132244623.921303</v>
      </c>
      <c r="AB178" s="7">
        <v>64439382896.015602</v>
      </c>
      <c r="AC178" s="7">
        <v>63596654760.867699</v>
      </c>
      <c r="AD178" s="7">
        <v>62647195537.6511</v>
      </c>
      <c r="AE178" s="7">
        <v>61627240831.094803</v>
      </c>
      <c r="AF178" s="7">
        <v>62057955032.775803</v>
      </c>
      <c r="AG178" s="7">
        <v>65416879914.390701</v>
      </c>
      <c r="AH178" s="7">
        <v>78693253275.994995</v>
      </c>
      <c r="AI178" s="7">
        <v>94230055658.627106</v>
      </c>
      <c r="AJ178" s="7">
        <v>101900260856.222</v>
      </c>
      <c r="AK178" s="7">
        <v>102633789557.535</v>
      </c>
      <c r="AL178" s="7">
        <v>119791683307.507</v>
      </c>
      <c r="AM178" s="7">
        <v>121872464483.487</v>
      </c>
      <c r="AN178" s="7">
        <v>130838040067.584</v>
      </c>
      <c r="AO178" s="7">
        <v>120579072750.59599</v>
      </c>
      <c r="AP178" s="7">
        <v>127131461119.927</v>
      </c>
      <c r="AQ178" s="7">
        <v>152029612324.78799</v>
      </c>
      <c r="AR178" s="7">
        <v>163520109150.67099</v>
      </c>
      <c r="AS178" s="7">
        <v>161356631888.48401</v>
      </c>
      <c r="AT178" s="7">
        <v>154163364302.66</v>
      </c>
      <c r="AU178" s="7">
        <v>162284465073.341</v>
      </c>
      <c r="AV178" s="7">
        <v>171247131268.604</v>
      </c>
      <c r="AW178" s="7">
        <v>173972218824.02701</v>
      </c>
      <c r="AX178" s="7">
        <v>195524186477.617</v>
      </c>
      <c r="AY178" s="7">
        <v>228858506821.841</v>
      </c>
      <c r="AZ178" s="7">
        <v>264511630666.983</v>
      </c>
      <c r="BA178" s="7">
        <v>308884284051.22198</v>
      </c>
      <c r="BB178" s="7">
        <v>345581369965.53998</v>
      </c>
      <c r="BC178" s="7">
        <v>400937100158.65698</v>
      </c>
      <c r="BD178" s="7">
        <v>462250000000</v>
      </c>
      <c r="BE178" s="7">
        <v>386190385318.76703</v>
      </c>
      <c r="BF178" s="7">
        <v>428757038466.841</v>
      </c>
      <c r="BG178" s="7">
        <v>498283438454.28101</v>
      </c>
      <c r="BH178" s="7">
        <v>509506317146.54102</v>
      </c>
      <c r="BI178" s="7">
        <v>522761531914.89398</v>
      </c>
      <c r="BJ178" s="7">
        <v>498410050251.25598</v>
      </c>
      <c r="BK178" s="7">
        <v>385801550067.16901</v>
      </c>
      <c r="BL178" s="7">
        <v>368819929542.19397</v>
      </c>
      <c r="BM178" s="7">
        <v>398393955268.98999</v>
      </c>
      <c r="BN178" s="7">
        <v>434166615431.909</v>
      </c>
      <c r="BO178" s="7">
        <v>403336363636.36401</v>
      </c>
      <c r="BP178" s="7"/>
    </row>
    <row r="179" spans="1:68" hidden="1" outlineLevel="1" x14ac:dyDescent="0.2">
      <c r="A179" t="s">
        <v>177</v>
      </c>
      <c r="B179" t="s">
        <v>176</v>
      </c>
      <c r="C179" t="str">
        <f>VLOOKUP(B179,'Country Code &amp; Info'!A:D,2)</f>
        <v>Nepal</v>
      </c>
      <c r="D179" t="b">
        <f>IF(ISNA(_xlfn.XLOOKUP(B179,'GDP Pred - 2060'!M:M,'GDP Pred - 2060'!M:M)), FALSE, TRUE)</f>
        <v>0</v>
      </c>
      <c r="E179" t="str">
        <f>VLOOKUP(B179,'Country Code &amp; Info'!A:D,3)</f>
        <v>South Asia</v>
      </c>
      <c r="F179" t="s">
        <v>1</v>
      </c>
      <c r="G179" t="s">
        <v>0</v>
      </c>
      <c r="H179">
        <v>508334413.965087</v>
      </c>
      <c r="I179">
        <v>531959561.62225997</v>
      </c>
      <c r="J179">
        <v>574091101.19438195</v>
      </c>
      <c r="K179">
        <v>496947904.44303298</v>
      </c>
      <c r="L179">
        <v>496098775.30864203</v>
      </c>
      <c r="M179">
        <v>735267082.29426396</v>
      </c>
      <c r="N179">
        <v>906811943.82464898</v>
      </c>
      <c r="O179">
        <v>841974025.462659</v>
      </c>
      <c r="P179" s="7">
        <v>772228643.40542805</v>
      </c>
      <c r="Q179" s="7">
        <v>788641965.43209898</v>
      </c>
      <c r="R179" s="7">
        <v>865975308.64197505</v>
      </c>
      <c r="S179" s="7">
        <v>882765471.60493803</v>
      </c>
      <c r="T179" s="7">
        <v>1024098804.93827</v>
      </c>
      <c r="U179" s="7">
        <v>972101724.995368</v>
      </c>
      <c r="V179" s="7">
        <v>1217953546.9760399</v>
      </c>
      <c r="W179" s="7">
        <v>1575789254.4693799</v>
      </c>
      <c r="X179" s="7">
        <v>1452792989.10865</v>
      </c>
      <c r="Y179" s="7">
        <v>1382400000</v>
      </c>
      <c r="Z179" s="7">
        <v>1604162497.45945</v>
      </c>
      <c r="AA179" s="7">
        <v>1851250008.3333299</v>
      </c>
      <c r="AB179" s="7">
        <v>1945916583.3333299</v>
      </c>
      <c r="AC179" s="7">
        <v>2275583316.6666698</v>
      </c>
      <c r="AD179" s="7">
        <v>2395429852.4307599</v>
      </c>
      <c r="AE179" s="7">
        <v>2447174803.3779101</v>
      </c>
      <c r="AF179" s="7">
        <v>2581207387.7970901</v>
      </c>
      <c r="AG179" s="7">
        <v>2619913955.5155602</v>
      </c>
      <c r="AH179" s="7">
        <v>2850784523.37711</v>
      </c>
      <c r="AI179" s="7">
        <v>2957255379.5431499</v>
      </c>
      <c r="AJ179" s="7">
        <v>3487009748.35638</v>
      </c>
      <c r="AK179" s="7">
        <v>3525228153.1736102</v>
      </c>
      <c r="AL179" s="7">
        <v>3627562402.6602702</v>
      </c>
      <c r="AM179" s="7">
        <v>3921476084.8907199</v>
      </c>
      <c r="AN179" s="7">
        <v>3401211581.29176</v>
      </c>
      <c r="AO179" s="7">
        <v>3660041666.6666698</v>
      </c>
      <c r="AP179" s="7">
        <v>4066775510.2040801</v>
      </c>
      <c r="AQ179" s="7">
        <v>4401104417.67068</v>
      </c>
      <c r="AR179" s="7">
        <v>4521580381.4713898</v>
      </c>
      <c r="AS179" s="7">
        <v>4918691916.5351601</v>
      </c>
      <c r="AT179" s="7">
        <v>4856255044.3906403</v>
      </c>
      <c r="AU179" s="7">
        <v>5033642384.1059599</v>
      </c>
      <c r="AV179" s="7">
        <v>5494252207.9050198</v>
      </c>
      <c r="AW179" s="7">
        <v>6007055042.1768703</v>
      </c>
      <c r="AX179" s="7">
        <v>6050875806.6640301</v>
      </c>
      <c r="AY179" s="7">
        <v>6330473096.5407104</v>
      </c>
      <c r="AZ179" s="7">
        <v>7273938314.7198801</v>
      </c>
      <c r="BA179" s="7">
        <v>8130258041.4670601</v>
      </c>
      <c r="BB179" s="7">
        <v>9043715355.8880997</v>
      </c>
      <c r="BC179" s="7">
        <v>10325618017.379</v>
      </c>
      <c r="BD179" s="7">
        <v>12545438605.395901</v>
      </c>
      <c r="BE179" s="7">
        <v>12854985464.076401</v>
      </c>
      <c r="BF179" s="7">
        <v>16002656434.4746</v>
      </c>
      <c r="BG179" s="7">
        <v>18913574370.759998</v>
      </c>
      <c r="BH179" s="7">
        <v>18851513891.066002</v>
      </c>
      <c r="BI179" s="7">
        <v>19271168018.481998</v>
      </c>
      <c r="BJ179" s="7">
        <v>20002968837.947102</v>
      </c>
      <c r="BK179" s="7">
        <v>21410840908.519798</v>
      </c>
      <c r="BL179" s="7">
        <v>21185922407.592201</v>
      </c>
      <c r="BM179" s="7">
        <v>25180583770.2719</v>
      </c>
      <c r="BN179" s="7">
        <v>29173513475.707298</v>
      </c>
      <c r="BO179" s="7">
        <v>30641380603.969898</v>
      </c>
      <c r="BP179" s="7"/>
    </row>
    <row r="180" spans="1:68" hidden="1" outlineLevel="1" x14ac:dyDescent="0.2">
      <c r="A180" t="s">
        <v>175</v>
      </c>
      <c r="B180" t="s">
        <v>174</v>
      </c>
      <c r="C180" t="str">
        <f>VLOOKUP(B180,'Country Code &amp; Info'!A:D,2)</f>
        <v>Nauru</v>
      </c>
      <c r="D180" t="b">
        <f>IF(ISNA(_xlfn.XLOOKUP(B180,'GDP Pred - 2060'!M:M,'GDP Pred - 2060'!M:M)), FALSE, TRUE)</f>
        <v>0</v>
      </c>
      <c r="E180" t="str">
        <f>VLOOKUP(B180,'Country Code &amp; Info'!A:D,3)</f>
        <v>East Asia &amp; Pacific</v>
      </c>
      <c r="F180" t="s">
        <v>1</v>
      </c>
      <c r="G180" t="s">
        <v>0</v>
      </c>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v>47564520.391086102</v>
      </c>
      <c r="BG180" s="7">
        <v>66055407.670314498</v>
      </c>
      <c r="BH180" s="7">
        <v>96927201.484842196</v>
      </c>
      <c r="BI180" s="7">
        <v>98491843.644198194</v>
      </c>
      <c r="BJ180" s="7">
        <v>104654365.18865301</v>
      </c>
      <c r="BK180" s="7">
        <v>86779266.161910295</v>
      </c>
      <c r="BL180" s="7">
        <v>100087348.95909201</v>
      </c>
      <c r="BM180" s="7">
        <v>109585941.624557</v>
      </c>
      <c r="BN180" s="7">
        <v>124021393.690412</v>
      </c>
      <c r="BO180" s="7">
        <v>118223430.124446</v>
      </c>
      <c r="BP180" s="7"/>
    </row>
    <row r="181" spans="1:68" hidden="1" outlineLevel="1" x14ac:dyDescent="0.2">
      <c r="A181" t="s">
        <v>173</v>
      </c>
      <c r="B181" t="s">
        <v>172</v>
      </c>
      <c r="C181" t="str">
        <f>VLOOKUP(B181,'Country Code &amp; Info'!A:D,2)</f>
        <v>New Zealand</v>
      </c>
      <c r="D181" t="b">
        <f>IF(ISNA(_xlfn.XLOOKUP(B181,'GDP Pred - 2060'!M:M,'GDP Pred - 2060'!M:M)), FALSE, TRUE)</f>
        <v>1</v>
      </c>
      <c r="E181" t="str">
        <f>VLOOKUP(B181,'Country Code &amp; Info'!A:D,3)</f>
        <v>East Asia &amp; Pacific</v>
      </c>
      <c r="F181" t="s">
        <v>1</v>
      </c>
      <c r="G181" t="s">
        <v>0</v>
      </c>
      <c r="H181">
        <v>5485854791.9709597</v>
      </c>
      <c r="I181">
        <v>5670064168.2177296</v>
      </c>
      <c r="J181">
        <v>6077496267.7629404</v>
      </c>
      <c r="K181">
        <v>6638937283.1396303</v>
      </c>
      <c r="L181">
        <v>7274144350.8180904</v>
      </c>
      <c r="M181">
        <v>5654463586.0036602</v>
      </c>
      <c r="N181">
        <v>5863733230.97616</v>
      </c>
      <c r="O181">
        <v>5961418093.5300303</v>
      </c>
      <c r="P181" s="7">
        <v>5180597620.6413498</v>
      </c>
      <c r="Q181" s="7">
        <v>5761588761.6942101</v>
      </c>
      <c r="R181" s="7">
        <v>6623527830.6641302</v>
      </c>
      <c r="S181" s="7">
        <v>7911136757.0686703</v>
      </c>
      <c r="T181" s="7">
        <v>9567331064.6572704</v>
      </c>
      <c r="U181" s="7">
        <v>12802281897.871201</v>
      </c>
      <c r="V181" s="7">
        <v>13940981798.124701</v>
      </c>
      <c r="W181" s="7">
        <v>12861983284.391199</v>
      </c>
      <c r="X181" s="7">
        <v>13604832424.006201</v>
      </c>
      <c r="Y181" s="7">
        <v>15446825318.455601</v>
      </c>
      <c r="Z181" s="7">
        <v>18530518394.6488</v>
      </c>
      <c r="AA181" s="7">
        <v>20731243113.292599</v>
      </c>
      <c r="AB181" s="7">
        <v>23244547384.674801</v>
      </c>
      <c r="AC181" s="7">
        <v>24417617184.247799</v>
      </c>
      <c r="AD181" s="7">
        <v>24164603058.9949</v>
      </c>
      <c r="AE181" s="7">
        <v>24309279705.573101</v>
      </c>
      <c r="AF181" s="7">
        <v>21665975318.884201</v>
      </c>
      <c r="AG181" s="7">
        <v>24679795396.419399</v>
      </c>
      <c r="AH181" s="7">
        <v>30604668356.5695</v>
      </c>
      <c r="AI181" s="7">
        <v>40376354069.947403</v>
      </c>
      <c r="AJ181" s="7">
        <v>45176811594.202904</v>
      </c>
      <c r="AK181" s="7">
        <v>43920222524.708504</v>
      </c>
      <c r="AL181" s="7">
        <v>45495129385.047501</v>
      </c>
      <c r="AM181" s="7">
        <v>42745329732.163002</v>
      </c>
      <c r="AN181" s="7">
        <v>41649829859.634201</v>
      </c>
      <c r="AO181" s="7">
        <v>46775620817.432701</v>
      </c>
      <c r="AP181" s="7">
        <v>55314732279.137901</v>
      </c>
      <c r="AQ181" s="7">
        <v>63918703506.907501</v>
      </c>
      <c r="AR181" s="7">
        <v>70140835299.014801</v>
      </c>
      <c r="AS181" s="7">
        <v>66075143415.495201</v>
      </c>
      <c r="AT181" s="7">
        <v>56227169851.0448</v>
      </c>
      <c r="AU181" s="7">
        <v>58762260625.875801</v>
      </c>
      <c r="AV181" s="7">
        <v>52623281956.703102</v>
      </c>
      <c r="AW181" s="7">
        <v>53872425916.624802</v>
      </c>
      <c r="AX181" s="7">
        <v>66627729311.449501</v>
      </c>
      <c r="AY181" s="7">
        <v>88250885550.262604</v>
      </c>
      <c r="AZ181" s="7">
        <v>103905210084.034</v>
      </c>
      <c r="BA181" s="7">
        <v>114720129550.095</v>
      </c>
      <c r="BB181" s="7">
        <v>111608845081.383</v>
      </c>
      <c r="BC181" s="7">
        <v>137320496803.116</v>
      </c>
      <c r="BD181" s="7">
        <v>133290222815.77299</v>
      </c>
      <c r="BE181" s="7">
        <v>121357986132.8</v>
      </c>
      <c r="BF181" s="7">
        <v>146619138358.948</v>
      </c>
      <c r="BG181" s="7">
        <v>168510189201.49399</v>
      </c>
      <c r="BH181" s="7">
        <v>176247979235.90601</v>
      </c>
      <c r="BI181" s="7">
        <v>190845889949.76401</v>
      </c>
      <c r="BJ181" s="7">
        <v>200921936786.21899</v>
      </c>
      <c r="BK181" s="7">
        <v>177467529071.28799</v>
      </c>
      <c r="BL181" s="7">
        <v>188223664746.52399</v>
      </c>
      <c r="BM181" s="7">
        <v>205415864857.98401</v>
      </c>
      <c r="BN181" s="7">
        <v>207920613961.74899</v>
      </c>
      <c r="BO181" s="7">
        <v>206928765543.935</v>
      </c>
      <c r="BP181" s="7"/>
    </row>
    <row r="182" spans="1:68" hidden="1" outlineLevel="1" x14ac:dyDescent="0.2">
      <c r="A182" t="s">
        <v>171</v>
      </c>
      <c r="B182" t="s">
        <v>170</v>
      </c>
      <c r="C182" t="str">
        <f>VLOOKUP(B182,'Country Code &amp; Info'!A:D,2)</f>
        <v>OECD members</v>
      </c>
      <c r="D182" t="b">
        <f>IF(ISNA(_xlfn.XLOOKUP(B182,'GDP Pred - 2060'!M:M,'GDP Pred - 2060'!M:M)), FALSE, TRUE)</f>
        <v>1</v>
      </c>
      <c r="E182">
        <f>VLOOKUP(B182,'Country Code &amp; Info'!A:D,3)</f>
        <v>0</v>
      </c>
      <c r="F182" t="s">
        <v>1</v>
      </c>
      <c r="G182" t="s">
        <v>0</v>
      </c>
      <c r="H182">
        <v>1073366028188.55</v>
      </c>
      <c r="I182">
        <v>1128743265796.8101</v>
      </c>
      <c r="J182">
        <v>1218439007848.3501</v>
      </c>
      <c r="K182">
        <v>1313325686552.4199</v>
      </c>
      <c r="L182">
        <v>1435414527019.3201</v>
      </c>
      <c r="M182">
        <v>1557930975997.8101</v>
      </c>
      <c r="N182">
        <v>1709908806592.48</v>
      </c>
      <c r="O182">
        <v>1835568480534.4399</v>
      </c>
      <c r="P182" s="7">
        <v>1991115605046.78</v>
      </c>
      <c r="Q182" s="7">
        <v>2190260661947.8501</v>
      </c>
      <c r="R182" s="7">
        <v>2391047579222.1899</v>
      </c>
      <c r="S182" s="7">
        <v>2649796932865.71</v>
      </c>
      <c r="T182" s="7">
        <v>3076693001558.8301</v>
      </c>
      <c r="U182" s="7">
        <v>3722825014387.54</v>
      </c>
      <c r="V182" s="7">
        <v>4176601486643.6299</v>
      </c>
      <c r="W182" s="7">
        <v>4679711082645.1797</v>
      </c>
      <c r="X182" s="7">
        <v>5071053100110.1797</v>
      </c>
      <c r="Y182" s="7">
        <v>5716921033012.46</v>
      </c>
      <c r="Z182" s="7">
        <v>6878511679815.96</v>
      </c>
      <c r="AA182" s="7">
        <v>7944464744849.21</v>
      </c>
      <c r="AB182" s="7">
        <v>8824092690572.7207</v>
      </c>
      <c r="AC182" s="7">
        <v>8986437947913.1094</v>
      </c>
      <c r="AD182" s="7">
        <v>8854474192371.8496</v>
      </c>
      <c r="AE182" s="7">
        <v>9146183577144.0801</v>
      </c>
      <c r="AF182" s="7">
        <v>9561786487597.8301</v>
      </c>
      <c r="AG182" s="7">
        <v>10067439830893.699</v>
      </c>
      <c r="AH182" s="7">
        <v>12194234121951.6</v>
      </c>
      <c r="AI182" s="7">
        <v>14123847818078.199</v>
      </c>
      <c r="AJ182" s="7">
        <v>15924589745602.9</v>
      </c>
      <c r="AK182" s="7">
        <v>16662382085788.199</v>
      </c>
      <c r="AL182" s="7">
        <v>18772635793037.699</v>
      </c>
      <c r="AM182" s="7">
        <v>19867401288553.199</v>
      </c>
      <c r="AN182" s="7">
        <v>21369281695541.199</v>
      </c>
      <c r="AO182" s="7">
        <v>21659693898450</v>
      </c>
      <c r="AP182" s="7">
        <v>23154280793013.5</v>
      </c>
      <c r="AQ182" s="7">
        <v>25533925886739.5</v>
      </c>
      <c r="AR182" s="7">
        <v>25755385453221.5</v>
      </c>
      <c r="AS182" s="7">
        <v>25376159222813.898</v>
      </c>
      <c r="AT182" s="7">
        <v>25644832484689.898</v>
      </c>
      <c r="AU182" s="7">
        <v>26928032602984.5</v>
      </c>
      <c r="AV182" s="7">
        <v>27502312256114.398</v>
      </c>
      <c r="AW182" s="7">
        <v>27256726013551.801</v>
      </c>
      <c r="AX182" s="7">
        <v>28434514726084.898</v>
      </c>
      <c r="AY182" s="7">
        <v>31819662346872.102</v>
      </c>
      <c r="AZ182" s="7">
        <v>35427350808680.5</v>
      </c>
      <c r="BA182" s="7">
        <v>37479654616604.5</v>
      </c>
      <c r="BB182" s="7">
        <v>39551617049075.602</v>
      </c>
      <c r="BC182" s="7">
        <v>43291520373561.703</v>
      </c>
      <c r="BD182" s="7">
        <v>45871895488958.703</v>
      </c>
      <c r="BE182" s="7">
        <v>42944829107639.898</v>
      </c>
      <c r="BF182" s="7">
        <v>45050470863514</v>
      </c>
      <c r="BG182" s="7">
        <v>48451045338400.602</v>
      </c>
      <c r="BH182" s="7">
        <v>48424374706149.898</v>
      </c>
      <c r="BI182" s="7">
        <v>49078639087279.898</v>
      </c>
      <c r="BJ182" s="7">
        <v>50111815274171.602</v>
      </c>
      <c r="BK182" s="7">
        <v>47286499263673.5</v>
      </c>
      <c r="BL182" s="7">
        <v>48179034147539.297</v>
      </c>
      <c r="BM182" s="7">
        <v>50320155133068</v>
      </c>
      <c r="BN182" s="7">
        <v>53201637655856.398</v>
      </c>
      <c r="BO182" s="7">
        <v>53699374881339.797</v>
      </c>
      <c r="BP182" s="7"/>
    </row>
    <row r="183" spans="1:68" hidden="1" outlineLevel="1" x14ac:dyDescent="0.2">
      <c r="A183" t="s">
        <v>169</v>
      </c>
      <c r="B183" t="s">
        <v>168</v>
      </c>
      <c r="C183" t="str">
        <f>VLOOKUP(B183,'Country Code &amp; Info'!A:D,2)</f>
        <v>Oman</v>
      </c>
      <c r="D183" t="b">
        <f>IF(ISNA(_xlfn.XLOOKUP(B183,'GDP Pred - 2060'!M:M,'GDP Pred - 2060'!M:M)), FALSE, TRUE)</f>
        <v>0</v>
      </c>
      <c r="E183" t="str">
        <f>VLOOKUP(B183,'Country Code &amp; Info'!A:D,3)</f>
        <v>Middle East &amp; North Africa</v>
      </c>
      <c r="F183" t="s">
        <v>1</v>
      </c>
      <c r="G183" t="s">
        <v>0</v>
      </c>
      <c r="M183">
        <v>63287594.5113414</v>
      </c>
      <c r="N183">
        <v>67768132.175861105</v>
      </c>
      <c r="O183">
        <v>107152720.243027</v>
      </c>
      <c r="P183" s="7">
        <v>188864890.80873501</v>
      </c>
      <c r="Q183" s="7">
        <v>239980801.53587699</v>
      </c>
      <c r="R183" s="7">
        <v>256299496.040317</v>
      </c>
      <c r="S183" s="7">
        <v>301010587.10298401</v>
      </c>
      <c r="T183" s="7">
        <v>366857738.40542001</v>
      </c>
      <c r="U183" s="7">
        <v>483033932.13572901</v>
      </c>
      <c r="V183" s="7">
        <v>1645917776.49102</v>
      </c>
      <c r="W183" s="7">
        <v>2096699189.34569</v>
      </c>
      <c r="X183" s="7">
        <v>2560220034.7423301</v>
      </c>
      <c r="Y183" s="7">
        <v>2741169947.8865099</v>
      </c>
      <c r="Z183" s="7">
        <v>2740301389.69311</v>
      </c>
      <c r="AA183" s="7">
        <v>3733352634.6265202</v>
      </c>
      <c r="AB183" s="7">
        <v>5981760277.9386196</v>
      </c>
      <c r="AC183" s="7">
        <v>7259120150.5500898</v>
      </c>
      <c r="AD183" s="7">
        <v>7554719455.7035303</v>
      </c>
      <c r="AE183" s="7">
        <v>7932541690.7932796</v>
      </c>
      <c r="AF183" s="7">
        <v>8821366531.5576191</v>
      </c>
      <c r="AG183" s="7">
        <v>10005500579.038799</v>
      </c>
      <c r="AH183" s="7">
        <v>7323822251.3088999</v>
      </c>
      <c r="AI183" s="7">
        <v>7811183094.9284801</v>
      </c>
      <c r="AJ183" s="7">
        <v>8386215864.7594299</v>
      </c>
      <c r="AK183" s="7">
        <v>9372171651.4954491</v>
      </c>
      <c r="AL183" s="7">
        <v>11685045513.6541</v>
      </c>
      <c r="AM183" s="7">
        <v>11341482444.7334</v>
      </c>
      <c r="AN183" s="7">
        <v>12452275682.7048</v>
      </c>
      <c r="AO183" s="7">
        <v>12493107932.3797</v>
      </c>
      <c r="AP183" s="7">
        <v>12918855656.697001</v>
      </c>
      <c r="AQ183" s="7">
        <v>13802600780.2341</v>
      </c>
      <c r="AR183" s="7">
        <v>15277763328.998699</v>
      </c>
      <c r="AS183" s="7">
        <v>15837451235.3706</v>
      </c>
      <c r="AT183" s="7">
        <v>13996914596.136101</v>
      </c>
      <c r="AU183" s="7">
        <v>15593456122.493601</v>
      </c>
      <c r="AV183" s="7">
        <v>19507452508.065601</v>
      </c>
      <c r="AW183" s="7">
        <v>19452000475.618301</v>
      </c>
      <c r="AX183" s="7">
        <v>20142756174.721001</v>
      </c>
      <c r="AY183" s="7">
        <v>21633708220.007301</v>
      </c>
      <c r="AZ183" s="7">
        <v>24763713000.600498</v>
      </c>
      <c r="BA183" s="7">
        <v>31081991724.785198</v>
      </c>
      <c r="BB183" s="7">
        <v>37215779655.593498</v>
      </c>
      <c r="BC183" s="7">
        <v>42085379489.049698</v>
      </c>
      <c r="BD183" s="7">
        <v>60905452457.928001</v>
      </c>
      <c r="BE183" s="7">
        <v>48388363516.427299</v>
      </c>
      <c r="BF183" s="7">
        <v>56913065779.258797</v>
      </c>
      <c r="BG183" s="7">
        <v>67872692582.243698</v>
      </c>
      <c r="BH183" s="7">
        <v>76511059935.939407</v>
      </c>
      <c r="BI183" s="7">
        <v>78555637365.229095</v>
      </c>
      <c r="BJ183" s="7">
        <v>80686854742.6073</v>
      </c>
      <c r="BK183" s="7">
        <v>68399663321.925903</v>
      </c>
      <c r="BL183" s="7">
        <v>65480507170.785698</v>
      </c>
      <c r="BM183" s="7">
        <v>70598026282.798203</v>
      </c>
      <c r="BN183" s="7">
        <v>79788768968.949005</v>
      </c>
      <c r="BO183" s="7">
        <v>76331518668.577103</v>
      </c>
      <c r="BP183" s="7"/>
    </row>
    <row r="184" spans="1:68" hidden="1" outlineLevel="1" x14ac:dyDescent="0.2">
      <c r="A184" t="s">
        <v>167</v>
      </c>
      <c r="B184" t="s">
        <v>166</v>
      </c>
      <c r="C184" t="str">
        <f>VLOOKUP(B184,'Country Code &amp; Info'!A:D,2)</f>
        <v>Other small states</v>
      </c>
      <c r="D184" t="b">
        <f>IF(ISNA(_xlfn.XLOOKUP(B184,'GDP Pred - 2060'!M:M,'GDP Pred - 2060'!M:M)), FALSE, TRUE)</f>
        <v>0</v>
      </c>
      <c r="E184">
        <f>VLOOKUP(B184,'Country Code &amp; Info'!A:D,3)</f>
        <v>0</v>
      </c>
      <c r="F184" t="s">
        <v>1</v>
      </c>
      <c r="G184" t="s">
        <v>0</v>
      </c>
      <c r="P184" s="7"/>
      <c r="Q184" s="7"/>
      <c r="R184" s="7">
        <v>3153475613.7417698</v>
      </c>
      <c r="S184" s="7">
        <v>3742950852.6291099</v>
      </c>
      <c r="T184" s="7">
        <v>4532361284.4513502</v>
      </c>
      <c r="U184" s="7">
        <v>6564894250.2309504</v>
      </c>
      <c r="V184" s="7">
        <v>12101319067.683201</v>
      </c>
      <c r="W184" s="7">
        <v>13507718347.723101</v>
      </c>
      <c r="X184" s="7">
        <v>16791956356.298401</v>
      </c>
      <c r="Y184" s="7">
        <v>18909624525.983101</v>
      </c>
      <c r="Z184" s="7">
        <v>20862176934.343601</v>
      </c>
      <c r="AA184" s="7">
        <v>27089056157.191399</v>
      </c>
      <c r="AB184" s="7">
        <v>37613666488.286697</v>
      </c>
      <c r="AC184" s="7">
        <v>37810458573.629204</v>
      </c>
      <c r="AD184" s="7">
        <v>35763813280.921997</v>
      </c>
      <c r="AE184" s="7">
        <v>33785511039.266399</v>
      </c>
      <c r="AF184" s="7">
        <v>34029180313.892799</v>
      </c>
      <c r="AG184" s="7">
        <v>32341484425.909698</v>
      </c>
      <c r="AH184" s="7">
        <v>32751300580.083</v>
      </c>
      <c r="AI184" s="7">
        <v>38869748630.960197</v>
      </c>
      <c r="AJ184" s="7">
        <v>43670301715.209297</v>
      </c>
      <c r="AK184" s="7">
        <v>45724002000.527199</v>
      </c>
      <c r="AL184" s="7">
        <v>54720419608.415604</v>
      </c>
      <c r="AM184" s="7">
        <v>56344164273.692101</v>
      </c>
      <c r="AN184" s="7">
        <v>61461105758.905197</v>
      </c>
      <c r="AO184" s="7">
        <v>58495739611.988098</v>
      </c>
      <c r="AP184" s="7">
        <v>61119005183.861298</v>
      </c>
      <c r="AQ184" s="7">
        <v>70216232542.454803</v>
      </c>
      <c r="AR184" s="7">
        <v>73971723115.482407</v>
      </c>
      <c r="AS184" s="7">
        <v>76830068784.692902</v>
      </c>
      <c r="AT184" s="7">
        <v>75242244587.909302</v>
      </c>
      <c r="AU184" s="7">
        <v>80914649705.735001</v>
      </c>
      <c r="AV184" s="7">
        <v>91292277740.3255</v>
      </c>
      <c r="AW184" s="7">
        <v>90837472118.887695</v>
      </c>
      <c r="AX184" s="7">
        <v>98021489628.891907</v>
      </c>
      <c r="AY184" s="7">
        <v>122019376733.56799</v>
      </c>
      <c r="AZ184" s="7">
        <v>151452441901.258</v>
      </c>
      <c r="BA184" s="7">
        <v>183431199695.16199</v>
      </c>
      <c r="BB184" s="7">
        <v>215364797031.83301</v>
      </c>
      <c r="BC184" s="7">
        <v>263839048610.63</v>
      </c>
      <c r="BD184" s="7">
        <v>322767816842.60999</v>
      </c>
      <c r="BE184" s="7">
        <v>277239002998.06</v>
      </c>
      <c r="BF184" s="7">
        <v>322445262647.88702</v>
      </c>
      <c r="BG184" s="7">
        <v>396955486136.659</v>
      </c>
      <c r="BH184" s="7">
        <v>414384564144.53998</v>
      </c>
      <c r="BI184" s="7">
        <v>432374768925.01599</v>
      </c>
      <c r="BJ184" s="7">
        <v>446839099917.41901</v>
      </c>
      <c r="BK184" s="7">
        <v>370774396651.57501</v>
      </c>
      <c r="BL184" s="7">
        <v>366401331400.42102</v>
      </c>
      <c r="BM184" s="7">
        <v>398893497014.27002</v>
      </c>
      <c r="BN184" s="7">
        <v>442417900539.20599</v>
      </c>
      <c r="BO184" s="7">
        <v>432092892349.40198</v>
      </c>
      <c r="BP184" s="7"/>
    </row>
    <row r="185" spans="1:68" hidden="1" outlineLevel="1" x14ac:dyDescent="0.2">
      <c r="A185" t="s">
        <v>165</v>
      </c>
      <c r="B185" t="s">
        <v>164</v>
      </c>
      <c r="C185" t="str">
        <f>VLOOKUP(B185,'Country Code &amp; Info'!A:D,2)</f>
        <v>Pakistan</v>
      </c>
      <c r="D185" t="b">
        <f>IF(ISNA(_xlfn.XLOOKUP(B185,'GDP Pred - 2060'!M:M,'GDP Pred - 2060'!M:M)), FALSE, TRUE)</f>
        <v>0</v>
      </c>
      <c r="E185" t="str">
        <f>VLOOKUP(B185,'Country Code &amp; Info'!A:D,3)</f>
        <v>South Asia</v>
      </c>
      <c r="F185" t="s">
        <v>1</v>
      </c>
      <c r="G185" t="s">
        <v>0</v>
      </c>
      <c r="H185">
        <v>3749265014.6997099</v>
      </c>
      <c r="I185">
        <v>4118647627.0474601</v>
      </c>
      <c r="J185">
        <v>4310163796.7240696</v>
      </c>
      <c r="K185">
        <v>4630827383.4523296</v>
      </c>
      <c r="L185">
        <v>5204955900.8819799</v>
      </c>
      <c r="M185">
        <v>5929231415.3716898</v>
      </c>
      <c r="N185">
        <v>6561108777.82444</v>
      </c>
      <c r="O185">
        <v>7464510709.7858</v>
      </c>
      <c r="P185" s="7">
        <v>8041999160.0167999</v>
      </c>
      <c r="Q185" s="7">
        <v>8683116337.6732502</v>
      </c>
      <c r="R185" s="7">
        <v>10027509449.811001</v>
      </c>
      <c r="S185" s="7">
        <v>10665896682.066401</v>
      </c>
      <c r="T185" s="7">
        <v>9415016359.56604</v>
      </c>
      <c r="U185" s="7">
        <v>6383429490.2109098</v>
      </c>
      <c r="V185" s="7">
        <v>8899191919.1919193</v>
      </c>
      <c r="W185" s="7">
        <v>11230606060.6061</v>
      </c>
      <c r="X185" s="7">
        <v>13168080808.080799</v>
      </c>
      <c r="Y185" s="7">
        <v>15126060606.0606</v>
      </c>
      <c r="Z185" s="7">
        <v>17811515151.515202</v>
      </c>
      <c r="AA185" s="7">
        <v>19688383838.383801</v>
      </c>
      <c r="AB185" s="7">
        <v>23654444444.444401</v>
      </c>
      <c r="AC185" s="7">
        <v>28100606060.606098</v>
      </c>
      <c r="AD185" s="7">
        <v>30725971563.980999</v>
      </c>
      <c r="AE185" s="7">
        <v>28691889763.779499</v>
      </c>
      <c r="AF185" s="7">
        <v>31151825467.497799</v>
      </c>
      <c r="AG185" s="7">
        <v>31144920844.327202</v>
      </c>
      <c r="AH185" s="7">
        <v>31899070055.7967</v>
      </c>
      <c r="AI185" s="7">
        <v>33351529274.686901</v>
      </c>
      <c r="AJ185" s="7">
        <v>38472742808.316704</v>
      </c>
      <c r="AK185" s="7">
        <v>40171018229.071503</v>
      </c>
      <c r="AL185" s="7">
        <v>40010423970.457603</v>
      </c>
      <c r="AM185" s="7">
        <v>45625234697.709396</v>
      </c>
      <c r="AN185" s="7">
        <v>48884606848.126503</v>
      </c>
      <c r="AO185" s="7">
        <v>51809949334.239601</v>
      </c>
      <c r="AP185" s="7">
        <v>52293456906.266502</v>
      </c>
      <c r="AQ185" s="7">
        <v>60636022422.617599</v>
      </c>
      <c r="AR185" s="7">
        <v>63320122807.122299</v>
      </c>
      <c r="AS185" s="7">
        <v>62433300338.094101</v>
      </c>
      <c r="AT185" s="7">
        <v>62191955814.347801</v>
      </c>
      <c r="AU185" s="7">
        <v>62973855718.887398</v>
      </c>
      <c r="AV185" s="7">
        <v>82017743416.284103</v>
      </c>
      <c r="AW185" s="7">
        <v>79484403984.884903</v>
      </c>
      <c r="AX185" s="7">
        <v>79904985384.865204</v>
      </c>
      <c r="AY185" s="7">
        <v>91760542940.071701</v>
      </c>
      <c r="AZ185" s="7">
        <v>107759683863.123</v>
      </c>
      <c r="BA185" s="7">
        <v>120055291992.938</v>
      </c>
      <c r="BB185" s="7">
        <v>137264061106.043</v>
      </c>
      <c r="BC185" s="7">
        <v>152385716311.91599</v>
      </c>
      <c r="BD185" s="7">
        <v>170077814106.30499</v>
      </c>
      <c r="BE185" s="7">
        <v>168152775283.03201</v>
      </c>
      <c r="BF185" s="7">
        <v>177165635077.065</v>
      </c>
      <c r="BG185" s="7">
        <v>213587413183.996</v>
      </c>
      <c r="BH185" s="7">
        <v>224383620829.57001</v>
      </c>
      <c r="BI185" s="7">
        <v>231218567178.979</v>
      </c>
      <c r="BJ185" s="7">
        <v>244360888750.80701</v>
      </c>
      <c r="BK185" s="7">
        <v>270556131701.17099</v>
      </c>
      <c r="BL185" s="7">
        <v>278654637737.69</v>
      </c>
      <c r="BM185" s="7">
        <v>304567253219.09698</v>
      </c>
      <c r="BN185" s="7">
        <v>314567541558.33899</v>
      </c>
      <c r="BO185" s="7">
        <v>278221906022.841</v>
      </c>
      <c r="BP185" s="7"/>
    </row>
    <row r="186" spans="1:68" hidden="1" outlineLevel="1" x14ac:dyDescent="0.2">
      <c r="A186" t="s">
        <v>163</v>
      </c>
      <c r="B186" t="s">
        <v>162</v>
      </c>
      <c r="C186" t="str">
        <f>VLOOKUP(B186,'Country Code &amp; Info'!A:D,2)</f>
        <v>Panama</v>
      </c>
      <c r="D186" t="b">
        <f>IF(ISNA(_xlfn.XLOOKUP(B186,'GDP Pred - 2060'!M:M,'GDP Pred - 2060'!M:M)), FALSE, TRUE)</f>
        <v>0</v>
      </c>
      <c r="E186" t="str">
        <f>VLOOKUP(B186,'Country Code &amp; Info'!A:D,3)</f>
        <v>Latin America &amp; Caribbean</v>
      </c>
      <c r="F186" t="s">
        <v>1</v>
      </c>
      <c r="G186" t="s">
        <v>0</v>
      </c>
      <c r="H186">
        <v>537147100</v>
      </c>
      <c r="I186">
        <v>599026300</v>
      </c>
      <c r="J186">
        <v>652120900</v>
      </c>
      <c r="K186">
        <v>722784500</v>
      </c>
      <c r="L186">
        <v>776137500</v>
      </c>
      <c r="M186">
        <v>852485300</v>
      </c>
      <c r="N186">
        <v>928833000</v>
      </c>
      <c r="O186">
        <v>1034376400</v>
      </c>
      <c r="P186" s="7">
        <v>1112791100</v>
      </c>
      <c r="Q186" s="7">
        <v>1221305700</v>
      </c>
      <c r="R186" s="7">
        <v>1351006400</v>
      </c>
      <c r="S186" s="7">
        <v>1523917200</v>
      </c>
      <c r="T186" s="7">
        <v>1673411700</v>
      </c>
      <c r="U186" s="7">
        <v>1913793400</v>
      </c>
      <c r="V186" s="7">
        <v>2188307600</v>
      </c>
      <c r="W186" s="7">
        <v>2435304100</v>
      </c>
      <c r="X186" s="7">
        <v>2588106000</v>
      </c>
      <c r="Y186" s="7">
        <v>2738261900</v>
      </c>
      <c r="Z186" s="7">
        <v>3244558600</v>
      </c>
      <c r="AA186" s="7">
        <v>3704551600</v>
      </c>
      <c r="AB186" s="7">
        <v>4614086400</v>
      </c>
      <c r="AC186" s="7">
        <v>5222421500</v>
      </c>
      <c r="AD186" s="7">
        <v>5769767900</v>
      </c>
      <c r="AE186" s="7">
        <v>5923755900</v>
      </c>
      <c r="AF186" s="7">
        <v>6183387100</v>
      </c>
      <c r="AG186" s="7">
        <v>6541517100</v>
      </c>
      <c r="AH186" s="7">
        <v>6797834200</v>
      </c>
      <c r="AI186" s="7">
        <v>6827665300</v>
      </c>
      <c r="AJ186" s="7">
        <v>5902783400</v>
      </c>
      <c r="AK186" s="7">
        <v>5918469800</v>
      </c>
      <c r="AL186" s="7">
        <v>6433967000</v>
      </c>
      <c r="AM186" s="7">
        <v>7074675500</v>
      </c>
      <c r="AN186" s="7">
        <v>8042337700</v>
      </c>
      <c r="AO186" s="7">
        <v>8782585400</v>
      </c>
      <c r="AP186" s="7">
        <v>9365289800</v>
      </c>
      <c r="AQ186" s="7">
        <v>9573813700</v>
      </c>
      <c r="AR186" s="7">
        <v>9870494000</v>
      </c>
      <c r="AS186" s="7">
        <v>10677286100</v>
      </c>
      <c r="AT186" s="7">
        <v>11575486400</v>
      </c>
      <c r="AU186" s="7">
        <v>12130252200</v>
      </c>
      <c r="AV186" s="7">
        <v>12304115000</v>
      </c>
      <c r="AW186" s="7">
        <v>12502013400</v>
      </c>
      <c r="AX186" s="7">
        <v>12994310400</v>
      </c>
      <c r="AY186" s="7">
        <v>13693981200</v>
      </c>
      <c r="AZ186" s="7">
        <v>15013381700</v>
      </c>
      <c r="BA186" s="7">
        <v>16374393900</v>
      </c>
      <c r="BB186" s="7">
        <v>18141666300</v>
      </c>
      <c r="BC186" s="7">
        <v>21295984200</v>
      </c>
      <c r="BD186" s="7">
        <v>25155888600</v>
      </c>
      <c r="BE186" s="7">
        <v>27116635600</v>
      </c>
      <c r="BF186" s="7">
        <v>29440300000</v>
      </c>
      <c r="BG186" s="7">
        <v>34686200000</v>
      </c>
      <c r="BH186" s="7">
        <v>40429700000</v>
      </c>
      <c r="BI186" s="7">
        <v>45600000000</v>
      </c>
      <c r="BJ186" s="7">
        <v>49921500000</v>
      </c>
      <c r="BK186" s="7">
        <v>54091700000</v>
      </c>
      <c r="BL186" s="7">
        <v>57907700000</v>
      </c>
      <c r="BM186" s="7">
        <v>62219000000</v>
      </c>
      <c r="BN186" s="7">
        <v>65128200000</v>
      </c>
      <c r="BO186" s="7">
        <v>66800800000</v>
      </c>
      <c r="BP186" s="7"/>
    </row>
    <row r="187" spans="1:68" hidden="1" outlineLevel="1" x14ac:dyDescent="0.2">
      <c r="A187" t="s">
        <v>161</v>
      </c>
      <c r="B187" t="s">
        <v>160</v>
      </c>
      <c r="C187" t="str">
        <f>VLOOKUP(B187,'Country Code &amp; Info'!A:D,2)</f>
        <v>Peru</v>
      </c>
      <c r="D187" t="b">
        <f>IF(ISNA(_xlfn.XLOOKUP(B187,'GDP Pred - 2060'!M:M,'GDP Pred - 2060'!M:M)), FALSE, TRUE)</f>
        <v>0</v>
      </c>
      <c r="E187" t="str">
        <f>VLOOKUP(B187,'Country Code &amp; Info'!A:D,3)</f>
        <v>Latin America &amp; Caribbean</v>
      </c>
      <c r="F187" t="s">
        <v>1</v>
      </c>
      <c r="G187" t="s">
        <v>0</v>
      </c>
      <c r="H187">
        <v>2571908062.07692</v>
      </c>
      <c r="I187">
        <v>2899654840.3656702</v>
      </c>
      <c r="J187">
        <v>3286773187.8768702</v>
      </c>
      <c r="K187">
        <v>3600957771.1529899</v>
      </c>
      <c r="L187">
        <v>4356913870.2350702</v>
      </c>
      <c r="M187">
        <v>5166861068.4216404</v>
      </c>
      <c r="N187">
        <v>6113607728.1567202</v>
      </c>
      <c r="O187">
        <v>6204253758.5761604</v>
      </c>
      <c r="P187" s="7">
        <v>5736083835.2248096</v>
      </c>
      <c r="Q187" s="7">
        <v>6420909789.6382399</v>
      </c>
      <c r="R187" s="7">
        <v>7432223176.7726097</v>
      </c>
      <c r="S187" s="7">
        <v>8289582883.5012903</v>
      </c>
      <c r="T187" s="7">
        <v>9189413409.0129204</v>
      </c>
      <c r="U187" s="7">
        <v>10994381894.798401</v>
      </c>
      <c r="V187" s="7">
        <v>13858441211.219601</v>
      </c>
      <c r="W187" s="7">
        <v>16877163792.128401</v>
      </c>
      <c r="X187" s="7">
        <v>15947709379.6507</v>
      </c>
      <c r="Y187" s="7">
        <v>14620386673.854401</v>
      </c>
      <c r="Z187" s="7">
        <v>12495779622.070999</v>
      </c>
      <c r="AA187" s="7">
        <v>15962459447.216801</v>
      </c>
      <c r="AB187" s="7">
        <v>18134029179.639301</v>
      </c>
      <c r="AC187" s="7">
        <v>21649137620.3055</v>
      </c>
      <c r="AD187" s="7">
        <v>21793496819.337898</v>
      </c>
      <c r="AE187" s="7">
        <v>17345624453.691601</v>
      </c>
      <c r="AF187" s="7">
        <v>17599660054.285999</v>
      </c>
      <c r="AG187" s="7">
        <v>16548827018.287201</v>
      </c>
      <c r="AH187" s="7">
        <v>15244232957.8759</v>
      </c>
      <c r="AI187" s="7">
        <v>20702298396.971699</v>
      </c>
      <c r="AJ187" s="7">
        <v>15439408447.2288</v>
      </c>
      <c r="AK187" s="7">
        <v>22499559086.034302</v>
      </c>
      <c r="AL187" s="7">
        <v>26410386669.360901</v>
      </c>
      <c r="AM187" s="7">
        <v>34341465998.200298</v>
      </c>
      <c r="AN187" s="7">
        <v>35966302303.263</v>
      </c>
      <c r="AO187" s="7">
        <v>34832077220.853699</v>
      </c>
      <c r="AP187" s="7">
        <v>44882079766.891296</v>
      </c>
      <c r="AQ187" s="7">
        <v>53312793687.383598</v>
      </c>
      <c r="AR187" s="7">
        <v>55252414130.301903</v>
      </c>
      <c r="AS187" s="7">
        <v>58147522522.522499</v>
      </c>
      <c r="AT187" s="7">
        <v>55501467877.380997</v>
      </c>
      <c r="AU187" s="7">
        <v>50187324567.883003</v>
      </c>
      <c r="AV187" s="7">
        <v>51744749133.212997</v>
      </c>
      <c r="AW187" s="7">
        <v>52030158775.405502</v>
      </c>
      <c r="AX187" s="7">
        <v>54777553515.080902</v>
      </c>
      <c r="AY187" s="7">
        <v>58731030121.867104</v>
      </c>
      <c r="AZ187" s="7">
        <v>66768703497.568703</v>
      </c>
      <c r="BA187" s="7">
        <v>76060606060.606094</v>
      </c>
      <c r="BB187" s="7">
        <v>88643193061.748001</v>
      </c>
      <c r="BC187" s="7">
        <v>102170981144.136</v>
      </c>
      <c r="BD187" s="7">
        <v>120550599815.44099</v>
      </c>
      <c r="BE187" s="7">
        <v>120822986521.479</v>
      </c>
      <c r="BF187" s="7">
        <v>147528937028.77802</v>
      </c>
      <c r="BG187" s="7">
        <v>171761737046.58499</v>
      </c>
      <c r="BH187" s="7">
        <v>192648999090.082</v>
      </c>
      <c r="BI187" s="7">
        <v>201175469114.327</v>
      </c>
      <c r="BJ187" s="7">
        <v>200789362451.56699</v>
      </c>
      <c r="BK187" s="7">
        <v>189805300841.603</v>
      </c>
      <c r="BL187" s="7">
        <v>191895943823.88699</v>
      </c>
      <c r="BM187" s="7">
        <v>211007207483.51501</v>
      </c>
      <c r="BN187" s="7">
        <v>222044970486.21701</v>
      </c>
      <c r="BO187" s="7">
        <v>226848050819.52499</v>
      </c>
      <c r="BP187" s="7"/>
    </row>
    <row r="188" spans="1:68" hidden="1" outlineLevel="1" x14ac:dyDescent="0.2">
      <c r="A188" t="s">
        <v>159</v>
      </c>
      <c r="B188" t="s">
        <v>158</v>
      </c>
      <c r="C188" t="str">
        <f>VLOOKUP(B188,'Country Code &amp; Info'!A:D,2)</f>
        <v>Philippines</v>
      </c>
      <c r="D188" t="b">
        <f>IF(ISNA(_xlfn.XLOOKUP(B188,'GDP Pred - 2060'!M:M,'GDP Pred - 2060'!M:M)), FALSE, TRUE)</f>
        <v>0</v>
      </c>
      <c r="E188" t="str">
        <f>VLOOKUP(B188,'Country Code &amp; Info'!A:D,3)</f>
        <v>East Asia &amp; Pacific</v>
      </c>
      <c r="F188" t="s">
        <v>1</v>
      </c>
      <c r="G188" t="s">
        <v>0</v>
      </c>
      <c r="H188">
        <v>6684568805.0688</v>
      </c>
      <c r="I188">
        <v>7256966966.2255602</v>
      </c>
      <c r="J188">
        <v>4399827767.9670401</v>
      </c>
      <c r="K188">
        <v>4875309866.3401699</v>
      </c>
      <c r="L188">
        <v>5271404668.3673496</v>
      </c>
      <c r="M188">
        <v>5784398976.9820995</v>
      </c>
      <c r="N188">
        <v>6371459304.4101801</v>
      </c>
      <c r="O188">
        <v>6809134235.5429802</v>
      </c>
      <c r="P188" s="7">
        <v>7591603053.4351101</v>
      </c>
      <c r="Q188" s="7">
        <v>8408229699.1429501</v>
      </c>
      <c r="R188" s="7">
        <v>6687204834.3687</v>
      </c>
      <c r="S188" s="7">
        <v>7408305735.6530895</v>
      </c>
      <c r="T188" s="7">
        <v>8017468688.2004004</v>
      </c>
      <c r="U188" s="7">
        <v>10082885603.066799</v>
      </c>
      <c r="V188" s="7">
        <v>13781139969.651899</v>
      </c>
      <c r="W188" s="7">
        <v>14893969287.655701</v>
      </c>
      <c r="X188" s="7">
        <v>17097563270.298201</v>
      </c>
      <c r="Y188" s="7">
        <v>19648106122.0079</v>
      </c>
      <c r="Z188" s="7">
        <v>22706155475.304798</v>
      </c>
      <c r="AA188" s="7">
        <v>27502168726.957298</v>
      </c>
      <c r="AB188" s="7">
        <v>32450541843.065201</v>
      </c>
      <c r="AC188" s="7">
        <v>35646416952.542503</v>
      </c>
      <c r="AD188" s="7">
        <v>37140163934.426201</v>
      </c>
      <c r="AE188" s="7">
        <v>33212180658.165901</v>
      </c>
      <c r="AF188" s="7">
        <v>31408492876.691002</v>
      </c>
      <c r="AG188" s="7">
        <v>30734335448.990501</v>
      </c>
      <c r="AH188" s="7">
        <v>29868339080.826302</v>
      </c>
      <c r="AI188" s="7">
        <v>33195933429.6008</v>
      </c>
      <c r="AJ188" s="7">
        <v>37885440418.683403</v>
      </c>
      <c r="AK188" s="7">
        <v>42575183905.5606</v>
      </c>
      <c r="AL188" s="7">
        <v>44311593755.7845</v>
      </c>
      <c r="AM188" s="7">
        <v>45417561302.249702</v>
      </c>
      <c r="AN188" s="7">
        <v>52976344928.956398</v>
      </c>
      <c r="AO188" s="7">
        <v>54368083953.1119</v>
      </c>
      <c r="AP188" s="7">
        <v>64084460124.464401</v>
      </c>
      <c r="AQ188" s="7">
        <v>74119987244.501099</v>
      </c>
      <c r="AR188" s="7">
        <v>82848140618.026596</v>
      </c>
      <c r="AS188" s="7">
        <v>82344260570.668503</v>
      </c>
      <c r="AT188" s="7">
        <v>72207028767.759796</v>
      </c>
      <c r="AU188" s="7">
        <v>82995145792.934097</v>
      </c>
      <c r="AV188" s="7">
        <v>83670261708.001404</v>
      </c>
      <c r="AW188" s="7">
        <v>78921071498.566193</v>
      </c>
      <c r="AX188" s="7">
        <v>84307369867.247406</v>
      </c>
      <c r="AY188" s="7">
        <v>87039145965.282593</v>
      </c>
      <c r="AZ188" s="7">
        <v>95001994599.563995</v>
      </c>
      <c r="BA188" s="7">
        <v>107419986400.763</v>
      </c>
      <c r="BB188" s="7">
        <v>127652908954.38901</v>
      </c>
      <c r="BC188" s="7">
        <v>155980408072.444</v>
      </c>
      <c r="BD188" s="7">
        <v>181006859908.10901</v>
      </c>
      <c r="BE188" s="7">
        <v>176131654910.52701</v>
      </c>
      <c r="BF188" s="7">
        <v>208368892319.233</v>
      </c>
      <c r="BG188" s="7">
        <v>234216730703.914</v>
      </c>
      <c r="BH188" s="7">
        <v>261920542606.89001</v>
      </c>
      <c r="BI188" s="7">
        <v>283902829721.08698</v>
      </c>
      <c r="BJ188" s="7">
        <v>297483553299.65802</v>
      </c>
      <c r="BK188" s="7">
        <v>306445871632.25897</v>
      </c>
      <c r="BL188" s="7">
        <v>318627003966.05499</v>
      </c>
      <c r="BM188" s="7">
        <v>328480738147.216</v>
      </c>
      <c r="BN188" s="7">
        <v>346841896890.28101</v>
      </c>
      <c r="BO188" s="7">
        <v>376795508678.85303</v>
      </c>
      <c r="BP188" s="7"/>
    </row>
    <row r="189" spans="1:68" hidden="1" outlineLevel="1" x14ac:dyDescent="0.2">
      <c r="A189" t="s">
        <v>157</v>
      </c>
      <c r="B189" t="s">
        <v>156</v>
      </c>
      <c r="C189" t="str">
        <f>VLOOKUP(B189,'Country Code &amp; Info'!A:D,2)</f>
        <v>Palau</v>
      </c>
      <c r="D189" t="b">
        <f>IF(ISNA(_xlfn.XLOOKUP(B189,'GDP Pred - 2060'!M:M,'GDP Pred - 2060'!M:M)), FALSE, TRUE)</f>
        <v>0</v>
      </c>
      <c r="E189" t="str">
        <f>VLOOKUP(B189,'Country Code &amp; Info'!A:D,3)</f>
        <v>East Asia &amp; Pacific</v>
      </c>
      <c r="F189" t="s">
        <v>1</v>
      </c>
      <c r="G189" t="s">
        <v>0</v>
      </c>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v>146297500</v>
      </c>
      <c r="AW189" s="7">
        <v>156907900</v>
      </c>
      <c r="AX189" s="7">
        <v>163184900</v>
      </c>
      <c r="AY189" s="7">
        <v>153963200</v>
      </c>
      <c r="AZ189" s="7">
        <v>165186200</v>
      </c>
      <c r="BA189" s="7">
        <v>190452900</v>
      </c>
      <c r="BB189" s="7">
        <v>192382400</v>
      </c>
      <c r="BC189" s="7">
        <v>198897700</v>
      </c>
      <c r="BD189" s="7">
        <v>198283900</v>
      </c>
      <c r="BE189" s="7">
        <v>187522800</v>
      </c>
      <c r="BF189" s="7">
        <v>185943000</v>
      </c>
      <c r="BG189" s="7">
        <v>196911100</v>
      </c>
      <c r="BH189" s="7">
        <v>212397800</v>
      </c>
      <c r="BI189" s="7">
        <v>221117200</v>
      </c>
      <c r="BJ189" s="7">
        <v>241669800</v>
      </c>
      <c r="BK189" s="7">
        <v>280457700</v>
      </c>
      <c r="BL189" s="7">
        <v>295065400</v>
      </c>
      <c r="BM189" s="7">
        <v>286106800</v>
      </c>
      <c r="BN189" s="7">
        <v>280435700</v>
      </c>
      <c r="BO189" s="7">
        <v>268354919.43359399</v>
      </c>
      <c r="BP189" s="7"/>
    </row>
    <row r="190" spans="1:68" hidden="1" outlineLevel="1" x14ac:dyDescent="0.2">
      <c r="A190" t="s">
        <v>155</v>
      </c>
      <c r="B190" t="s">
        <v>154</v>
      </c>
      <c r="C190" t="str">
        <f>VLOOKUP(B190,'Country Code &amp; Info'!A:D,2)</f>
        <v>Papua New Guinea</v>
      </c>
      <c r="D190" t="b">
        <f>IF(ISNA(_xlfn.XLOOKUP(B190,'GDP Pred - 2060'!M:M,'GDP Pred - 2060'!M:M)), FALSE, TRUE)</f>
        <v>0</v>
      </c>
      <c r="E190" t="str">
        <f>VLOOKUP(B190,'Country Code &amp; Info'!A:D,3)</f>
        <v>East Asia &amp; Pacific</v>
      </c>
      <c r="F190" t="s">
        <v>1</v>
      </c>
      <c r="G190" t="s">
        <v>0</v>
      </c>
      <c r="H190">
        <v>230496032.98121601</v>
      </c>
      <c r="I190">
        <v>244832035.03252599</v>
      </c>
      <c r="J190">
        <v>261184037.372302</v>
      </c>
      <c r="K190">
        <v>275968039.48771501</v>
      </c>
      <c r="L190">
        <v>305312043.68649</v>
      </c>
      <c r="M190">
        <v>344159480.34494299</v>
      </c>
      <c r="N190">
        <v>390973233.28480202</v>
      </c>
      <c r="O190">
        <v>441706910.068317</v>
      </c>
      <c r="P190" s="7">
        <v>485160824.28043503</v>
      </c>
      <c r="Q190" s="7">
        <v>551237316.60880303</v>
      </c>
      <c r="R190" s="7">
        <v>645537126.217942</v>
      </c>
      <c r="S190" s="7">
        <v>717716130.49388301</v>
      </c>
      <c r="T190" s="7">
        <v>858802035.92814398</v>
      </c>
      <c r="U190" s="7">
        <v>1299105240.7328501</v>
      </c>
      <c r="V190" s="7">
        <v>1467346059.9971299</v>
      </c>
      <c r="W190" s="7">
        <v>1356591176.8556099</v>
      </c>
      <c r="X190" s="7">
        <v>1511856584.2583301</v>
      </c>
      <c r="Y190" s="7">
        <v>1640763204.4478099</v>
      </c>
      <c r="Z190" s="7">
        <v>1947947524.3334701</v>
      </c>
      <c r="AA190" s="7">
        <v>2293621944.3663902</v>
      </c>
      <c r="AB190" s="7">
        <v>2545983007.8998399</v>
      </c>
      <c r="AC190" s="7">
        <v>2498068350.6686502</v>
      </c>
      <c r="AD190" s="7">
        <v>2368584969.5328398</v>
      </c>
      <c r="AE190" s="7">
        <v>2562492524.8176098</v>
      </c>
      <c r="AF190" s="7">
        <v>2552526263.0759001</v>
      </c>
      <c r="AG190" s="7">
        <v>2423373088.0735798</v>
      </c>
      <c r="AH190" s="7">
        <v>2648033765.6989899</v>
      </c>
      <c r="AI190" s="7">
        <v>3143848331.3140202</v>
      </c>
      <c r="AJ190" s="7">
        <v>3655979702.45646</v>
      </c>
      <c r="AK190" s="7">
        <v>3546460176.9911499</v>
      </c>
      <c r="AL190" s="7">
        <v>3219730364.9962301</v>
      </c>
      <c r="AM190" s="7">
        <v>3787394957.9831901</v>
      </c>
      <c r="AN190" s="7">
        <v>4377980510.0559797</v>
      </c>
      <c r="AO190" s="7">
        <v>4974550286.1815205</v>
      </c>
      <c r="AP190" s="7">
        <v>5502786069.6517401</v>
      </c>
      <c r="AQ190" s="7">
        <v>4636057476.4256802</v>
      </c>
      <c r="AR190" s="7">
        <v>5155311077.3899803</v>
      </c>
      <c r="AS190" s="7">
        <v>4936615298.7936697</v>
      </c>
      <c r="AT190" s="7">
        <v>3789443014.6166201</v>
      </c>
      <c r="AU190" s="7">
        <v>3477038204.0173302</v>
      </c>
      <c r="AV190" s="7">
        <v>3521339699.07407</v>
      </c>
      <c r="AW190" s="7">
        <v>3081024212.4292402</v>
      </c>
      <c r="AX190" s="7">
        <v>2999511040.1976399</v>
      </c>
      <c r="AY190" s="7">
        <v>3536411824.2958002</v>
      </c>
      <c r="AZ190" s="7">
        <v>3927157866.9646502</v>
      </c>
      <c r="BA190" s="7">
        <v>4865892972.2759504</v>
      </c>
      <c r="BB190" s="7">
        <v>8355006711.2502403</v>
      </c>
      <c r="BC190" s="7">
        <v>9545177004.8715496</v>
      </c>
      <c r="BD190" s="7">
        <v>11670840924.1395</v>
      </c>
      <c r="BE190" s="7">
        <v>11619637815.9806</v>
      </c>
      <c r="BF190" s="7">
        <v>14250755221.5077</v>
      </c>
      <c r="BG190" s="7">
        <v>17984910495.726002</v>
      </c>
      <c r="BH190" s="7">
        <v>21295659249.244301</v>
      </c>
      <c r="BI190" s="7">
        <v>21261432774.5023</v>
      </c>
      <c r="BJ190" s="7">
        <v>23210682536.835899</v>
      </c>
      <c r="BK190" s="7">
        <v>21723531182.136902</v>
      </c>
      <c r="BL190" s="7">
        <v>20759069104.549999</v>
      </c>
      <c r="BM190" s="7">
        <v>22742613549.395599</v>
      </c>
      <c r="BN190" s="7">
        <v>24109509856.1866</v>
      </c>
      <c r="BO190" s="7">
        <v>24829107011.070099</v>
      </c>
      <c r="BP190" s="7"/>
    </row>
    <row r="191" spans="1:68" hidden="1" outlineLevel="1" x14ac:dyDescent="0.2">
      <c r="A191" t="s">
        <v>153</v>
      </c>
      <c r="B191" t="s">
        <v>152</v>
      </c>
      <c r="C191" t="str">
        <f>VLOOKUP(B191,'Country Code &amp; Info'!A:D,2)</f>
        <v>Poland</v>
      </c>
      <c r="D191" t="b">
        <f>IF(ISNA(_xlfn.XLOOKUP(B191,'GDP Pred - 2060'!M:M,'GDP Pred - 2060'!M:M)), FALSE, TRUE)</f>
        <v>1</v>
      </c>
      <c r="E191" t="str">
        <f>VLOOKUP(B191,'Country Code &amp; Info'!A:D,3)</f>
        <v>Europe &amp; Central Asia</v>
      </c>
      <c r="F191" t="s">
        <v>1</v>
      </c>
      <c r="G191" t="s">
        <v>0</v>
      </c>
      <c r="P191" s="7"/>
      <c r="Q191" s="7"/>
      <c r="R191" s="7"/>
      <c r="S191" s="7"/>
      <c r="T191" s="7"/>
      <c r="U191" s="7"/>
      <c r="V191" s="7"/>
      <c r="W191" s="7"/>
      <c r="X191" s="7"/>
      <c r="Y191" s="7"/>
      <c r="Z191" s="7"/>
      <c r="AA191" s="7"/>
      <c r="AB191" s="7"/>
      <c r="AC191" s="7"/>
      <c r="AD191" s="7"/>
      <c r="AE191" s="7"/>
      <c r="AF191" s="7"/>
      <c r="AG191" s="7"/>
      <c r="AH191" s="7"/>
      <c r="AI191" s="7"/>
      <c r="AJ191" s="7"/>
      <c r="AK191" s="7"/>
      <c r="AL191" s="7">
        <v>65977749036.984398</v>
      </c>
      <c r="AM191" s="7">
        <v>85500935934.990097</v>
      </c>
      <c r="AN191" s="7">
        <v>94337050693.272705</v>
      </c>
      <c r="AO191" s="7">
        <v>96045645026.177994</v>
      </c>
      <c r="AP191" s="7">
        <v>110803391516.698</v>
      </c>
      <c r="AQ191" s="7">
        <v>142292783505.155</v>
      </c>
      <c r="AR191" s="7">
        <v>160193242090.427</v>
      </c>
      <c r="AS191" s="7">
        <v>159357789772.207</v>
      </c>
      <c r="AT191" s="7">
        <v>174685791563.561</v>
      </c>
      <c r="AU191" s="7">
        <v>170031005016.259</v>
      </c>
      <c r="AV191" s="7">
        <v>172219461126.06699</v>
      </c>
      <c r="AW191" s="7">
        <v>190905493539.168</v>
      </c>
      <c r="AX191" s="7">
        <v>199072058823.52899</v>
      </c>
      <c r="AY191" s="7">
        <v>217827260805.84201</v>
      </c>
      <c r="AZ191" s="7">
        <v>255110181539.80801</v>
      </c>
      <c r="BA191" s="7">
        <v>306144336269.51001</v>
      </c>
      <c r="BB191" s="7">
        <v>344622003093.58099</v>
      </c>
      <c r="BC191" s="7">
        <v>429028505365.078</v>
      </c>
      <c r="BD191" s="7">
        <v>533609081852.89697</v>
      </c>
      <c r="BE191" s="7">
        <v>439737508413.19202</v>
      </c>
      <c r="BF191" s="7">
        <v>479834179020.33002</v>
      </c>
      <c r="BG191" s="7">
        <v>528301269069.79901</v>
      </c>
      <c r="BH191" s="7">
        <v>498523568248.11902</v>
      </c>
      <c r="BI191" s="7">
        <v>521016262734.92401</v>
      </c>
      <c r="BJ191" s="7">
        <v>542477096211.76099</v>
      </c>
      <c r="BK191" s="7">
        <v>477811911394.08398</v>
      </c>
      <c r="BL191" s="7">
        <v>472630364208.177</v>
      </c>
      <c r="BM191" s="7">
        <v>526508877305.32098</v>
      </c>
      <c r="BN191" s="7">
        <v>587411745161.55798</v>
      </c>
      <c r="BO191" s="7">
        <v>595858207011.51196</v>
      </c>
      <c r="BP191" s="7"/>
    </row>
    <row r="192" spans="1:68" hidden="1" outlineLevel="1" x14ac:dyDescent="0.2">
      <c r="A192" t="s">
        <v>151</v>
      </c>
      <c r="B192" t="s">
        <v>150</v>
      </c>
      <c r="C192" t="str">
        <f>VLOOKUP(B192,'Country Code &amp; Info'!A:D,2)</f>
        <v>Pre-demographic dividend</v>
      </c>
      <c r="D192" t="b">
        <f>IF(ISNA(_xlfn.XLOOKUP(B192,'GDP Pred - 2060'!M:M,'GDP Pred - 2060'!M:M)), FALSE, TRUE)</f>
        <v>0</v>
      </c>
      <c r="E192">
        <f>VLOOKUP(B192,'Country Code &amp; Info'!A:D,3)</f>
        <v>0</v>
      </c>
      <c r="F192" t="s">
        <v>1</v>
      </c>
      <c r="G192" t="s">
        <v>0</v>
      </c>
      <c r="H192">
        <v>11224040334.954901</v>
      </c>
      <c r="I192">
        <v>11603867361.515499</v>
      </c>
      <c r="J192">
        <v>12672055938.944799</v>
      </c>
      <c r="K192">
        <v>14767672104.118401</v>
      </c>
      <c r="L192">
        <v>13757301295.4084</v>
      </c>
      <c r="M192">
        <v>15501370622.289801</v>
      </c>
      <c r="N192">
        <v>17027356695.930599</v>
      </c>
      <c r="O192">
        <v>16074108745.5655</v>
      </c>
      <c r="P192" s="7">
        <v>16948138828.9053</v>
      </c>
      <c r="Q192" s="7">
        <v>19221265690.323502</v>
      </c>
      <c r="R192" s="7">
        <v>23479983580.228401</v>
      </c>
      <c r="S192" s="7">
        <v>22964211422.640598</v>
      </c>
      <c r="T192" s="7">
        <v>26651095011.901299</v>
      </c>
      <c r="U192" s="7">
        <v>32697556211.185799</v>
      </c>
      <c r="V192" s="7">
        <v>46559409989.195396</v>
      </c>
      <c r="W192" s="7">
        <v>53060339383.223198</v>
      </c>
      <c r="X192" s="7">
        <v>62408334507.911003</v>
      </c>
      <c r="Y192" s="7">
        <v>68920783585.385605</v>
      </c>
      <c r="Z192" s="7">
        <v>76630472850.004807</v>
      </c>
      <c r="AA192" s="7">
        <v>96846749304.1026</v>
      </c>
      <c r="AB192" s="7">
        <v>119041953705.22</v>
      </c>
      <c r="AC192" s="7">
        <v>166901381629.86899</v>
      </c>
      <c r="AD192" s="7">
        <v>156350534950.54199</v>
      </c>
      <c r="AE192" s="7">
        <v>124480267026.558</v>
      </c>
      <c r="AF192" s="7">
        <v>113550348452.853</v>
      </c>
      <c r="AG192" s="7">
        <v>116967358813.55299</v>
      </c>
      <c r="AH192" s="7">
        <v>113052761532.004</v>
      </c>
      <c r="AI192" s="7">
        <v>125315047260.243</v>
      </c>
      <c r="AJ192" s="7">
        <v>127744897526.12199</v>
      </c>
      <c r="AK192" s="7">
        <v>125184395453.875</v>
      </c>
      <c r="AL192" s="7">
        <v>197908305136.46799</v>
      </c>
      <c r="AM192" s="7">
        <v>191987495026.32101</v>
      </c>
      <c r="AN192" s="7">
        <v>178566384456.604</v>
      </c>
      <c r="AO192" s="7">
        <v>156559387616.061</v>
      </c>
      <c r="AP192" s="7">
        <v>147719817252.61099</v>
      </c>
      <c r="AQ192" s="7">
        <v>175626206343.83801</v>
      </c>
      <c r="AR192" s="7">
        <v>193419384111.31</v>
      </c>
      <c r="AS192" s="7">
        <v>203541612768.92001</v>
      </c>
      <c r="AT192" s="7">
        <v>209636747763.168</v>
      </c>
      <c r="AU192" s="7">
        <v>214587759258.633</v>
      </c>
      <c r="AV192" s="7">
        <v>243903901162.69501</v>
      </c>
      <c r="AW192" s="7">
        <v>241260699482.909</v>
      </c>
      <c r="AX192" s="7">
        <v>286621319322.18799</v>
      </c>
      <c r="AY192" s="7">
        <v>326814018052.02698</v>
      </c>
      <c r="AZ192" s="7">
        <v>398184689342.224</v>
      </c>
      <c r="BA192" s="7">
        <v>496662749775.823</v>
      </c>
      <c r="BB192" s="7">
        <v>628175117075.89795</v>
      </c>
      <c r="BC192" s="7">
        <v>759476792885.15002</v>
      </c>
      <c r="BD192" s="7">
        <v>956553928071.68604</v>
      </c>
      <c r="BE192" s="7">
        <v>868382977398.43701</v>
      </c>
      <c r="BF192" s="7">
        <v>1018109240278.7</v>
      </c>
      <c r="BG192" s="7">
        <v>1181588267636.9399</v>
      </c>
      <c r="BH192" s="7">
        <v>1301869280376.9399</v>
      </c>
      <c r="BI192" s="7">
        <v>1428106308372.6599</v>
      </c>
      <c r="BJ192" s="7">
        <v>1507685425623.48</v>
      </c>
      <c r="BK192" s="7">
        <v>1340468680424.6101</v>
      </c>
      <c r="BL192" s="7">
        <v>1218123189348.8301</v>
      </c>
      <c r="BM192" s="7">
        <v>1267095772749.3401</v>
      </c>
      <c r="BN192" s="7">
        <v>1338754447613.99</v>
      </c>
      <c r="BO192" s="7">
        <v>1403794376560.53</v>
      </c>
      <c r="BP192" s="7"/>
    </row>
    <row r="193" spans="1:68" hidden="1" outlineLevel="1" x14ac:dyDescent="0.2">
      <c r="A193" t="s">
        <v>149</v>
      </c>
      <c r="B193" t="s">
        <v>148</v>
      </c>
      <c r="C193" t="str">
        <f>VLOOKUP(B193,'Country Code &amp; Info'!A:D,2)</f>
        <v>Puerto Rico</v>
      </c>
      <c r="D193" t="b">
        <f>IF(ISNA(_xlfn.XLOOKUP(B193,'GDP Pred - 2060'!M:M,'GDP Pred - 2060'!M:M)), FALSE, TRUE)</f>
        <v>0</v>
      </c>
      <c r="E193" t="str">
        <f>VLOOKUP(B193,'Country Code &amp; Info'!A:D,3)</f>
        <v>Latin America &amp; Caribbean</v>
      </c>
      <c r="F193" t="s">
        <v>1</v>
      </c>
      <c r="G193" t="s">
        <v>0</v>
      </c>
      <c r="H193">
        <v>1691900000</v>
      </c>
      <c r="I193">
        <v>1865100000</v>
      </c>
      <c r="J193">
        <v>2094400000</v>
      </c>
      <c r="K193">
        <v>2333600000</v>
      </c>
      <c r="L193">
        <v>2570500000</v>
      </c>
      <c r="M193">
        <v>2881500000</v>
      </c>
      <c r="N193">
        <v>3170500000</v>
      </c>
      <c r="O193">
        <v>3532700000</v>
      </c>
      <c r="P193" s="7">
        <v>3941700000</v>
      </c>
      <c r="Q193" s="7">
        <v>4460700000</v>
      </c>
      <c r="R193" s="7">
        <v>5034700000</v>
      </c>
      <c r="S193" s="7">
        <v>5646800000</v>
      </c>
      <c r="T193" s="7">
        <v>6328900000</v>
      </c>
      <c r="U193" s="7">
        <v>7002400000</v>
      </c>
      <c r="V193" s="7">
        <v>7684800000</v>
      </c>
      <c r="W193" s="7">
        <v>8198300000</v>
      </c>
      <c r="X193" s="7">
        <v>8968600000</v>
      </c>
      <c r="Y193" s="7">
        <v>9910900000</v>
      </c>
      <c r="Z193" s="7">
        <v>11165000000</v>
      </c>
      <c r="AA193" s="7">
        <v>12750000000</v>
      </c>
      <c r="AB193" s="7">
        <v>14436100000</v>
      </c>
      <c r="AC193" s="7">
        <v>15955700000</v>
      </c>
      <c r="AD193" s="7">
        <v>16764200000</v>
      </c>
      <c r="AE193" s="7">
        <v>17276600000</v>
      </c>
      <c r="AF193" s="7">
        <v>19162600000</v>
      </c>
      <c r="AG193" s="7">
        <v>20289200000</v>
      </c>
      <c r="AH193" s="7">
        <v>22009300000</v>
      </c>
      <c r="AI193" s="7">
        <v>24025800000</v>
      </c>
      <c r="AJ193" s="7">
        <v>26385800000</v>
      </c>
      <c r="AK193" s="7">
        <v>28161200000</v>
      </c>
      <c r="AL193" s="7">
        <v>30603919000</v>
      </c>
      <c r="AM193" s="7">
        <v>32287031000</v>
      </c>
      <c r="AN193" s="7">
        <v>34630430000</v>
      </c>
      <c r="AO193" s="7">
        <v>36922456000</v>
      </c>
      <c r="AP193" s="7">
        <v>39690630000</v>
      </c>
      <c r="AQ193" s="7">
        <v>42647331000</v>
      </c>
      <c r="AR193" s="7">
        <v>45340835000</v>
      </c>
      <c r="AS193" s="7">
        <v>48187039000</v>
      </c>
      <c r="AT193" s="7">
        <v>54086400000</v>
      </c>
      <c r="AU193" s="7">
        <v>57841000000</v>
      </c>
      <c r="AV193" s="7">
        <v>61701800000</v>
      </c>
      <c r="AW193" s="7">
        <v>69208400000</v>
      </c>
      <c r="AX193" s="7">
        <v>71623500000</v>
      </c>
      <c r="AY193" s="7">
        <v>74827400000</v>
      </c>
      <c r="AZ193" s="7">
        <v>80322313000</v>
      </c>
      <c r="BA193" s="7">
        <v>83914521300</v>
      </c>
      <c r="BB193" s="7">
        <v>87276164400</v>
      </c>
      <c r="BC193" s="7">
        <v>89524131600</v>
      </c>
      <c r="BD193" s="7">
        <v>93639300000</v>
      </c>
      <c r="BE193" s="7">
        <v>96385600000</v>
      </c>
      <c r="BF193" s="7">
        <v>98381300000</v>
      </c>
      <c r="BG193" s="7">
        <v>100351700000</v>
      </c>
      <c r="BH193" s="7">
        <v>101564800000</v>
      </c>
      <c r="BI193" s="7">
        <v>102450000000</v>
      </c>
      <c r="BJ193" s="7">
        <v>102445800000</v>
      </c>
      <c r="BK193" s="7">
        <v>103375500000</v>
      </c>
      <c r="BL193" s="7">
        <v>104336700000</v>
      </c>
      <c r="BM193" s="7">
        <v>103445500000</v>
      </c>
      <c r="BN193" s="7">
        <v>100979900000</v>
      </c>
      <c r="BO193" s="7">
        <v>104988600000</v>
      </c>
      <c r="BP193" s="7"/>
    </row>
    <row r="194" spans="1:68" hidden="1" outlineLevel="1" x14ac:dyDescent="0.2">
      <c r="A194" t="s">
        <v>147</v>
      </c>
      <c r="B194" t="s">
        <v>146</v>
      </c>
      <c r="C194" t="str">
        <f>VLOOKUP(B194,'Country Code &amp; Info'!A:D,2)</f>
        <v>Korea, Dem. People's Rep.</v>
      </c>
      <c r="D194" t="b">
        <f>IF(ISNA(_xlfn.XLOOKUP(B194,'GDP Pred - 2060'!M:M,'GDP Pred - 2060'!M:M)), FALSE, TRUE)</f>
        <v>0</v>
      </c>
      <c r="E194" t="str">
        <f>VLOOKUP(B194,'Country Code &amp; Info'!A:D,3)</f>
        <v>East Asia &amp; Pacific</v>
      </c>
      <c r="F194" t="s">
        <v>1</v>
      </c>
      <c r="G194" t="s">
        <v>0</v>
      </c>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row>
    <row r="195" spans="1:68" hidden="1" outlineLevel="1" x14ac:dyDescent="0.2">
      <c r="A195" t="s">
        <v>145</v>
      </c>
      <c r="B195" t="s">
        <v>144</v>
      </c>
      <c r="C195" t="str">
        <f>VLOOKUP(B195,'Country Code &amp; Info'!A:D,2)</f>
        <v>Portugal</v>
      </c>
      <c r="D195" t="b">
        <f>IF(ISNA(_xlfn.XLOOKUP(B195,'GDP Pred - 2060'!M:M,'GDP Pred - 2060'!M:M)), FALSE, TRUE)</f>
        <v>1</v>
      </c>
      <c r="E195" t="str">
        <f>VLOOKUP(B195,'Country Code &amp; Info'!A:D,3)</f>
        <v>Europe &amp; Central Asia</v>
      </c>
      <c r="F195" t="s">
        <v>1</v>
      </c>
      <c r="G195" t="s">
        <v>0</v>
      </c>
      <c r="H195">
        <v>3193200404.3729701</v>
      </c>
      <c r="I195">
        <v>3417516639.3759599</v>
      </c>
      <c r="J195">
        <v>3668222357.6570201</v>
      </c>
      <c r="K195">
        <v>3905734459.7269301</v>
      </c>
      <c r="L195">
        <v>4235608177.67102</v>
      </c>
      <c r="M195">
        <v>4687464054.8345499</v>
      </c>
      <c r="N195">
        <v>5135387845.9710798</v>
      </c>
      <c r="O195">
        <v>5740241165.6343298</v>
      </c>
      <c r="P195" s="7">
        <v>6354262628.3353701</v>
      </c>
      <c r="Q195" s="7">
        <v>6969025825.6286802</v>
      </c>
      <c r="R195" s="7">
        <v>8108235704.3235703</v>
      </c>
      <c r="S195" s="7">
        <v>9201604240.28269</v>
      </c>
      <c r="T195" s="7">
        <v>11239117865.085199</v>
      </c>
      <c r="U195" s="7">
        <v>15090564186.4268</v>
      </c>
      <c r="V195" s="7">
        <v>17512391475.927399</v>
      </c>
      <c r="W195" s="7">
        <v>19347607843.137299</v>
      </c>
      <c r="X195" s="7">
        <v>20332831564.986698</v>
      </c>
      <c r="Y195" s="7">
        <v>21439523310.633801</v>
      </c>
      <c r="Z195" s="7">
        <v>23487614051.094898</v>
      </c>
      <c r="AA195" s="7">
        <v>26622819672.1311</v>
      </c>
      <c r="AB195" s="7">
        <v>32896519823.788502</v>
      </c>
      <c r="AC195" s="7">
        <v>31977276872.964199</v>
      </c>
      <c r="AD195" s="7">
        <v>30527754793.138199</v>
      </c>
      <c r="AE195" s="7">
        <v>27239650741.947201</v>
      </c>
      <c r="AF195" s="7">
        <v>25217969049.5755</v>
      </c>
      <c r="AG195" s="7">
        <v>27115807742.087299</v>
      </c>
      <c r="AH195" s="7">
        <v>38745901353.705902</v>
      </c>
      <c r="AI195" s="7">
        <v>48182925857.407097</v>
      </c>
      <c r="AJ195" s="7">
        <v>56347250696.378799</v>
      </c>
      <c r="AK195" s="7">
        <v>60594092182.327499</v>
      </c>
      <c r="AL195" s="7">
        <v>78713860216.565903</v>
      </c>
      <c r="AM195" s="7">
        <v>89233599278.479202</v>
      </c>
      <c r="AN195" s="7">
        <v>107592098307.09801</v>
      </c>
      <c r="AO195" s="7">
        <v>95009751901.259201</v>
      </c>
      <c r="AP195" s="7">
        <v>99688641304.347794</v>
      </c>
      <c r="AQ195" s="7">
        <v>118122007430.01199</v>
      </c>
      <c r="AR195" s="7">
        <v>122630089680.27</v>
      </c>
      <c r="AS195" s="7">
        <v>117016535162.95</v>
      </c>
      <c r="AT195" s="7">
        <v>123946327916.29601</v>
      </c>
      <c r="AU195" s="7">
        <v>127427343916.47099</v>
      </c>
      <c r="AV195" s="7">
        <v>118310710337.203</v>
      </c>
      <c r="AW195" s="7">
        <v>121498889485.459</v>
      </c>
      <c r="AX195" s="7">
        <v>134156091661.961</v>
      </c>
      <c r="AY195" s="7">
        <v>164862142212.19</v>
      </c>
      <c r="AZ195" s="7">
        <v>189034502110.75201</v>
      </c>
      <c r="BA195" s="7">
        <v>197180330804.62601</v>
      </c>
      <c r="BB195" s="7">
        <v>208581694893.991</v>
      </c>
      <c r="BC195" s="7">
        <v>240190803449.22</v>
      </c>
      <c r="BD195" s="7">
        <v>262344779551.78</v>
      </c>
      <c r="BE195" s="7">
        <v>243701635176.43799</v>
      </c>
      <c r="BF195" s="7">
        <v>237880908317.65201</v>
      </c>
      <c r="BG195" s="7">
        <v>244797226567.10901</v>
      </c>
      <c r="BH195" s="7">
        <v>216236608773.97601</v>
      </c>
      <c r="BI195" s="7">
        <v>226369502104.23599</v>
      </c>
      <c r="BJ195" s="7">
        <v>229596170846.995</v>
      </c>
      <c r="BK195" s="7">
        <v>199313894327.48599</v>
      </c>
      <c r="BL195" s="7">
        <v>206286022781.89401</v>
      </c>
      <c r="BM195" s="7">
        <v>221357874718.92999</v>
      </c>
      <c r="BN195" s="7">
        <v>242313116577.96701</v>
      </c>
      <c r="BO195" s="7">
        <v>238785085030.98801</v>
      </c>
      <c r="BP195" s="7"/>
    </row>
    <row r="196" spans="1:68" hidden="1" outlineLevel="1" x14ac:dyDescent="0.2">
      <c r="A196" t="s">
        <v>143</v>
      </c>
      <c r="B196" t="s">
        <v>142</v>
      </c>
      <c r="C196" t="str">
        <f>VLOOKUP(B196,'Country Code &amp; Info'!A:D,2)</f>
        <v>Paraguay</v>
      </c>
      <c r="D196" t="b">
        <f>IF(ISNA(_xlfn.XLOOKUP(B196,'GDP Pred - 2060'!M:M,'GDP Pred - 2060'!M:M)), FALSE, TRUE)</f>
        <v>0</v>
      </c>
      <c r="E196" t="str">
        <f>VLOOKUP(B196,'Country Code &amp; Info'!A:D,3)</f>
        <v>Latin America &amp; Caribbean</v>
      </c>
      <c r="F196" t="s">
        <v>1</v>
      </c>
      <c r="G196" t="s">
        <v>0</v>
      </c>
      <c r="M196">
        <v>443587301.58730203</v>
      </c>
      <c r="N196">
        <v>465888888.88888901</v>
      </c>
      <c r="O196">
        <v>492674603.17460299</v>
      </c>
      <c r="P196" s="7">
        <v>517650793.65079403</v>
      </c>
      <c r="Q196" s="7">
        <v>556293650.79365098</v>
      </c>
      <c r="R196" s="7">
        <v>594611111.11111104</v>
      </c>
      <c r="S196" s="7">
        <v>664571428.57142901</v>
      </c>
      <c r="T196" s="7">
        <v>769039682.53968298</v>
      </c>
      <c r="U196" s="7">
        <v>995531746.03174603</v>
      </c>
      <c r="V196" s="7">
        <v>1333475396.8254001</v>
      </c>
      <c r="W196" s="7">
        <v>1511420634.92063</v>
      </c>
      <c r="X196" s="7">
        <v>1698960317.46032</v>
      </c>
      <c r="Y196" s="7">
        <v>2092158730.15873</v>
      </c>
      <c r="Z196" s="7">
        <v>2559857142.8571401</v>
      </c>
      <c r="AA196" s="7">
        <v>3416777777.7777801</v>
      </c>
      <c r="AB196" s="7">
        <v>4448087301.5873003</v>
      </c>
      <c r="AC196" s="7">
        <v>5624515873.0158701</v>
      </c>
      <c r="AD196" s="7">
        <v>5419411764.7058802</v>
      </c>
      <c r="AE196" s="7">
        <v>5673248726.18009</v>
      </c>
      <c r="AF196" s="7">
        <v>4502462807.0601997</v>
      </c>
      <c r="AG196" s="7">
        <v>3282449235.8726101</v>
      </c>
      <c r="AH196" s="7">
        <v>3723993942.7200398</v>
      </c>
      <c r="AI196" s="7">
        <v>3971044723.8015399</v>
      </c>
      <c r="AJ196" s="7">
        <v>4255683528.3396802</v>
      </c>
      <c r="AK196" s="7">
        <v>4757732199.9667797</v>
      </c>
      <c r="AL196" s="7">
        <v>5812114523.0270205</v>
      </c>
      <c r="AM196" s="7">
        <v>6984367762.9037104</v>
      </c>
      <c r="AN196" s="7">
        <v>7157424031.0604496</v>
      </c>
      <c r="AO196" s="7">
        <v>7249533620.3061399</v>
      </c>
      <c r="AP196" s="7">
        <v>7870982004.8195</v>
      </c>
      <c r="AQ196" s="7">
        <v>9062131475.02318</v>
      </c>
      <c r="AR196" s="7">
        <v>9788391780.52421</v>
      </c>
      <c r="AS196" s="7">
        <v>9965225678.05093</v>
      </c>
      <c r="AT196" s="7">
        <v>9260481572.4246197</v>
      </c>
      <c r="AU196" s="7">
        <v>8837070235.5189209</v>
      </c>
      <c r="AV196" s="7">
        <v>8855705139.5585709</v>
      </c>
      <c r="AW196" s="7">
        <v>8495806432.1846704</v>
      </c>
      <c r="AX196" s="7">
        <v>7196260656.8455601</v>
      </c>
      <c r="AY196" s="7">
        <v>7691367471.1799202</v>
      </c>
      <c r="AZ196" s="7">
        <v>9624440836.2930908</v>
      </c>
      <c r="BA196" s="7">
        <v>10737500188.112301</v>
      </c>
      <c r="BB196" s="7">
        <v>13429430050.261</v>
      </c>
      <c r="BC196" s="7">
        <v>17856270473.153</v>
      </c>
      <c r="BD196" s="7">
        <v>24578067861.399799</v>
      </c>
      <c r="BE196" s="7">
        <v>22341754513.964298</v>
      </c>
      <c r="BF196" s="7">
        <v>27215968615.554798</v>
      </c>
      <c r="BG196" s="7">
        <v>33715524703.928799</v>
      </c>
      <c r="BH196" s="7">
        <v>33283228891.0923</v>
      </c>
      <c r="BI196" s="7">
        <v>38585317742.980904</v>
      </c>
      <c r="BJ196" s="7">
        <v>40276532540.881203</v>
      </c>
      <c r="BK196" s="7">
        <v>36164068797.251099</v>
      </c>
      <c r="BL196" s="7">
        <v>36054281572.398102</v>
      </c>
      <c r="BM196" s="7">
        <v>39008900331.673302</v>
      </c>
      <c r="BN196" s="7">
        <v>40384691790.568497</v>
      </c>
      <c r="BO196" s="7">
        <v>38145288939.848801</v>
      </c>
      <c r="BP196" s="7"/>
    </row>
    <row r="197" spans="1:68" hidden="1" outlineLevel="1" x14ac:dyDescent="0.2">
      <c r="A197" t="s">
        <v>141</v>
      </c>
      <c r="B197" t="s">
        <v>140</v>
      </c>
      <c r="C197" t="str">
        <f>VLOOKUP(B197,'Country Code &amp; Info'!A:D,2)</f>
        <v>West Bank and Gaza</v>
      </c>
      <c r="D197" t="b">
        <f>IF(ISNA(_xlfn.XLOOKUP(B197,'GDP Pred - 2060'!M:M,'GDP Pred - 2060'!M:M)), FALSE, TRUE)</f>
        <v>0</v>
      </c>
      <c r="E197" t="str">
        <f>VLOOKUP(B197,'Country Code &amp; Info'!A:D,3)</f>
        <v>Middle East &amp; North Africa</v>
      </c>
      <c r="F197" t="s">
        <v>1</v>
      </c>
      <c r="G197" t="s">
        <v>0</v>
      </c>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v>2843300000</v>
      </c>
      <c r="AQ197" s="7">
        <v>3282800000</v>
      </c>
      <c r="AR197" s="7">
        <v>3409600000</v>
      </c>
      <c r="AS197" s="7">
        <v>3759800000</v>
      </c>
      <c r="AT197" s="7">
        <v>4067800000</v>
      </c>
      <c r="AU197" s="7">
        <v>4271200000</v>
      </c>
      <c r="AV197" s="7">
        <v>4313600000</v>
      </c>
      <c r="AW197" s="7">
        <v>4003700000</v>
      </c>
      <c r="AX197" s="7">
        <v>3555800000</v>
      </c>
      <c r="AY197" s="7">
        <v>3968000000</v>
      </c>
      <c r="AZ197" s="7">
        <v>4603100000</v>
      </c>
      <c r="BA197" s="7">
        <v>5125700000</v>
      </c>
      <c r="BB197" s="7">
        <v>5348300000</v>
      </c>
      <c r="BC197" s="7">
        <v>5815700000</v>
      </c>
      <c r="BD197" s="7">
        <v>7310400000</v>
      </c>
      <c r="BE197" s="7">
        <v>8085700000</v>
      </c>
      <c r="BF197" s="7">
        <v>9681500000</v>
      </c>
      <c r="BG197" s="7">
        <v>11186100000</v>
      </c>
      <c r="BH197" s="7">
        <v>12208400000</v>
      </c>
      <c r="BI197" s="7">
        <v>13515500000</v>
      </c>
      <c r="BJ197" s="7">
        <v>13989700000</v>
      </c>
      <c r="BK197" s="7">
        <v>13972400000</v>
      </c>
      <c r="BL197" s="7">
        <v>15405400000</v>
      </c>
      <c r="BM197" s="7">
        <v>16128000000</v>
      </c>
      <c r="BN197" s="7">
        <v>16276600000</v>
      </c>
      <c r="BO197" s="7"/>
      <c r="BP197" s="7"/>
    </row>
    <row r="198" spans="1:68" hidden="1" outlineLevel="1" x14ac:dyDescent="0.2">
      <c r="A198" t="s">
        <v>139</v>
      </c>
      <c r="B198" t="s">
        <v>138</v>
      </c>
      <c r="C198" t="str">
        <f>VLOOKUP(B198,'Country Code &amp; Info'!A:D,2)</f>
        <v>Pacific island small states</v>
      </c>
      <c r="D198" t="b">
        <f>IF(ISNA(_xlfn.XLOOKUP(B198,'GDP Pred - 2060'!M:M,'GDP Pred - 2060'!M:M)), FALSE, TRUE)</f>
        <v>0</v>
      </c>
      <c r="E198">
        <f>VLOOKUP(B198,'Country Code &amp; Info'!A:D,3)</f>
        <v>0</v>
      </c>
      <c r="F198" t="s">
        <v>1</v>
      </c>
      <c r="G198" t="s">
        <v>0</v>
      </c>
      <c r="P198" s="7"/>
      <c r="Q198" s="7"/>
      <c r="R198" s="7"/>
      <c r="S198" s="7"/>
      <c r="T198" s="7"/>
      <c r="U198" s="7"/>
      <c r="V198" s="7"/>
      <c r="W198" s="7">
        <v>1137563173.03775</v>
      </c>
      <c r="X198" s="7">
        <v>1140685847.2844901</v>
      </c>
      <c r="Y198" s="7">
        <v>1190100572.6443701</v>
      </c>
      <c r="Z198" s="7">
        <v>1380221862.11215</v>
      </c>
      <c r="AA198" s="7">
        <v>1691011573.4012799</v>
      </c>
      <c r="AB198" s="7">
        <v>1955325056.94542</v>
      </c>
      <c r="AC198" s="7">
        <v>2013912026.15042</v>
      </c>
      <c r="AD198" s="7">
        <v>1966728070.5459001</v>
      </c>
      <c r="AE198" s="7">
        <v>1871394003.6940701</v>
      </c>
      <c r="AF198" s="7">
        <v>1971776048.37519</v>
      </c>
      <c r="AG198" s="7">
        <v>1866990412.95274</v>
      </c>
      <c r="AH198" s="7">
        <v>2037653176.7135401</v>
      </c>
      <c r="AI198" s="7">
        <v>1979729639.3627901</v>
      </c>
      <c r="AJ198" s="7">
        <v>2025162058.5378699</v>
      </c>
      <c r="AK198" s="7">
        <v>2094021690.1319599</v>
      </c>
      <c r="AL198" s="7">
        <v>2343530367.4736099</v>
      </c>
      <c r="AM198" s="7">
        <v>2492176879.6877098</v>
      </c>
      <c r="AN198" s="7">
        <v>2732727732.6024699</v>
      </c>
      <c r="AO198" s="7">
        <v>2896405721.3414302</v>
      </c>
      <c r="AP198" s="7">
        <v>3411300476.6219201</v>
      </c>
      <c r="AQ198" s="7">
        <v>3704234422.6830401</v>
      </c>
      <c r="AR198" s="7">
        <v>3973365282.80902</v>
      </c>
      <c r="AS198" s="7">
        <v>3991551510.0981898</v>
      </c>
      <c r="AT198" s="7">
        <v>3417143236.7390099</v>
      </c>
      <c r="AU198" s="7">
        <v>3767300597.7772899</v>
      </c>
      <c r="AV198" s="7">
        <v>3460016615.3429499</v>
      </c>
      <c r="AW198" s="7">
        <v>3418277942.2178602</v>
      </c>
      <c r="AX198" s="7">
        <v>3583557187.0017099</v>
      </c>
      <c r="AY198" s="7">
        <v>4193500485.9310002</v>
      </c>
      <c r="AZ198" s="7">
        <v>4839105124.7810698</v>
      </c>
      <c r="BA198" s="7">
        <v>5361227055.8021603</v>
      </c>
      <c r="BB198" s="7">
        <v>5644071347.2334003</v>
      </c>
      <c r="BC198" s="7">
        <v>6234906113.9322796</v>
      </c>
      <c r="BD198" s="7">
        <v>6627662166.7007504</v>
      </c>
      <c r="BE198" s="7">
        <v>5935601178.1293697</v>
      </c>
      <c r="BF198" s="7">
        <v>6598673080.3207703</v>
      </c>
      <c r="BG198" s="7">
        <v>7737574650.7362299</v>
      </c>
      <c r="BH198" s="7">
        <v>8223336839.5858803</v>
      </c>
      <c r="BI198" s="7">
        <v>8544448803.8551102</v>
      </c>
      <c r="BJ198" s="7">
        <v>9271534113.6485291</v>
      </c>
      <c r="BK198" s="7">
        <v>9049548346.3400707</v>
      </c>
      <c r="BL198" s="7">
        <v>9475857773.4547195</v>
      </c>
      <c r="BM198" s="7">
        <v>10212875641.100901</v>
      </c>
      <c r="BN198" s="7">
        <v>10667782837.6444</v>
      </c>
      <c r="BO198" s="7">
        <v>10634784072.622299</v>
      </c>
      <c r="BP198" s="7"/>
    </row>
    <row r="199" spans="1:68" hidden="1" outlineLevel="1" x14ac:dyDescent="0.2">
      <c r="A199" t="s">
        <v>137</v>
      </c>
      <c r="B199" t="s">
        <v>136</v>
      </c>
      <c r="C199" t="str">
        <f>VLOOKUP(B199,'Country Code &amp; Info'!A:D,2)</f>
        <v>Post-demographic dividend</v>
      </c>
      <c r="D199" t="b">
        <f>IF(ISNA(_xlfn.XLOOKUP(B199,'GDP Pred - 2060'!M:M,'GDP Pred - 2060'!M:M)), FALSE, TRUE)</f>
        <v>0</v>
      </c>
      <c r="E199">
        <f>VLOOKUP(B199,'Country Code &amp; Info'!A:D,3)</f>
        <v>0</v>
      </c>
      <c r="F199" t="s">
        <v>1</v>
      </c>
      <c r="G199" t="s">
        <v>0</v>
      </c>
      <c r="H199">
        <v>1042330592436.96</v>
      </c>
      <c r="I199">
        <v>1102066084817.5601</v>
      </c>
      <c r="J199">
        <v>1189950365150.97</v>
      </c>
      <c r="K199">
        <v>1281792442857.78</v>
      </c>
      <c r="L199">
        <v>1398455975323.8101</v>
      </c>
      <c r="M199">
        <v>1519391440804.3999</v>
      </c>
      <c r="N199">
        <v>1666568127981.1599</v>
      </c>
      <c r="O199">
        <v>1789027086700.6299</v>
      </c>
      <c r="P199" s="7">
        <v>1940517187193.6399</v>
      </c>
      <c r="Q199" s="7">
        <v>2133684934443.71</v>
      </c>
      <c r="R199" s="7">
        <v>2332423165365.6401</v>
      </c>
      <c r="S199" s="7">
        <v>2588899812027.8501</v>
      </c>
      <c r="T199" s="7">
        <v>3005180835890.73</v>
      </c>
      <c r="U199" s="7">
        <v>3633315670397.8701</v>
      </c>
      <c r="V199" s="7">
        <v>4059368383481.9102</v>
      </c>
      <c r="W199" s="7">
        <v>4549887706309.3799</v>
      </c>
      <c r="X199" s="7">
        <v>4934666854045.3701</v>
      </c>
      <c r="Y199" s="7">
        <v>5574746915379.9502</v>
      </c>
      <c r="Z199" s="7">
        <v>6712693119890.5195</v>
      </c>
      <c r="AA199" s="7">
        <v>7715329653557.1797</v>
      </c>
      <c r="AB199" s="7">
        <v>8538883996188.21</v>
      </c>
      <c r="AC199" s="7">
        <v>8635686912811.5</v>
      </c>
      <c r="AD199" s="7">
        <v>8597693928779.0801</v>
      </c>
      <c r="AE199" s="7">
        <v>8922677189139.7305</v>
      </c>
      <c r="AF199" s="7">
        <v>9325036857067.2891</v>
      </c>
      <c r="AG199" s="7">
        <v>9819354867911.3008</v>
      </c>
      <c r="AH199" s="7">
        <v>11997326498509.699</v>
      </c>
      <c r="AI199" s="7">
        <v>13909900276722.9</v>
      </c>
      <c r="AJ199" s="7">
        <v>15669749988061.801</v>
      </c>
      <c r="AK199" s="7">
        <v>16366345516359</v>
      </c>
      <c r="AL199" s="7">
        <v>18369745279450.5</v>
      </c>
      <c r="AM199" s="7">
        <v>19377503205270</v>
      </c>
      <c r="AN199" s="7">
        <v>20795888401116.602</v>
      </c>
      <c r="AO199" s="7">
        <v>20933714240472.5</v>
      </c>
      <c r="AP199" s="7">
        <v>22415190046856</v>
      </c>
      <c r="AQ199" s="7">
        <v>24865228532401.801</v>
      </c>
      <c r="AR199" s="7">
        <v>24988767316733.5</v>
      </c>
      <c r="AS199" s="7">
        <v>24510628762218.801</v>
      </c>
      <c r="AT199" s="7">
        <v>24626929927743.801</v>
      </c>
      <c r="AU199" s="7">
        <v>25851743718303.801</v>
      </c>
      <c r="AV199" s="7">
        <v>26283490362507.801</v>
      </c>
      <c r="AW199" s="7">
        <v>26043658985688.801</v>
      </c>
      <c r="AX199" s="7">
        <v>27159976433302.301</v>
      </c>
      <c r="AY199" s="7">
        <v>30461260391100.602</v>
      </c>
      <c r="AZ199" s="7">
        <v>33847473493350</v>
      </c>
      <c r="BA199" s="7">
        <v>35634408912864.898</v>
      </c>
      <c r="BB199" s="7">
        <v>37509675527466.398</v>
      </c>
      <c r="BC199" s="7">
        <v>40929900060896</v>
      </c>
      <c r="BD199" s="7">
        <v>43260603512701.898</v>
      </c>
      <c r="BE199" s="7">
        <v>40765282014998.602</v>
      </c>
      <c r="BF199" s="7">
        <v>42523383032728.398</v>
      </c>
      <c r="BG199" s="7">
        <v>45663523980497</v>
      </c>
      <c r="BH199" s="7">
        <v>45621668588058.898</v>
      </c>
      <c r="BI199" s="7">
        <v>46082323358324.398</v>
      </c>
      <c r="BJ199" s="7">
        <v>47033622109453.797</v>
      </c>
      <c r="BK199" s="7">
        <v>44518542519300</v>
      </c>
      <c r="BL199" s="7">
        <v>45500484584505.297</v>
      </c>
      <c r="BM199" s="7">
        <v>47470259139153.203</v>
      </c>
      <c r="BN199" s="7">
        <v>50282104947774.297</v>
      </c>
      <c r="BO199" s="7">
        <v>50769917916181.5</v>
      </c>
      <c r="BP199" s="7"/>
    </row>
    <row r="200" spans="1:68" hidden="1" outlineLevel="1" x14ac:dyDescent="0.2">
      <c r="A200" t="s">
        <v>135</v>
      </c>
      <c r="B200" t="s">
        <v>134</v>
      </c>
      <c r="C200" t="str">
        <f>VLOOKUP(B200,'Country Code &amp; Info'!A:D,2)</f>
        <v>French Polynesia</v>
      </c>
      <c r="D200" t="b">
        <f>IF(ISNA(_xlfn.XLOOKUP(B200,'GDP Pred - 2060'!M:M,'GDP Pred - 2060'!M:M)), FALSE, TRUE)</f>
        <v>0</v>
      </c>
      <c r="E200" t="str">
        <f>VLOOKUP(B200,'Country Code &amp; Info'!A:D,3)</f>
        <v>East Asia &amp; Pacific</v>
      </c>
      <c r="F200" t="s">
        <v>1</v>
      </c>
      <c r="G200" t="s">
        <v>0</v>
      </c>
      <c r="M200">
        <v>176534589.60338899</v>
      </c>
      <c r="N200">
        <v>215659455.01730201</v>
      </c>
      <c r="O200">
        <v>220984369.12915</v>
      </c>
      <c r="P200" s="7">
        <v>259590076.293001</v>
      </c>
      <c r="Q200" s="7">
        <v>242943776.862299</v>
      </c>
      <c r="R200" s="7">
        <v>254035999.217197</v>
      </c>
      <c r="S200" s="7">
        <v>296613496.87326902</v>
      </c>
      <c r="T200" s="7">
        <v>325843254.66712302</v>
      </c>
      <c r="U200" s="7">
        <v>431254103.04647702</v>
      </c>
      <c r="V200" s="7">
        <v>555337985.68299103</v>
      </c>
      <c r="W200" s="7">
        <v>690319754.91119206</v>
      </c>
      <c r="X200" s="7">
        <v>732286143.34291005</v>
      </c>
      <c r="Y200" s="7">
        <v>793193187.41557002</v>
      </c>
      <c r="Z200" s="7">
        <v>1005573294.20763</v>
      </c>
      <c r="AA200" s="7">
        <v>1215031775.2679501</v>
      </c>
      <c r="AB200" s="7">
        <v>1362151523.68993</v>
      </c>
      <c r="AC200" s="7">
        <v>1279972866.3817201</v>
      </c>
      <c r="AD200" s="7">
        <v>1286462642.63697</v>
      </c>
      <c r="AE200" s="7">
        <v>1335895286.3917999</v>
      </c>
      <c r="AF200" s="7">
        <v>1378991403.3788099</v>
      </c>
      <c r="AG200" s="7">
        <v>1507230778.89921</v>
      </c>
      <c r="AH200" s="7">
        <v>2301514717.29807</v>
      </c>
      <c r="AI200" s="7">
        <v>2543199148.3892999</v>
      </c>
      <c r="AJ200" s="7">
        <v>2687472829.62988</v>
      </c>
      <c r="AK200" s="7">
        <v>2636461517.1051998</v>
      </c>
      <c r="AL200" s="7">
        <v>3181206304.8154898</v>
      </c>
      <c r="AM200" s="7">
        <v>3267367609.8952799</v>
      </c>
      <c r="AN200" s="7">
        <v>3558215110.2480898</v>
      </c>
      <c r="AO200" s="7">
        <v>3694600399.8922501</v>
      </c>
      <c r="AP200" s="7">
        <v>3522272321.40766</v>
      </c>
      <c r="AQ200" s="7">
        <v>3982374845.9270902</v>
      </c>
      <c r="AR200" s="7">
        <v>3954696873.74892</v>
      </c>
      <c r="AS200" s="7">
        <v>3567062511.87293</v>
      </c>
      <c r="AT200" s="7">
        <v>3775160797.3892798</v>
      </c>
      <c r="AU200" s="7">
        <v>3797016068.6968799</v>
      </c>
      <c r="AV200" s="7">
        <v>3447543137.9415002</v>
      </c>
      <c r="AW200" s="7"/>
      <c r="AX200" s="7"/>
      <c r="AY200" s="7"/>
      <c r="AZ200" s="7"/>
      <c r="BA200" s="7"/>
      <c r="BB200" s="7"/>
      <c r="BC200" s="7"/>
      <c r="BD200" s="7"/>
      <c r="BE200" s="7"/>
      <c r="BF200" s="7"/>
      <c r="BG200" s="7"/>
      <c r="BH200" s="7"/>
      <c r="BI200" s="7"/>
      <c r="BJ200" s="7"/>
      <c r="BK200" s="7"/>
      <c r="BL200" s="7"/>
      <c r="BM200" s="7"/>
      <c r="BN200" s="7"/>
      <c r="BO200" s="7"/>
      <c r="BP200" s="7"/>
    </row>
    <row r="201" spans="1:68" hidden="1" outlineLevel="1" x14ac:dyDescent="0.2">
      <c r="A201" t="s">
        <v>133</v>
      </c>
      <c r="B201" t="s">
        <v>132</v>
      </c>
      <c r="C201" t="str">
        <f>VLOOKUP(B201,'Country Code &amp; Info'!A:D,2)</f>
        <v>Qatar</v>
      </c>
      <c r="D201" t="b">
        <f>IF(ISNA(_xlfn.XLOOKUP(B201,'GDP Pred - 2060'!M:M,'GDP Pred - 2060'!M:M)), FALSE, TRUE)</f>
        <v>0</v>
      </c>
      <c r="E201" t="str">
        <f>VLOOKUP(B201,'Country Code &amp; Info'!A:D,3)</f>
        <v>Middle East &amp; North Africa</v>
      </c>
      <c r="F201" t="s">
        <v>1</v>
      </c>
      <c r="G201" t="s">
        <v>0</v>
      </c>
      <c r="P201" s="7"/>
      <c r="Q201" s="7"/>
      <c r="R201" s="7">
        <v>301791301.79130203</v>
      </c>
      <c r="S201" s="7">
        <v>387700084.24599802</v>
      </c>
      <c r="T201" s="7">
        <v>510259940.720474</v>
      </c>
      <c r="U201" s="7">
        <v>793884368.04043698</v>
      </c>
      <c r="V201" s="7">
        <v>2401403227.4408498</v>
      </c>
      <c r="W201" s="7">
        <v>2512784033.3782802</v>
      </c>
      <c r="X201" s="7">
        <v>3284301332.1895299</v>
      </c>
      <c r="Y201" s="7">
        <v>3617580171.76055</v>
      </c>
      <c r="Z201" s="7">
        <v>4052000412.70087</v>
      </c>
      <c r="AA201" s="7">
        <v>5633000318.0240097</v>
      </c>
      <c r="AB201" s="7">
        <v>7829094613.0708199</v>
      </c>
      <c r="AC201" s="7">
        <v>8661263763.7362595</v>
      </c>
      <c r="AD201" s="7">
        <v>7596703214.2857103</v>
      </c>
      <c r="AE201" s="7">
        <v>6467582307.6923103</v>
      </c>
      <c r="AF201" s="7">
        <v>6704395824.1758204</v>
      </c>
      <c r="AG201" s="7">
        <v>6153296456.0439596</v>
      </c>
      <c r="AH201" s="7">
        <v>5053021950.5494499</v>
      </c>
      <c r="AI201" s="7">
        <v>5446428681.3186798</v>
      </c>
      <c r="AJ201" s="7">
        <v>6038187032.9670296</v>
      </c>
      <c r="AK201" s="7">
        <v>6487912087.9120903</v>
      </c>
      <c r="AL201" s="7">
        <v>7360439423.0769196</v>
      </c>
      <c r="AM201" s="7">
        <v>6883516483.5164804</v>
      </c>
      <c r="AN201" s="7">
        <v>7646153983.5164804</v>
      </c>
      <c r="AO201" s="7">
        <v>7156593653.8461504</v>
      </c>
      <c r="AP201" s="7">
        <v>7374450769.2307701</v>
      </c>
      <c r="AQ201" s="7">
        <v>8137911978.0219803</v>
      </c>
      <c r="AR201" s="7">
        <v>9059340384.6153908</v>
      </c>
      <c r="AS201" s="7">
        <v>11297802115.3846</v>
      </c>
      <c r="AT201" s="7">
        <v>10255495027.4725</v>
      </c>
      <c r="AU201" s="7">
        <v>12393131868.131901</v>
      </c>
      <c r="AV201" s="7">
        <v>17759890109.890099</v>
      </c>
      <c r="AW201" s="7">
        <v>17538461538.461498</v>
      </c>
      <c r="AX201" s="7">
        <v>19363736263.736301</v>
      </c>
      <c r="AY201" s="7">
        <v>23533791208.791199</v>
      </c>
      <c r="AZ201" s="7">
        <v>31734065934.065899</v>
      </c>
      <c r="BA201" s="7">
        <v>44530494505.494499</v>
      </c>
      <c r="BB201" s="7">
        <v>60882142857.142899</v>
      </c>
      <c r="BC201" s="7">
        <v>79712087912.087906</v>
      </c>
      <c r="BD201" s="7">
        <v>115270054945.05499</v>
      </c>
      <c r="BE201" s="7">
        <v>97798351648.351593</v>
      </c>
      <c r="BF201" s="7">
        <v>125122306346.15401</v>
      </c>
      <c r="BG201" s="7">
        <v>167775268614.03699</v>
      </c>
      <c r="BH201" s="7">
        <v>186833502362.12799</v>
      </c>
      <c r="BI201" s="7">
        <v>198727642979.297</v>
      </c>
      <c r="BJ201" s="7">
        <v>206224598564.62399</v>
      </c>
      <c r="BK201" s="7">
        <v>161739955577.74799</v>
      </c>
      <c r="BL201" s="7">
        <v>151732181857.11301</v>
      </c>
      <c r="BM201" s="7">
        <v>161099122215.30701</v>
      </c>
      <c r="BN201" s="7">
        <v>183334953813.20901</v>
      </c>
      <c r="BO201" s="7">
        <v>175837550996.185</v>
      </c>
      <c r="BP201" s="7"/>
    </row>
    <row r="202" spans="1:68" hidden="1" outlineLevel="1" x14ac:dyDescent="0.2">
      <c r="A202" t="s">
        <v>131</v>
      </c>
      <c r="B202" t="s">
        <v>130</v>
      </c>
      <c r="C202" t="str">
        <f>VLOOKUP(B202,'Country Code &amp; Info'!A:D,2)</f>
        <v>Romania</v>
      </c>
      <c r="D202" t="b">
        <f>IF(ISNA(_xlfn.XLOOKUP(B202,'GDP Pred - 2060'!M:M,'GDP Pred - 2060'!M:M)), FALSE, TRUE)</f>
        <v>0</v>
      </c>
      <c r="E202" t="str">
        <f>VLOOKUP(B202,'Country Code &amp; Info'!A:D,3)</f>
        <v>Europe &amp; Central Asia</v>
      </c>
      <c r="F202" t="s">
        <v>1</v>
      </c>
      <c r="G202" t="s">
        <v>0</v>
      </c>
      <c r="P202" s="7"/>
      <c r="Q202" s="7"/>
      <c r="R202" s="7"/>
      <c r="S202" s="7"/>
      <c r="T202" s="7"/>
      <c r="U202" s="7"/>
      <c r="V202" s="7"/>
      <c r="W202" s="7"/>
      <c r="X202" s="7"/>
      <c r="Y202" s="7"/>
      <c r="Z202" s="7"/>
      <c r="AA202" s="7"/>
      <c r="AB202" s="7"/>
      <c r="AC202" s="7"/>
      <c r="AD202" s="7"/>
      <c r="AE202" s="7"/>
      <c r="AF202" s="7"/>
      <c r="AG202" s="7"/>
      <c r="AH202" s="7"/>
      <c r="AI202" s="7">
        <v>38413636363.636398</v>
      </c>
      <c r="AJ202" s="7">
        <v>40809523809.523804</v>
      </c>
      <c r="AK202" s="7">
        <v>42105263157.894699</v>
      </c>
      <c r="AL202" s="7">
        <v>38995454545.454498</v>
      </c>
      <c r="AM202" s="7">
        <v>28998684210.526299</v>
      </c>
      <c r="AN202" s="7">
        <v>25121666666.666698</v>
      </c>
      <c r="AO202" s="7">
        <v>26362894736.842098</v>
      </c>
      <c r="AP202" s="7">
        <v>30074440483.383701</v>
      </c>
      <c r="AQ202" s="7">
        <v>37435317265.125397</v>
      </c>
      <c r="AR202" s="7">
        <v>36937074278.3004</v>
      </c>
      <c r="AS202" s="7">
        <v>35574916294.642899</v>
      </c>
      <c r="AT202" s="7">
        <v>41694118972.510101</v>
      </c>
      <c r="AU202" s="7">
        <v>35952781582.208298</v>
      </c>
      <c r="AV202" s="7">
        <v>37253259016.997597</v>
      </c>
      <c r="AW202" s="7">
        <v>40394824679.123199</v>
      </c>
      <c r="AX202" s="7">
        <v>46066101951.293297</v>
      </c>
      <c r="AY202" s="7">
        <v>57806506024.096397</v>
      </c>
      <c r="AZ202" s="7">
        <v>74972669056.592194</v>
      </c>
      <c r="BA202" s="7">
        <v>98452791982.702393</v>
      </c>
      <c r="BB202" s="7">
        <v>122022997508.00999</v>
      </c>
      <c r="BC202" s="7">
        <v>174585202805.233</v>
      </c>
      <c r="BD202" s="7">
        <v>214313628965.02399</v>
      </c>
      <c r="BE202" s="7">
        <v>174103695930.21301</v>
      </c>
      <c r="BF202" s="7">
        <v>166309355234.58899</v>
      </c>
      <c r="BG202" s="7">
        <v>183326740143.01599</v>
      </c>
      <c r="BH202" s="7">
        <v>170635805316.879</v>
      </c>
      <c r="BI202" s="7">
        <v>190801346194.297</v>
      </c>
      <c r="BJ202" s="7">
        <v>199959363430.073</v>
      </c>
      <c r="BK202" s="7">
        <v>177729210874.504</v>
      </c>
      <c r="BL202" s="7">
        <v>188128818486.401</v>
      </c>
      <c r="BM202" s="7">
        <v>211695422578.655</v>
      </c>
      <c r="BN202" s="7">
        <v>241457403085.04199</v>
      </c>
      <c r="BO202" s="7">
        <v>250077444017.08401</v>
      </c>
      <c r="BP202" s="7"/>
    </row>
    <row r="203" spans="1:68" hidden="1" outlineLevel="1" x14ac:dyDescent="0.2">
      <c r="A203" t="s">
        <v>129</v>
      </c>
      <c r="B203" t="s">
        <v>128</v>
      </c>
      <c r="C203" t="str">
        <f>VLOOKUP(B203,'Country Code &amp; Info'!A:D,2)</f>
        <v>Russian Federation</v>
      </c>
      <c r="D203" t="b">
        <f>IF(ISNA(_xlfn.XLOOKUP(B203,'GDP Pred - 2060'!M:M,'GDP Pred - 2060'!M:M)), FALSE, TRUE)</f>
        <v>1</v>
      </c>
      <c r="E203" t="str">
        <f>VLOOKUP(B203,'Country Code &amp; Info'!A:D,3)</f>
        <v>Europe &amp; Central Asia</v>
      </c>
      <c r="F203" t="s">
        <v>1</v>
      </c>
      <c r="G203" t="s">
        <v>0</v>
      </c>
      <c r="P203" s="7"/>
      <c r="Q203" s="7"/>
      <c r="R203" s="7"/>
      <c r="S203" s="7"/>
      <c r="T203" s="7"/>
      <c r="U203" s="7"/>
      <c r="V203" s="7"/>
      <c r="W203" s="7"/>
      <c r="X203" s="7"/>
      <c r="Y203" s="7"/>
      <c r="Z203" s="7"/>
      <c r="AA203" s="7"/>
      <c r="AB203" s="7"/>
      <c r="AC203" s="7"/>
      <c r="AD203" s="7"/>
      <c r="AE203" s="7"/>
      <c r="AF203" s="7"/>
      <c r="AG203" s="7"/>
      <c r="AH203" s="7"/>
      <c r="AI203" s="7"/>
      <c r="AJ203" s="7">
        <v>554713455149.50195</v>
      </c>
      <c r="AK203" s="7">
        <v>506500173960.26898</v>
      </c>
      <c r="AL203" s="7">
        <v>516814274021.95599</v>
      </c>
      <c r="AM203" s="7">
        <v>517962962962.96301</v>
      </c>
      <c r="AN203" s="7">
        <v>460290556900.72601</v>
      </c>
      <c r="AO203" s="7">
        <v>435083713850.83698</v>
      </c>
      <c r="AP203" s="7">
        <v>395077301248.46399</v>
      </c>
      <c r="AQ203" s="7">
        <v>395537185734.854</v>
      </c>
      <c r="AR203" s="7">
        <v>391724890744.49799</v>
      </c>
      <c r="AS203" s="7">
        <v>404928954191.87598</v>
      </c>
      <c r="AT203" s="7">
        <v>270955486862.44199</v>
      </c>
      <c r="AU203" s="7">
        <v>195907128350.93399</v>
      </c>
      <c r="AV203" s="7">
        <v>259710142196.94299</v>
      </c>
      <c r="AW203" s="7">
        <v>306602070620.5</v>
      </c>
      <c r="AX203" s="7">
        <v>345470494417.86298</v>
      </c>
      <c r="AY203" s="7">
        <v>430347770731.78699</v>
      </c>
      <c r="AZ203" s="7">
        <v>591016690742.79797</v>
      </c>
      <c r="BA203" s="7">
        <v>764017107992.39099</v>
      </c>
      <c r="BB203" s="7">
        <v>989930542278.69495</v>
      </c>
      <c r="BC203" s="7">
        <v>1299705764823.6201</v>
      </c>
      <c r="BD203" s="7">
        <v>1660846387624.78</v>
      </c>
      <c r="BE203" s="7">
        <v>1222644282201.8601</v>
      </c>
      <c r="BF203" s="7">
        <v>1524917468442.01</v>
      </c>
      <c r="BG203" s="7">
        <v>2045925608274.3701</v>
      </c>
      <c r="BH203" s="7">
        <v>2208295773643.1499</v>
      </c>
      <c r="BI203" s="7">
        <v>2292473246621.0801</v>
      </c>
      <c r="BJ203" s="7">
        <v>2059241965490.8301</v>
      </c>
      <c r="BK203" s="7">
        <v>1363481063446.77</v>
      </c>
      <c r="BL203" s="7">
        <v>1276786979221.8101</v>
      </c>
      <c r="BM203" s="7">
        <v>1574199387070.8999</v>
      </c>
      <c r="BN203" s="7">
        <v>1669583089322.96</v>
      </c>
      <c r="BO203" s="7">
        <v>1699876578871.3501</v>
      </c>
      <c r="BP203" s="7"/>
    </row>
    <row r="204" spans="1:68" hidden="1" outlineLevel="1" x14ac:dyDescent="0.2">
      <c r="A204" t="s">
        <v>127</v>
      </c>
      <c r="B204" t="s">
        <v>126</v>
      </c>
      <c r="C204" t="str">
        <f>VLOOKUP(B204,'Country Code &amp; Info'!A:D,2)</f>
        <v>Rwanda</v>
      </c>
      <c r="D204" t="b">
        <f>IF(ISNA(_xlfn.XLOOKUP(B204,'GDP Pred - 2060'!M:M,'GDP Pred - 2060'!M:M)), FALSE, TRUE)</f>
        <v>0</v>
      </c>
      <c r="E204" t="str">
        <f>VLOOKUP(B204,'Country Code &amp; Info'!A:D,3)</f>
        <v>Sub-Saharan Africa</v>
      </c>
      <c r="F204" t="s">
        <v>1</v>
      </c>
      <c r="G204" t="s">
        <v>0</v>
      </c>
      <c r="H204">
        <v>119000024</v>
      </c>
      <c r="I204">
        <v>122000016</v>
      </c>
      <c r="J204">
        <v>125000008</v>
      </c>
      <c r="K204">
        <v>128000000</v>
      </c>
      <c r="L204">
        <v>129999994</v>
      </c>
      <c r="M204">
        <v>148799980</v>
      </c>
      <c r="N204">
        <v>124525702.857143</v>
      </c>
      <c r="O204">
        <v>159560018</v>
      </c>
      <c r="P204" s="7">
        <v>172200018</v>
      </c>
      <c r="Q204" s="7">
        <v>188700037</v>
      </c>
      <c r="R204" s="7">
        <v>219900006</v>
      </c>
      <c r="S204" s="7">
        <v>222952578.196381</v>
      </c>
      <c r="T204" s="7">
        <v>246457838.33668101</v>
      </c>
      <c r="U204" s="7">
        <v>290746157.14592099</v>
      </c>
      <c r="V204" s="7">
        <v>308458423.18385398</v>
      </c>
      <c r="W204" s="7">
        <v>571863295.74012196</v>
      </c>
      <c r="X204" s="7">
        <v>637754162.10109401</v>
      </c>
      <c r="Y204" s="7">
        <v>746650558.55469</v>
      </c>
      <c r="Z204" s="7">
        <v>905709147.27019</v>
      </c>
      <c r="AA204" s="7">
        <v>1109346220.5288501</v>
      </c>
      <c r="AB204" s="7">
        <v>1254765349.93185</v>
      </c>
      <c r="AC204" s="7">
        <v>1407062607.6321399</v>
      </c>
      <c r="AD204" s="7">
        <v>1407242640.23211</v>
      </c>
      <c r="AE204" s="7">
        <v>1479688125.8852</v>
      </c>
      <c r="AF204" s="7">
        <v>1587412957.22263</v>
      </c>
      <c r="AG204" s="7">
        <v>1715625839.1797299</v>
      </c>
      <c r="AH204" s="7">
        <v>1944711061.3088801</v>
      </c>
      <c r="AI204" s="7">
        <v>2157434025.16467</v>
      </c>
      <c r="AJ204" s="7">
        <v>2395493877.5136499</v>
      </c>
      <c r="AK204" s="7">
        <v>2405021932.8999701</v>
      </c>
      <c r="AL204" s="7">
        <v>2550185618.1477399</v>
      </c>
      <c r="AM204" s="7">
        <v>1911600969.76612</v>
      </c>
      <c r="AN204" s="7">
        <v>2029026704.02707</v>
      </c>
      <c r="AO204" s="7">
        <v>1971525998.8768499</v>
      </c>
      <c r="AP204" s="7">
        <v>753636370.45454502</v>
      </c>
      <c r="AQ204" s="7">
        <v>1293535010.94467</v>
      </c>
      <c r="AR204" s="7">
        <v>1382334879.4081199</v>
      </c>
      <c r="AS204" s="7">
        <v>1851558301.7002001</v>
      </c>
      <c r="AT204" s="7">
        <v>1989343495.2184401</v>
      </c>
      <c r="AU204" s="7">
        <v>2157288438.4978299</v>
      </c>
      <c r="AV204" s="7">
        <v>2068929591.8204999</v>
      </c>
      <c r="AW204" s="7">
        <v>1966668013.56865</v>
      </c>
      <c r="AX204" s="7">
        <v>1965903267.6350701</v>
      </c>
      <c r="AY204" s="7">
        <v>2138244785.22473</v>
      </c>
      <c r="AZ204" s="7">
        <v>2376384754.3246198</v>
      </c>
      <c r="BA204" s="7">
        <v>2933282014.7480602</v>
      </c>
      <c r="BB204" s="7">
        <v>3319198499.6473699</v>
      </c>
      <c r="BC204" s="7">
        <v>4069636441.7548099</v>
      </c>
      <c r="BD204" s="7">
        <v>5179108956.4627304</v>
      </c>
      <c r="BE204" s="7">
        <v>5673410333.9314499</v>
      </c>
      <c r="BF204" s="7">
        <v>6124120673.41998</v>
      </c>
      <c r="BG204" s="7">
        <v>6884889635.5445099</v>
      </c>
      <c r="BH204" s="7">
        <v>7655138385.4437399</v>
      </c>
      <c r="BI204" s="7">
        <v>7819538349.2412996</v>
      </c>
      <c r="BJ204" s="7">
        <v>8246166341.3563204</v>
      </c>
      <c r="BK204" s="7">
        <v>8545441361.0654097</v>
      </c>
      <c r="BL204" s="7">
        <v>8697268915.9690399</v>
      </c>
      <c r="BM204" s="7">
        <v>9253098954.2776909</v>
      </c>
      <c r="BN204" s="7">
        <v>9635951159.7929306</v>
      </c>
      <c r="BO204" s="7">
        <v>10354417725.1555</v>
      </c>
      <c r="BP204" s="7"/>
    </row>
    <row r="205" spans="1:68" hidden="1" outlineLevel="1" x14ac:dyDescent="0.2">
      <c r="A205" t="s">
        <v>125</v>
      </c>
      <c r="B205" t="s">
        <v>124</v>
      </c>
      <c r="C205" t="str">
        <f>VLOOKUP(B205,'Country Code &amp; Info'!A:D,2)</f>
        <v>South Asia</v>
      </c>
      <c r="D205" t="b">
        <f>IF(ISNA(_xlfn.XLOOKUP(B205,'GDP Pred - 2060'!M:M,'GDP Pred - 2060'!M:M)), FALSE, TRUE)</f>
        <v>0</v>
      </c>
      <c r="E205">
        <f>VLOOKUP(B205,'Country Code &amp; Info'!A:D,3)</f>
        <v>0</v>
      </c>
      <c r="F205" t="s">
        <v>1</v>
      </c>
      <c r="G205" t="s">
        <v>0</v>
      </c>
      <c r="H205">
        <v>47172093787.301399</v>
      </c>
      <c r="I205">
        <v>50333258390.024696</v>
      </c>
      <c r="J205">
        <v>53723107291.0793</v>
      </c>
      <c r="K205">
        <v>60428041357.068604</v>
      </c>
      <c r="L205">
        <v>69181538977.924896</v>
      </c>
      <c r="M205">
        <v>74298708606.825806</v>
      </c>
      <c r="N205">
        <v>62476963477.064598</v>
      </c>
      <c r="O205">
        <v>68735388740.818207</v>
      </c>
      <c r="P205" s="7">
        <v>72041947230.433594</v>
      </c>
      <c r="Q205" s="7">
        <v>79197830852.532806</v>
      </c>
      <c r="R205" s="7">
        <v>85739817096.570602</v>
      </c>
      <c r="S205" s="7">
        <v>91198574992.984802</v>
      </c>
      <c r="T205" s="7">
        <v>91683239018.080093</v>
      </c>
      <c r="U205" s="7">
        <v>104815598487.556</v>
      </c>
      <c r="V205" s="7">
        <v>126976006269.798</v>
      </c>
      <c r="W205" s="7">
        <v>135911848514.718</v>
      </c>
      <c r="X205" s="7">
        <v>132651726052.55901</v>
      </c>
      <c r="Y205" s="7">
        <v>153604372185.00299</v>
      </c>
      <c r="Z205" s="7">
        <v>174778829608.01901</v>
      </c>
      <c r="AA205" s="7">
        <v>195756940688.28699</v>
      </c>
      <c r="AB205" s="7">
        <v>236039144469.70401</v>
      </c>
      <c r="AC205" s="7">
        <v>250220927476.36899</v>
      </c>
      <c r="AD205" s="7">
        <v>258876797993.56601</v>
      </c>
      <c r="AE205" s="7">
        <v>274041685077.457</v>
      </c>
      <c r="AF205" s="7">
        <v>272766689592.13101</v>
      </c>
      <c r="AG205" s="7">
        <v>296607983649.698</v>
      </c>
      <c r="AH205" s="7">
        <v>314138292882.19202</v>
      </c>
      <c r="AI205" s="7">
        <v>348804397195.78601</v>
      </c>
      <c r="AJ205" s="7">
        <v>374801545442.27698</v>
      </c>
      <c r="AK205" s="7">
        <v>378236580071.89899</v>
      </c>
      <c r="AL205" s="7">
        <v>407199618240.66498</v>
      </c>
      <c r="AM205" s="7">
        <v>362272388524.88397</v>
      </c>
      <c r="AN205" s="7">
        <v>384744238020.39398</v>
      </c>
      <c r="AO205" s="7">
        <v>381109482761.82703</v>
      </c>
      <c r="AP205" s="7">
        <v>432336029562.81598</v>
      </c>
      <c r="AQ205" s="7">
        <v>479862245751.71002</v>
      </c>
      <c r="AR205" s="7">
        <v>524983483232.18201</v>
      </c>
      <c r="AS205" s="7">
        <v>550725909693.104</v>
      </c>
      <c r="AT205" s="7">
        <v>558438177755.21204</v>
      </c>
      <c r="AU205" s="7">
        <v>598343804724.09497</v>
      </c>
      <c r="AV205" s="7">
        <v>630429061929.22803</v>
      </c>
      <c r="AW205" s="7">
        <v>645870273837.06299</v>
      </c>
      <c r="AX205" s="7">
        <v>677627487567.08496</v>
      </c>
      <c r="AY205" s="7">
        <v>791002717916.67395</v>
      </c>
      <c r="AZ205" s="7">
        <v>917089339402.25195</v>
      </c>
      <c r="BA205" s="7">
        <v>1050585317863.97</v>
      </c>
      <c r="BB205" s="7">
        <v>1196088039743.3101</v>
      </c>
      <c r="BC205" s="7">
        <v>1504193483987.5601</v>
      </c>
      <c r="BD205" s="7">
        <v>1527472606190.1101</v>
      </c>
      <c r="BE205" s="7">
        <v>1683456769133.3101</v>
      </c>
      <c r="BF205" s="7">
        <v>2060781195903.1699</v>
      </c>
      <c r="BG205" s="7">
        <v>2271837830662.8398</v>
      </c>
      <c r="BH205" s="7">
        <v>2297332203012.8999</v>
      </c>
      <c r="BI205" s="7">
        <v>2357132410757.71</v>
      </c>
      <c r="BJ205" s="7">
        <v>2581822536186.75</v>
      </c>
      <c r="BK205" s="7">
        <v>2697257705966.27</v>
      </c>
      <c r="BL205" s="7">
        <v>2923010601938.0098</v>
      </c>
      <c r="BM205" s="7">
        <v>3345716338949.23</v>
      </c>
      <c r="BN205" s="7">
        <v>3445471615274.75</v>
      </c>
      <c r="BO205" s="7">
        <v>3591836570466.8901</v>
      </c>
      <c r="BP205" s="7"/>
    </row>
    <row r="206" spans="1:68" hidden="1" outlineLevel="1" x14ac:dyDescent="0.2">
      <c r="A206" t="s">
        <v>123</v>
      </c>
      <c r="B206" t="s">
        <v>122</v>
      </c>
      <c r="C206" t="str">
        <f>VLOOKUP(B206,'Country Code &amp; Info'!A:D,2)</f>
        <v>Saudi Arabia</v>
      </c>
      <c r="D206" t="b">
        <f>IF(ISNA(_xlfn.XLOOKUP(B206,'GDP Pred - 2060'!M:M,'GDP Pred - 2060'!M:M)), FALSE, TRUE)</f>
        <v>1</v>
      </c>
      <c r="E206" t="str">
        <f>VLOOKUP(B206,'Country Code &amp; Info'!A:D,3)</f>
        <v>Middle East &amp; North Africa</v>
      </c>
      <c r="F206" t="s">
        <v>1</v>
      </c>
      <c r="G206" t="s">
        <v>0</v>
      </c>
      <c r="P206" s="7">
        <v>4187777711.1111102</v>
      </c>
      <c r="Q206" s="7">
        <v>4485777644.4444399</v>
      </c>
      <c r="R206" s="7">
        <v>5377268848.5294399</v>
      </c>
      <c r="S206" s="7">
        <v>7184863276.5453596</v>
      </c>
      <c r="T206" s="7">
        <v>9664067929.6560993</v>
      </c>
      <c r="U206" s="7">
        <v>14947491056.460501</v>
      </c>
      <c r="V206" s="7">
        <v>45412971909.379402</v>
      </c>
      <c r="W206" s="7">
        <v>46773303720.893204</v>
      </c>
      <c r="X206" s="7">
        <v>64005623870.322701</v>
      </c>
      <c r="Y206" s="7">
        <v>74188363505.853195</v>
      </c>
      <c r="Z206" s="7">
        <v>80265732292.583298</v>
      </c>
      <c r="AA206" s="7">
        <v>111859726428.73801</v>
      </c>
      <c r="AB206" s="7">
        <v>164541658298.59601</v>
      </c>
      <c r="AC206" s="7">
        <v>184291888767.19101</v>
      </c>
      <c r="AD206" s="7">
        <v>153238991868.875</v>
      </c>
      <c r="AE206" s="7">
        <v>129171602025.147</v>
      </c>
      <c r="AF206" s="7">
        <v>119624918956.209</v>
      </c>
      <c r="AG206" s="7">
        <v>103897892810.979</v>
      </c>
      <c r="AH206" s="7">
        <v>86962013010.555206</v>
      </c>
      <c r="AI206" s="7">
        <v>85695941760.045105</v>
      </c>
      <c r="AJ206" s="7">
        <v>88256162068.972504</v>
      </c>
      <c r="AK206" s="7">
        <v>95344352823.696899</v>
      </c>
      <c r="AL206" s="7">
        <v>117630271802.48</v>
      </c>
      <c r="AM206" s="7">
        <v>132223268484.752</v>
      </c>
      <c r="AN206" s="7">
        <v>137087876662.752</v>
      </c>
      <c r="AO206" s="7">
        <v>132967901424.382</v>
      </c>
      <c r="AP206" s="7">
        <v>135174886501.23399</v>
      </c>
      <c r="AQ206" s="7">
        <v>143343036351.09601</v>
      </c>
      <c r="AR206" s="7">
        <v>158662398750.80499</v>
      </c>
      <c r="AS206" s="7">
        <v>165963557420.45801</v>
      </c>
      <c r="AT206" s="7">
        <v>146775498092.612</v>
      </c>
      <c r="AU206" s="7">
        <v>161716960000</v>
      </c>
      <c r="AV206" s="7">
        <v>189514926222.66699</v>
      </c>
      <c r="AW206" s="7">
        <v>184137469724.86301</v>
      </c>
      <c r="AX206" s="7">
        <v>189605920240.51599</v>
      </c>
      <c r="AY206" s="7">
        <v>215807655244.42401</v>
      </c>
      <c r="AZ206" s="7">
        <v>258742263029.008</v>
      </c>
      <c r="BA206" s="7">
        <v>328459700124.06403</v>
      </c>
      <c r="BB206" s="7">
        <v>376900135720.729</v>
      </c>
      <c r="BC206" s="7">
        <v>415964583059.20502</v>
      </c>
      <c r="BD206" s="7">
        <v>519796738631.12799</v>
      </c>
      <c r="BE206" s="7">
        <v>429097899279.013</v>
      </c>
      <c r="BF206" s="7">
        <v>528207332649.53601</v>
      </c>
      <c r="BG206" s="7">
        <v>671238840108.229</v>
      </c>
      <c r="BH206" s="7">
        <v>735974843348.66394</v>
      </c>
      <c r="BI206" s="7">
        <v>746647127407.61902</v>
      </c>
      <c r="BJ206" s="7">
        <v>756350347320.38098</v>
      </c>
      <c r="BK206" s="7">
        <v>654269902888.71497</v>
      </c>
      <c r="BL206" s="7">
        <v>644935541446.453</v>
      </c>
      <c r="BM206" s="7">
        <v>688586244286.51196</v>
      </c>
      <c r="BN206" s="7">
        <v>786521831571.95703</v>
      </c>
      <c r="BO206" s="7">
        <v>792966838161.65906</v>
      </c>
      <c r="BP206" s="7"/>
    </row>
    <row r="207" spans="1:68" hidden="1" outlineLevel="1" x14ac:dyDescent="0.2">
      <c r="A207" t="s">
        <v>121</v>
      </c>
      <c r="B207" t="s">
        <v>120</v>
      </c>
      <c r="C207" t="str">
        <f>VLOOKUP(B207,'Country Code &amp; Info'!A:D,2)</f>
        <v>Sudan</v>
      </c>
      <c r="D207" t="b">
        <f>IF(ISNA(_xlfn.XLOOKUP(B207,'GDP Pred - 2060'!M:M,'GDP Pred - 2060'!M:M)), FALSE, TRUE)</f>
        <v>0</v>
      </c>
      <c r="E207" t="str">
        <f>VLOOKUP(B207,'Country Code &amp; Info'!A:D,3)</f>
        <v>Sub-Saharan Africa</v>
      </c>
      <c r="F207" t="s">
        <v>1</v>
      </c>
      <c r="G207" t="s">
        <v>0</v>
      </c>
      <c r="H207">
        <v>1307333333.3333299</v>
      </c>
      <c r="I207">
        <v>1419333333.3333299</v>
      </c>
      <c r="J207">
        <v>1541666666.6666701</v>
      </c>
      <c r="K207">
        <v>1568333333.3333299</v>
      </c>
      <c r="L207">
        <v>1611333333.3333299</v>
      </c>
      <c r="M207">
        <v>1679333333.3333299</v>
      </c>
      <c r="N207">
        <v>1723000000</v>
      </c>
      <c r="O207">
        <v>1865666666.6666701</v>
      </c>
      <c r="P207" s="7">
        <v>1947333333.3333299</v>
      </c>
      <c r="Q207" s="7">
        <v>2144333333.3333299</v>
      </c>
      <c r="R207" s="7">
        <v>2437666666.6666698</v>
      </c>
      <c r="S207" s="7">
        <v>2656000000</v>
      </c>
      <c r="T207" s="7">
        <v>2882000000</v>
      </c>
      <c r="U207" s="7">
        <v>3571666666.6666698</v>
      </c>
      <c r="V207" s="7">
        <v>4595000000</v>
      </c>
      <c r="W207" s="7">
        <v>5598000000</v>
      </c>
      <c r="X207" s="7">
        <v>6979333333.3333302</v>
      </c>
      <c r="Y207" s="7">
        <v>8704000000</v>
      </c>
      <c r="Z207" s="7">
        <v>7670500000</v>
      </c>
      <c r="AA207" s="7">
        <v>9032250000</v>
      </c>
      <c r="AB207" s="7">
        <v>7459833333.3333302</v>
      </c>
      <c r="AC207" s="7">
        <v>10016500000</v>
      </c>
      <c r="AD207" s="7">
        <v>9240000000</v>
      </c>
      <c r="AE207" s="7">
        <v>8230153846.1538496</v>
      </c>
      <c r="AF207" s="7">
        <v>9701357142.8571396</v>
      </c>
      <c r="AG207" s="7">
        <v>12403733333.3333</v>
      </c>
      <c r="AH207" s="7">
        <v>15769062500</v>
      </c>
      <c r="AI207" s="7">
        <v>20155555555.555599</v>
      </c>
      <c r="AJ207" s="7">
        <v>15399166666.6667</v>
      </c>
      <c r="AK207" s="7">
        <v>15291507936.5079</v>
      </c>
      <c r="AL207" s="7">
        <v>12408647540.983601</v>
      </c>
      <c r="AM207" s="7">
        <v>11379222222.2222</v>
      </c>
      <c r="AN207" s="7">
        <v>7034219712.5256701</v>
      </c>
      <c r="AO207" s="7">
        <v>8881785938.4808502</v>
      </c>
      <c r="AP207" s="7">
        <v>12794192334.254101</v>
      </c>
      <c r="AQ207" s="7">
        <v>13829744878.6366</v>
      </c>
      <c r="AR207" s="7">
        <v>9018243044.4515495</v>
      </c>
      <c r="AS207" s="7">
        <v>11681494637.3041</v>
      </c>
      <c r="AT207" s="7">
        <v>11250327988.0478</v>
      </c>
      <c r="AU207" s="7">
        <v>10682045258.3647</v>
      </c>
      <c r="AV207" s="7">
        <v>12257418326.0734</v>
      </c>
      <c r="AW207" s="7">
        <v>13182979783.533001</v>
      </c>
      <c r="AX207" s="7">
        <v>14803189092.704399</v>
      </c>
      <c r="AY207" s="7">
        <v>17646503525.174301</v>
      </c>
      <c r="AZ207" s="7">
        <v>21457470202.783901</v>
      </c>
      <c r="BA207" s="7">
        <v>26524538565.740299</v>
      </c>
      <c r="BB207" s="7">
        <v>35822408611.5588</v>
      </c>
      <c r="BC207" s="7">
        <v>45898948564.059303</v>
      </c>
      <c r="BD207" s="7">
        <v>54526580231.556801</v>
      </c>
      <c r="BE207" s="7">
        <v>49957202646.410202</v>
      </c>
      <c r="BF207" s="7">
        <v>58167563412.759399</v>
      </c>
      <c r="BG207" s="7">
        <v>57060450038.138802</v>
      </c>
      <c r="BH207" s="7">
        <v>52766746152.178596</v>
      </c>
      <c r="BI207" s="7">
        <v>57730380599.528503</v>
      </c>
      <c r="BJ207" s="7">
        <v>64941713057.377502</v>
      </c>
      <c r="BK207" s="7">
        <v>74294508239.552399</v>
      </c>
      <c r="BL207" s="7">
        <v>51772232494.853996</v>
      </c>
      <c r="BM207" s="7">
        <v>45021077955.328003</v>
      </c>
      <c r="BN207" s="7">
        <v>33128480498.729599</v>
      </c>
      <c r="BO207" s="7">
        <v>30513456084.796101</v>
      </c>
      <c r="BP207" s="7"/>
    </row>
    <row r="208" spans="1:68" hidden="1" outlineLevel="1" x14ac:dyDescent="0.2">
      <c r="A208" t="s">
        <v>119</v>
      </c>
      <c r="B208" t="s">
        <v>118</v>
      </c>
      <c r="C208" t="str">
        <f>VLOOKUP(B208,'Country Code &amp; Info'!A:D,2)</f>
        <v>Senegal</v>
      </c>
      <c r="D208" t="b">
        <f>IF(ISNA(_xlfn.XLOOKUP(B208,'GDP Pred - 2060'!M:M,'GDP Pred - 2060'!M:M)), FALSE, TRUE)</f>
        <v>0</v>
      </c>
      <c r="E208" t="str">
        <f>VLOOKUP(B208,'Country Code &amp; Info'!A:D,3)</f>
        <v>Sub-Saharan Africa</v>
      </c>
      <c r="F208" t="s">
        <v>1</v>
      </c>
      <c r="G208" t="s">
        <v>0</v>
      </c>
      <c r="H208">
        <v>1003692374.5578901</v>
      </c>
      <c r="I208">
        <v>1058975265.58883</v>
      </c>
      <c r="J208">
        <v>1085475573.4895899</v>
      </c>
      <c r="K208">
        <v>1122139637.2569301</v>
      </c>
      <c r="L208">
        <v>1188930567.71363</v>
      </c>
      <c r="M208">
        <v>1210058396.0603001</v>
      </c>
      <c r="N208">
        <v>1246908373.7428501</v>
      </c>
      <c r="O208">
        <v>1246480958.51385</v>
      </c>
      <c r="P208" s="7">
        <v>1309384830.1907101</v>
      </c>
      <c r="Q208" s="7">
        <v>1245234806.8954599</v>
      </c>
      <c r="R208" s="7">
        <v>1297407828.60957</v>
      </c>
      <c r="S208" s="7">
        <v>1339548823.66855</v>
      </c>
      <c r="T208" s="7">
        <v>1620857277.1933801</v>
      </c>
      <c r="U208" s="7">
        <v>1863398448.3259201</v>
      </c>
      <c r="V208" s="7">
        <v>2099324949.84605</v>
      </c>
      <c r="W208" s="7">
        <v>2830388404.8784499</v>
      </c>
      <c r="X208" s="7">
        <v>2869777812.41008</v>
      </c>
      <c r="Y208" s="7">
        <v>2938046307.22894</v>
      </c>
      <c r="Z208" s="7">
        <v>3280354339.3934102</v>
      </c>
      <c r="AA208" s="7">
        <v>4084878667.8561602</v>
      </c>
      <c r="AB208" s="7">
        <v>4435050396.6726198</v>
      </c>
      <c r="AC208" s="7">
        <v>4021697233.3940301</v>
      </c>
      <c r="AD208" s="7">
        <v>3936758681.5834298</v>
      </c>
      <c r="AE208" s="7">
        <v>3512053232.0356598</v>
      </c>
      <c r="AF208" s="7">
        <v>3425127373.3671298</v>
      </c>
      <c r="AG208" s="7">
        <v>3750056424.4927402</v>
      </c>
      <c r="AH208" s="7">
        <v>5304238012.6797104</v>
      </c>
      <c r="AI208" s="7">
        <v>6381385759.7802696</v>
      </c>
      <c r="AJ208" s="7">
        <v>6311054901.48841</v>
      </c>
      <c r="AK208" s="7">
        <v>6219793532.5587502</v>
      </c>
      <c r="AL208" s="7">
        <v>7237100724.34196</v>
      </c>
      <c r="AM208" s="7">
        <v>7111252865.84624</v>
      </c>
      <c r="AN208" s="7">
        <v>7602005274.4361601</v>
      </c>
      <c r="AO208" s="7">
        <v>7189226453.2816095</v>
      </c>
      <c r="AP208" s="7">
        <v>4908415368.7819996</v>
      </c>
      <c r="AQ208" s="7">
        <v>6176312552.1387997</v>
      </c>
      <c r="AR208" s="7">
        <v>6413189839.2031803</v>
      </c>
      <c r="AS208" s="7">
        <v>5915250258.2797699</v>
      </c>
      <c r="AT208" s="7">
        <v>6368265193.6988697</v>
      </c>
      <c r="AU208" s="7">
        <v>6512207622.1972704</v>
      </c>
      <c r="AV208" s="7">
        <v>5924239700.8158798</v>
      </c>
      <c r="AW208" s="7">
        <v>6174898370.1401796</v>
      </c>
      <c r="AX208" s="7">
        <v>6752510282.9574404</v>
      </c>
      <c r="AY208" s="7">
        <v>8683229268.1197891</v>
      </c>
      <c r="AZ208" s="7">
        <v>10167441854.4694</v>
      </c>
      <c r="BA208" s="7">
        <v>11022821631.867399</v>
      </c>
      <c r="BB208" s="7">
        <v>11847848224.894699</v>
      </c>
      <c r="BC208" s="7">
        <v>14285970085.138399</v>
      </c>
      <c r="BD208" s="7">
        <v>16949789464.5284</v>
      </c>
      <c r="BE208" s="7">
        <v>16248212852.2153</v>
      </c>
      <c r="BF208" s="7">
        <v>16230887978.4993</v>
      </c>
      <c r="BG208" s="7">
        <v>17902207621.624802</v>
      </c>
      <c r="BH208" s="7">
        <v>17824398468.885799</v>
      </c>
      <c r="BI208" s="7">
        <v>18965572150.291302</v>
      </c>
      <c r="BJ208" s="7">
        <v>19797254643.121201</v>
      </c>
      <c r="BK208" s="7">
        <v>17774766636.045898</v>
      </c>
      <c r="BL208" s="7">
        <v>19040312815.133701</v>
      </c>
      <c r="BM208" s="7">
        <v>20996564751.5994</v>
      </c>
      <c r="BN208" s="7">
        <v>23236007428.258202</v>
      </c>
      <c r="BO208" s="7">
        <v>23578084052.014702</v>
      </c>
      <c r="BP208" s="7"/>
    </row>
    <row r="209" spans="1:68" hidden="1" outlineLevel="1" x14ac:dyDescent="0.2">
      <c r="A209" t="s">
        <v>117</v>
      </c>
      <c r="B209" t="s">
        <v>116</v>
      </c>
      <c r="C209" t="str">
        <f>VLOOKUP(B209,'Country Code &amp; Info'!A:D,2)</f>
        <v>Singapore</v>
      </c>
      <c r="D209" t="b">
        <f>IF(ISNA(_xlfn.XLOOKUP(B209,'GDP Pred - 2060'!M:M,'GDP Pred - 2060'!M:M)), FALSE, TRUE)</f>
        <v>0</v>
      </c>
      <c r="E209" t="str">
        <f>VLOOKUP(B209,'Country Code &amp; Info'!A:D,3)</f>
        <v>East Asia &amp; Pacific</v>
      </c>
      <c r="F209" t="s">
        <v>1</v>
      </c>
      <c r="G209" t="s">
        <v>0</v>
      </c>
      <c r="H209">
        <v>704756304.71710396</v>
      </c>
      <c r="I209">
        <v>764634783.74493694</v>
      </c>
      <c r="J209">
        <v>826244609.95687997</v>
      </c>
      <c r="K209">
        <v>917614007.57872701</v>
      </c>
      <c r="L209">
        <v>894159153.27322602</v>
      </c>
      <c r="M209">
        <v>974650463.87037802</v>
      </c>
      <c r="N209">
        <v>1096432771.4621699</v>
      </c>
      <c r="O209">
        <v>1238043904.3512299</v>
      </c>
      <c r="P209" s="7">
        <v>1425715405.7232499</v>
      </c>
      <c r="Q209" s="7">
        <v>1659904612.57023</v>
      </c>
      <c r="R209" s="7">
        <v>1920586698.0269201</v>
      </c>
      <c r="S209" s="7">
        <v>2263785443.6168799</v>
      </c>
      <c r="T209" s="7">
        <v>2721440980.7585101</v>
      </c>
      <c r="U209" s="7">
        <v>3696213333.3333302</v>
      </c>
      <c r="V209" s="7">
        <v>5221534955.6441803</v>
      </c>
      <c r="W209" s="7">
        <v>5633673929.9930201</v>
      </c>
      <c r="X209" s="7">
        <v>6327077974.1070299</v>
      </c>
      <c r="Y209" s="7">
        <v>6618585073.6603498</v>
      </c>
      <c r="Z209" s="7">
        <v>7517176354.8413496</v>
      </c>
      <c r="AA209" s="7">
        <v>9296921723.83465</v>
      </c>
      <c r="AB209" s="7">
        <v>11896256782.8566</v>
      </c>
      <c r="AC209" s="7">
        <v>14175228843.639099</v>
      </c>
      <c r="AD209" s="7">
        <v>16084252378.473</v>
      </c>
      <c r="AE209" s="7">
        <v>17784112149.5327</v>
      </c>
      <c r="AF209" s="7">
        <v>19749361097.965</v>
      </c>
      <c r="AG209" s="7">
        <v>19156532745.7691</v>
      </c>
      <c r="AH209" s="7">
        <v>18586746056.997398</v>
      </c>
      <c r="AI209" s="7">
        <v>20919215578.212502</v>
      </c>
      <c r="AJ209" s="7">
        <v>25371462488.1292</v>
      </c>
      <c r="AK209" s="7">
        <v>30465364738.620602</v>
      </c>
      <c r="AL209" s="7">
        <v>36144336768.702301</v>
      </c>
      <c r="AM209" s="7">
        <v>45466164978.292297</v>
      </c>
      <c r="AN209" s="7">
        <v>52130263965.6231</v>
      </c>
      <c r="AO209" s="7">
        <v>60603478153.236801</v>
      </c>
      <c r="AP209" s="7">
        <v>73690847191.305496</v>
      </c>
      <c r="AQ209" s="7">
        <v>87810991957.104599</v>
      </c>
      <c r="AR209" s="7">
        <v>96295886524.822693</v>
      </c>
      <c r="AS209" s="7">
        <v>100124191810.345</v>
      </c>
      <c r="AT209" s="7">
        <v>85728310229.445496</v>
      </c>
      <c r="AU209" s="7">
        <v>86284660766.9617</v>
      </c>
      <c r="AV209" s="7">
        <v>96074477958.236694</v>
      </c>
      <c r="AW209" s="7">
        <v>89794943349.891205</v>
      </c>
      <c r="AX209" s="7">
        <v>92537752708.589294</v>
      </c>
      <c r="AY209" s="7">
        <v>97645448283.779099</v>
      </c>
      <c r="AZ209" s="7">
        <v>115035498757.543</v>
      </c>
      <c r="BA209" s="7">
        <v>127807618360.97099</v>
      </c>
      <c r="BB209" s="7">
        <v>148630373214.173</v>
      </c>
      <c r="BC209" s="7">
        <v>180941941477.009</v>
      </c>
      <c r="BD209" s="7">
        <v>193611986712.84201</v>
      </c>
      <c r="BE209" s="7">
        <v>194152286008.93799</v>
      </c>
      <c r="BF209" s="7">
        <v>239809387605.427</v>
      </c>
      <c r="BG209" s="7">
        <v>279351168707.26703</v>
      </c>
      <c r="BH209" s="7">
        <v>295087220933.02399</v>
      </c>
      <c r="BI209" s="7">
        <v>307576360584.992</v>
      </c>
      <c r="BJ209" s="7">
        <v>314851156183.41101</v>
      </c>
      <c r="BK209" s="7">
        <v>308004146057.60797</v>
      </c>
      <c r="BL209" s="7">
        <v>318652334419.10999</v>
      </c>
      <c r="BM209" s="7">
        <v>341863349989.138</v>
      </c>
      <c r="BN209" s="7">
        <v>373217081850.534</v>
      </c>
      <c r="BO209" s="7">
        <v>372062527488.638</v>
      </c>
      <c r="BP209" s="7"/>
    </row>
    <row r="210" spans="1:68" hidden="1" outlineLevel="1" x14ac:dyDescent="0.2">
      <c r="A210" t="s">
        <v>115</v>
      </c>
      <c r="B210" t="s">
        <v>114</v>
      </c>
      <c r="C210" t="str">
        <f>VLOOKUP(B210,'Country Code &amp; Info'!A:D,2)</f>
        <v>Solomon Islands</v>
      </c>
      <c r="D210" t="b">
        <f>IF(ISNA(_xlfn.XLOOKUP(B210,'GDP Pred - 2060'!M:M,'GDP Pred - 2060'!M:M)), FALSE, TRUE)</f>
        <v>0</v>
      </c>
      <c r="E210" t="str">
        <f>VLOOKUP(B210,'Country Code &amp; Info'!A:D,3)</f>
        <v>East Asia &amp; Pacific</v>
      </c>
      <c r="F210" t="s">
        <v>1</v>
      </c>
      <c r="G210" t="s">
        <v>0</v>
      </c>
      <c r="O210">
        <v>25203524.032563802</v>
      </c>
      <c r="P210" s="7">
        <v>28084252.758274801</v>
      </c>
      <c r="Q210" s="7">
        <v>28606411.398040999</v>
      </c>
      <c r="R210" s="7"/>
      <c r="S210" s="7">
        <v>50056882.821387902</v>
      </c>
      <c r="T210" s="7">
        <v>40606712.050639004</v>
      </c>
      <c r="U210" s="7">
        <v>55272108.843537398</v>
      </c>
      <c r="V210" s="7">
        <v>84539332.282562003</v>
      </c>
      <c r="W210" s="7">
        <v>74617096.478596702</v>
      </c>
      <c r="X210" s="7">
        <v>83099107.906635702</v>
      </c>
      <c r="Y210" s="7">
        <v>93147039.2548237</v>
      </c>
      <c r="Z210" s="7">
        <v>111022089.96223</v>
      </c>
      <c r="AA210" s="7">
        <v>151270207.85219401</v>
      </c>
      <c r="AB210" s="7">
        <v>177151120.75198799</v>
      </c>
      <c r="AC210" s="7">
        <v>187313261.31923699</v>
      </c>
      <c r="AD210" s="7">
        <v>186386571.92874101</v>
      </c>
      <c r="AE210" s="7">
        <v>175866271.983284</v>
      </c>
      <c r="AF210" s="7">
        <v>175865588.44311801</v>
      </c>
      <c r="AG210" s="7">
        <v>160048622.36628899</v>
      </c>
      <c r="AH210" s="7">
        <v>142980189.491817</v>
      </c>
      <c r="AI210" s="7">
        <v>150252084.061299</v>
      </c>
      <c r="AJ210" s="7">
        <v>170948379.35174099</v>
      </c>
      <c r="AK210" s="7">
        <v>167451596.02302501</v>
      </c>
      <c r="AL210" s="7">
        <v>208003796.26700401</v>
      </c>
      <c r="AM210" s="7">
        <v>220274053.337262</v>
      </c>
      <c r="AN210" s="7">
        <v>260578532.153956</v>
      </c>
      <c r="AO210" s="7">
        <v>291118988.61247897</v>
      </c>
      <c r="AP210" s="7">
        <v>390107553.01695299</v>
      </c>
      <c r="AQ210" s="7">
        <v>458322323.02768701</v>
      </c>
      <c r="AR210" s="7">
        <v>505832211.75414997</v>
      </c>
      <c r="AS210" s="7">
        <v>529204444.56401801</v>
      </c>
      <c r="AT210" s="7">
        <v>458717501.45360899</v>
      </c>
      <c r="AU210" s="7">
        <v>495442425.74564397</v>
      </c>
      <c r="AV210" s="7">
        <v>429169368.62583297</v>
      </c>
      <c r="AW210" s="7">
        <v>424403183.02387297</v>
      </c>
      <c r="AX210" s="7">
        <v>356507823.613087</v>
      </c>
      <c r="AY210" s="7">
        <v>352522682.156703</v>
      </c>
      <c r="AZ210" s="7">
        <v>397611126.69846499</v>
      </c>
      <c r="BA210" s="7">
        <v>476898763.59579802</v>
      </c>
      <c r="BB210" s="7">
        <v>538668769.30153096</v>
      </c>
      <c r="BC210" s="7">
        <v>620230005.227391</v>
      </c>
      <c r="BD210" s="7">
        <v>699157190.98078203</v>
      </c>
      <c r="BE210" s="7">
        <v>735940409.68342602</v>
      </c>
      <c r="BF210" s="7">
        <v>846797693.59538698</v>
      </c>
      <c r="BG210" s="7">
        <v>1049952233.2587399</v>
      </c>
      <c r="BH210" s="7">
        <v>1190994126.60431</v>
      </c>
      <c r="BI210" s="7">
        <v>1284698922.22785</v>
      </c>
      <c r="BJ210" s="7">
        <v>1335538893.3331499</v>
      </c>
      <c r="BK210" s="7">
        <v>1307061543.70981</v>
      </c>
      <c r="BL210" s="7">
        <v>1378551118.49224</v>
      </c>
      <c r="BM210" s="7">
        <v>1483758906.6105399</v>
      </c>
      <c r="BN210" s="7">
        <v>1593964162.21314</v>
      </c>
      <c r="BO210" s="7">
        <v>1589913622.2379899</v>
      </c>
      <c r="BP210" s="7"/>
    </row>
    <row r="211" spans="1:68" hidden="1" outlineLevel="1" x14ac:dyDescent="0.2">
      <c r="A211" t="s">
        <v>113</v>
      </c>
      <c r="B211" t="s">
        <v>112</v>
      </c>
      <c r="C211" t="str">
        <f>VLOOKUP(B211,'Country Code &amp; Info'!A:D,2)</f>
        <v>Sierra Leone</v>
      </c>
      <c r="D211" t="b">
        <f>IF(ISNA(_xlfn.XLOOKUP(B211,'GDP Pred - 2060'!M:M,'GDP Pred - 2060'!M:M)), FALSE, TRUE)</f>
        <v>0</v>
      </c>
      <c r="E211" t="str">
        <f>VLOOKUP(B211,'Country Code &amp; Info'!A:D,3)</f>
        <v>Sub-Saharan Africa</v>
      </c>
      <c r="F211" t="s">
        <v>1</v>
      </c>
      <c r="G211" t="s">
        <v>0</v>
      </c>
      <c r="H211">
        <v>322009471.56704003</v>
      </c>
      <c r="I211">
        <v>327834680.55710298</v>
      </c>
      <c r="J211">
        <v>342721579.81763601</v>
      </c>
      <c r="K211">
        <v>348546952.134368</v>
      </c>
      <c r="L211">
        <v>371848114.74795598</v>
      </c>
      <c r="M211">
        <v>359379856.24805701</v>
      </c>
      <c r="N211">
        <v>375479849.80805999</v>
      </c>
      <c r="O211">
        <v>348795303.00038499</v>
      </c>
      <c r="P211" s="7">
        <v>329860091.94403702</v>
      </c>
      <c r="Q211" s="7">
        <v>408690163.47606498</v>
      </c>
      <c r="R211" s="7">
        <v>434410373.76414901</v>
      </c>
      <c r="S211" s="7">
        <v>419549425.07708597</v>
      </c>
      <c r="T211" s="7">
        <v>465381089.98453999</v>
      </c>
      <c r="U211" s="7">
        <v>575230234.38705802</v>
      </c>
      <c r="V211" s="7">
        <v>648590642.939888</v>
      </c>
      <c r="W211" s="7">
        <v>679335901.11745095</v>
      </c>
      <c r="X211" s="7">
        <v>594895672.333848</v>
      </c>
      <c r="Y211" s="7">
        <v>691777758.39511502</v>
      </c>
      <c r="Z211" s="7">
        <v>960728338.93642998</v>
      </c>
      <c r="AA211" s="7">
        <v>1109374722.0829401</v>
      </c>
      <c r="AB211" s="7">
        <v>1100685844.9228401</v>
      </c>
      <c r="AC211" s="7">
        <v>1114830471.91787</v>
      </c>
      <c r="AD211" s="7">
        <v>1295361885.92419</v>
      </c>
      <c r="AE211" s="7">
        <v>995104305.34707499</v>
      </c>
      <c r="AF211" s="7">
        <v>1087471861.98928</v>
      </c>
      <c r="AG211" s="7">
        <v>856890498.62583399</v>
      </c>
      <c r="AH211" s="7">
        <v>490181456.62440997</v>
      </c>
      <c r="AI211" s="7">
        <v>701307602.28443003</v>
      </c>
      <c r="AJ211" s="7">
        <v>1055083945.37738</v>
      </c>
      <c r="AK211" s="7">
        <v>932974411.91714203</v>
      </c>
      <c r="AL211" s="7">
        <v>649644826.80044699</v>
      </c>
      <c r="AM211" s="7">
        <v>779981458.921489</v>
      </c>
      <c r="AN211" s="7">
        <v>679997997.59711695</v>
      </c>
      <c r="AO211" s="7">
        <v>768812334.80176198</v>
      </c>
      <c r="AP211" s="7">
        <v>911915970.68348396</v>
      </c>
      <c r="AQ211" s="7">
        <v>870758739.40678</v>
      </c>
      <c r="AR211" s="7">
        <v>941742152.70989501</v>
      </c>
      <c r="AS211" s="7">
        <v>850218033.62200701</v>
      </c>
      <c r="AT211" s="7">
        <v>672375927.34714794</v>
      </c>
      <c r="AU211" s="7">
        <v>669384768.87263</v>
      </c>
      <c r="AV211" s="7">
        <v>635874002.19874799</v>
      </c>
      <c r="AW211" s="7">
        <v>1090467712.30773</v>
      </c>
      <c r="AX211" s="7">
        <v>1253340519.5331099</v>
      </c>
      <c r="AY211" s="7">
        <v>1385810072.1921699</v>
      </c>
      <c r="AZ211" s="7">
        <v>1448536630.8814299</v>
      </c>
      <c r="BA211" s="7">
        <v>1650494366.99875</v>
      </c>
      <c r="BB211" s="7">
        <v>1885112201.8527801</v>
      </c>
      <c r="BC211" s="7">
        <v>2158496872.8579602</v>
      </c>
      <c r="BD211" s="7">
        <v>2505458705.03338</v>
      </c>
      <c r="BE211" s="7">
        <v>2453899846.8831701</v>
      </c>
      <c r="BF211" s="7">
        <v>2578026297.1591201</v>
      </c>
      <c r="BG211" s="7">
        <v>2942546781.0454798</v>
      </c>
      <c r="BH211" s="7">
        <v>3801862611.36414</v>
      </c>
      <c r="BI211" s="7">
        <v>4920343194.9933901</v>
      </c>
      <c r="BJ211" s="7">
        <v>5015157815.7340603</v>
      </c>
      <c r="BK211" s="7">
        <v>4218723875.1378999</v>
      </c>
      <c r="BL211" s="7">
        <v>3674794530.1895599</v>
      </c>
      <c r="BM211" s="7">
        <v>3739577973.23943</v>
      </c>
      <c r="BN211" s="7">
        <v>4085114794.2232399</v>
      </c>
      <c r="BO211" s="7">
        <v>4121733705.2916498</v>
      </c>
      <c r="BP211" s="7"/>
    </row>
    <row r="212" spans="1:68" hidden="1" outlineLevel="1" x14ac:dyDescent="0.2">
      <c r="A212" t="s">
        <v>111</v>
      </c>
      <c r="B212" t="s">
        <v>110</v>
      </c>
      <c r="C212" t="str">
        <f>VLOOKUP(B212,'Country Code &amp; Info'!A:D,2)</f>
        <v>El Salvador</v>
      </c>
      <c r="D212" t="b">
        <f>IF(ISNA(_xlfn.XLOOKUP(B212,'GDP Pred - 2060'!M:M,'GDP Pred - 2060'!M:M)), FALSE, TRUE)</f>
        <v>0</v>
      </c>
      <c r="E212" t="str">
        <f>VLOOKUP(B212,'Country Code &amp; Info'!A:D,3)</f>
        <v>Latin America &amp; Caribbean</v>
      </c>
      <c r="F212" t="s">
        <v>1</v>
      </c>
      <c r="G212" t="s">
        <v>0</v>
      </c>
      <c r="M212">
        <v>877720000</v>
      </c>
      <c r="N212">
        <v>929520000</v>
      </c>
      <c r="O212">
        <v>976200000</v>
      </c>
      <c r="P212" s="7">
        <v>1009760100</v>
      </c>
      <c r="Q212" s="7">
        <v>1049400000</v>
      </c>
      <c r="R212" s="7">
        <v>1132920000</v>
      </c>
      <c r="S212" s="7">
        <v>1186120000</v>
      </c>
      <c r="T212" s="7">
        <v>1263720000</v>
      </c>
      <c r="U212" s="7">
        <v>1442320000</v>
      </c>
      <c r="V212" s="7">
        <v>1665880000</v>
      </c>
      <c r="W212" s="7">
        <v>1884120100</v>
      </c>
      <c r="X212" s="7">
        <v>2328280100</v>
      </c>
      <c r="Y212" s="7">
        <v>2941640100</v>
      </c>
      <c r="Z212" s="7">
        <v>3127960000</v>
      </c>
      <c r="AA212" s="7">
        <v>3463639900</v>
      </c>
      <c r="AB212" s="7">
        <v>3573959900</v>
      </c>
      <c r="AC212" s="7">
        <v>3437200200</v>
      </c>
      <c r="AD212" s="7">
        <v>3399189100</v>
      </c>
      <c r="AE212" s="7">
        <v>3506347800</v>
      </c>
      <c r="AF212" s="7">
        <v>3661683400</v>
      </c>
      <c r="AG212" s="7">
        <v>3800368600</v>
      </c>
      <c r="AH212" s="7">
        <v>3771663200</v>
      </c>
      <c r="AI212" s="7">
        <v>3958045800</v>
      </c>
      <c r="AJ212" s="7">
        <v>4189880000</v>
      </c>
      <c r="AK212" s="7">
        <v>4372215300</v>
      </c>
      <c r="AL212" s="7">
        <v>4817542204.0267296</v>
      </c>
      <c r="AM212" s="7">
        <v>5252342400</v>
      </c>
      <c r="AN212" s="7">
        <v>5813399300</v>
      </c>
      <c r="AO212" s="7">
        <v>6680269200</v>
      </c>
      <c r="AP212" s="7">
        <v>7679384000</v>
      </c>
      <c r="AQ212" s="7">
        <v>8921947100</v>
      </c>
      <c r="AR212" s="7">
        <v>9586327800</v>
      </c>
      <c r="AS212" s="7">
        <v>10221705900</v>
      </c>
      <c r="AT212" s="7">
        <v>10936669900</v>
      </c>
      <c r="AU212" s="7">
        <v>11284197000</v>
      </c>
      <c r="AV212" s="7">
        <v>11784927700</v>
      </c>
      <c r="AW212" s="7">
        <v>12282533600</v>
      </c>
      <c r="AX212" s="7">
        <v>12664190300</v>
      </c>
      <c r="AY212" s="7">
        <v>13243892200</v>
      </c>
      <c r="AZ212" s="7">
        <v>13724810900</v>
      </c>
      <c r="BA212" s="7">
        <v>14698001400</v>
      </c>
      <c r="BB212" s="7">
        <v>15999886400</v>
      </c>
      <c r="BC212" s="7">
        <v>17011750900</v>
      </c>
      <c r="BD212" s="7">
        <v>17986890000</v>
      </c>
      <c r="BE212" s="7">
        <v>17601620000</v>
      </c>
      <c r="BF212" s="7">
        <v>18447920000</v>
      </c>
      <c r="BG212" s="7">
        <v>20283790000</v>
      </c>
      <c r="BH212" s="7">
        <v>21386140000</v>
      </c>
      <c r="BI212" s="7">
        <v>21990970000</v>
      </c>
      <c r="BJ212" s="7">
        <v>22593480000</v>
      </c>
      <c r="BK212" s="7">
        <v>23438240000</v>
      </c>
      <c r="BL212" s="7">
        <v>24191440000</v>
      </c>
      <c r="BM212" s="7">
        <v>24979200000</v>
      </c>
      <c r="BN212" s="7">
        <v>26117400000</v>
      </c>
      <c r="BO212" s="7">
        <v>27022640000</v>
      </c>
      <c r="BP212" s="7"/>
    </row>
    <row r="213" spans="1:68" hidden="1" outlineLevel="1" x14ac:dyDescent="0.2">
      <c r="A213" t="s">
        <v>109</v>
      </c>
      <c r="B213" t="s">
        <v>108</v>
      </c>
      <c r="C213" t="str">
        <f>VLOOKUP(B213,'Country Code &amp; Info'!A:D,2)</f>
        <v>San Marino</v>
      </c>
      <c r="D213" t="b">
        <f>IF(ISNA(_xlfn.XLOOKUP(B213,'GDP Pred - 2060'!M:M,'GDP Pred - 2060'!M:M)), FALSE, TRUE)</f>
        <v>0</v>
      </c>
      <c r="E213" t="str">
        <f>VLOOKUP(B213,'Country Code &amp; Info'!A:D,3)</f>
        <v>Europe &amp; Central Asia</v>
      </c>
      <c r="F213" t="s">
        <v>1</v>
      </c>
      <c r="G213" t="s">
        <v>0</v>
      </c>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v>1109098657.57511</v>
      </c>
      <c r="AV213" s="7">
        <v>1005159388.24397</v>
      </c>
      <c r="AW213" s="7">
        <v>1077413479.05282</v>
      </c>
      <c r="AX213" s="7">
        <v>1168269230.7692299</v>
      </c>
      <c r="AY213" s="7">
        <v>1464326160.8153999</v>
      </c>
      <c r="AZ213" s="7">
        <v>1723750000</v>
      </c>
      <c r="BA213" s="7">
        <v>1785847531.4015701</v>
      </c>
      <c r="BB213" s="7">
        <v>1908167105.7583699</v>
      </c>
      <c r="BC213" s="7">
        <v>2185874623.5970402</v>
      </c>
      <c r="BD213" s="7">
        <v>2393437820.41892</v>
      </c>
      <c r="BE213" s="7">
        <v>2056126701.86163</v>
      </c>
      <c r="BF213" s="7">
        <v>1881214370.93994</v>
      </c>
      <c r="BG213" s="7">
        <v>1813752783.96437</v>
      </c>
      <c r="BH213" s="7">
        <v>1604779647.95066</v>
      </c>
      <c r="BI213" s="7">
        <v>1678841811.6615801</v>
      </c>
      <c r="BJ213" s="7">
        <v>1673973694.69908</v>
      </c>
      <c r="BK213" s="7">
        <v>1419394771.21029</v>
      </c>
      <c r="BL213" s="7">
        <v>1468377272.1385901</v>
      </c>
      <c r="BM213" s="7">
        <v>1528630707.4979401</v>
      </c>
      <c r="BN213" s="7">
        <v>1655300872.53427</v>
      </c>
      <c r="BO213" s="7"/>
      <c r="BP213" s="7"/>
    </row>
    <row r="214" spans="1:68" hidden="1" outlineLevel="1" x14ac:dyDescent="0.2">
      <c r="A214" t="s">
        <v>107</v>
      </c>
      <c r="B214" t="s">
        <v>106</v>
      </c>
      <c r="C214" t="str">
        <f>VLOOKUP(B214,'Country Code &amp; Info'!A:D,2)</f>
        <v>Somalia</v>
      </c>
      <c r="D214" t="b">
        <f>IF(ISNA(_xlfn.XLOOKUP(B214,'GDP Pred - 2060'!M:M,'GDP Pred - 2060'!M:M)), FALSE, TRUE)</f>
        <v>0</v>
      </c>
      <c r="E214" t="str">
        <f>VLOOKUP(B214,'Country Code &amp; Info'!A:D,3)</f>
        <v>Sub-Saharan Africa</v>
      </c>
      <c r="F214" t="s">
        <v>1</v>
      </c>
      <c r="G214" t="s">
        <v>0</v>
      </c>
      <c r="H214">
        <v>180459936.776025</v>
      </c>
      <c r="I214">
        <v>191659914.37603399</v>
      </c>
      <c r="J214">
        <v>203531927.54722899</v>
      </c>
      <c r="K214">
        <v>216145935.94162601</v>
      </c>
      <c r="L214">
        <v>229529912.668035</v>
      </c>
      <c r="M214">
        <v>243724533.17280099</v>
      </c>
      <c r="N214">
        <v>257374455.75326499</v>
      </c>
      <c r="O214">
        <v>271780364.83781099</v>
      </c>
      <c r="P214" s="7">
        <v>286718279.69032198</v>
      </c>
      <c r="Q214" s="7">
        <v>306357284.57142901</v>
      </c>
      <c r="R214" s="7">
        <v>322600009.14285702</v>
      </c>
      <c r="S214" s="7">
        <v>331102742.19341803</v>
      </c>
      <c r="T214" s="7">
        <v>416942436.92783803</v>
      </c>
      <c r="U214" s="7">
        <v>507028428.24166203</v>
      </c>
      <c r="V214" s="7">
        <v>467577432.24781603</v>
      </c>
      <c r="W214" s="7">
        <v>710850226.52899098</v>
      </c>
      <c r="X214" s="7">
        <v>807275808.73709297</v>
      </c>
      <c r="Y214" s="7">
        <v>498550873.04347801</v>
      </c>
      <c r="Z214" s="7">
        <v>564986059.66850805</v>
      </c>
      <c r="AA214" s="7">
        <v>590419855.11810994</v>
      </c>
      <c r="AB214" s="7">
        <v>603592656.822209</v>
      </c>
      <c r="AC214" s="7">
        <v>699112266.83576405</v>
      </c>
      <c r="AD214" s="7">
        <v>774419569.69906604</v>
      </c>
      <c r="AE214" s="7">
        <v>733901365.93535399</v>
      </c>
      <c r="AF214" s="7">
        <v>788307213.43823504</v>
      </c>
      <c r="AG214" s="7">
        <v>876404617.65650105</v>
      </c>
      <c r="AH214" s="7">
        <v>930318705.332201</v>
      </c>
      <c r="AI214" s="7">
        <v>1009792724.39772</v>
      </c>
      <c r="AJ214" s="7">
        <v>1038291284.49695</v>
      </c>
      <c r="AK214" s="7">
        <v>1092392963.1989999</v>
      </c>
      <c r="AL214" s="7">
        <v>917044228.01267898</v>
      </c>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row>
    <row r="215" spans="1:68" hidden="1" outlineLevel="1" x14ac:dyDescent="0.2">
      <c r="A215" t="s">
        <v>105</v>
      </c>
      <c r="B215" t="s">
        <v>104</v>
      </c>
      <c r="C215" t="str">
        <f>VLOOKUP(B215,'Country Code &amp; Info'!A:D,2)</f>
        <v>Serbia</v>
      </c>
      <c r="D215" t="b">
        <f>IF(ISNA(_xlfn.XLOOKUP(B215,'GDP Pred - 2060'!M:M,'GDP Pred - 2060'!M:M)), FALSE, TRUE)</f>
        <v>0</v>
      </c>
      <c r="E215" t="str">
        <f>VLOOKUP(B215,'Country Code &amp; Info'!A:D,3)</f>
        <v>Europe &amp; Central Asia</v>
      </c>
      <c r="F215" t="s">
        <v>1</v>
      </c>
      <c r="G215" t="s">
        <v>0</v>
      </c>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v>16832598870.056499</v>
      </c>
      <c r="AR215" s="7">
        <v>21818007448.7896</v>
      </c>
      <c r="AS215" s="7">
        <v>25676487999.594101</v>
      </c>
      <c r="AT215" s="7">
        <v>19457979423.375999</v>
      </c>
      <c r="AU215" s="7">
        <v>19388663551.001202</v>
      </c>
      <c r="AV215" s="7">
        <v>6875845986.5212097</v>
      </c>
      <c r="AW215" s="7">
        <v>12960538723.7591</v>
      </c>
      <c r="AX215" s="7">
        <v>17120906918.3503</v>
      </c>
      <c r="AY215" s="7">
        <v>22482365321.765598</v>
      </c>
      <c r="AZ215" s="7">
        <v>26141968161.0924</v>
      </c>
      <c r="BA215" s="7">
        <v>27683225959.246799</v>
      </c>
      <c r="BB215" s="7">
        <v>32482070360.3204</v>
      </c>
      <c r="BC215" s="7">
        <v>43170990616.4729</v>
      </c>
      <c r="BD215" s="7">
        <v>52194221468.500702</v>
      </c>
      <c r="BE215" s="7">
        <v>45162894380.931801</v>
      </c>
      <c r="BF215" s="7">
        <v>41819468691.825104</v>
      </c>
      <c r="BG215" s="7">
        <v>49258136128.967201</v>
      </c>
      <c r="BH215" s="7">
        <v>43309252921.056702</v>
      </c>
      <c r="BI215" s="7">
        <v>48394239474.676201</v>
      </c>
      <c r="BJ215" s="7">
        <v>47062206677.6539</v>
      </c>
      <c r="BK215" s="7">
        <v>39655958842.547798</v>
      </c>
      <c r="BL215" s="7">
        <v>40692643373.0327</v>
      </c>
      <c r="BM215" s="7">
        <v>44179055279.888702</v>
      </c>
      <c r="BN215" s="7">
        <v>50640650221.462196</v>
      </c>
      <c r="BO215" s="7">
        <v>51475016532.129303</v>
      </c>
      <c r="BP215" s="7"/>
    </row>
    <row r="216" spans="1:68" hidden="1" outlineLevel="1" x14ac:dyDescent="0.2">
      <c r="A216" t="s">
        <v>103</v>
      </c>
      <c r="B216" t="s">
        <v>102</v>
      </c>
      <c r="C216" t="str">
        <f>VLOOKUP(B216,'Country Code &amp; Info'!A:D,2)</f>
        <v>Sub-Saharan Africa (excluding high income)</v>
      </c>
      <c r="D216" t="b">
        <f>IF(ISNA(_xlfn.XLOOKUP(B216,'GDP Pred - 2060'!M:M,'GDP Pred - 2060'!M:M)), FALSE, TRUE)</f>
        <v>0</v>
      </c>
      <c r="E216">
        <f>VLOOKUP(B216,'Country Code &amp; Info'!A:D,3)</f>
        <v>0</v>
      </c>
      <c r="F216" t="s">
        <v>1</v>
      </c>
      <c r="G216" t="s">
        <v>0</v>
      </c>
      <c r="H216">
        <v>29771852731.4464</v>
      </c>
      <c r="I216">
        <v>30935683296.899101</v>
      </c>
      <c r="J216">
        <v>33516929623.4263</v>
      </c>
      <c r="K216">
        <v>38399587163.8106</v>
      </c>
      <c r="L216">
        <v>37501573294.232399</v>
      </c>
      <c r="M216">
        <v>41763183885.397301</v>
      </c>
      <c r="N216">
        <v>45064561240.120499</v>
      </c>
      <c r="O216">
        <v>44545661526.020401</v>
      </c>
      <c r="P216" s="7">
        <v>47643035264.004601</v>
      </c>
      <c r="Q216" s="7">
        <v>54529946863.694603</v>
      </c>
      <c r="R216" s="7">
        <v>64108598237.998497</v>
      </c>
      <c r="S216" s="7">
        <v>65224636741.376701</v>
      </c>
      <c r="T216" s="7">
        <v>73575157124.009598</v>
      </c>
      <c r="U216" s="7">
        <v>94062974556.078903</v>
      </c>
      <c r="V216" s="7">
        <v>122993046209.668</v>
      </c>
      <c r="W216" s="7">
        <v>135563563710.384</v>
      </c>
      <c r="X216" s="7">
        <v>147235990105.44299</v>
      </c>
      <c r="Y216" s="7">
        <v>161711567683.61499</v>
      </c>
      <c r="Z216" s="7">
        <v>178598676371.495</v>
      </c>
      <c r="AA216" s="7">
        <v>214948417306.00201</v>
      </c>
      <c r="AB216" s="7">
        <v>271473798896.59799</v>
      </c>
      <c r="AC216" s="7">
        <v>379926337998.612</v>
      </c>
      <c r="AD216" s="7">
        <v>349384549650.84698</v>
      </c>
      <c r="AE216" s="7">
        <v>304081337722.901</v>
      </c>
      <c r="AF216" s="7">
        <v>265603665980.23599</v>
      </c>
      <c r="AG216" s="7">
        <v>250984254526.52301</v>
      </c>
      <c r="AH216" s="7">
        <v>257342602490.76999</v>
      </c>
      <c r="AI216" s="7">
        <v>293529417721.52698</v>
      </c>
      <c r="AJ216" s="7">
        <v>302239227594.39502</v>
      </c>
      <c r="AK216" s="7">
        <v>300358173504.16803</v>
      </c>
      <c r="AL216" s="7">
        <v>337112493414.05798</v>
      </c>
      <c r="AM216" s="7">
        <v>341781432301.43799</v>
      </c>
      <c r="AN216" s="7">
        <v>336820288828.37402</v>
      </c>
      <c r="AO216" s="7">
        <v>313476264601.97699</v>
      </c>
      <c r="AP216" s="7">
        <v>308163166157.31598</v>
      </c>
      <c r="AQ216" s="7">
        <v>353458157614.10797</v>
      </c>
      <c r="AR216" s="7">
        <v>364903283403.10699</v>
      </c>
      <c r="AS216" s="7">
        <v>379499085219.78497</v>
      </c>
      <c r="AT216" s="7">
        <v>366098277949.03003</v>
      </c>
      <c r="AU216" s="7">
        <v>370986481789.58801</v>
      </c>
      <c r="AV216" s="7">
        <v>395042771374.78101</v>
      </c>
      <c r="AW216" s="7">
        <v>376898989267.93597</v>
      </c>
      <c r="AX216" s="7">
        <v>411120520926.87097</v>
      </c>
      <c r="AY216" s="7">
        <v>515543114082.224</v>
      </c>
      <c r="AZ216" s="7">
        <v>641980595040.31702</v>
      </c>
      <c r="BA216" s="7">
        <v>763955755426.38501</v>
      </c>
      <c r="BB216" s="7">
        <v>907822754847.58899</v>
      </c>
      <c r="BC216" s="7">
        <v>1053806175216.8101</v>
      </c>
      <c r="BD216" s="7">
        <v>1208269305875.1001</v>
      </c>
      <c r="BE216" s="7">
        <v>1151766667557.46</v>
      </c>
      <c r="BF216" s="7">
        <v>1365554756048.1001</v>
      </c>
      <c r="BG216" s="7">
        <v>1541363847367.1101</v>
      </c>
      <c r="BH216" s="7">
        <v>1622381989823.8201</v>
      </c>
      <c r="BI216" s="7">
        <v>1728625447634.02</v>
      </c>
      <c r="BJ216" s="7">
        <v>1794595480407.53</v>
      </c>
      <c r="BK216" s="7">
        <v>1648848763840.8799</v>
      </c>
      <c r="BL216" s="7">
        <v>1526703538849.8301</v>
      </c>
      <c r="BM216" s="7">
        <v>1626990301193.1299</v>
      </c>
      <c r="BN216" s="7">
        <v>1705376028962.5</v>
      </c>
      <c r="BO216" s="7">
        <v>1751180043654.4299</v>
      </c>
      <c r="BP216" s="7"/>
    </row>
    <row r="217" spans="1:68" hidden="1" outlineLevel="1" x14ac:dyDescent="0.2">
      <c r="A217" t="s">
        <v>101</v>
      </c>
      <c r="B217" t="s">
        <v>100</v>
      </c>
      <c r="C217" t="str">
        <f>VLOOKUP(B217,'Country Code &amp; Info'!A:D,2)</f>
        <v>South Sudan</v>
      </c>
      <c r="D217" t="b">
        <f>IF(ISNA(_xlfn.XLOOKUP(B217,'GDP Pred - 2060'!M:M,'GDP Pred - 2060'!M:M)), FALSE, TRUE)</f>
        <v>0</v>
      </c>
      <c r="E217" t="str">
        <f>VLOOKUP(B217,'Country Code &amp; Info'!A:D,3)</f>
        <v>Sub-Saharan Africa</v>
      </c>
      <c r="F217" t="s">
        <v>1</v>
      </c>
      <c r="G217" t="s">
        <v>0</v>
      </c>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v>14586253383.0632</v>
      </c>
      <c r="BE217" s="7">
        <v>12231264525.067101</v>
      </c>
      <c r="BF217" s="7">
        <v>14602072410.9506</v>
      </c>
      <c r="BG217" s="7">
        <v>14907308932.753401</v>
      </c>
      <c r="BH217" s="7">
        <v>11931472169.491501</v>
      </c>
      <c r="BI217" s="7">
        <v>18426469016.9492</v>
      </c>
      <c r="BJ217" s="7">
        <v>13962212847.4576</v>
      </c>
      <c r="BK217" s="7">
        <v>11997800760.224199</v>
      </c>
      <c r="BL217" s="7"/>
      <c r="BM217" s="7"/>
      <c r="BN217" s="7"/>
      <c r="BO217" s="7"/>
      <c r="BP217" s="7"/>
    </row>
    <row r="218" spans="1:68" hidden="1" outlineLevel="1" x14ac:dyDescent="0.2">
      <c r="A218" t="s">
        <v>99</v>
      </c>
      <c r="B218" t="s">
        <v>98</v>
      </c>
      <c r="C218" t="str">
        <f>VLOOKUP(B218,'Country Code &amp; Info'!A:D,2)</f>
        <v>Sub-Saharan Africa</v>
      </c>
      <c r="D218" t="b">
        <f>IF(ISNA(_xlfn.XLOOKUP(B218,'GDP Pred - 2060'!M:M,'GDP Pred - 2060'!M:M)), FALSE, TRUE)</f>
        <v>0</v>
      </c>
      <c r="E218">
        <f>VLOOKUP(B218,'Country Code &amp; Info'!A:D,3)</f>
        <v>0</v>
      </c>
      <c r="F218" t="s">
        <v>1</v>
      </c>
      <c r="G218" t="s">
        <v>0</v>
      </c>
      <c r="H218">
        <v>29922675704.169998</v>
      </c>
      <c r="I218">
        <v>31091393770.8339</v>
      </c>
      <c r="J218">
        <v>33685725733.7449</v>
      </c>
      <c r="K218">
        <v>38592341348.344803</v>
      </c>
      <c r="L218">
        <v>37691842856.915703</v>
      </c>
      <c r="M218">
        <v>41973341059.184898</v>
      </c>
      <c r="N218">
        <v>45290888058.840897</v>
      </c>
      <c r="O218">
        <v>44769808089.488899</v>
      </c>
      <c r="P218" s="7">
        <v>47880850987.110001</v>
      </c>
      <c r="Q218" s="7">
        <v>54799964810.745499</v>
      </c>
      <c r="R218" s="7">
        <v>64425030080.113197</v>
      </c>
      <c r="S218" s="7">
        <v>65550163635.796204</v>
      </c>
      <c r="T218" s="7">
        <v>73948909000.138901</v>
      </c>
      <c r="U218" s="7">
        <v>94538254240.712296</v>
      </c>
      <c r="V218" s="7">
        <v>123608799827.105</v>
      </c>
      <c r="W218" s="7">
        <v>136242540797.325</v>
      </c>
      <c r="X218" s="7">
        <v>147970482171.746</v>
      </c>
      <c r="Y218" s="7">
        <v>162585763201.37201</v>
      </c>
      <c r="Z218" s="7">
        <v>179697503231.66299</v>
      </c>
      <c r="AA218" s="7">
        <v>216285794210.63501</v>
      </c>
      <c r="AB218" s="7">
        <v>272705962366.04401</v>
      </c>
      <c r="AC218" s="7">
        <v>381121992902.47803</v>
      </c>
      <c r="AD218" s="7">
        <v>350519103699.08502</v>
      </c>
      <c r="AE218" s="7">
        <v>305247138374.95898</v>
      </c>
      <c r="AF218" s="7">
        <v>266739053360.487</v>
      </c>
      <c r="AG218" s="7">
        <v>252181962444.314</v>
      </c>
      <c r="AH218" s="7">
        <v>258985016648.13199</v>
      </c>
      <c r="AI218" s="7">
        <v>295636868778.43701</v>
      </c>
      <c r="AJ218" s="7">
        <v>304643909582.56897</v>
      </c>
      <c r="AK218" s="7">
        <v>302833453507.92798</v>
      </c>
      <c r="AL218" s="7">
        <v>340127469754.43903</v>
      </c>
      <c r="AM218" s="7">
        <v>345010172615.45801</v>
      </c>
      <c r="AN218" s="7">
        <v>340483772508.21301</v>
      </c>
      <c r="AO218" s="7">
        <v>317223871236.88702</v>
      </c>
      <c r="AP218" s="7">
        <v>312223643151.27301</v>
      </c>
      <c r="AQ218" s="7">
        <v>358023546960.15601</v>
      </c>
      <c r="AR218" s="7">
        <v>369849212686.229</v>
      </c>
      <c r="AS218" s="7">
        <v>384265406886.70398</v>
      </c>
      <c r="AT218" s="7">
        <v>370894769955.29999</v>
      </c>
      <c r="AU218" s="7">
        <v>375973817003.88501</v>
      </c>
      <c r="AV218" s="7">
        <v>400342778834.95502</v>
      </c>
      <c r="AW218" s="7">
        <v>382158344977.45801</v>
      </c>
      <c r="AX218" s="7">
        <v>416682693415.18103</v>
      </c>
      <c r="AY218" s="7">
        <v>522089123809.79401</v>
      </c>
      <c r="AZ218" s="7">
        <v>649419157844.76697</v>
      </c>
      <c r="BA218" s="7">
        <v>771369366390.62097</v>
      </c>
      <c r="BB218" s="7">
        <v>915864936162.20801</v>
      </c>
      <c r="BC218" s="7">
        <v>1062984321742.22</v>
      </c>
      <c r="BD218" s="7">
        <v>1219226086445.3899</v>
      </c>
      <c r="BE218" s="7">
        <v>1161741728869.48</v>
      </c>
      <c r="BF218" s="7">
        <v>1376526185708.73</v>
      </c>
      <c r="BG218" s="7">
        <v>1553945789839.3601</v>
      </c>
      <c r="BH218" s="7">
        <v>1635107344173.1299</v>
      </c>
      <c r="BI218" s="7">
        <v>1742079222307.1101</v>
      </c>
      <c r="BJ218" s="7">
        <v>1808737756281.4399</v>
      </c>
      <c r="BK218" s="7">
        <v>1661914707751.22</v>
      </c>
      <c r="BL218" s="7">
        <v>1540370434904.8701</v>
      </c>
      <c r="BM218" s="7">
        <v>1641784086541.6399</v>
      </c>
      <c r="BN218" s="7">
        <v>1721156393779.71</v>
      </c>
      <c r="BO218" s="7">
        <v>1766941400078.0901</v>
      </c>
      <c r="BP218" s="7"/>
    </row>
    <row r="219" spans="1:68" hidden="1" outlineLevel="1" x14ac:dyDescent="0.2">
      <c r="A219" t="s">
        <v>97</v>
      </c>
      <c r="B219" t="s">
        <v>96</v>
      </c>
      <c r="C219" t="str">
        <f>VLOOKUP(B219,'Country Code &amp; Info'!A:D,2)</f>
        <v>Small states</v>
      </c>
      <c r="D219" t="b">
        <f>IF(ISNA(_xlfn.XLOOKUP(B219,'GDP Pred - 2060'!M:M,'GDP Pred - 2060'!M:M)), FALSE, TRUE)</f>
        <v>0</v>
      </c>
      <c r="E219">
        <f>VLOOKUP(B219,'Country Code &amp; Info'!A:D,3)</f>
        <v>0</v>
      </c>
      <c r="F219" t="s">
        <v>1</v>
      </c>
      <c r="G219" t="s">
        <v>0</v>
      </c>
      <c r="P219" s="7"/>
      <c r="Q219" s="7"/>
      <c r="R219" s="7">
        <v>7898549224.4629898</v>
      </c>
      <c r="S219" s="7">
        <v>8885713985.8964901</v>
      </c>
      <c r="T219" s="7">
        <v>10470924561.9851</v>
      </c>
      <c r="U219" s="7">
        <v>13048166818.572001</v>
      </c>
      <c r="V219" s="7">
        <v>20268409666.480999</v>
      </c>
      <c r="W219" s="7">
        <v>23072577154.263699</v>
      </c>
      <c r="X219" s="7">
        <v>26337536932.642799</v>
      </c>
      <c r="Y219" s="7">
        <v>29909227792.16</v>
      </c>
      <c r="Z219" s="7">
        <v>32157336025.836899</v>
      </c>
      <c r="AA219" s="7">
        <v>39906626209.176697</v>
      </c>
      <c r="AB219" s="7">
        <v>53094804186.265099</v>
      </c>
      <c r="AC219" s="7">
        <v>54860722821.055397</v>
      </c>
      <c r="AD219" s="7">
        <v>54600774544.070702</v>
      </c>
      <c r="AE219" s="7">
        <v>52824363574.900803</v>
      </c>
      <c r="AF219" s="7">
        <v>52339459037.437897</v>
      </c>
      <c r="AG219" s="7">
        <v>50416325425.216599</v>
      </c>
      <c r="AH219" s="7">
        <v>49485674262.750397</v>
      </c>
      <c r="AI219" s="7">
        <v>56524663669.147797</v>
      </c>
      <c r="AJ219" s="7">
        <v>62247931397.085297</v>
      </c>
      <c r="AK219" s="7">
        <v>64759395635.063797</v>
      </c>
      <c r="AL219" s="7">
        <v>74985438895.248199</v>
      </c>
      <c r="AM219" s="7">
        <v>76534592203.606995</v>
      </c>
      <c r="AN219" s="7">
        <v>81459878590.251801</v>
      </c>
      <c r="AO219" s="7">
        <v>80283348960.7621</v>
      </c>
      <c r="AP219" s="7">
        <v>84391851251.309006</v>
      </c>
      <c r="AQ219" s="7">
        <v>95802399591.036407</v>
      </c>
      <c r="AR219" s="7">
        <v>101857532422.14</v>
      </c>
      <c r="AS219" s="7">
        <v>108925574388.82201</v>
      </c>
      <c r="AT219" s="7">
        <v>108762264387.918</v>
      </c>
      <c r="AU219" s="7">
        <v>116575795380.672</v>
      </c>
      <c r="AV219" s="7">
        <v>128940492753.888</v>
      </c>
      <c r="AW219" s="7">
        <v>129495885098.418</v>
      </c>
      <c r="AX219" s="7">
        <v>138586546608.73599</v>
      </c>
      <c r="AY219" s="7">
        <v>165748524808.41599</v>
      </c>
      <c r="AZ219" s="7">
        <v>199540357173.647</v>
      </c>
      <c r="BA219" s="7">
        <v>237700940964.62201</v>
      </c>
      <c r="BB219" s="7">
        <v>276672527431.112</v>
      </c>
      <c r="BC219" s="7">
        <v>331944502266.66699</v>
      </c>
      <c r="BD219" s="7">
        <v>399736143206.89099</v>
      </c>
      <c r="BE219" s="7">
        <v>342584652761.49402</v>
      </c>
      <c r="BF219" s="7">
        <v>393568405926.43201</v>
      </c>
      <c r="BG219" s="7">
        <v>474361335043.01202</v>
      </c>
      <c r="BH219" s="7">
        <v>494659019625.88898</v>
      </c>
      <c r="BI219" s="7">
        <v>514336807607.28497</v>
      </c>
      <c r="BJ219" s="7">
        <v>530544302530.388</v>
      </c>
      <c r="BK219" s="7">
        <v>452652416568.461</v>
      </c>
      <c r="BL219" s="7">
        <v>445068532250.10602</v>
      </c>
      <c r="BM219" s="7">
        <v>480558936881.71899</v>
      </c>
      <c r="BN219" s="7">
        <v>528052950897.01898</v>
      </c>
      <c r="BO219" s="7">
        <v>520457174770.63202</v>
      </c>
      <c r="BP219" s="7"/>
    </row>
    <row r="220" spans="1:68" hidden="1" outlineLevel="1" x14ac:dyDescent="0.2">
      <c r="A220" t="s">
        <v>95</v>
      </c>
      <c r="B220" t="s">
        <v>94</v>
      </c>
      <c r="C220" t="str">
        <f>VLOOKUP(B220,'Country Code &amp; Info'!A:D,2)</f>
        <v>Sao Tome and Principe</v>
      </c>
      <c r="D220" t="b">
        <f>IF(ISNA(_xlfn.XLOOKUP(B220,'GDP Pred - 2060'!M:M,'GDP Pred - 2060'!M:M)), FALSE, TRUE)</f>
        <v>0</v>
      </c>
      <c r="E220" t="str">
        <f>VLOOKUP(B220,'Country Code &amp; Info'!A:D,3)</f>
        <v>Sub-Saharan Africa</v>
      </c>
      <c r="F220" t="s">
        <v>1</v>
      </c>
      <c r="G220" t="s">
        <v>0</v>
      </c>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v>75951210.685244501</v>
      </c>
      <c r="AX220" s="7">
        <v>85171308.165443495</v>
      </c>
      <c r="AY220" s="7">
        <v>102085583.465275</v>
      </c>
      <c r="AZ220" s="7">
        <v>114582561.627097</v>
      </c>
      <c r="BA220" s="7">
        <v>136450274.67323399</v>
      </c>
      <c r="BB220" s="7">
        <v>142775597.255916</v>
      </c>
      <c r="BC220" s="7">
        <v>149146423.08374199</v>
      </c>
      <c r="BD220" s="7">
        <v>188021190.59284699</v>
      </c>
      <c r="BE220" s="7">
        <v>187820464.57105801</v>
      </c>
      <c r="BF220" s="7">
        <v>196652166.278474</v>
      </c>
      <c r="BG220" s="7">
        <v>231488665.218885</v>
      </c>
      <c r="BH220" s="7">
        <v>250680453.14891499</v>
      </c>
      <c r="BI220" s="7">
        <v>300553785.02386701</v>
      </c>
      <c r="BJ220" s="7">
        <v>346527949.76150602</v>
      </c>
      <c r="BK220" s="7">
        <v>316065369.885019</v>
      </c>
      <c r="BL220" s="7">
        <v>345495358.37631899</v>
      </c>
      <c r="BM220" s="7">
        <v>375614556.38231301</v>
      </c>
      <c r="BN220" s="7">
        <v>412261829.64857602</v>
      </c>
      <c r="BO220" s="7">
        <v>418637388.98805201</v>
      </c>
      <c r="BP220" s="7"/>
    </row>
    <row r="221" spans="1:68" hidden="1" outlineLevel="1" x14ac:dyDescent="0.2">
      <c r="A221" t="s">
        <v>93</v>
      </c>
      <c r="B221" t="s">
        <v>92</v>
      </c>
      <c r="C221" t="str">
        <f>VLOOKUP(B221,'Country Code &amp; Info'!A:D,2)</f>
        <v>Suriname</v>
      </c>
      <c r="D221" t="b">
        <f>IF(ISNA(_xlfn.XLOOKUP(B221,'GDP Pred - 2060'!M:M,'GDP Pred - 2060'!M:M)), FALSE, TRUE)</f>
        <v>0</v>
      </c>
      <c r="E221" t="str">
        <f>VLOOKUP(B221,'Country Code &amp; Info'!A:D,3)</f>
        <v>Latin America &amp; Caribbean</v>
      </c>
      <c r="F221" t="s">
        <v>1</v>
      </c>
      <c r="G221" t="s">
        <v>0</v>
      </c>
      <c r="H221">
        <v>99650000</v>
      </c>
      <c r="I221">
        <v>107700000</v>
      </c>
      <c r="J221">
        <v>116150000</v>
      </c>
      <c r="K221">
        <v>125950000</v>
      </c>
      <c r="L221">
        <v>134400000</v>
      </c>
      <c r="M221">
        <v>154150000</v>
      </c>
      <c r="N221">
        <v>190350000</v>
      </c>
      <c r="O221">
        <v>220700000</v>
      </c>
      <c r="P221" s="7">
        <v>241350000</v>
      </c>
      <c r="Q221" s="7">
        <v>259650000</v>
      </c>
      <c r="R221" s="7">
        <v>274900000</v>
      </c>
      <c r="S221" s="7">
        <v>301000000</v>
      </c>
      <c r="T221" s="7">
        <v>311950000</v>
      </c>
      <c r="U221" s="7">
        <v>339450000</v>
      </c>
      <c r="V221" s="7">
        <v>409850000</v>
      </c>
      <c r="W221" s="7">
        <v>465500000</v>
      </c>
      <c r="X221" s="7">
        <v>505500000</v>
      </c>
      <c r="Y221" s="7">
        <v>641500000</v>
      </c>
      <c r="Z221" s="7">
        <v>735500000</v>
      </c>
      <c r="AA221" s="7">
        <v>782500000</v>
      </c>
      <c r="AB221" s="7">
        <v>795000000</v>
      </c>
      <c r="AC221" s="7">
        <v>889000000</v>
      </c>
      <c r="AD221" s="7">
        <v>915000000</v>
      </c>
      <c r="AE221" s="7">
        <v>883500000</v>
      </c>
      <c r="AF221" s="7">
        <v>864000000</v>
      </c>
      <c r="AG221" s="7">
        <v>873000000</v>
      </c>
      <c r="AH221" s="7">
        <v>891000000</v>
      </c>
      <c r="AI221" s="7">
        <v>980000000</v>
      </c>
      <c r="AJ221" s="7">
        <v>1161000000</v>
      </c>
      <c r="AK221" s="7">
        <v>542600000</v>
      </c>
      <c r="AL221" s="7">
        <v>388400000</v>
      </c>
      <c r="AM221" s="7">
        <v>448100000</v>
      </c>
      <c r="AN221" s="7">
        <v>404600000</v>
      </c>
      <c r="AO221" s="7">
        <v>428764705.88235301</v>
      </c>
      <c r="AP221" s="7">
        <v>605492537.31343305</v>
      </c>
      <c r="AQ221" s="7">
        <v>691590497.73755705</v>
      </c>
      <c r="AR221" s="7">
        <v>861411471.32169604</v>
      </c>
      <c r="AS221" s="7">
        <v>926422500</v>
      </c>
      <c r="AT221" s="7">
        <v>1110850000</v>
      </c>
      <c r="AU221" s="7">
        <v>886290697.67441905</v>
      </c>
      <c r="AV221" s="7">
        <v>947671969.69696999</v>
      </c>
      <c r="AW221" s="7">
        <v>834279357.79816496</v>
      </c>
      <c r="AX221" s="7">
        <v>1093574468.0851099</v>
      </c>
      <c r="AY221" s="7">
        <v>1274190311.41869</v>
      </c>
      <c r="AZ221" s="7">
        <v>1484092538.4052701</v>
      </c>
      <c r="BA221" s="7">
        <v>1793388732.29125</v>
      </c>
      <c r="BB221" s="7">
        <v>2626380435.1787701</v>
      </c>
      <c r="BC221" s="7">
        <v>2936612021.8579202</v>
      </c>
      <c r="BD221" s="7">
        <v>3532969034.6083798</v>
      </c>
      <c r="BE221" s="7">
        <v>3875409836.0655699</v>
      </c>
      <c r="BF221" s="7">
        <v>4368398047.6433296</v>
      </c>
      <c r="BG221" s="7">
        <v>4422276621.7870302</v>
      </c>
      <c r="BH221" s="7">
        <v>4980000000</v>
      </c>
      <c r="BI221" s="7">
        <v>5145757575.7575798</v>
      </c>
      <c r="BJ221" s="7">
        <v>5240606060.60606</v>
      </c>
      <c r="BK221" s="7">
        <v>4787367928.1177702</v>
      </c>
      <c r="BL221" s="7">
        <v>3128953536.9103799</v>
      </c>
      <c r="BM221" s="7">
        <v>3216207914.3128099</v>
      </c>
      <c r="BN221" s="7">
        <v>3464656616.41541</v>
      </c>
      <c r="BO221" s="7">
        <v>3697371949.5843401</v>
      </c>
      <c r="BP221" s="7"/>
    </row>
    <row r="222" spans="1:68" hidden="1" outlineLevel="1" x14ac:dyDescent="0.2">
      <c r="A222" t="s">
        <v>91</v>
      </c>
      <c r="B222" t="s">
        <v>90</v>
      </c>
      <c r="C222" t="str">
        <f>VLOOKUP(B222,'Country Code &amp; Info'!A:D,2)</f>
        <v>Slovak Republic</v>
      </c>
      <c r="D222" t="b">
        <f>IF(ISNA(_xlfn.XLOOKUP(B222,'GDP Pred - 2060'!M:M,'GDP Pred - 2060'!M:M)), FALSE, TRUE)</f>
        <v>1</v>
      </c>
      <c r="E222" t="str">
        <f>VLOOKUP(B222,'Country Code &amp; Info'!A:D,3)</f>
        <v>Europe &amp; Central Asia</v>
      </c>
      <c r="F222" t="s">
        <v>1</v>
      </c>
      <c r="G222" t="s">
        <v>0</v>
      </c>
      <c r="P222" s="7"/>
      <c r="Q222" s="7"/>
      <c r="R222" s="7"/>
      <c r="S222" s="7"/>
      <c r="T222" s="7"/>
      <c r="U222" s="7"/>
      <c r="V222" s="7"/>
      <c r="W222" s="7"/>
      <c r="X222" s="7"/>
      <c r="Y222" s="7"/>
      <c r="Z222" s="7"/>
      <c r="AA222" s="7"/>
      <c r="AB222" s="7"/>
      <c r="AC222" s="7"/>
      <c r="AD222" s="7"/>
      <c r="AE222" s="7"/>
      <c r="AF222" s="7"/>
      <c r="AG222" s="7"/>
      <c r="AH222" s="7"/>
      <c r="AI222" s="7"/>
      <c r="AJ222" s="7"/>
      <c r="AK222" s="7"/>
      <c r="AL222" s="7">
        <v>12747380650.0762</v>
      </c>
      <c r="AM222" s="7">
        <v>14272201755.4704</v>
      </c>
      <c r="AN222" s="7">
        <v>15495514296.804199</v>
      </c>
      <c r="AO222" s="7">
        <v>16520676973.5301</v>
      </c>
      <c r="AP222" s="7">
        <v>20162936291.375</v>
      </c>
      <c r="AQ222" s="7">
        <v>25840146405.228802</v>
      </c>
      <c r="AR222" s="7">
        <v>27925036755.3866</v>
      </c>
      <c r="AS222" s="7">
        <v>27706028095.6157</v>
      </c>
      <c r="AT222" s="7">
        <v>29856000671.216</v>
      </c>
      <c r="AU222" s="7">
        <v>30453383763.051399</v>
      </c>
      <c r="AV222" s="7">
        <v>29169953012.714199</v>
      </c>
      <c r="AW222" s="7">
        <v>30752150335.570499</v>
      </c>
      <c r="AX222" s="7">
        <v>35130340673.818901</v>
      </c>
      <c r="AY222" s="7">
        <v>46816589164.785599</v>
      </c>
      <c r="AZ222" s="7">
        <v>57332015147.752701</v>
      </c>
      <c r="BA222" s="7">
        <v>62785305310.284798</v>
      </c>
      <c r="BB222" s="7">
        <v>70708098105.632904</v>
      </c>
      <c r="BC222" s="7">
        <v>86454081576.786194</v>
      </c>
      <c r="BD222" s="7">
        <v>100469509301.304</v>
      </c>
      <c r="BE222" s="7">
        <v>89046289247.013107</v>
      </c>
      <c r="BF222" s="7">
        <v>90310718349.015594</v>
      </c>
      <c r="BG222" s="7">
        <v>99122802874.171799</v>
      </c>
      <c r="BH222" s="7">
        <v>94534730680.602295</v>
      </c>
      <c r="BI222" s="7">
        <v>98848641554.631104</v>
      </c>
      <c r="BJ222" s="7">
        <v>101189715749.37399</v>
      </c>
      <c r="BK222" s="7">
        <v>88467555243.725601</v>
      </c>
      <c r="BL222" s="7">
        <v>89655253976.425797</v>
      </c>
      <c r="BM222" s="7">
        <v>95494424978.516602</v>
      </c>
      <c r="BN222" s="7">
        <v>105701930962.98199</v>
      </c>
      <c r="BO222" s="7">
        <v>105079673009.733</v>
      </c>
      <c r="BP222" s="7"/>
    </row>
    <row r="223" spans="1:68" hidden="1" outlineLevel="1" x14ac:dyDescent="0.2">
      <c r="A223" t="s">
        <v>89</v>
      </c>
      <c r="B223" t="s">
        <v>88</v>
      </c>
      <c r="C223" t="str">
        <f>VLOOKUP(B223,'Country Code &amp; Info'!A:D,2)</f>
        <v>Slovenia</v>
      </c>
      <c r="D223" t="b">
        <f>IF(ISNA(_xlfn.XLOOKUP(B223,'GDP Pred - 2060'!M:M,'GDP Pred - 2060'!M:M)), FALSE, TRUE)</f>
        <v>1</v>
      </c>
      <c r="E223" t="str">
        <f>VLOOKUP(B223,'Country Code &amp; Info'!A:D,3)</f>
        <v>Europe &amp; Central Asia</v>
      </c>
      <c r="F223" t="s">
        <v>1</v>
      </c>
      <c r="G223" t="s">
        <v>0</v>
      </c>
      <c r="P223" s="7"/>
      <c r="Q223" s="7"/>
      <c r="R223" s="7"/>
      <c r="S223" s="7"/>
      <c r="T223" s="7"/>
      <c r="U223" s="7"/>
      <c r="V223" s="7"/>
      <c r="W223" s="7"/>
      <c r="X223" s="7"/>
      <c r="Y223" s="7"/>
      <c r="Z223" s="7"/>
      <c r="AA223" s="7"/>
      <c r="AB223" s="7"/>
      <c r="AC223" s="7"/>
      <c r="AD223" s="7"/>
      <c r="AE223" s="7"/>
      <c r="AF223" s="7"/>
      <c r="AG223" s="7"/>
      <c r="AH223" s="7"/>
      <c r="AI223" s="7"/>
      <c r="AJ223" s="7"/>
      <c r="AK223" s="7"/>
      <c r="AL223" s="7">
        <v>18198199152.5424</v>
      </c>
      <c r="AM223" s="7">
        <v>13263686956.5217</v>
      </c>
      <c r="AN223" s="7">
        <v>13101055424.528299</v>
      </c>
      <c r="AO223" s="7">
        <v>13258920634.920601</v>
      </c>
      <c r="AP223" s="7">
        <v>15049620465.116301</v>
      </c>
      <c r="AQ223" s="7">
        <v>21352224019.409599</v>
      </c>
      <c r="AR223" s="7">
        <v>21507232648.725201</v>
      </c>
      <c r="AS223" s="7">
        <v>20763101740.696301</v>
      </c>
      <c r="AT223" s="7">
        <v>22146231967.6861</v>
      </c>
      <c r="AU223" s="7">
        <v>22711384311.1404</v>
      </c>
      <c r="AV223" s="7">
        <v>20289627636.676701</v>
      </c>
      <c r="AW223" s="7">
        <v>20876309970.384998</v>
      </c>
      <c r="AX223" s="7">
        <v>23489890274.314201</v>
      </c>
      <c r="AY223" s="7">
        <v>29634713641.096802</v>
      </c>
      <c r="AZ223" s="7">
        <v>34414784504.235199</v>
      </c>
      <c r="BA223" s="7">
        <v>36206395970.650398</v>
      </c>
      <c r="BB223" s="7">
        <v>39481045038.263702</v>
      </c>
      <c r="BC223" s="7">
        <v>48006372844.237602</v>
      </c>
      <c r="BD223" s="7">
        <v>55552509154.826401</v>
      </c>
      <c r="BE223" s="7">
        <v>50368056404.556801</v>
      </c>
      <c r="BF223" s="7">
        <v>48161250405.246803</v>
      </c>
      <c r="BG223" s="7">
        <v>51516366654.819702</v>
      </c>
      <c r="BH223" s="7">
        <v>46580457470.276901</v>
      </c>
      <c r="BI223" s="7">
        <v>48401896808.306396</v>
      </c>
      <c r="BJ223" s="7">
        <v>49930685013.460297</v>
      </c>
      <c r="BK223" s="7">
        <v>43090173394.691299</v>
      </c>
      <c r="BL223" s="7">
        <v>44736333522.452202</v>
      </c>
      <c r="BM223" s="7">
        <v>48586603447.695396</v>
      </c>
      <c r="BN223" s="7">
        <v>54161636034.651703</v>
      </c>
      <c r="BO223" s="7">
        <v>54174227308.8862</v>
      </c>
      <c r="BP223" s="7"/>
    </row>
    <row r="224" spans="1:68" hidden="1" outlineLevel="1" x14ac:dyDescent="0.2">
      <c r="A224" t="s">
        <v>87</v>
      </c>
      <c r="B224" t="s">
        <v>86</v>
      </c>
      <c r="C224" t="str">
        <f>VLOOKUP(B224,'Country Code &amp; Info'!A:D,2)</f>
        <v>Sweden</v>
      </c>
      <c r="D224" t="b">
        <f>IF(ISNA(_xlfn.XLOOKUP(B224,'GDP Pred - 2060'!M:M,'GDP Pred - 2060'!M:M)), FALSE, TRUE)</f>
        <v>1</v>
      </c>
      <c r="E224" t="str">
        <f>VLOOKUP(B224,'Country Code &amp; Info'!A:D,3)</f>
        <v>Europe &amp; Central Asia</v>
      </c>
      <c r="F224" t="s">
        <v>1</v>
      </c>
      <c r="G224" t="s">
        <v>0</v>
      </c>
      <c r="H224">
        <v>15822585033.576401</v>
      </c>
      <c r="I224">
        <v>17212686614.572601</v>
      </c>
      <c r="J224">
        <v>18667251380.0746</v>
      </c>
      <c r="K224">
        <v>20204870629.744099</v>
      </c>
      <c r="L224">
        <v>22532416750.012501</v>
      </c>
      <c r="M224">
        <v>24795499685.775002</v>
      </c>
      <c r="N224">
        <v>26971486546.284801</v>
      </c>
      <c r="O224">
        <v>29275995674.688801</v>
      </c>
      <c r="P224" s="7">
        <v>31066819929.285301</v>
      </c>
      <c r="Q224" s="7">
        <v>33738102482.1558</v>
      </c>
      <c r="R224" s="7">
        <v>38092452060.620102</v>
      </c>
      <c r="S224" s="7">
        <v>41566412922.608704</v>
      </c>
      <c r="T224" s="7">
        <v>48954145808.835899</v>
      </c>
      <c r="U224" s="7">
        <v>59404966684.221397</v>
      </c>
      <c r="V224" s="7">
        <v>66013338964.724998</v>
      </c>
      <c r="W224" s="7">
        <v>82885397620.538498</v>
      </c>
      <c r="X224" s="7">
        <v>89362071672.903397</v>
      </c>
      <c r="Y224" s="7">
        <v>94468740851.481598</v>
      </c>
      <c r="Z224" s="7">
        <v>104442351222.75101</v>
      </c>
      <c r="AA224" s="7">
        <v>123386410160.715</v>
      </c>
      <c r="AB224" s="7">
        <v>142092068280.689</v>
      </c>
      <c r="AC224" s="7">
        <v>129686938223.328</v>
      </c>
      <c r="AD224" s="7">
        <v>114380557730.87601</v>
      </c>
      <c r="AE224" s="7">
        <v>105014356666.797</v>
      </c>
      <c r="AF224" s="7">
        <v>109201362581.3</v>
      </c>
      <c r="AG224" s="7">
        <v>114123537581.79401</v>
      </c>
      <c r="AH224" s="7">
        <v>150498057723.62299</v>
      </c>
      <c r="AI224" s="7">
        <v>183009638350.89301</v>
      </c>
      <c r="AJ224" s="7">
        <v>206986674500.58801</v>
      </c>
      <c r="AK224" s="7">
        <v>217948315624.564</v>
      </c>
      <c r="AL224" s="7">
        <v>261846194498.88501</v>
      </c>
      <c r="AM224" s="7">
        <v>274229034311.69901</v>
      </c>
      <c r="AN224" s="7">
        <v>284321115594.62903</v>
      </c>
      <c r="AO224" s="7">
        <v>212953336588.12299</v>
      </c>
      <c r="AP224" s="7">
        <v>229033566614.82599</v>
      </c>
      <c r="AQ224" s="7">
        <v>267305875261.099</v>
      </c>
      <c r="AR224" s="7">
        <v>291743811512.07898</v>
      </c>
      <c r="AS224" s="7">
        <v>268146144677.73001</v>
      </c>
      <c r="AT224" s="7">
        <v>270809066780.71399</v>
      </c>
      <c r="AU224" s="7">
        <v>274072182416.73099</v>
      </c>
      <c r="AV224" s="7">
        <v>262835454366.85501</v>
      </c>
      <c r="AW224" s="7">
        <v>242395852494.409</v>
      </c>
      <c r="AX224" s="7">
        <v>266849061835.659</v>
      </c>
      <c r="AY224" s="7">
        <v>334337212322.07599</v>
      </c>
      <c r="AZ224" s="7">
        <v>385118044877.46503</v>
      </c>
      <c r="BA224" s="7">
        <v>392218088878.77899</v>
      </c>
      <c r="BB224" s="7">
        <v>423093437423.76202</v>
      </c>
      <c r="BC224" s="7">
        <v>491252589217.021</v>
      </c>
      <c r="BD224" s="7">
        <v>517706149201.19598</v>
      </c>
      <c r="BE224" s="7">
        <v>436537014293.55402</v>
      </c>
      <c r="BF224" s="7">
        <v>495812558843.31</v>
      </c>
      <c r="BG224" s="7">
        <v>574094112972.73303</v>
      </c>
      <c r="BH224" s="7">
        <v>552483727282.802</v>
      </c>
      <c r="BI224" s="7">
        <v>586841821796.89099</v>
      </c>
      <c r="BJ224" s="7">
        <v>581964017237.09497</v>
      </c>
      <c r="BK224" s="7">
        <v>505103781349.75702</v>
      </c>
      <c r="BL224" s="7">
        <v>515654671469.547</v>
      </c>
      <c r="BM224" s="7">
        <v>541018749769.09698</v>
      </c>
      <c r="BN224" s="7">
        <v>555455371487.08899</v>
      </c>
      <c r="BO224" s="7">
        <v>530883869004.97699</v>
      </c>
      <c r="BP224" s="7"/>
    </row>
    <row r="225" spans="1:68" hidden="1" outlineLevel="1" x14ac:dyDescent="0.2">
      <c r="A225" t="s">
        <v>85</v>
      </c>
      <c r="B225" t="s">
        <v>84</v>
      </c>
      <c r="C225" t="str">
        <f>VLOOKUP(B225,'Country Code &amp; Info'!A:D,2)</f>
        <v>Eswatini</v>
      </c>
      <c r="D225" t="b">
        <f>IF(ISNA(_xlfn.XLOOKUP(B225,'GDP Pred - 2060'!M:M,'GDP Pred - 2060'!M:M)), FALSE, TRUE)</f>
        <v>0</v>
      </c>
      <c r="E225" t="str">
        <f>VLOOKUP(B225,'Country Code &amp; Info'!A:D,3)</f>
        <v>Sub-Saharan Africa</v>
      </c>
      <c r="F225" t="s">
        <v>1</v>
      </c>
      <c r="G225" t="s">
        <v>0</v>
      </c>
      <c r="H225">
        <v>35076158.476830497</v>
      </c>
      <c r="I225">
        <v>43025199.496010102</v>
      </c>
      <c r="J225">
        <v>45927061.458770797</v>
      </c>
      <c r="K225">
        <v>54128377.4324513</v>
      </c>
      <c r="L225">
        <v>64979280.414391696</v>
      </c>
      <c r="M225">
        <v>70278594.428111404</v>
      </c>
      <c r="N225">
        <v>76858462.830743402</v>
      </c>
      <c r="O225">
        <v>74758504.829903394</v>
      </c>
      <c r="P225" s="7">
        <v>79798404.031919405</v>
      </c>
      <c r="Q225" s="7">
        <v>105417891.642167</v>
      </c>
      <c r="R225" s="7">
        <v>112137757.244855</v>
      </c>
      <c r="S225" s="7">
        <v>136465324.38478699</v>
      </c>
      <c r="T225" s="7">
        <v>146741251.46351001</v>
      </c>
      <c r="U225" s="7">
        <v>221902017.29106599</v>
      </c>
      <c r="V225" s="7">
        <v>264311994.11331901</v>
      </c>
      <c r="W225" s="7">
        <v>288302907.36984402</v>
      </c>
      <c r="X225" s="7">
        <v>272539098.43606299</v>
      </c>
      <c r="Y225" s="7">
        <v>304047838.08647698</v>
      </c>
      <c r="Z225" s="7">
        <v>340616375.34498602</v>
      </c>
      <c r="AA225" s="7">
        <v>412093133.760988</v>
      </c>
      <c r="AB225" s="7">
        <v>542000513.61068296</v>
      </c>
      <c r="AC225" s="7">
        <v>571542674.57781804</v>
      </c>
      <c r="AD225" s="7">
        <v>537575980.84361804</v>
      </c>
      <c r="AE225" s="7">
        <v>555336145.76788402</v>
      </c>
      <c r="AF225" s="7">
        <v>494475699.857656</v>
      </c>
      <c r="AG225" s="7">
        <v>361014890.45841002</v>
      </c>
      <c r="AH225" s="7">
        <v>449146608.31509799</v>
      </c>
      <c r="AI225" s="7">
        <v>584135559.92141402</v>
      </c>
      <c r="AJ225" s="7">
        <v>692016714.317132</v>
      </c>
      <c r="AK225" s="7">
        <v>696915430.66305697</v>
      </c>
      <c r="AL225" s="7">
        <v>1114703088.1614001</v>
      </c>
      <c r="AM225" s="7">
        <v>1156141998.33412</v>
      </c>
      <c r="AN225" s="7">
        <v>1284766234.2216001</v>
      </c>
      <c r="AO225" s="7">
        <v>1357206995.7462399</v>
      </c>
      <c r="AP225" s="7">
        <v>1419293454.9960599</v>
      </c>
      <c r="AQ225" s="7">
        <v>1698982437.76019</v>
      </c>
      <c r="AR225" s="7">
        <v>1602760100.4814701</v>
      </c>
      <c r="AS225" s="7">
        <v>1716699913.1944399</v>
      </c>
      <c r="AT225" s="7">
        <v>1576904292.4588001</v>
      </c>
      <c r="AU225" s="7">
        <v>1547884442.2620499</v>
      </c>
      <c r="AV225" s="7">
        <v>1738100853.0505199</v>
      </c>
      <c r="AW225" s="7">
        <v>1542477355.35654</v>
      </c>
      <c r="AX225" s="7">
        <v>1432228172.7019999</v>
      </c>
      <c r="AY225" s="7">
        <v>2197612767.1950002</v>
      </c>
      <c r="AZ225" s="7">
        <v>2770082822.4657898</v>
      </c>
      <c r="BA225" s="7">
        <v>3178126554.8094902</v>
      </c>
      <c r="BB225" s="7">
        <v>3291353806.3944502</v>
      </c>
      <c r="BC225" s="7">
        <v>3469363925.3981299</v>
      </c>
      <c r="BD225" s="7">
        <v>3294093364.1601701</v>
      </c>
      <c r="BE225" s="7">
        <v>3580417161.3344798</v>
      </c>
      <c r="BF225" s="7">
        <v>4438778547.2326899</v>
      </c>
      <c r="BG225" s="7">
        <v>4820499497.3213396</v>
      </c>
      <c r="BH225" s="7">
        <v>4886658806.3337402</v>
      </c>
      <c r="BI225" s="7">
        <v>4597702903.1289196</v>
      </c>
      <c r="BJ225" s="7">
        <v>4422304974.7988997</v>
      </c>
      <c r="BK225" s="7">
        <v>4062660889.8268499</v>
      </c>
      <c r="BL225" s="7">
        <v>3816018484.5271101</v>
      </c>
      <c r="BM225" s="7">
        <v>4402972999.5348597</v>
      </c>
      <c r="BN225" s="7">
        <v>4665424249.0615597</v>
      </c>
      <c r="BO225" s="7">
        <v>4471598726.6436005</v>
      </c>
      <c r="BP225" s="7"/>
    </row>
    <row r="226" spans="1:68" hidden="1" outlineLevel="1" x14ac:dyDescent="0.2">
      <c r="A226" t="s">
        <v>83</v>
      </c>
      <c r="B226" t="s">
        <v>82</v>
      </c>
      <c r="C226" t="str">
        <f>VLOOKUP(B226,'Country Code &amp; Info'!A:D,2)</f>
        <v>Sint Maarten (Dutch part)</v>
      </c>
      <c r="D226" t="b">
        <f>IF(ISNA(_xlfn.XLOOKUP(B226,'GDP Pred - 2060'!M:M,'GDP Pred - 2060'!M:M)), FALSE, TRUE)</f>
        <v>0</v>
      </c>
      <c r="E226" t="str">
        <f>VLOOKUP(B226,'Country Code &amp; Info'!A:D,3)</f>
        <v>Latin America &amp; Caribbean</v>
      </c>
      <c r="F226" t="s">
        <v>1</v>
      </c>
      <c r="G226" t="s">
        <v>0</v>
      </c>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v>936089385.47485995</v>
      </c>
      <c r="BH226" s="7">
        <v>985865921.787709</v>
      </c>
      <c r="BI226" s="7">
        <v>1022905027.93296</v>
      </c>
      <c r="BJ226" s="7">
        <v>1245251396.6480401</v>
      </c>
      <c r="BK226" s="7">
        <v>1253072625.6983199</v>
      </c>
      <c r="BL226" s="7">
        <v>1263687150.83799</v>
      </c>
      <c r="BM226" s="7">
        <v>1191620111.7318399</v>
      </c>
      <c r="BN226" s="7">
        <v>1185474860.3352001</v>
      </c>
      <c r="BO226" s="7"/>
      <c r="BP226" s="7"/>
    </row>
    <row r="227" spans="1:68" hidden="1" outlineLevel="1" x14ac:dyDescent="0.2">
      <c r="A227" t="s">
        <v>81</v>
      </c>
      <c r="B227" t="s">
        <v>80</v>
      </c>
      <c r="C227" t="str">
        <f>VLOOKUP(B227,'Country Code &amp; Info'!A:D,2)</f>
        <v>Seychelles</v>
      </c>
      <c r="D227" t="b">
        <f>IF(ISNA(_xlfn.XLOOKUP(B227,'GDP Pred - 2060'!M:M,'GDP Pred - 2060'!M:M)), FALSE, TRUE)</f>
        <v>0</v>
      </c>
      <c r="E227" t="str">
        <f>VLOOKUP(B227,'Country Code &amp; Info'!A:D,3)</f>
        <v>Sub-Saharan Africa</v>
      </c>
      <c r="F227" t="s">
        <v>1</v>
      </c>
      <c r="G227" t="s">
        <v>0</v>
      </c>
      <c r="H227">
        <v>12012025.2477875</v>
      </c>
      <c r="I227">
        <v>11592024.3649283</v>
      </c>
      <c r="J227">
        <v>12642026.5718964</v>
      </c>
      <c r="K227">
        <v>13923029.2643975</v>
      </c>
      <c r="L227">
        <v>15393032.354152899</v>
      </c>
      <c r="M227">
        <v>15603032.7955465</v>
      </c>
      <c r="N227">
        <v>16443034.561121101</v>
      </c>
      <c r="O227">
        <v>16632032.8140183</v>
      </c>
      <c r="P227" s="7">
        <v>16074027.349603901</v>
      </c>
      <c r="Q227" s="7">
        <v>16452027.9927637</v>
      </c>
      <c r="R227" s="7">
        <v>18432031.361695901</v>
      </c>
      <c r="S227" s="7">
        <v>21965951.7213048</v>
      </c>
      <c r="T227" s="7">
        <v>30645121.012949899</v>
      </c>
      <c r="U227" s="7">
        <v>36896278.223562904</v>
      </c>
      <c r="V227" s="7">
        <v>43134498.692965701</v>
      </c>
      <c r="W227" s="7">
        <v>47803145.956030302</v>
      </c>
      <c r="X227" s="7">
        <v>49278979.547145702</v>
      </c>
      <c r="Y227" s="7">
        <v>64526398.658536099</v>
      </c>
      <c r="Z227" s="7">
        <v>85552369.914184004</v>
      </c>
      <c r="AA227" s="7">
        <v>127261099.24395999</v>
      </c>
      <c r="AB227" s="7">
        <v>147357222.77980199</v>
      </c>
      <c r="AC227" s="7">
        <v>154902869.02138999</v>
      </c>
      <c r="AD227" s="7">
        <v>147912069.76574999</v>
      </c>
      <c r="AE227" s="7">
        <v>146712850.50924799</v>
      </c>
      <c r="AF227" s="7">
        <v>151313241.982492</v>
      </c>
      <c r="AG227" s="7">
        <v>168887539.13081801</v>
      </c>
      <c r="AH227" s="7">
        <v>207850623.63709399</v>
      </c>
      <c r="AI227" s="7">
        <v>249267039.782675</v>
      </c>
      <c r="AJ227" s="7">
        <v>283828769.02992499</v>
      </c>
      <c r="AK227" s="7">
        <v>304832867.393246</v>
      </c>
      <c r="AL227" s="7">
        <v>368584758.94245702</v>
      </c>
      <c r="AM227" s="7">
        <v>374359556.08492601</v>
      </c>
      <c r="AN227" s="7">
        <v>433667193.81479502</v>
      </c>
      <c r="AO227" s="7">
        <v>473916819.45382601</v>
      </c>
      <c r="AP227" s="7">
        <v>486451204.55714202</v>
      </c>
      <c r="AQ227" s="7">
        <v>508221508.22150803</v>
      </c>
      <c r="AR227" s="7">
        <v>503068472.20266002</v>
      </c>
      <c r="AS227" s="7">
        <v>562958836.51990497</v>
      </c>
      <c r="AT227" s="7">
        <v>608369282.22572696</v>
      </c>
      <c r="AU227" s="7">
        <v>622985493.68273306</v>
      </c>
      <c r="AV227" s="7">
        <v>614879764.78000605</v>
      </c>
      <c r="AW227" s="7">
        <v>622262057.19163501</v>
      </c>
      <c r="AX227" s="7">
        <v>697518248.17518198</v>
      </c>
      <c r="AY227" s="7">
        <v>705704816.04236495</v>
      </c>
      <c r="AZ227" s="7">
        <v>839319927.27272701</v>
      </c>
      <c r="BA227" s="7">
        <v>919103254.54545498</v>
      </c>
      <c r="BB227" s="7">
        <v>1016418229.25159</v>
      </c>
      <c r="BC227" s="7">
        <v>1033561654.0568</v>
      </c>
      <c r="BD227" s="7">
        <v>967199593.96015704</v>
      </c>
      <c r="BE227" s="7">
        <v>847397850.09441698</v>
      </c>
      <c r="BF227" s="7">
        <v>969936525.29872894</v>
      </c>
      <c r="BG227" s="7">
        <v>1065826669.89742</v>
      </c>
      <c r="BH227" s="7">
        <v>1060226125.62616</v>
      </c>
      <c r="BI227" s="7">
        <v>1328157608.8308699</v>
      </c>
      <c r="BJ227" s="7">
        <v>1343007845.0446801</v>
      </c>
      <c r="BK227" s="7">
        <v>1377495054.04127</v>
      </c>
      <c r="BL227" s="7">
        <v>1426651768.8218901</v>
      </c>
      <c r="BM227" s="7">
        <v>1524486800.3604901</v>
      </c>
      <c r="BN227" s="7">
        <v>1586008999.74841</v>
      </c>
      <c r="BO227" s="7">
        <v>1703387387.32319</v>
      </c>
      <c r="BP227" s="7"/>
    </row>
    <row r="228" spans="1:68" hidden="1" outlineLevel="1" x14ac:dyDescent="0.2">
      <c r="A228" t="s">
        <v>79</v>
      </c>
      <c r="B228" t="s">
        <v>78</v>
      </c>
      <c r="C228" t="str">
        <f>VLOOKUP(B228,'Country Code &amp; Info'!A:D,2)</f>
        <v>Syrian Arab Republic</v>
      </c>
      <c r="D228" t="b">
        <f>IF(ISNA(_xlfn.XLOOKUP(B228,'GDP Pred - 2060'!M:M,'GDP Pred - 2060'!M:M)), FALSE, TRUE)</f>
        <v>0</v>
      </c>
      <c r="E228" t="str">
        <f>VLOOKUP(B228,'Country Code &amp; Info'!A:D,3)</f>
        <v>Middle East &amp; North Africa</v>
      </c>
      <c r="F228" t="s">
        <v>1</v>
      </c>
      <c r="G228" t="s">
        <v>0</v>
      </c>
      <c r="H228">
        <v>857704431.68649697</v>
      </c>
      <c r="I228">
        <v>945244992.21130598</v>
      </c>
      <c r="J228">
        <v>1110565863.53737</v>
      </c>
      <c r="K228">
        <v>1200447429.3556299</v>
      </c>
      <c r="L228">
        <v>1339494290.42432</v>
      </c>
      <c r="M228">
        <v>1472036550.7099199</v>
      </c>
      <c r="N228">
        <v>1342287556.59602</v>
      </c>
      <c r="O228">
        <v>1580229795.1088099</v>
      </c>
      <c r="P228" s="7">
        <v>1753746369.66049</v>
      </c>
      <c r="Q228" s="7">
        <v>2245011571.9865198</v>
      </c>
      <c r="R228" s="7">
        <v>2140383695.9461801</v>
      </c>
      <c r="S228" s="7">
        <v>2589851693.0165601</v>
      </c>
      <c r="T228" s="7">
        <v>3059682162.06566</v>
      </c>
      <c r="U228" s="7">
        <v>3239488104.6009102</v>
      </c>
      <c r="V228" s="7">
        <v>5159557176.2501202</v>
      </c>
      <c r="W228" s="7">
        <v>6826980766.8048</v>
      </c>
      <c r="X228" s="7">
        <v>7633528920.6324701</v>
      </c>
      <c r="Y228" s="7">
        <v>7696011359.9415598</v>
      </c>
      <c r="Z228" s="7">
        <v>9275203105.5794601</v>
      </c>
      <c r="AA228" s="7">
        <v>9929682184.3271809</v>
      </c>
      <c r="AB228" s="7">
        <v>13062421024.933701</v>
      </c>
      <c r="AC228" s="7">
        <v>15518199247.3393</v>
      </c>
      <c r="AD228" s="7">
        <v>16298905397.070101</v>
      </c>
      <c r="AE228" s="7">
        <v>17589184556.694599</v>
      </c>
      <c r="AF228" s="7">
        <v>17503082982.283199</v>
      </c>
      <c r="AG228" s="7">
        <v>16403544510.5268</v>
      </c>
      <c r="AH228" s="7">
        <v>13293209270.1036</v>
      </c>
      <c r="AI228" s="7">
        <v>11356215712.9326</v>
      </c>
      <c r="AJ228" s="7">
        <v>10577042354.799</v>
      </c>
      <c r="AK228" s="7">
        <v>9853396225.5874901</v>
      </c>
      <c r="AL228" s="7">
        <v>12308624283.978701</v>
      </c>
      <c r="AM228" s="7">
        <v>12981833333.3333</v>
      </c>
      <c r="AN228" s="7">
        <v>13253565898.955799</v>
      </c>
      <c r="AO228" s="7">
        <v>13695962019.208401</v>
      </c>
      <c r="AP228" s="7">
        <v>10122020000</v>
      </c>
      <c r="AQ228" s="7">
        <v>11396706586.8263</v>
      </c>
      <c r="AR228" s="7">
        <v>13789560878.2435</v>
      </c>
      <c r="AS228" s="7">
        <v>14505233968.871599</v>
      </c>
      <c r="AT228" s="7">
        <v>15200846138.4615</v>
      </c>
      <c r="AU228" s="7">
        <v>15873875968.992201</v>
      </c>
      <c r="AV228" s="7">
        <v>19325894913.125401</v>
      </c>
      <c r="AW228" s="7">
        <v>21099833783.502998</v>
      </c>
      <c r="AX228" s="7">
        <v>21582248881.659199</v>
      </c>
      <c r="AY228" s="7">
        <v>21828144686.039398</v>
      </c>
      <c r="AZ228" s="7">
        <v>25086930693.069302</v>
      </c>
      <c r="BA228" s="7">
        <v>28858965517.241402</v>
      </c>
      <c r="BB228" s="7">
        <v>33332844574.780102</v>
      </c>
      <c r="BC228" s="7">
        <v>40405006007.208603</v>
      </c>
      <c r="BD228" s="7"/>
      <c r="BE228" s="7"/>
      <c r="BF228" s="7"/>
      <c r="BG228" s="7"/>
      <c r="BH228" s="7"/>
      <c r="BI228" s="7"/>
      <c r="BJ228" s="7"/>
      <c r="BK228" s="7"/>
      <c r="BL228" s="7"/>
      <c r="BM228" s="7"/>
      <c r="BN228" s="7"/>
      <c r="BO228" s="7"/>
      <c r="BP228" s="7"/>
    </row>
    <row r="229" spans="1:68" hidden="1" outlineLevel="1" x14ac:dyDescent="0.2">
      <c r="A229" t="s">
        <v>77</v>
      </c>
      <c r="B229" t="s">
        <v>76</v>
      </c>
      <c r="C229" t="str">
        <f>VLOOKUP(B229,'Country Code &amp; Info'!A:D,2)</f>
        <v>Turks and Caicos Islands</v>
      </c>
      <c r="D229" t="b">
        <f>IF(ISNA(_xlfn.XLOOKUP(B229,'GDP Pred - 2060'!M:M,'GDP Pred - 2060'!M:M)), FALSE, TRUE)</f>
        <v>0</v>
      </c>
      <c r="E229" t="str">
        <f>VLOOKUP(B229,'Country Code &amp; Info'!A:D,3)</f>
        <v>Latin America &amp; Caribbean</v>
      </c>
      <c r="F229" t="s">
        <v>1</v>
      </c>
      <c r="G229" t="s">
        <v>0</v>
      </c>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v>358744800</v>
      </c>
      <c r="AX229" s="7">
        <v>366707900</v>
      </c>
      <c r="AY229" s="7">
        <v>409753600</v>
      </c>
      <c r="AZ229" s="7">
        <v>485598800</v>
      </c>
      <c r="BA229" s="7">
        <v>578645800</v>
      </c>
      <c r="BB229" s="7">
        <v>721891500</v>
      </c>
      <c r="BC229" s="7">
        <v>773489700</v>
      </c>
      <c r="BD229" s="7">
        <v>862683600</v>
      </c>
      <c r="BE229" s="7">
        <v>703175800</v>
      </c>
      <c r="BF229" s="7">
        <v>686787800</v>
      </c>
      <c r="BG229" s="7">
        <v>728789600</v>
      </c>
      <c r="BH229" s="7">
        <v>727161000</v>
      </c>
      <c r="BI229" s="7">
        <v>754238000</v>
      </c>
      <c r="BJ229" s="7">
        <v>841070000</v>
      </c>
      <c r="BK229" s="7">
        <v>942070000</v>
      </c>
      <c r="BL229" s="7">
        <v>1032452000</v>
      </c>
      <c r="BM229" s="7">
        <v>1022365000</v>
      </c>
      <c r="BN229" s="7">
        <v>1113178000</v>
      </c>
      <c r="BO229" s="7">
        <v>1197415000</v>
      </c>
      <c r="BP229" s="7"/>
    </row>
    <row r="230" spans="1:68" hidden="1" outlineLevel="1" x14ac:dyDescent="0.2">
      <c r="A230" t="s">
        <v>75</v>
      </c>
      <c r="B230" t="s">
        <v>74</v>
      </c>
      <c r="C230" t="str">
        <f>VLOOKUP(B230,'Country Code &amp; Info'!A:D,2)</f>
        <v>Chad</v>
      </c>
      <c r="D230" t="b">
        <f>IF(ISNA(_xlfn.XLOOKUP(B230,'GDP Pred - 2060'!M:M,'GDP Pred - 2060'!M:M)), FALSE, TRUE)</f>
        <v>0</v>
      </c>
      <c r="E230" t="str">
        <f>VLOOKUP(B230,'Country Code &amp; Info'!A:D,3)</f>
        <v>Sub-Saharan Africa</v>
      </c>
      <c r="F230" t="s">
        <v>1</v>
      </c>
      <c r="G230" t="s">
        <v>0</v>
      </c>
      <c r="H230">
        <v>313582727.63805598</v>
      </c>
      <c r="I230">
        <v>333975336.62654102</v>
      </c>
      <c r="J230">
        <v>357635713.87692201</v>
      </c>
      <c r="K230">
        <v>371767002.65599799</v>
      </c>
      <c r="L230">
        <v>392247517.60201597</v>
      </c>
      <c r="M230">
        <v>416926302.96350902</v>
      </c>
      <c r="N230">
        <v>432794922.45983499</v>
      </c>
      <c r="O230">
        <v>449826322.99507201</v>
      </c>
      <c r="P230" s="7">
        <v>453980096.65450299</v>
      </c>
      <c r="Q230" s="7">
        <v>471635620.92443103</v>
      </c>
      <c r="R230" s="7">
        <v>469266736.60517699</v>
      </c>
      <c r="S230" s="7">
        <v>501866730.722561</v>
      </c>
      <c r="T230" s="7">
        <v>585427545.72371197</v>
      </c>
      <c r="U230" s="7">
        <v>647199482.82806098</v>
      </c>
      <c r="V230" s="7">
        <v>652532796.06670296</v>
      </c>
      <c r="W230" s="7">
        <v>864602103.30315101</v>
      </c>
      <c r="X230" s="7">
        <v>866044961.04820502</v>
      </c>
      <c r="Y230" s="7">
        <v>935360466.35139704</v>
      </c>
      <c r="Z230" s="7">
        <v>1113920122.6121199</v>
      </c>
      <c r="AA230" s="7">
        <v>1004316495.11165</v>
      </c>
      <c r="AB230" s="7">
        <v>1033002401.82546</v>
      </c>
      <c r="AC230" s="7">
        <v>876937559.72503805</v>
      </c>
      <c r="AD230" s="7">
        <v>834369860.42729199</v>
      </c>
      <c r="AE230" s="7">
        <v>832415805.95632696</v>
      </c>
      <c r="AF230" s="7">
        <v>919103735.32292104</v>
      </c>
      <c r="AG230" s="7">
        <v>1033069709.99507</v>
      </c>
      <c r="AH230" s="7">
        <v>1067828247.23577</v>
      </c>
      <c r="AI230" s="7">
        <v>1163426850.6501501</v>
      </c>
      <c r="AJ230" s="7">
        <v>1482597298.8871801</v>
      </c>
      <c r="AK230" s="7">
        <v>1433686309.8364201</v>
      </c>
      <c r="AL230" s="7">
        <v>1738605558.0543201</v>
      </c>
      <c r="AM230" s="7">
        <v>1877138041.64308</v>
      </c>
      <c r="AN230" s="7">
        <v>1881847676.8075199</v>
      </c>
      <c r="AO230" s="7">
        <v>1463251055.4006801</v>
      </c>
      <c r="AP230" s="7">
        <v>1179837954.72193</v>
      </c>
      <c r="AQ230" s="7">
        <v>1445919969.89272</v>
      </c>
      <c r="AR230" s="7">
        <v>1607345450.0457799</v>
      </c>
      <c r="AS230" s="7">
        <v>1544689502.8247199</v>
      </c>
      <c r="AT230" s="7">
        <v>1744794457.276</v>
      </c>
      <c r="AU230" s="7">
        <v>1534673583.2486999</v>
      </c>
      <c r="AV230" s="7">
        <v>1385058161.7674601</v>
      </c>
      <c r="AW230" s="7">
        <v>1710843360.64955</v>
      </c>
      <c r="AX230" s="7">
        <v>1997005786.5411799</v>
      </c>
      <c r="AY230" s="7">
        <v>2742815194.5499301</v>
      </c>
      <c r="AZ230" s="7">
        <v>4422855929.2142801</v>
      </c>
      <c r="BA230" s="7">
        <v>6649307057.0331402</v>
      </c>
      <c r="BB230" s="7">
        <v>7428701809.4059696</v>
      </c>
      <c r="BC230" s="7">
        <v>8650138068.6316109</v>
      </c>
      <c r="BD230" s="7">
        <v>10393834720.851999</v>
      </c>
      <c r="BE230" s="7">
        <v>9290728773.3572292</v>
      </c>
      <c r="BF230" s="7">
        <v>10668102734.8132</v>
      </c>
      <c r="BG230" s="7">
        <v>12172309522.6171</v>
      </c>
      <c r="BH230" s="7">
        <v>12367363677.6199</v>
      </c>
      <c r="BI230" s="7">
        <v>12953535495.878099</v>
      </c>
      <c r="BJ230" s="7">
        <v>13940768065.6063</v>
      </c>
      <c r="BK230" s="7">
        <v>10950392219.9104</v>
      </c>
      <c r="BL230" s="7">
        <v>10097778353.7651</v>
      </c>
      <c r="BM230" s="7">
        <v>10000395242.1457</v>
      </c>
      <c r="BN230" s="7">
        <v>11239167048.4916</v>
      </c>
      <c r="BO230" s="7">
        <v>11314951342.780701</v>
      </c>
      <c r="BP230" s="7"/>
    </row>
    <row r="231" spans="1:68" hidden="1" outlineLevel="1" x14ac:dyDescent="0.2">
      <c r="A231" t="s">
        <v>73</v>
      </c>
      <c r="B231" t="s">
        <v>72</v>
      </c>
      <c r="C231" t="str">
        <f>VLOOKUP(B231,'Country Code &amp; Info'!A:D,2)</f>
        <v>East Asia &amp; Pacific (IDA &amp; IBRD)</v>
      </c>
      <c r="D231" t="b">
        <f>IF(ISNA(_xlfn.XLOOKUP(B231,'GDP Pred - 2060'!M:M,'GDP Pred - 2060'!M:M)), FALSE, TRUE)</f>
        <v>0</v>
      </c>
      <c r="E231">
        <f>VLOOKUP(B231,'Country Code &amp; Info'!A:D,3)</f>
        <v>0</v>
      </c>
      <c r="F231" t="s">
        <v>1</v>
      </c>
      <c r="G231" t="s">
        <v>0</v>
      </c>
      <c r="H231">
        <v>80085561989.230896</v>
      </c>
      <c r="I231">
        <v>70301238601.312393</v>
      </c>
      <c r="J231">
        <v>64421096117.801003</v>
      </c>
      <c r="K231">
        <v>69759105794.411194</v>
      </c>
      <c r="L231">
        <v>80878580271.289505</v>
      </c>
      <c r="M231">
        <v>94386870181.312302</v>
      </c>
      <c r="N231">
        <v>103327675299.24899</v>
      </c>
      <c r="O231">
        <v>100121257283.991</v>
      </c>
      <c r="P231" s="7">
        <v>101055371930.448</v>
      </c>
      <c r="Q231" s="7">
        <v>113474526935.963</v>
      </c>
      <c r="R231" s="7">
        <v>126494184441.00301</v>
      </c>
      <c r="S231" s="7">
        <v>136032358029.714</v>
      </c>
      <c r="T231" s="7">
        <v>154323052449.883</v>
      </c>
      <c r="U231" s="7">
        <v>194300612741.935</v>
      </c>
      <c r="V231" s="7">
        <v>219207654167.59698</v>
      </c>
      <c r="W231" s="7">
        <v>246436214391.09201</v>
      </c>
      <c r="X231" s="7">
        <v>250134398827.125</v>
      </c>
      <c r="Y231" s="7">
        <v>289049846926.29401</v>
      </c>
      <c r="Z231" s="7">
        <v>279830935553.20697</v>
      </c>
      <c r="AA231" s="7">
        <v>324133250599.27002</v>
      </c>
      <c r="AB231" s="7">
        <v>374017551991.30603</v>
      </c>
      <c r="AC231" s="7">
        <v>399113141306.51703</v>
      </c>
      <c r="AD231" s="7">
        <v>418867238779.63501</v>
      </c>
      <c r="AE231" s="7">
        <v>439516778714.45599</v>
      </c>
      <c r="AF231" s="7">
        <v>477048691388.87299</v>
      </c>
      <c r="AG231" s="7">
        <v>522810570520.89398</v>
      </c>
      <c r="AH231" s="7">
        <v>521335708609.51501</v>
      </c>
      <c r="AI231" s="7">
        <v>514883200741.48102</v>
      </c>
      <c r="AJ231" s="7">
        <v>571029342510.854</v>
      </c>
      <c r="AK231" s="7">
        <v>617141495418.24402</v>
      </c>
      <c r="AL231" s="7">
        <v>661517291876.85498</v>
      </c>
      <c r="AM231" s="7">
        <v>717930437416.28198</v>
      </c>
      <c r="AN231" s="7">
        <v>804509437011.25305</v>
      </c>
      <c r="AO231" s="7">
        <v>883230905290.79895</v>
      </c>
      <c r="AP231" s="7">
        <v>1062532808997.49</v>
      </c>
      <c r="AQ231" s="7">
        <v>1311464651071.9299</v>
      </c>
      <c r="AR231" s="7">
        <v>1506360913375.5601</v>
      </c>
      <c r="AS231" s="7">
        <v>1560312456557.4199</v>
      </c>
      <c r="AT231" s="7">
        <v>1430086413237.0701</v>
      </c>
      <c r="AU231" s="7">
        <v>1573135221602.72</v>
      </c>
      <c r="AV231" s="7">
        <v>1734177689101.71</v>
      </c>
      <c r="AW231" s="7">
        <v>1844991054266.1899</v>
      </c>
      <c r="AX231" s="7">
        <v>2041983928665.8999</v>
      </c>
      <c r="AY231" s="7">
        <v>2311083184848.6602</v>
      </c>
      <c r="AZ231" s="7">
        <v>2679710936966.2598</v>
      </c>
      <c r="BA231" s="7">
        <v>3103948975401.3501</v>
      </c>
      <c r="BB231" s="7">
        <v>3738255197464.2202</v>
      </c>
      <c r="BC231" s="7">
        <v>4726030822501.4004</v>
      </c>
      <c r="BD231" s="7">
        <v>5979086727115.7002</v>
      </c>
      <c r="BE231" s="7">
        <v>6483400886258.5596</v>
      </c>
      <c r="BF231" s="7">
        <v>7859511724477.04</v>
      </c>
      <c r="BG231" s="7">
        <v>9601739619657.9004</v>
      </c>
      <c r="BH231" s="7">
        <v>10706984951239.6</v>
      </c>
      <c r="BI231" s="7">
        <v>11812889074004.199</v>
      </c>
      <c r="BJ231" s="7">
        <v>12737160518776.301</v>
      </c>
      <c r="BK231" s="7">
        <v>13269125320570.9</v>
      </c>
      <c r="BL231" s="7">
        <v>13549821527676.301</v>
      </c>
      <c r="BM231" s="7">
        <v>14807652296163.699</v>
      </c>
      <c r="BN231" s="7">
        <v>16562482144146.1</v>
      </c>
      <c r="BO231" s="7">
        <v>17118925821623.1</v>
      </c>
      <c r="BP231" s="7"/>
    </row>
    <row r="232" spans="1:68" hidden="1" outlineLevel="1" x14ac:dyDescent="0.2">
      <c r="A232" t="s">
        <v>71</v>
      </c>
      <c r="B232" t="s">
        <v>70</v>
      </c>
      <c r="C232" t="str">
        <f>VLOOKUP(B232,'Country Code &amp; Info'!A:D,2)</f>
        <v>Europe &amp; Central Asia (IDA &amp; IBRD)</v>
      </c>
      <c r="D232" t="b">
        <f>IF(ISNA(_xlfn.XLOOKUP(B232,'GDP Pred - 2060'!M:M,'GDP Pred - 2060'!M:M)), FALSE, TRUE)</f>
        <v>0</v>
      </c>
      <c r="E232">
        <f>VLOOKUP(B232,'Country Code &amp; Info'!A:D,3)</f>
        <v>0</v>
      </c>
      <c r="F232" t="s">
        <v>1</v>
      </c>
      <c r="G232" t="s">
        <v>0</v>
      </c>
      <c r="P232" s="7"/>
      <c r="Q232" s="7"/>
      <c r="R232" s="7"/>
      <c r="S232" s="7"/>
      <c r="T232" s="7"/>
      <c r="U232" s="7"/>
      <c r="V232" s="7"/>
      <c r="W232" s="7"/>
      <c r="X232" s="7"/>
      <c r="Y232" s="7"/>
      <c r="Z232" s="7"/>
      <c r="AA232" s="7"/>
      <c r="AB232" s="7"/>
      <c r="AC232" s="7"/>
      <c r="AD232" s="7"/>
      <c r="AE232" s="7"/>
      <c r="AF232" s="7"/>
      <c r="AG232" s="7"/>
      <c r="AH232" s="7"/>
      <c r="AI232" s="7"/>
      <c r="AJ232" s="7">
        <v>989240933184.854</v>
      </c>
      <c r="AK232" s="7">
        <v>960403970611.65002</v>
      </c>
      <c r="AL232" s="7">
        <v>1020717699700.85</v>
      </c>
      <c r="AM232" s="7">
        <v>1008560404828.3199</v>
      </c>
      <c r="AN232" s="7">
        <v>944230607256.61096</v>
      </c>
      <c r="AO232" s="7">
        <v>931262358904.32202</v>
      </c>
      <c r="AP232" s="7">
        <v>837449068160.81104</v>
      </c>
      <c r="AQ232" s="7">
        <v>925228450492.81494</v>
      </c>
      <c r="AR232" s="7">
        <v>951055311620.53699</v>
      </c>
      <c r="AS232" s="7">
        <v>980899779879.14294</v>
      </c>
      <c r="AT232" s="7">
        <v>948233592920.81299</v>
      </c>
      <c r="AU232" s="7">
        <v>821969749739.43396</v>
      </c>
      <c r="AV232" s="7">
        <v>893549607696.72205</v>
      </c>
      <c r="AW232" s="7">
        <v>909478757971.09998</v>
      </c>
      <c r="AX232" s="7">
        <v>1022132546046.1899</v>
      </c>
      <c r="AY232" s="7">
        <v>1256700293087.4199</v>
      </c>
      <c r="AZ232" s="7">
        <v>1627198153712.75</v>
      </c>
      <c r="BA232" s="7">
        <v>2037430488185.0701</v>
      </c>
      <c r="BB232" s="7">
        <v>2463526249479.48</v>
      </c>
      <c r="BC232" s="7">
        <v>3167454621115.6001</v>
      </c>
      <c r="BD232" s="7">
        <v>3920731370125.8198</v>
      </c>
      <c r="BE232" s="7">
        <v>3110449206866.98</v>
      </c>
      <c r="BF232" s="7">
        <v>3651001925416.8301</v>
      </c>
      <c r="BG232" s="7">
        <v>4434427545701.1504</v>
      </c>
      <c r="BH232" s="7">
        <v>4629810866328.25</v>
      </c>
      <c r="BI232" s="7">
        <v>4909028677073.5498</v>
      </c>
      <c r="BJ232" s="7">
        <v>4641837066255.7197</v>
      </c>
      <c r="BK232" s="7">
        <v>3621705460711.79</v>
      </c>
      <c r="BL232" s="7">
        <v>3485578750338.6201</v>
      </c>
      <c r="BM232" s="7">
        <v>3908497177205.46</v>
      </c>
      <c r="BN232" s="7">
        <v>4082389169975.0601</v>
      </c>
      <c r="BO232" s="7">
        <v>4155157371202.2798</v>
      </c>
      <c r="BP232" s="7"/>
    </row>
    <row r="233" spans="1:68" hidden="1" outlineLevel="1" x14ac:dyDescent="0.2">
      <c r="A233" t="s">
        <v>69</v>
      </c>
      <c r="B233" t="s">
        <v>68</v>
      </c>
      <c r="C233" t="str">
        <f>VLOOKUP(B233,'Country Code &amp; Info'!A:D,2)</f>
        <v>Togo</v>
      </c>
      <c r="D233" t="b">
        <f>IF(ISNA(_xlfn.XLOOKUP(B233,'GDP Pred - 2060'!M:M,'GDP Pred - 2060'!M:M)), FALSE, TRUE)</f>
        <v>0</v>
      </c>
      <c r="E233" t="str">
        <f>VLOOKUP(B233,'Country Code &amp; Info'!A:D,3)</f>
        <v>Sub-Saharan Africa</v>
      </c>
      <c r="F233" t="s">
        <v>1</v>
      </c>
      <c r="G233" t="s">
        <v>0</v>
      </c>
      <c r="H233">
        <v>121128073.114022</v>
      </c>
      <c r="I233">
        <v>126396469.707058</v>
      </c>
      <c r="J233">
        <v>132237441.630863</v>
      </c>
      <c r="K233">
        <v>143255784.51075101</v>
      </c>
      <c r="L233">
        <v>166104067.630043</v>
      </c>
      <c r="M233">
        <v>187300336.36536899</v>
      </c>
      <c r="N233">
        <v>216136263.91249701</v>
      </c>
      <c r="O233">
        <v>231706475.46411401</v>
      </c>
      <c r="P233" s="7">
        <v>241956910.65810299</v>
      </c>
      <c r="Q233" s="7">
        <v>267732446.37841299</v>
      </c>
      <c r="R233" s="7">
        <v>253976626.166639</v>
      </c>
      <c r="S233" s="7">
        <v>286537524.99033099</v>
      </c>
      <c r="T233" s="7">
        <v>335677636.89373702</v>
      </c>
      <c r="U233" s="7">
        <v>406479906.15965199</v>
      </c>
      <c r="V233" s="7">
        <v>560437742.59497201</v>
      </c>
      <c r="W233" s="7">
        <v>617321669.39087701</v>
      </c>
      <c r="X233" s="7">
        <v>619375134.18051004</v>
      </c>
      <c r="Y233" s="7">
        <v>777435020.47584701</v>
      </c>
      <c r="Z233" s="7">
        <v>824263841.53926396</v>
      </c>
      <c r="AA233" s="7">
        <v>891775906.63101399</v>
      </c>
      <c r="AB233" s="7">
        <v>1136408814.1969199</v>
      </c>
      <c r="AC233" s="7">
        <v>962347000.99178803</v>
      </c>
      <c r="AD233" s="7">
        <v>821651918.72462595</v>
      </c>
      <c r="AE233" s="7">
        <v>765746590.61684895</v>
      </c>
      <c r="AF233" s="7">
        <v>718148959.61087203</v>
      </c>
      <c r="AG233" s="7">
        <v>762359722.70140195</v>
      </c>
      <c r="AH233" s="7">
        <v>1060911735.26065</v>
      </c>
      <c r="AI233" s="7">
        <v>1249099130.0227699</v>
      </c>
      <c r="AJ233" s="7">
        <v>1378847487.41137</v>
      </c>
      <c r="AK233" s="7">
        <v>1352949662.75172</v>
      </c>
      <c r="AL233" s="7">
        <v>1628427515.4188099</v>
      </c>
      <c r="AM233" s="7">
        <v>1602299862.9243</v>
      </c>
      <c r="AN233" s="7">
        <v>1692959110.1802199</v>
      </c>
      <c r="AO233" s="7">
        <v>1233496846.3349299</v>
      </c>
      <c r="AP233" s="7">
        <v>982624324.505898</v>
      </c>
      <c r="AQ233" s="7">
        <v>1309382885.3302901</v>
      </c>
      <c r="AR233" s="7">
        <v>1465448290.34132</v>
      </c>
      <c r="AS233" s="7">
        <v>1498950899.0877399</v>
      </c>
      <c r="AT233" s="7">
        <v>1587345950.9742999</v>
      </c>
      <c r="AU233" s="7">
        <v>1576094566.4854801</v>
      </c>
      <c r="AV233" s="7">
        <v>1488185772.4758501</v>
      </c>
      <c r="AW233" s="7">
        <v>1481141849.98469</v>
      </c>
      <c r="AX233" s="7">
        <v>1698678686.38235</v>
      </c>
      <c r="AY233" s="7">
        <v>2111093197.9904301</v>
      </c>
      <c r="AZ233" s="7">
        <v>2255942249.33218</v>
      </c>
      <c r="BA233" s="7">
        <v>2280575830.0833702</v>
      </c>
      <c r="BB233" s="7">
        <v>2349495620.59025</v>
      </c>
      <c r="BC233" s="7">
        <v>2659095101.1002598</v>
      </c>
      <c r="BD233" s="7">
        <v>3310277926.5899701</v>
      </c>
      <c r="BE233" s="7">
        <v>3365711796.3820601</v>
      </c>
      <c r="BF233" s="7">
        <v>3429461495.4133501</v>
      </c>
      <c r="BG233" s="7">
        <v>3872459249.7463102</v>
      </c>
      <c r="BH233" s="7">
        <v>3873308389.3000598</v>
      </c>
      <c r="BI233" s="7">
        <v>4321655656.3317699</v>
      </c>
      <c r="BJ233" s="7">
        <v>4574986536.9079103</v>
      </c>
      <c r="BK233" s="7">
        <v>4180866177.0394602</v>
      </c>
      <c r="BL233" s="7">
        <v>4486979198.3065996</v>
      </c>
      <c r="BM233" s="7">
        <v>4819949975.2607698</v>
      </c>
      <c r="BN233" s="7">
        <v>5364369025.6397305</v>
      </c>
      <c r="BO233" s="7">
        <v>5490272413.3870201</v>
      </c>
      <c r="BP233" s="7"/>
    </row>
    <row r="234" spans="1:68" hidden="1" outlineLevel="1" x14ac:dyDescent="0.2">
      <c r="A234" t="s">
        <v>67</v>
      </c>
      <c r="B234" t="s">
        <v>66</v>
      </c>
      <c r="C234" t="str">
        <f>VLOOKUP(B234,'Country Code &amp; Info'!A:D,2)</f>
        <v>Thailand</v>
      </c>
      <c r="D234" t="b">
        <f>IF(ISNA(_xlfn.XLOOKUP(B234,'GDP Pred - 2060'!M:M,'GDP Pred - 2060'!M:M)), FALSE, TRUE)</f>
        <v>0</v>
      </c>
      <c r="E234" t="str">
        <f>VLOOKUP(B234,'Country Code &amp; Info'!A:D,3)</f>
        <v>East Asia &amp; Pacific</v>
      </c>
      <c r="F234" t="s">
        <v>1</v>
      </c>
      <c r="G234" t="s">
        <v>0</v>
      </c>
      <c r="H234">
        <v>2760747471.88624</v>
      </c>
      <c r="I234">
        <v>3034043574.06071</v>
      </c>
      <c r="J234">
        <v>3308912796.9348698</v>
      </c>
      <c r="K234">
        <v>3540403456.55305</v>
      </c>
      <c r="L234">
        <v>3889129942.3076901</v>
      </c>
      <c r="M234">
        <v>4388937649.0384598</v>
      </c>
      <c r="N234">
        <v>5279230817.3076897</v>
      </c>
      <c r="O234">
        <v>5638461442.3076897</v>
      </c>
      <c r="P234" s="7">
        <v>6081009427.8846102</v>
      </c>
      <c r="Q234" s="7">
        <v>6695336567.3076897</v>
      </c>
      <c r="R234" s="7">
        <v>7086538437.5</v>
      </c>
      <c r="S234" s="7">
        <v>7375000024.0384598</v>
      </c>
      <c r="T234" s="7">
        <v>8177884552.8846102</v>
      </c>
      <c r="U234" s="7">
        <v>10838587357.746599</v>
      </c>
      <c r="V234" s="7">
        <v>13703000530.058701</v>
      </c>
      <c r="W234" s="7">
        <v>14882747955.032801</v>
      </c>
      <c r="X234" s="7">
        <v>16985211146.0238</v>
      </c>
      <c r="Y234" s="7">
        <v>19779315170.023701</v>
      </c>
      <c r="Z234" s="7">
        <v>24006570178.156101</v>
      </c>
      <c r="AA234" s="7">
        <v>27371699082.712601</v>
      </c>
      <c r="AB234" s="7">
        <v>32353440726.885601</v>
      </c>
      <c r="AC234" s="7">
        <v>34846107862.367302</v>
      </c>
      <c r="AD234" s="7">
        <v>36589797857.400597</v>
      </c>
      <c r="AE234" s="7">
        <v>40042826244.233704</v>
      </c>
      <c r="AF234" s="7">
        <v>41797592963.442398</v>
      </c>
      <c r="AG234" s="7">
        <v>38900692712.149597</v>
      </c>
      <c r="AH234" s="7">
        <v>43096746122.461403</v>
      </c>
      <c r="AI234" s="7">
        <v>50535438696.409401</v>
      </c>
      <c r="AJ234" s="7">
        <v>61667199834.742798</v>
      </c>
      <c r="AK234" s="7">
        <v>72250877410.318298</v>
      </c>
      <c r="AL234" s="7">
        <v>85343063965.918198</v>
      </c>
      <c r="AM234" s="7">
        <v>98234695722.034103</v>
      </c>
      <c r="AN234" s="7">
        <v>111452869378.467</v>
      </c>
      <c r="AO234" s="7">
        <v>128889318946.58701</v>
      </c>
      <c r="AP234" s="7">
        <v>146683499005.96399</v>
      </c>
      <c r="AQ234" s="7">
        <v>169278753531.98001</v>
      </c>
      <c r="AR234" s="7">
        <v>183035114648.39999</v>
      </c>
      <c r="AS234" s="7">
        <v>150180619366.60501</v>
      </c>
      <c r="AT234" s="7">
        <v>113675561057.46201</v>
      </c>
      <c r="AU234" s="7">
        <v>126669064386.717</v>
      </c>
      <c r="AV234" s="7">
        <v>126392233706.78999</v>
      </c>
      <c r="AW234" s="7">
        <v>120296476180.40199</v>
      </c>
      <c r="AX234" s="7">
        <v>134300851255.002</v>
      </c>
      <c r="AY234" s="7">
        <v>152280677649.05499</v>
      </c>
      <c r="AZ234" s="7">
        <v>172895749632.04599</v>
      </c>
      <c r="BA234" s="7">
        <v>189318549680.384</v>
      </c>
      <c r="BB234" s="7">
        <v>221758196504.936</v>
      </c>
      <c r="BC234" s="7">
        <v>262942476722.42499</v>
      </c>
      <c r="BD234" s="7">
        <v>291382991177.698</v>
      </c>
      <c r="BE234" s="7">
        <v>281710416557.29199</v>
      </c>
      <c r="BF234" s="7">
        <v>341104820155.46399</v>
      </c>
      <c r="BG234" s="7">
        <v>370819140946.55298</v>
      </c>
      <c r="BH234" s="7">
        <v>397558222957.16998</v>
      </c>
      <c r="BI234" s="7">
        <v>420333203150.42603</v>
      </c>
      <c r="BJ234" s="7">
        <v>407339361695.57703</v>
      </c>
      <c r="BK234" s="7">
        <v>401295941041.29602</v>
      </c>
      <c r="BL234" s="7">
        <v>413430123185.367</v>
      </c>
      <c r="BM234" s="7">
        <v>456294704152.64697</v>
      </c>
      <c r="BN234" s="7">
        <v>506514103905.26801</v>
      </c>
      <c r="BO234" s="7">
        <v>543548969968.69299</v>
      </c>
      <c r="BP234" s="7"/>
    </row>
    <row r="235" spans="1:68" hidden="1" outlineLevel="1" x14ac:dyDescent="0.2">
      <c r="A235" t="s">
        <v>65</v>
      </c>
      <c r="B235" t="s">
        <v>64</v>
      </c>
      <c r="C235" t="str">
        <f>VLOOKUP(B235,'Country Code &amp; Info'!A:D,2)</f>
        <v>Tajikistan</v>
      </c>
      <c r="D235" t="b">
        <f>IF(ISNA(_xlfn.XLOOKUP(B235,'GDP Pred - 2060'!M:M,'GDP Pred - 2060'!M:M)), FALSE, TRUE)</f>
        <v>0</v>
      </c>
      <c r="E235" t="str">
        <f>VLOOKUP(B235,'Country Code &amp; Info'!A:D,3)</f>
        <v>Europe &amp; Central Asia</v>
      </c>
      <c r="F235" t="s">
        <v>1</v>
      </c>
      <c r="G235" t="s">
        <v>0</v>
      </c>
      <c r="P235" s="7"/>
      <c r="Q235" s="7"/>
      <c r="R235" s="7"/>
      <c r="S235" s="7"/>
      <c r="T235" s="7"/>
      <c r="U235" s="7"/>
      <c r="V235" s="7"/>
      <c r="W235" s="7"/>
      <c r="X235" s="7"/>
      <c r="Y235" s="7"/>
      <c r="Z235" s="7"/>
      <c r="AA235" s="7"/>
      <c r="AB235" s="7"/>
      <c r="AC235" s="7"/>
      <c r="AD235" s="7"/>
      <c r="AE235" s="7"/>
      <c r="AF235" s="7"/>
      <c r="AG235" s="7"/>
      <c r="AH235" s="7"/>
      <c r="AI235" s="7"/>
      <c r="AJ235" s="7"/>
      <c r="AK235" s="7"/>
      <c r="AL235" s="7">
        <v>2629395066.2701702</v>
      </c>
      <c r="AM235" s="7">
        <v>2534720480.3243999</v>
      </c>
      <c r="AN235" s="7">
        <v>1909246640.8083799</v>
      </c>
      <c r="AO235" s="7">
        <v>1646693642.1108799</v>
      </c>
      <c r="AP235" s="7">
        <v>1522018435.6953599</v>
      </c>
      <c r="AQ235" s="7">
        <v>1231567145.3550799</v>
      </c>
      <c r="AR235" s="7">
        <v>1043654822.33503</v>
      </c>
      <c r="AS235" s="7">
        <v>921572114.52961099</v>
      </c>
      <c r="AT235" s="7">
        <v>1320242080.86531</v>
      </c>
      <c r="AU235" s="7">
        <v>1086605267.40992</v>
      </c>
      <c r="AV235" s="7">
        <v>860521119.29875302</v>
      </c>
      <c r="AW235" s="7">
        <v>1080768906.5002999</v>
      </c>
      <c r="AX235" s="7">
        <v>1221120798.81336</v>
      </c>
      <c r="AY235" s="7">
        <v>1555301496.04756</v>
      </c>
      <c r="AZ235" s="7">
        <v>2076182460.86517</v>
      </c>
      <c r="BA235" s="7">
        <v>2312327536.4178901</v>
      </c>
      <c r="BB235" s="7">
        <v>2830220713.07301</v>
      </c>
      <c r="BC235" s="7">
        <v>3719506172.83951</v>
      </c>
      <c r="BD235" s="7">
        <v>5161337336.4036503</v>
      </c>
      <c r="BE235" s="7">
        <v>4979481980.3509798</v>
      </c>
      <c r="BF235" s="7">
        <v>5642178579.5843801</v>
      </c>
      <c r="BG235" s="7">
        <v>6522732202.5074797</v>
      </c>
      <c r="BH235" s="7">
        <v>7633049792.0932102</v>
      </c>
      <c r="BI235" s="7">
        <v>8448469837.5383101</v>
      </c>
      <c r="BJ235" s="7">
        <v>9112544556.0596199</v>
      </c>
      <c r="BK235" s="7">
        <v>7854602391.6535501</v>
      </c>
      <c r="BL235" s="7">
        <v>6952678127.0339603</v>
      </c>
      <c r="BM235" s="7">
        <v>7157865188.2522202</v>
      </c>
      <c r="BN235" s="7">
        <v>7522947810.1232595</v>
      </c>
      <c r="BO235" s="7">
        <v>8116626794.2583704</v>
      </c>
      <c r="BP235" s="7"/>
    </row>
    <row r="236" spans="1:68" hidden="1" outlineLevel="1" x14ac:dyDescent="0.2">
      <c r="A236" t="s">
        <v>63</v>
      </c>
      <c r="B236" t="s">
        <v>62</v>
      </c>
      <c r="C236" t="str">
        <f>VLOOKUP(B236,'Country Code &amp; Info'!A:D,2)</f>
        <v>Turkmenistan</v>
      </c>
      <c r="D236" t="b">
        <f>IF(ISNA(_xlfn.XLOOKUP(B236,'GDP Pred - 2060'!M:M,'GDP Pred - 2060'!M:M)), FALSE, TRUE)</f>
        <v>0</v>
      </c>
      <c r="E236" t="str">
        <f>VLOOKUP(B236,'Country Code &amp; Info'!A:D,3)</f>
        <v>Europe &amp; Central Asia</v>
      </c>
      <c r="F236" t="s">
        <v>1</v>
      </c>
      <c r="G236" t="s">
        <v>0</v>
      </c>
      <c r="P236" s="7"/>
      <c r="Q236" s="7"/>
      <c r="R236" s="7"/>
      <c r="S236" s="7"/>
      <c r="T236" s="7"/>
      <c r="U236" s="7"/>
      <c r="V236" s="7"/>
      <c r="W236" s="7"/>
      <c r="X236" s="7"/>
      <c r="Y236" s="7"/>
      <c r="Z236" s="7"/>
      <c r="AA236" s="7"/>
      <c r="AB236" s="7"/>
      <c r="AC236" s="7"/>
      <c r="AD236" s="7"/>
      <c r="AE236" s="7"/>
      <c r="AF236" s="7"/>
      <c r="AG236" s="7"/>
      <c r="AH236" s="7"/>
      <c r="AI236" s="7">
        <v>2331358819.7595401</v>
      </c>
      <c r="AJ236" s="7">
        <v>3010982414.2442498</v>
      </c>
      <c r="AK236" s="7">
        <v>3006988216.5504498</v>
      </c>
      <c r="AL236" s="7">
        <v>3189539641.3171</v>
      </c>
      <c r="AM236" s="7">
        <v>3208098919.0145998</v>
      </c>
      <c r="AN236" s="7">
        <v>3200539816.0601001</v>
      </c>
      <c r="AO236" s="7">
        <v>3179225948.58114</v>
      </c>
      <c r="AP236" s="7">
        <v>2561118608.3551602</v>
      </c>
      <c r="AQ236" s="7">
        <v>2482228439.7140698</v>
      </c>
      <c r="AR236" s="7">
        <v>2378759975.4450598</v>
      </c>
      <c r="AS236" s="7">
        <v>2450349634.47436</v>
      </c>
      <c r="AT236" s="7">
        <v>2605688065.0833802</v>
      </c>
      <c r="AU236" s="7">
        <v>2450564467.5831499</v>
      </c>
      <c r="AV236" s="7">
        <v>2904662604.8205299</v>
      </c>
      <c r="AW236" s="7">
        <v>3534803921.5686302</v>
      </c>
      <c r="AX236" s="7">
        <v>4461978498.8657703</v>
      </c>
      <c r="AY236" s="7">
        <v>5977560877.4401302</v>
      </c>
      <c r="AZ236" s="7">
        <v>6838351088.4668798</v>
      </c>
      <c r="BA236" s="7">
        <v>8103901996.3702402</v>
      </c>
      <c r="BB236" s="7">
        <v>10276674364.896099</v>
      </c>
      <c r="BC236" s="7">
        <v>12664165103.189501</v>
      </c>
      <c r="BD236" s="7">
        <v>19271523178.807899</v>
      </c>
      <c r="BE236" s="7">
        <v>20214385964.9123</v>
      </c>
      <c r="BF236" s="7">
        <v>22583157894.736801</v>
      </c>
      <c r="BG236" s="7">
        <v>29233333333.333302</v>
      </c>
      <c r="BH236" s="7">
        <v>35164210526.315804</v>
      </c>
      <c r="BI236" s="7">
        <v>39197543859.649101</v>
      </c>
      <c r="BJ236" s="7">
        <v>43524210526.315804</v>
      </c>
      <c r="BK236" s="7">
        <v>35799714285.714302</v>
      </c>
      <c r="BL236" s="7">
        <v>36180000000</v>
      </c>
      <c r="BM236" s="7">
        <v>37926285714.285698</v>
      </c>
      <c r="BN236" s="7">
        <v>40761142857.142899</v>
      </c>
      <c r="BO236" s="7"/>
      <c r="BP236" s="7"/>
    </row>
    <row r="237" spans="1:68" hidden="1" outlineLevel="1" x14ac:dyDescent="0.2">
      <c r="A237" t="s">
        <v>61</v>
      </c>
      <c r="B237" t="s">
        <v>60</v>
      </c>
      <c r="C237" t="str">
        <f>VLOOKUP(B237,'Country Code &amp; Info'!A:D,2)</f>
        <v>Latin America &amp; Caribbean (IDA &amp; IBRD)</v>
      </c>
      <c r="D237" t="b">
        <f>IF(ISNA(_xlfn.XLOOKUP(B237,'GDP Pred - 2060'!M:M,'GDP Pred - 2060'!M:M)), FALSE, TRUE)</f>
        <v>0</v>
      </c>
      <c r="E237">
        <f>VLOOKUP(B237,'Country Code &amp; Info'!A:D,3)</f>
        <v>0</v>
      </c>
      <c r="F237" t="s">
        <v>1</v>
      </c>
      <c r="G237" t="s">
        <v>0</v>
      </c>
      <c r="H237">
        <v>76704221426.227097</v>
      </c>
      <c r="I237">
        <v>81096175117.224197</v>
      </c>
      <c r="J237">
        <v>92824010528.934601</v>
      </c>
      <c r="K237">
        <v>93433637676.752808</v>
      </c>
      <c r="L237">
        <v>104149617264.79201</v>
      </c>
      <c r="M237">
        <v>110871922979.608</v>
      </c>
      <c r="N237">
        <v>121583698791.306</v>
      </c>
      <c r="O237">
        <v>124466899308.875</v>
      </c>
      <c r="P237" s="7">
        <v>133896043276.90199</v>
      </c>
      <c r="Q237" s="7">
        <v>149867494589.505</v>
      </c>
      <c r="R237" s="7">
        <v>163015313606.53601</v>
      </c>
      <c r="S237" s="7">
        <v>181597647661.51801</v>
      </c>
      <c r="T237" s="7">
        <v>203693530719.78</v>
      </c>
      <c r="U237" s="7">
        <v>268843413957.11301</v>
      </c>
      <c r="V237" s="7">
        <v>352626576694.91998</v>
      </c>
      <c r="W237" s="7">
        <v>368009680646.93799</v>
      </c>
      <c r="X237" s="7">
        <v>409692119714.987</v>
      </c>
      <c r="Y237" s="7">
        <v>451158229471.17902</v>
      </c>
      <c r="Z237" s="7">
        <v>510561192693.86798</v>
      </c>
      <c r="AA237" s="7">
        <v>610782093337.92505</v>
      </c>
      <c r="AB237" s="7">
        <v>740181622737.90906</v>
      </c>
      <c r="AC237" s="7">
        <v>857201894715.69702</v>
      </c>
      <c r="AD237" s="7">
        <v>795280130645.60596</v>
      </c>
      <c r="AE237" s="7">
        <v>694238833604.04504</v>
      </c>
      <c r="AF237" s="7">
        <v>697299138222.58203</v>
      </c>
      <c r="AG237" s="7">
        <v>719314861868.75305</v>
      </c>
      <c r="AH237" s="7">
        <v>721612935949.62195</v>
      </c>
      <c r="AI237" s="7">
        <v>761121046318.599</v>
      </c>
      <c r="AJ237" s="7">
        <v>860153018089.79004</v>
      </c>
      <c r="AK237" s="7">
        <v>942513480793.18701</v>
      </c>
      <c r="AL237" s="7">
        <v>1109291526561.1101</v>
      </c>
      <c r="AM237" s="7">
        <v>1382032930571.5801</v>
      </c>
      <c r="AN237" s="7">
        <v>1302750223736.3</v>
      </c>
      <c r="AO237" s="7">
        <v>1504728330042.5901</v>
      </c>
      <c r="AP237" s="7">
        <v>1719782043041.0601</v>
      </c>
      <c r="AQ237" s="7">
        <v>1833546197954.4299</v>
      </c>
      <c r="AR237" s="7">
        <v>1992979900168.4099</v>
      </c>
      <c r="AS237" s="7">
        <v>2186169651678.1201</v>
      </c>
      <c r="AT237" s="7">
        <v>2199531326027.1001</v>
      </c>
      <c r="AU237" s="7">
        <v>1968183536181.8101</v>
      </c>
      <c r="AV237" s="7">
        <v>2177343056577.2</v>
      </c>
      <c r="AW237" s="7">
        <v>2119124078174.8301</v>
      </c>
      <c r="AX237" s="7">
        <v>1884690459813.3401</v>
      </c>
      <c r="AY237" s="7">
        <v>1921605748728.99</v>
      </c>
      <c r="AZ237" s="7">
        <v>2225389957593.0601</v>
      </c>
      <c r="BA237" s="7">
        <v>2709555291944.0098</v>
      </c>
      <c r="BB237" s="7">
        <v>3186605985307.4102</v>
      </c>
      <c r="BC237" s="7">
        <v>3773842600150.25</v>
      </c>
      <c r="BD237" s="7">
        <v>4407891293176.8096</v>
      </c>
      <c r="BE237" s="7">
        <v>4129697189270.7202</v>
      </c>
      <c r="BF237" s="7">
        <v>5159341058317.8701</v>
      </c>
      <c r="BG237" s="7">
        <v>5885562189741.3896</v>
      </c>
      <c r="BH237" s="7">
        <v>5942645743012.9102</v>
      </c>
      <c r="BI237" s="7">
        <v>6089029695834.1299</v>
      </c>
      <c r="BJ237" s="7">
        <v>6207880304227.6904</v>
      </c>
      <c r="BK237" s="7">
        <v>5300255692640.2305</v>
      </c>
      <c r="BL237" s="7">
        <v>5162837726209.4502</v>
      </c>
      <c r="BM237" s="7">
        <v>5755251917064.2402</v>
      </c>
      <c r="BN237" s="7">
        <v>5581213225245.9697</v>
      </c>
      <c r="BO237" s="7">
        <v>5487957496814.3701</v>
      </c>
      <c r="BP237" s="7"/>
    </row>
    <row r="238" spans="1:68" hidden="1" outlineLevel="1" x14ac:dyDescent="0.2">
      <c r="A238" t="s">
        <v>59</v>
      </c>
      <c r="B238" t="s">
        <v>58</v>
      </c>
      <c r="C238" t="str">
        <f>VLOOKUP(B238,'Country Code &amp; Info'!A:D,2)</f>
        <v>Timor-Leste</v>
      </c>
      <c r="D238" t="b">
        <f>IF(ISNA(_xlfn.XLOOKUP(B238,'GDP Pred - 2060'!M:M,'GDP Pred - 2060'!M:M)), FALSE, TRUE)</f>
        <v>0</v>
      </c>
      <c r="E238" t="str">
        <f>VLOOKUP(B238,'Country Code &amp; Info'!A:D,3)</f>
        <v>East Asia &amp; Pacific</v>
      </c>
      <c r="F238" t="s">
        <v>1</v>
      </c>
      <c r="G238" t="s">
        <v>0</v>
      </c>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v>367087900</v>
      </c>
      <c r="AW238" s="7">
        <v>477457500</v>
      </c>
      <c r="AX238" s="7">
        <v>469461100</v>
      </c>
      <c r="AY238" s="7">
        <v>490400300</v>
      </c>
      <c r="AZ238" s="7">
        <v>440732900</v>
      </c>
      <c r="BA238" s="7">
        <v>462261800</v>
      </c>
      <c r="BB238" s="7">
        <v>453796000</v>
      </c>
      <c r="BC238" s="7">
        <v>542795300</v>
      </c>
      <c r="BD238" s="7">
        <v>648492700</v>
      </c>
      <c r="BE238" s="7">
        <v>726881600</v>
      </c>
      <c r="BF238" s="7">
        <v>881826900</v>
      </c>
      <c r="BG238" s="7">
        <v>1054725400</v>
      </c>
      <c r="BH238" s="7">
        <v>1147779600</v>
      </c>
      <c r="BI238" s="7">
        <v>1395524600</v>
      </c>
      <c r="BJ238" s="7">
        <v>1447311400</v>
      </c>
      <c r="BK238" s="7">
        <v>1594410800</v>
      </c>
      <c r="BL238" s="7">
        <v>1650608600</v>
      </c>
      <c r="BM238" s="7">
        <v>1599338100</v>
      </c>
      <c r="BN238" s="7">
        <v>1559894900</v>
      </c>
      <c r="BO238" s="7">
        <v>2017924900</v>
      </c>
      <c r="BP238" s="7"/>
    </row>
    <row r="239" spans="1:68" hidden="1" outlineLevel="1" x14ac:dyDescent="0.2">
      <c r="A239" t="s">
        <v>57</v>
      </c>
      <c r="B239" t="s">
        <v>56</v>
      </c>
      <c r="C239" t="str">
        <f>VLOOKUP(B239,'Country Code &amp; Info'!A:D,2)</f>
        <v>Middle East &amp; North Africa (IDA &amp; IBRD)</v>
      </c>
      <c r="D239" t="b">
        <f>IF(ISNA(_xlfn.XLOOKUP(B239,'GDP Pred - 2060'!M:M,'GDP Pred - 2060'!M:M)), FALSE, TRUE)</f>
        <v>0</v>
      </c>
      <c r="E239">
        <f>VLOOKUP(B239,'Country Code &amp; Info'!A:D,3)</f>
        <v>0</v>
      </c>
      <c r="F239" t="s">
        <v>1</v>
      </c>
      <c r="G239" t="s">
        <v>0</v>
      </c>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v>289169477148.69501</v>
      </c>
      <c r="AP239" s="7">
        <v>296098855932.45203</v>
      </c>
      <c r="AQ239" s="7">
        <v>337615371140.586</v>
      </c>
      <c r="AR239" s="7">
        <v>391913645464.46802</v>
      </c>
      <c r="AS239" s="7">
        <v>402264849037.79999</v>
      </c>
      <c r="AT239" s="7">
        <v>408022862492.97198</v>
      </c>
      <c r="AU239" s="7">
        <v>431551583621.31702</v>
      </c>
      <c r="AV239" s="7">
        <v>447309707381.99298</v>
      </c>
      <c r="AW239" s="7">
        <v>462322650103.224</v>
      </c>
      <c r="AX239" s="7">
        <v>447229954130.96002</v>
      </c>
      <c r="AY239" s="7">
        <v>504995383613.99298</v>
      </c>
      <c r="AZ239" s="7">
        <v>588763692207.401</v>
      </c>
      <c r="BA239" s="7">
        <v>693743482406.08704</v>
      </c>
      <c r="BB239" s="7">
        <v>806660596776.04102</v>
      </c>
      <c r="BC239" s="7">
        <v>997457093956.93896</v>
      </c>
      <c r="BD239" s="7">
        <v>1235928845842.1001</v>
      </c>
      <c r="BE239" s="7">
        <v>1191950272362.04</v>
      </c>
      <c r="BF239" s="7">
        <v>1375100698352.8401</v>
      </c>
      <c r="BG239" s="7">
        <v>1555699890932.6699</v>
      </c>
      <c r="BH239" s="7">
        <v>1717407464451.5801</v>
      </c>
      <c r="BI239" s="7">
        <v>1605603770808.54</v>
      </c>
      <c r="BJ239" s="7">
        <v>1585265223315.0701</v>
      </c>
      <c r="BK239" s="7">
        <v>1426043431411.4399</v>
      </c>
      <c r="BL239" s="7">
        <v>1444324321117.9399</v>
      </c>
      <c r="BM239" s="7">
        <v>1420124946945.3</v>
      </c>
      <c r="BN239" s="7">
        <v>1503870646199.25</v>
      </c>
      <c r="BO239" s="7"/>
      <c r="BP239" s="7"/>
    </row>
    <row r="240" spans="1:68" hidden="1" outlineLevel="1" x14ac:dyDescent="0.2">
      <c r="A240" t="s">
        <v>55</v>
      </c>
      <c r="B240" t="s">
        <v>54</v>
      </c>
      <c r="C240" t="str">
        <f>VLOOKUP(B240,'Country Code &amp; Info'!A:D,2)</f>
        <v>Tonga</v>
      </c>
      <c r="D240" t="b">
        <f>IF(ISNA(_xlfn.XLOOKUP(B240,'GDP Pred - 2060'!M:M,'GDP Pred - 2060'!M:M)), FALSE, TRUE)</f>
        <v>0</v>
      </c>
      <c r="E240" t="str">
        <f>VLOOKUP(B240,'Country Code &amp; Info'!A:D,3)</f>
        <v>East Asia &amp; Pacific</v>
      </c>
      <c r="F240" t="s">
        <v>1</v>
      </c>
      <c r="G240" t="s">
        <v>0</v>
      </c>
      <c r="P240" s="7"/>
      <c r="Q240" s="7"/>
      <c r="R240" s="7"/>
      <c r="S240" s="7"/>
      <c r="T240" s="7"/>
      <c r="U240" s="7"/>
      <c r="V240" s="7"/>
      <c r="W240" s="7">
        <v>32506741.7201204</v>
      </c>
      <c r="X240" s="7">
        <v>30036416.961994398</v>
      </c>
      <c r="Y240" s="7">
        <v>34139387.890884899</v>
      </c>
      <c r="Z240" s="7">
        <v>41567471.672198698</v>
      </c>
      <c r="AA240" s="7">
        <v>44667002.012072399</v>
      </c>
      <c r="AB240" s="7">
        <v>53260077.431109101</v>
      </c>
      <c r="AC240" s="7">
        <v>62242013.330268897</v>
      </c>
      <c r="AD240" s="7">
        <v>62068161.0711025</v>
      </c>
      <c r="AE240" s="7">
        <v>60863963.963964</v>
      </c>
      <c r="AF240" s="7">
        <v>64248354.541465603</v>
      </c>
      <c r="AG240" s="7">
        <v>60058663.314477302</v>
      </c>
      <c r="AH240" s="7">
        <v>68195855.614973307</v>
      </c>
      <c r="AI240" s="7">
        <v>81667133.454698205</v>
      </c>
      <c r="AJ240" s="7">
        <v>106657267.367342</v>
      </c>
      <c r="AK240" s="7">
        <v>106344854.986095</v>
      </c>
      <c r="AL240" s="7">
        <v>113563821.57740401</v>
      </c>
      <c r="AM240" s="7">
        <v>132201141.446861</v>
      </c>
      <c r="AN240" s="7">
        <v>137066290.550071</v>
      </c>
      <c r="AO240" s="7">
        <v>138489884.39306399</v>
      </c>
      <c r="AP240" s="7">
        <v>195990966.96427301</v>
      </c>
      <c r="AQ240" s="7">
        <v>208871687.556137</v>
      </c>
      <c r="AR240" s="7">
        <v>222100545.63087299</v>
      </c>
      <c r="AS240" s="7">
        <v>214991477.84736499</v>
      </c>
      <c r="AT240" s="7">
        <v>191504899.64524299</v>
      </c>
      <c r="AU240" s="7">
        <v>199214621.12775201</v>
      </c>
      <c r="AV240" s="7">
        <v>204849594.93486401</v>
      </c>
      <c r="AW240" s="7">
        <v>181116944.409455</v>
      </c>
      <c r="AX240" s="7">
        <v>182763673.183878</v>
      </c>
      <c r="AY240" s="7">
        <v>202246980.24888101</v>
      </c>
      <c r="AZ240" s="7">
        <v>230657956.82797399</v>
      </c>
      <c r="BA240" s="7">
        <v>261797595.136159</v>
      </c>
      <c r="BB240" s="7">
        <v>292232126.564982</v>
      </c>
      <c r="BC240" s="7">
        <v>298513956.15918499</v>
      </c>
      <c r="BD240" s="7">
        <v>344428609.00673401</v>
      </c>
      <c r="BE240" s="7">
        <v>312377379.29711801</v>
      </c>
      <c r="BF240" s="7">
        <v>366840012.442325</v>
      </c>
      <c r="BG240" s="7">
        <v>414523388.46132898</v>
      </c>
      <c r="BH240" s="7">
        <v>470714083.42675102</v>
      </c>
      <c r="BI240" s="7">
        <v>450643615.18052799</v>
      </c>
      <c r="BJ240" s="7">
        <v>439878828.00860798</v>
      </c>
      <c r="BK240" s="7">
        <v>437006227.162781</v>
      </c>
      <c r="BL240" s="7">
        <v>420540178.57142901</v>
      </c>
      <c r="BM240" s="7">
        <v>460379144.98982102</v>
      </c>
      <c r="BN240" s="7">
        <v>489235527.39538699</v>
      </c>
      <c r="BO240" s="7">
        <v>512350059.42162901</v>
      </c>
      <c r="BP240" s="7"/>
    </row>
    <row r="241" spans="1:68" hidden="1" outlineLevel="1" x14ac:dyDescent="0.2">
      <c r="A241" t="s">
        <v>53</v>
      </c>
      <c r="B241" t="s">
        <v>52</v>
      </c>
      <c r="C241" t="str">
        <f>VLOOKUP(B241,'Country Code &amp; Info'!A:D,2)</f>
        <v>South Asia (IDA &amp; IBRD)</v>
      </c>
      <c r="D241" t="b">
        <f>IF(ISNA(_xlfn.XLOOKUP(B241,'GDP Pred - 2060'!M:M,'GDP Pred - 2060'!M:M)), FALSE, TRUE)</f>
        <v>0</v>
      </c>
      <c r="E241">
        <f>VLOOKUP(B241,'Country Code &amp; Info'!A:D,3)</f>
        <v>0</v>
      </c>
      <c r="F241" t="s">
        <v>1</v>
      </c>
      <c r="G241" t="s">
        <v>0</v>
      </c>
      <c r="H241">
        <v>47172093787.301399</v>
      </c>
      <c r="I241">
        <v>50333258390.024803</v>
      </c>
      <c r="J241">
        <v>53723107291.0793</v>
      </c>
      <c r="K241">
        <v>60428041357.068604</v>
      </c>
      <c r="L241">
        <v>69181538977.924896</v>
      </c>
      <c r="M241">
        <v>74298708606.825806</v>
      </c>
      <c r="N241">
        <v>62476963477.064598</v>
      </c>
      <c r="O241">
        <v>68735388740.818207</v>
      </c>
      <c r="P241" s="7">
        <v>72041947230.433594</v>
      </c>
      <c r="Q241" s="7">
        <v>79197830852.532806</v>
      </c>
      <c r="R241" s="7">
        <v>85739817096.570602</v>
      </c>
      <c r="S241" s="7">
        <v>91198574992.984802</v>
      </c>
      <c r="T241" s="7">
        <v>91683239018.080093</v>
      </c>
      <c r="U241" s="7">
        <v>104815598487.556</v>
      </c>
      <c r="V241" s="7">
        <v>126976006269.798</v>
      </c>
      <c r="W241" s="7">
        <v>135911848514.718</v>
      </c>
      <c r="X241" s="7">
        <v>132651726052.55901</v>
      </c>
      <c r="Y241" s="7">
        <v>153604372185.00299</v>
      </c>
      <c r="Z241" s="7">
        <v>174778829608.01901</v>
      </c>
      <c r="AA241" s="7">
        <v>195756940688.28699</v>
      </c>
      <c r="AB241" s="7">
        <v>236039144469.70401</v>
      </c>
      <c r="AC241" s="7">
        <v>250220927476.36899</v>
      </c>
      <c r="AD241" s="7">
        <v>258876797993.56601</v>
      </c>
      <c r="AE241" s="7">
        <v>274041685077.457</v>
      </c>
      <c r="AF241" s="7">
        <v>272766689592.13101</v>
      </c>
      <c r="AG241" s="7">
        <v>296607983649.698</v>
      </c>
      <c r="AH241" s="7">
        <v>314138292882.19202</v>
      </c>
      <c r="AI241" s="7">
        <v>348804397195.78601</v>
      </c>
      <c r="AJ241" s="7">
        <v>374801545442.27698</v>
      </c>
      <c r="AK241" s="7">
        <v>378236580071.89899</v>
      </c>
      <c r="AL241" s="7">
        <v>407199618240.66498</v>
      </c>
      <c r="AM241" s="7">
        <v>362272388524.88397</v>
      </c>
      <c r="AN241" s="7">
        <v>384744238020.39398</v>
      </c>
      <c r="AO241" s="7">
        <v>381109482761.82703</v>
      </c>
      <c r="AP241" s="7">
        <v>432336029562.81598</v>
      </c>
      <c r="AQ241" s="7">
        <v>479862245751.71002</v>
      </c>
      <c r="AR241" s="7">
        <v>524983483232.18201</v>
      </c>
      <c r="AS241" s="7">
        <v>550725909693.104</v>
      </c>
      <c r="AT241" s="7">
        <v>558438177755.21204</v>
      </c>
      <c r="AU241" s="7">
        <v>598343804724.09497</v>
      </c>
      <c r="AV241" s="7">
        <v>630429061929.22803</v>
      </c>
      <c r="AW241" s="7">
        <v>645870273837.06299</v>
      </c>
      <c r="AX241" s="7">
        <v>677627487567.08496</v>
      </c>
      <c r="AY241" s="7">
        <v>791002717916.67395</v>
      </c>
      <c r="AZ241" s="7">
        <v>917089339402.25195</v>
      </c>
      <c r="BA241" s="7">
        <v>1050585317863.97</v>
      </c>
      <c r="BB241" s="7">
        <v>1196088039743.3101</v>
      </c>
      <c r="BC241" s="7">
        <v>1504193483987.5601</v>
      </c>
      <c r="BD241" s="7">
        <v>1527472606190.1101</v>
      </c>
      <c r="BE241" s="7">
        <v>1683456769133.3101</v>
      </c>
      <c r="BF241" s="7">
        <v>2060781195903.1699</v>
      </c>
      <c r="BG241" s="7">
        <v>2271837830662.8398</v>
      </c>
      <c r="BH241" s="7">
        <v>2297332203012.8999</v>
      </c>
      <c r="BI241" s="7">
        <v>2357132410757.71</v>
      </c>
      <c r="BJ241" s="7">
        <v>2581822536186.75</v>
      </c>
      <c r="BK241" s="7">
        <v>2697257705966.27</v>
      </c>
      <c r="BL241" s="7">
        <v>2923010601938.0098</v>
      </c>
      <c r="BM241" s="7">
        <v>3345716338949.23</v>
      </c>
      <c r="BN241" s="7">
        <v>3445471615274.75</v>
      </c>
      <c r="BO241" s="7">
        <v>3591836570466.8901</v>
      </c>
      <c r="BP241" s="7"/>
    </row>
    <row r="242" spans="1:68" hidden="1" outlineLevel="1" x14ac:dyDescent="0.2">
      <c r="A242" t="s">
        <v>51</v>
      </c>
      <c r="B242" t="s">
        <v>50</v>
      </c>
      <c r="C242" t="str">
        <f>VLOOKUP(B242,'Country Code &amp; Info'!A:D,2)</f>
        <v>Sub-Saharan Africa (IDA &amp; IBRD)</v>
      </c>
      <c r="D242" t="b">
        <f>IF(ISNA(_xlfn.XLOOKUP(B242,'GDP Pred - 2060'!M:M,'GDP Pred - 2060'!M:M)), FALSE, TRUE)</f>
        <v>0</v>
      </c>
      <c r="E242">
        <f>VLOOKUP(B242,'Country Code &amp; Info'!A:D,3)</f>
        <v>0</v>
      </c>
      <c r="F242" t="s">
        <v>1</v>
      </c>
      <c r="G242" t="s">
        <v>0</v>
      </c>
      <c r="H242">
        <v>29922675704.169998</v>
      </c>
      <c r="I242">
        <v>31091393770.8339</v>
      </c>
      <c r="J242">
        <v>33685725733.7449</v>
      </c>
      <c r="K242">
        <v>38592341348.344803</v>
      </c>
      <c r="L242">
        <v>37691842856.915703</v>
      </c>
      <c r="M242">
        <v>41973341059.184799</v>
      </c>
      <c r="N242">
        <v>45290888058.840897</v>
      </c>
      <c r="O242">
        <v>44769808089.4888</v>
      </c>
      <c r="P242" s="7">
        <v>47880850987.110001</v>
      </c>
      <c r="Q242" s="7">
        <v>54799964810.745499</v>
      </c>
      <c r="R242" s="7">
        <v>64425030080.113197</v>
      </c>
      <c r="S242" s="7">
        <v>65550163635.796204</v>
      </c>
      <c r="T242" s="7">
        <v>73948909000.138901</v>
      </c>
      <c r="U242" s="7">
        <v>94538254240.712402</v>
      </c>
      <c r="V242" s="7">
        <v>123608799827.105</v>
      </c>
      <c r="W242" s="7">
        <v>136242540797.325</v>
      </c>
      <c r="X242" s="7">
        <v>147970482171.746</v>
      </c>
      <c r="Y242" s="7">
        <v>162585763201.37201</v>
      </c>
      <c r="Z242" s="7">
        <v>179697503231.66299</v>
      </c>
      <c r="AA242" s="7">
        <v>216285794210.63501</v>
      </c>
      <c r="AB242" s="7">
        <v>272705962366.04401</v>
      </c>
      <c r="AC242" s="7">
        <v>381121992902.47803</v>
      </c>
      <c r="AD242" s="7">
        <v>350519103699.08502</v>
      </c>
      <c r="AE242" s="7">
        <v>305247138374.95898</v>
      </c>
      <c r="AF242" s="7">
        <v>266739053360.487</v>
      </c>
      <c r="AG242" s="7">
        <v>252181962444.314</v>
      </c>
      <c r="AH242" s="7">
        <v>258985016648.13199</v>
      </c>
      <c r="AI242" s="7">
        <v>295636868778.43701</v>
      </c>
      <c r="AJ242" s="7">
        <v>304643909582.56897</v>
      </c>
      <c r="AK242" s="7">
        <v>302833453507.92798</v>
      </c>
      <c r="AL242" s="7">
        <v>340127469754.43903</v>
      </c>
      <c r="AM242" s="7">
        <v>345010172615.45801</v>
      </c>
      <c r="AN242" s="7">
        <v>340483772508.21301</v>
      </c>
      <c r="AO242" s="7">
        <v>317223871236.88702</v>
      </c>
      <c r="AP242" s="7">
        <v>312223643151.27301</v>
      </c>
      <c r="AQ242" s="7">
        <v>358023546960.15601</v>
      </c>
      <c r="AR242" s="7">
        <v>369849212686.229</v>
      </c>
      <c r="AS242" s="7">
        <v>384265406886.70502</v>
      </c>
      <c r="AT242" s="7">
        <v>370894769955.29999</v>
      </c>
      <c r="AU242" s="7">
        <v>375973817003.88501</v>
      </c>
      <c r="AV242" s="7">
        <v>400342778834.95502</v>
      </c>
      <c r="AW242" s="7">
        <v>382158344977.45801</v>
      </c>
      <c r="AX242" s="7">
        <v>416682693415.18103</v>
      </c>
      <c r="AY242" s="7">
        <v>522089123809.79498</v>
      </c>
      <c r="AZ242" s="7">
        <v>649419157844.76697</v>
      </c>
      <c r="BA242" s="7">
        <v>771369366390.62097</v>
      </c>
      <c r="BB242" s="7">
        <v>915864936162.20801</v>
      </c>
      <c r="BC242" s="7">
        <v>1062984321742.22</v>
      </c>
      <c r="BD242" s="7">
        <v>1219226086445.3899</v>
      </c>
      <c r="BE242" s="7">
        <v>1161741728869.48</v>
      </c>
      <c r="BF242" s="7">
        <v>1376526185708.73</v>
      </c>
      <c r="BG242" s="7">
        <v>1553945789839.3601</v>
      </c>
      <c r="BH242" s="7">
        <v>1635107344173.1299</v>
      </c>
      <c r="BI242" s="7">
        <v>1742079222307.1101</v>
      </c>
      <c r="BJ242" s="7">
        <v>1808737756281.4399</v>
      </c>
      <c r="BK242" s="7">
        <v>1661914707751.22</v>
      </c>
      <c r="BL242" s="7">
        <v>1540370434904.8701</v>
      </c>
      <c r="BM242" s="7">
        <v>1641784086541.6399</v>
      </c>
      <c r="BN242" s="7">
        <v>1721156393779.7</v>
      </c>
      <c r="BO242" s="7">
        <v>1766941400078.0901</v>
      </c>
      <c r="BP242" s="7"/>
    </row>
    <row r="243" spans="1:68" hidden="1" outlineLevel="1" x14ac:dyDescent="0.2">
      <c r="A243" t="s">
        <v>49</v>
      </c>
      <c r="B243" t="s">
        <v>48</v>
      </c>
      <c r="C243" t="str">
        <f>VLOOKUP(B243,'Country Code &amp; Info'!A:D,2)</f>
        <v>Trinidad and Tobago</v>
      </c>
      <c r="D243" t="b">
        <f>IF(ISNA(_xlfn.XLOOKUP(B243,'GDP Pred - 2060'!M:M,'GDP Pred - 2060'!M:M)), FALSE, TRUE)</f>
        <v>0</v>
      </c>
      <c r="E243" t="str">
        <f>VLOOKUP(B243,'Country Code &amp; Info'!A:D,3)</f>
        <v>Latin America &amp; Caribbean</v>
      </c>
      <c r="F243" t="s">
        <v>1</v>
      </c>
      <c r="G243" t="s">
        <v>0</v>
      </c>
      <c r="H243">
        <v>535670127.74893498</v>
      </c>
      <c r="I243">
        <v>584961208.65659499</v>
      </c>
      <c r="J243">
        <v>619319197.34002197</v>
      </c>
      <c r="K243">
        <v>678235373.03855801</v>
      </c>
      <c r="L243">
        <v>711893367.55526996</v>
      </c>
      <c r="M243">
        <v>736568861.92615104</v>
      </c>
      <c r="N243">
        <v>723735635.53637099</v>
      </c>
      <c r="O243">
        <v>761981474.02335894</v>
      </c>
      <c r="P243" s="7">
        <v>758899950</v>
      </c>
      <c r="Q243" s="7">
        <v>779200000</v>
      </c>
      <c r="R243" s="7">
        <v>821850000</v>
      </c>
      <c r="S243" s="7">
        <v>896754316.67426205</v>
      </c>
      <c r="T243" s="7">
        <v>1083381044.0847299</v>
      </c>
      <c r="U243" s="7">
        <v>1308799458.9628401</v>
      </c>
      <c r="V243" s="7">
        <v>2042031901.4221699</v>
      </c>
      <c r="W243" s="7">
        <v>2442667573.0482101</v>
      </c>
      <c r="X243" s="7">
        <v>2500410583.79177</v>
      </c>
      <c r="Y243" s="7">
        <v>3138666666.6666698</v>
      </c>
      <c r="Z243" s="7">
        <v>3562333458.3333302</v>
      </c>
      <c r="AA243" s="7">
        <v>4602416625</v>
      </c>
      <c r="AB243" s="7">
        <v>6235833333.3333302</v>
      </c>
      <c r="AC243" s="7">
        <v>6992083333.3333302</v>
      </c>
      <c r="AD243" s="7">
        <v>8140416666.6666698</v>
      </c>
      <c r="AE243" s="7">
        <v>7763750000</v>
      </c>
      <c r="AF243" s="7">
        <v>7757083333.3333302</v>
      </c>
      <c r="AG243" s="7">
        <v>7375918367.34694</v>
      </c>
      <c r="AH243" s="7">
        <v>4794444444.4444399</v>
      </c>
      <c r="AI243" s="7">
        <v>4797777777.7777796</v>
      </c>
      <c r="AJ243" s="7">
        <v>4496852073.4689598</v>
      </c>
      <c r="AK243" s="7">
        <v>4323058823.5294104</v>
      </c>
      <c r="AL243" s="7">
        <v>5068000000</v>
      </c>
      <c r="AM243" s="7">
        <v>5307905882.3529396</v>
      </c>
      <c r="AN243" s="7">
        <v>5439552941.1764698</v>
      </c>
      <c r="AO243" s="7">
        <v>4669488516.3798103</v>
      </c>
      <c r="AP243" s="7">
        <v>4947205860.0145102</v>
      </c>
      <c r="AQ243" s="7">
        <v>5329214163.2200098</v>
      </c>
      <c r="AR243" s="7">
        <v>5759537726.2660103</v>
      </c>
      <c r="AS243" s="7">
        <v>5737751331.6377897</v>
      </c>
      <c r="AT243" s="7">
        <v>6043694330.2160902</v>
      </c>
      <c r="AU243" s="7">
        <v>6808982520.7575903</v>
      </c>
      <c r="AV243" s="7">
        <v>8154338232.9597797</v>
      </c>
      <c r="AW243" s="7">
        <v>8824873259.3210506</v>
      </c>
      <c r="AX243" s="7">
        <v>9008273720.9339504</v>
      </c>
      <c r="AY243" s="7">
        <v>11305459802.0683</v>
      </c>
      <c r="AZ243" s="7">
        <v>13280275123.0354</v>
      </c>
      <c r="BA243" s="7">
        <v>15982282462.378599</v>
      </c>
      <c r="BB243" s="7">
        <v>18369361094.388599</v>
      </c>
      <c r="BC243" s="7">
        <v>21641620049.9352</v>
      </c>
      <c r="BD243" s="7">
        <v>27871587349.541302</v>
      </c>
      <c r="BE243" s="7">
        <v>19172165225.501499</v>
      </c>
      <c r="BF243" s="7">
        <v>22157948396.204201</v>
      </c>
      <c r="BG243" s="7">
        <v>25433011405.301701</v>
      </c>
      <c r="BH243" s="7">
        <v>25763220107.0051</v>
      </c>
      <c r="BI243" s="7">
        <v>27268478564.554699</v>
      </c>
      <c r="BJ243" s="7">
        <v>27615843098.094898</v>
      </c>
      <c r="BK243" s="7">
        <v>25062893969.329201</v>
      </c>
      <c r="BL243" s="7">
        <v>22284780326.885601</v>
      </c>
      <c r="BM243" s="7">
        <v>22474828527.177502</v>
      </c>
      <c r="BN243" s="7">
        <v>23808146747.7994</v>
      </c>
      <c r="BO243" s="7">
        <v>24269714809.907799</v>
      </c>
      <c r="BP243" s="7"/>
    </row>
    <row r="244" spans="1:68" hidden="1" outlineLevel="1" x14ac:dyDescent="0.2">
      <c r="A244" t="s">
        <v>47</v>
      </c>
      <c r="B244" t="s">
        <v>46</v>
      </c>
      <c r="C244" t="str">
        <f>VLOOKUP(B244,'Country Code &amp; Info'!A:D,2)</f>
        <v>Tunisia</v>
      </c>
      <c r="D244" t="b">
        <f>IF(ISNA(_xlfn.XLOOKUP(B244,'GDP Pred - 2060'!M:M,'GDP Pred - 2060'!M:M)), FALSE, TRUE)</f>
        <v>0</v>
      </c>
      <c r="E244" t="str">
        <f>VLOOKUP(B244,'Country Code &amp; Info'!A:D,3)</f>
        <v>Middle East &amp; North Africa</v>
      </c>
      <c r="F244" t="s">
        <v>1</v>
      </c>
      <c r="G244" t="s">
        <v>0</v>
      </c>
      <c r="M244">
        <v>991047619.04761899</v>
      </c>
      <c r="N244">
        <v>1040952380.9523799</v>
      </c>
      <c r="O244">
        <v>1085714285.7142899</v>
      </c>
      <c r="P244" s="7">
        <v>1214666666.6666701</v>
      </c>
      <c r="Q244" s="7">
        <v>1289904761.9047599</v>
      </c>
      <c r="R244" s="7">
        <v>1439238095.2381001</v>
      </c>
      <c r="S244" s="7">
        <v>1685217058.71103</v>
      </c>
      <c r="T244" s="7">
        <v>2237476420.0377302</v>
      </c>
      <c r="U244" s="7">
        <v>2730787476.2808399</v>
      </c>
      <c r="V244" s="7">
        <v>3545933562.4284101</v>
      </c>
      <c r="W244" s="7">
        <v>4328610489.6843204</v>
      </c>
      <c r="X244" s="7">
        <v>4507929104.4776096</v>
      </c>
      <c r="Y244" s="7">
        <v>5109324009.3240099</v>
      </c>
      <c r="Z244" s="7">
        <v>5968044209.5146599</v>
      </c>
      <c r="AA244" s="7">
        <v>7188191881.9188204</v>
      </c>
      <c r="AB244" s="7">
        <v>8744134354.16152</v>
      </c>
      <c r="AC244" s="7">
        <v>8428513568.2462502</v>
      </c>
      <c r="AD244" s="7">
        <v>8133401049.60217</v>
      </c>
      <c r="AE244" s="7">
        <v>8350176782.5574598</v>
      </c>
      <c r="AF244" s="7">
        <v>8254891864.0576696</v>
      </c>
      <c r="AG244" s="7">
        <v>8410185739.9640503</v>
      </c>
      <c r="AH244" s="7">
        <v>9018136020.1511307</v>
      </c>
      <c r="AI244" s="7">
        <v>9696271268.2514801</v>
      </c>
      <c r="AJ244" s="7">
        <v>10096292842.154301</v>
      </c>
      <c r="AK244" s="7">
        <v>10102075213.3151</v>
      </c>
      <c r="AL244" s="7">
        <v>12290568181.818199</v>
      </c>
      <c r="AM244" s="7">
        <v>13074782608.6957</v>
      </c>
      <c r="AN244" s="7">
        <v>15497286295.7938</v>
      </c>
      <c r="AO244" s="7">
        <v>14608946896.483</v>
      </c>
      <c r="AP244" s="7">
        <v>15632463424.2784</v>
      </c>
      <c r="AQ244" s="7">
        <v>18030876599.344398</v>
      </c>
      <c r="AR244" s="7">
        <v>19587322786.1105</v>
      </c>
      <c r="AS244" s="7">
        <v>20746360430.418701</v>
      </c>
      <c r="AT244" s="7">
        <v>21803372266.619801</v>
      </c>
      <c r="AU244" s="7">
        <v>22943685719.103001</v>
      </c>
      <c r="AV244" s="7">
        <v>21473188881.5933</v>
      </c>
      <c r="AW244" s="7">
        <v>22066101341.4888</v>
      </c>
      <c r="AX244" s="7">
        <v>23142294436.2383</v>
      </c>
      <c r="AY244" s="7">
        <v>27453084982.5378</v>
      </c>
      <c r="AZ244" s="7">
        <v>31183139301.485298</v>
      </c>
      <c r="BA244" s="7">
        <v>32273007553.568699</v>
      </c>
      <c r="BB244" s="7">
        <v>34378437265.214104</v>
      </c>
      <c r="BC244" s="7">
        <v>38908069299.204002</v>
      </c>
      <c r="BD244" s="7">
        <v>44856586316.045799</v>
      </c>
      <c r="BE244" s="7">
        <v>43454935940.1614</v>
      </c>
      <c r="BF244" s="7">
        <v>44050929160.262703</v>
      </c>
      <c r="BG244" s="7">
        <v>45810626509.447403</v>
      </c>
      <c r="BH244" s="7">
        <v>45044112939.368698</v>
      </c>
      <c r="BI244" s="7">
        <v>46251061734.474098</v>
      </c>
      <c r="BJ244" s="7">
        <v>47632326088.237</v>
      </c>
      <c r="BK244" s="7">
        <v>43173480831.9739</v>
      </c>
      <c r="BL244" s="7">
        <v>41801210428.305397</v>
      </c>
      <c r="BM244" s="7">
        <v>39802430354.6334</v>
      </c>
      <c r="BN244" s="7">
        <v>39770297328.950897</v>
      </c>
      <c r="BO244" s="7">
        <v>38796687568.156998</v>
      </c>
      <c r="BP244" s="7"/>
    </row>
    <row r="245" spans="1:68" hidden="1" outlineLevel="1" x14ac:dyDescent="0.2">
      <c r="A245" t="s">
        <v>45</v>
      </c>
      <c r="B245" t="s">
        <v>44</v>
      </c>
      <c r="C245" t="str">
        <f>VLOOKUP(B245,'Country Code &amp; Info'!A:D,2)</f>
        <v>Turkey</v>
      </c>
      <c r="D245" t="b">
        <f>IF(ISNA(_xlfn.XLOOKUP(B245,'GDP Pred - 2060'!M:M,'GDP Pred - 2060'!M:M)), FALSE, TRUE)</f>
        <v>1</v>
      </c>
      <c r="E245" t="str">
        <f>VLOOKUP(B245,'Country Code &amp; Info'!A:D,3)</f>
        <v>Europe &amp; Central Asia</v>
      </c>
      <c r="F245" t="s">
        <v>1</v>
      </c>
      <c r="G245" t="s">
        <v>0</v>
      </c>
      <c r="H245">
        <v>13995067817.509199</v>
      </c>
      <c r="I245">
        <v>7988888888.8888903</v>
      </c>
      <c r="J245">
        <v>8922222222.2222195</v>
      </c>
      <c r="K245">
        <v>10355555555.555599</v>
      </c>
      <c r="L245">
        <v>11177777777.7778</v>
      </c>
      <c r="M245">
        <v>11966666666.6667</v>
      </c>
      <c r="N245">
        <v>14100000000</v>
      </c>
      <c r="O245">
        <v>15644444444.444401</v>
      </c>
      <c r="P245" s="7">
        <v>17500000000</v>
      </c>
      <c r="Q245" s="7">
        <v>19466666666.666698</v>
      </c>
      <c r="R245" s="7">
        <v>17086956521.7391</v>
      </c>
      <c r="S245" s="7">
        <v>16256619963.7997</v>
      </c>
      <c r="T245" s="7">
        <v>20431095406.360401</v>
      </c>
      <c r="U245" s="7">
        <v>25724381625.4417</v>
      </c>
      <c r="V245" s="7">
        <v>35599913836.4328</v>
      </c>
      <c r="W245" s="7">
        <v>44633707242.764198</v>
      </c>
      <c r="X245" s="7">
        <v>51280134554.288902</v>
      </c>
      <c r="Y245" s="7">
        <v>58676813687.368103</v>
      </c>
      <c r="Z245" s="7">
        <v>65147022485.791901</v>
      </c>
      <c r="AA245" s="7">
        <v>89394085658.203796</v>
      </c>
      <c r="AB245" s="7">
        <v>68789289565.743393</v>
      </c>
      <c r="AC245" s="7">
        <v>71040020140.443604</v>
      </c>
      <c r="AD245" s="7">
        <v>64546332580.758301</v>
      </c>
      <c r="AE245" s="7">
        <v>61678280115.498703</v>
      </c>
      <c r="AF245" s="7">
        <v>59989909457.837898</v>
      </c>
      <c r="AG245" s="7">
        <v>67234948264.598701</v>
      </c>
      <c r="AH245" s="7">
        <v>75728009962.787796</v>
      </c>
      <c r="AI245" s="7">
        <v>87172789528.331604</v>
      </c>
      <c r="AJ245" s="7">
        <v>90852814004.991699</v>
      </c>
      <c r="AK245" s="7">
        <v>107143348667.09399</v>
      </c>
      <c r="AL245" s="7">
        <v>150676291094.20999</v>
      </c>
      <c r="AM245" s="7">
        <v>150027833333.33301</v>
      </c>
      <c r="AN245" s="7">
        <v>158459130434.78299</v>
      </c>
      <c r="AO245" s="7">
        <v>180169736363.63599</v>
      </c>
      <c r="AP245" s="7">
        <v>130690172297.297</v>
      </c>
      <c r="AQ245" s="7">
        <v>169485941048.035</v>
      </c>
      <c r="AR245" s="7">
        <v>181475555282.55499</v>
      </c>
      <c r="AS245" s="7">
        <v>189834649111.25699</v>
      </c>
      <c r="AT245" s="7">
        <v>275967393984.83301</v>
      </c>
      <c r="AU245" s="7">
        <v>256385525189.98999</v>
      </c>
      <c r="AV245" s="7">
        <v>274302959127.23901</v>
      </c>
      <c r="AW245" s="7">
        <v>201753343273.95999</v>
      </c>
      <c r="AX245" s="7">
        <v>240248965617.668</v>
      </c>
      <c r="AY245" s="7">
        <v>314595397485.46198</v>
      </c>
      <c r="AZ245" s="7">
        <v>408865286824.66803</v>
      </c>
      <c r="BA245" s="7">
        <v>506314592066.54199</v>
      </c>
      <c r="BB245" s="7">
        <v>557076027808.823</v>
      </c>
      <c r="BC245" s="7">
        <v>681321211458.13306</v>
      </c>
      <c r="BD245" s="7">
        <v>770449330198.34595</v>
      </c>
      <c r="BE245" s="7">
        <v>649289324631.255</v>
      </c>
      <c r="BF245" s="7">
        <v>776967610957.28601</v>
      </c>
      <c r="BG245" s="7">
        <v>838785707000.17004</v>
      </c>
      <c r="BH245" s="7">
        <v>880555967207.48999</v>
      </c>
      <c r="BI245" s="7">
        <v>957799371565.729</v>
      </c>
      <c r="BJ245" s="7">
        <v>938934394763.91699</v>
      </c>
      <c r="BK245" s="7">
        <v>864314287105.72705</v>
      </c>
      <c r="BL245" s="7">
        <v>869683121562.53101</v>
      </c>
      <c r="BM245" s="7">
        <v>858988610574.03503</v>
      </c>
      <c r="BN245" s="7">
        <v>778381859840.94202</v>
      </c>
      <c r="BO245" s="7">
        <v>761425499358.15906</v>
      </c>
      <c r="BP245" s="7"/>
    </row>
    <row r="246" spans="1:68" hidden="1" outlineLevel="1" x14ac:dyDescent="0.2">
      <c r="A246" t="s">
        <v>43</v>
      </c>
      <c r="B246" t="s">
        <v>42</v>
      </c>
      <c r="C246" t="str">
        <f>VLOOKUP(B246,'Country Code &amp; Info'!A:D,2)</f>
        <v>Tuvalu</v>
      </c>
      <c r="D246" t="b">
        <f>IF(ISNA(_xlfn.XLOOKUP(B246,'GDP Pred - 2060'!M:M,'GDP Pred - 2060'!M:M)), FALSE, TRUE)</f>
        <v>0</v>
      </c>
      <c r="E246" t="str">
        <f>VLOOKUP(B246,'Country Code &amp; Info'!A:D,3)</f>
        <v>East Asia &amp; Pacific</v>
      </c>
      <c r="F246" t="s">
        <v>1</v>
      </c>
      <c r="G246" t="s">
        <v>0</v>
      </c>
      <c r="P246" s="7"/>
      <c r="Q246" s="7"/>
      <c r="R246" s="7"/>
      <c r="S246" s="7"/>
      <c r="T246" s="7"/>
      <c r="U246" s="7"/>
      <c r="V246" s="7"/>
      <c r="W246" s="7"/>
      <c r="X246" s="7"/>
      <c r="Y246" s="7"/>
      <c r="Z246" s="7"/>
      <c r="AA246" s="7"/>
      <c r="AB246" s="7"/>
      <c r="AC246" s="7"/>
      <c r="AD246" s="7"/>
      <c r="AE246" s="7"/>
      <c r="AF246" s="7"/>
      <c r="AG246" s="7"/>
      <c r="AH246" s="7"/>
      <c r="AI246" s="7"/>
      <c r="AJ246" s="7"/>
      <c r="AK246" s="7"/>
      <c r="AL246" s="7">
        <v>8824447.7402232494</v>
      </c>
      <c r="AM246" s="7">
        <v>9365165.9136937205</v>
      </c>
      <c r="AN246" s="7">
        <v>9742949.47121034</v>
      </c>
      <c r="AO246" s="7">
        <v>9630762.9538963698</v>
      </c>
      <c r="AP246" s="7">
        <v>10886825.5592923</v>
      </c>
      <c r="AQ246" s="7">
        <v>11025945.144551501</v>
      </c>
      <c r="AR246" s="7">
        <v>12334846.2320995</v>
      </c>
      <c r="AS246" s="7">
        <v>12700905.447528601</v>
      </c>
      <c r="AT246" s="7">
        <v>12757632.8684508</v>
      </c>
      <c r="AU246" s="7">
        <v>13687141.1058778</v>
      </c>
      <c r="AV246" s="7">
        <v>13742057.0500928</v>
      </c>
      <c r="AW246" s="7">
        <v>13196544.946726</v>
      </c>
      <c r="AX246" s="7">
        <v>15450994.241008401</v>
      </c>
      <c r="AY246" s="7">
        <v>18231078.539464299</v>
      </c>
      <c r="AZ246" s="7">
        <v>21534931.607589401</v>
      </c>
      <c r="BA246" s="7">
        <v>21839098.892707098</v>
      </c>
      <c r="BB246" s="7">
        <v>22902861.445783101</v>
      </c>
      <c r="BC246" s="7">
        <v>27030374.027278099</v>
      </c>
      <c r="BD246" s="7">
        <v>30290219.7617849</v>
      </c>
      <c r="BE246" s="7">
        <v>27101076.275152098</v>
      </c>
      <c r="BF246" s="7">
        <v>31823518.620436601</v>
      </c>
      <c r="BG246" s="7">
        <v>38711810.211449198</v>
      </c>
      <c r="BH246" s="7">
        <v>37671774.694553703</v>
      </c>
      <c r="BI246" s="7">
        <v>37509075.111025304</v>
      </c>
      <c r="BJ246" s="7">
        <v>37290607.535604797</v>
      </c>
      <c r="BK246" s="7">
        <v>35492074.224325702</v>
      </c>
      <c r="BL246" s="7">
        <v>36547799.583705001</v>
      </c>
      <c r="BM246" s="7">
        <v>40619251.992642596</v>
      </c>
      <c r="BN246" s="7">
        <v>42588164.973102197</v>
      </c>
      <c r="BO246" s="7">
        <v>47271463.329857498</v>
      </c>
      <c r="BP246" s="7"/>
    </row>
    <row r="247" spans="1:68" hidden="1" outlineLevel="1" x14ac:dyDescent="0.2">
      <c r="A247" t="s">
        <v>41</v>
      </c>
      <c r="B247" t="s">
        <v>40</v>
      </c>
      <c r="C247" t="str">
        <f>VLOOKUP(B247,'Country Code &amp; Info'!A:D,2)</f>
        <v>Tanzania</v>
      </c>
      <c r="D247" t="b">
        <f>IF(ISNA(_xlfn.XLOOKUP(B247,'GDP Pred - 2060'!M:M,'GDP Pred - 2060'!M:M)), FALSE, TRUE)</f>
        <v>0</v>
      </c>
      <c r="E247" t="str">
        <f>VLOOKUP(B247,'Country Code &amp; Info'!A:D,3)</f>
        <v>Sub-Saharan Africa</v>
      </c>
      <c r="F247" t="s">
        <v>1</v>
      </c>
      <c r="G247" t="s">
        <v>0</v>
      </c>
      <c r="P247" s="7"/>
      <c r="Q247" s="7"/>
      <c r="R247" s="7"/>
      <c r="S247" s="7"/>
      <c r="T247" s="7"/>
      <c r="U247" s="7"/>
      <c r="V247" s="7"/>
      <c r="W247" s="7"/>
      <c r="X247" s="7"/>
      <c r="Y247" s="7"/>
      <c r="Z247" s="7"/>
      <c r="AA247" s="7"/>
      <c r="AB247" s="7"/>
      <c r="AC247" s="7"/>
      <c r="AD247" s="7"/>
      <c r="AE247" s="7"/>
      <c r="AF247" s="7"/>
      <c r="AG247" s="7"/>
      <c r="AH247" s="7"/>
      <c r="AI247" s="7"/>
      <c r="AJ247" s="7">
        <v>5100405772.4632702</v>
      </c>
      <c r="AK247" s="7">
        <v>4420168102.3930597</v>
      </c>
      <c r="AL247" s="7">
        <v>4258743262.8287601</v>
      </c>
      <c r="AM247" s="7">
        <v>4956588278.5614405</v>
      </c>
      <c r="AN247" s="7">
        <v>4601413263.5289402</v>
      </c>
      <c r="AO247" s="7">
        <v>4257702196.53864</v>
      </c>
      <c r="AP247" s="7">
        <v>4510846967.8741999</v>
      </c>
      <c r="AQ247" s="7">
        <v>5255221424.8096199</v>
      </c>
      <c r="AR247" s="7">
        <v>6496195450.6103401</v>
      </c>
      <c r="AS247" s="7">
        <v>7683852496.8449898</v>
      </c>
      <c r="AT247" s="7">
        <v>12270448700.1994</v>
      </c>
      <c r="AU247" s="7">
        <v>12711213451.034</v>
      </c>
      <c r="AV247" s="7">
        <v>13375976353.6994</v>
      </c>
      <c r="AW247" s="7">
        <v>13581644245.735201</v>
      </c>
      <c r="AX247" s="7">
        <v>14142035080.284901</v>
      </c>
      <c r="AY247" s="7">
        <v>15224257698.482</v>
      </c>
      <c r="AZ247" s="7">
        <v>16675948414.757299</v>
      </c>
      <c r="BA247" s="7">
        <v>18399046025.268799</v>
      </c>
      <c r="BB247" s="7">
        <v>18649590248.2626</v>
      </c>
      <c r="BC247" s="7">
        <v>21843529024.915401</v>
      </c>
      <c r="BD247" s="7">
        <v>27941177434.508701</v>
      </c>
      <c r="BE247" s="7">
        <v>29081425282.294899</v>
      </c>
      <c r="BF247" s="7">
        <v>32014249841.4151</v>
      </c>
      <c r="BG247" s="7">
        <v>34657139495.403099</v>
      </c>
      <c r="BH247" s="7">
        <v>39650530214.328697</v>
      </c>
      <c r="BI247" s="7">
        <v>45680532613.759102</v>
      </c>
      <c r="BJ247" s="7">
        <v>49964788814.092598</v>
      </c>
      <c r="BK247" s="7">
        <v>47378599025.304398</v>
      </c>
      <c r="BL247" s="7">
        <v>49774021003.074799</v>
      </c>
      <c r="BM247" s="7">
        <v>53320625958.562798</v>
      </c>
      <c r="BN247" s="7">
        <v>58001200572.3965</v>
      </c>
      <c r="BO247" s="7">
        <v>63177068174.549004</v>
      </c>
      <c r="BP247" s="7"/>
    </row>
    <row r="248" spans="1:68" hidden="1" outlineLevel="1" x14ac:dyDescent="0.2">
      <c r="A248" t="s">
        <v>39</v>
      </c>
      <c r="B248" t="s">
        <v>38</v>
      </c>
      <c r="C248" t="str">
        <f>VLOOKUP(B248,'Country Code &amp; Info'!A:D,2)</f>
        <v>Uganda</v>
      </c>
      <c r="D248" t="b">
        <f>IF(ISNA(_xlfn.XLOOKUP(B248,'GDP Pred - 2060'!M:M,'GDP Pred - 2060'!M:M)), FALSE, TRUE)</f>
        <v>0</v>
      </c>
      <c r="E248" t="str">
        <f>VLOOKUP(B248,'Country Code &amp; Info'!A:D,3)</f>
        <v>Sub-Saharan Africa</v>
      </c>
      <c r="F248" t="s">
        <v>1</v>
      </c>
      <c r="G248" t="s">
        <v>0</v>
      </c>
      <c r="H248">
        <v>423008385.74423498</v>
      </c>
      <c r="I248">
        <v>441524109.01467502</v>
      </c>
      <c r="J248">
        <v>449012578.61635202</v>
      </c>
      <c r="K248">
        <v>516147798.74213803</v>
      </c>
      <c r="L248">
        <v>589056603.77358496</v>
      </c>
      <c r="M248">
        <v>884873949.57983196</v>
      </c>
      <c r="N248">
        <v>925770308.12324905</v>
      </c>
      <c r="O248">
        <v>967647058.82352901</v>
      </c>
      <c r="P248" s="7">
        <v>1037815126.05042</v>
      </c>
      <c r="Q248" s="7">
        <v>1169047619.0476201</v>
      </c>
      <c r="R248" s="7">
        <v>1260084033.6134501</v>
      </c>
      <c r="S248" s="7">
        <v>1417787114.8459401</v>
      </c>
      <c r="T248" s="7">
        <v>1491596638.6554599</v>
      </c>
      <c r="U248" s="7">
        <v>1702521008.4033599</v>
      </c>
      <c r="V248" s="7">
        <v>2100142653.35235</v>
      </c>
      <c r="W248" s="7">
        <v>2359555555.5555601</v>
      </c>
      <c r="X248" s="7">
        <v>2447300000</v>
      </c>
      <c r="Y248" s="7">
        <v>2936470588.2352901</v>
      </c>
      <c r="Z248" s="7">
        <v>2420260869.5652199</v>
      </c>
      <c r="AA248" s="7">
        <v>2139025000</v>
      </c>
      <c r="AB248" s="7">
        <v>1244610000</v>
      </c>
      <c r="AC248" s="7">
        <v>1337300000</v>
      </c>
      <c r="AD248" s="7">
        <v>2177500000</v>
      </c>
      <c r="AE248" s="7">
        <v>2240333333.3333302</v>
      </c>
      <c r="AF248" s="7">
        <v>3615647477.0543399</v>
      </c>
      <c r="AG248" s="7">
        <v>3519666338.5245399</v>
      </c>
      <c r="AH248" s="7">
        <v>3923232122.12784</v>
      </c>
      <c r="AI248" s="7">
        <v>6269511614.6623497</v>
      </c>
      <c r="AJ248" s="7">
        <v>6508931651.6666698</v>
      </c>
      <c r="AK248" s="7">
        <v>5276480985.9993696</v>
      </c>
      <c r="AL248" s="7">
        <v>4304398865.8826799</v>
      </c>
      <c r="AM248" s="7">
        <v>3321729057.1221499</v>
      </c>
      <c r="AN248" s="7">
        <v>2857457860.05088</v>
      </c>
      <c r="AO248" s="7">
        <v>3220439044.1894898</v>
      </c>
      <c r="AP248" s="7">
        <v>3990430446.7121601</v>
      </c>
      <c r="AQ248" s="7">
        <v>5755818947.4212503</v>
      </c>
      <c r="AR248" s="7">
        <v>6044585326.9379997</v>
      </c>
      <c r="AS248" s="7">
        <v>6269333313.1710796</v>
      </c>
      <c r="AT248" s="7">
        <v>6584815846.5275402</v>
      </c>
      <c r="AU248" s="7">
        <v>5998563257.9465904</v>
      </c>
      <c r="AV248" s="7">
        <v>6193246837.0968704</v>
      </c>
      <c r="AW248" s="7">
        <v>5840503868.5724602</v>
      </c>
      <c r="AX248" s="7">
        <v>6178563590.89254</v>
      </c>
      <c r="AY248" s="7">
        <v>6606884390.7801905</v>
      </c>
      <c r="AZ248" s="7">
        <v>7939487473.8631802</v>
      </c>
      <c r="BA248" s="7">
        <v>9239221858.5583897</v>
      </c>
      <c r="BB248" s="7">
        <v>9977647644.6995296</v>
      </c>
      <c r="BC248" s="7">
        <v>11902564401.323799</v>
      </c>
      <c r="BD248" s="7">
        <v>14440404021.4881</v>
      </c>
      <c r="BE248" s="7">
        <v>25019909334.6707</v>
      </c>
      <c r="BF248" s="7">
        <v>26558906013.772202</v>
      </c>
      <c r="BG248" s="7">
        <v>27752712167.4799</v>
      </c>
      <c r="BH248" s="7">
        <v>27188666946.705502</v>
      </c>
      <c r="BI248" s="7">
        <v>28791625559.228199</v>
      </c>
      <c r="BJ248" s="7">
        <v>32472363451.882599</v>
      </c>
      <c r="BK248" s="7">
        <v>32248116583.681301</v>
      </c>
      <c r="BL248" s="7">
        <v>29078719933.9986</v>
      </c>
      <c r="BM248" s="7">
        <v>30756466548.054298</v>
      </c>
      <c r="BN248" s="7">
        <v>32916147253.271801</v>
      </c>
      <c r="BO248" s="7">
        <v>35165157016.912498</v>
      </c>
      <c r="BP248" s="7"/>
    </row>
    <row r="249" spans="1:68" hidden="1" outlineLevel="1" x14ac:dyDescent="0.2">
      <c r="A249" t="s">
        <v>37</v>
      </c>
      <c r="B249" t="s">
        <v>36</v>
      </c>
      <c r="C249" t="str">
        <f>VLOOKUP(B249,'Country Code &amp; Info'!A:D,2)</f>
        <v>Ukraine</v>
      </c>
      <c r="D249" t="b">
        <f>IF(ISNA(_xlfn.XLOOKUP(B249,'GDP Pred - 2060'!M:M,'GDP Pred - 2060'!M:M)), FALSE, TRUE)</f>
        <v>0</v>
      </c>
      <c r="E249" t="str">
        <f>VLOOKUP(B249,'Country Code &amp; Info'!A:D,3)</f>
        <v>Europe &amp; Central Asia</v>
      </c>
      <c r="F249" t="s">
        <v>1</v>
      </c>
      <c r="G249" t="s">
        <v>0</v>
      </c>
      <c r="P249" s="7"/>
      <c r="Q249" s="7"/>
      <c r="R249" s="7"/>
      <c r="S249" s="7"/>
      <c r="T249" s="7"/>
      <c r="U249" s="7"/>
      <c r="V249" s="7"/>
      <c r="W249" s="7"/>
      <c r="X249" s="7"/>
      <c r="Y249" s="7"/>
      <c r="Z249" s="7"/>
      <c r="AA249" s="7"/>
      <c r="AB249" s="7"/>
      <c r="AC249" s="7"/>
      <c r="AD249" s="7"/>
      <c r="AE249" s="7"/>
      <c r="AF249" s="7"/>
      <c r="AG249" s="7"/>
      <c r="AH249" s="7"/>
      <c r="AI249" s="7">
        <v>64087694038.233299</v>
      </c>
      <c r="AJ249" s="7">
        <v>74703517902.6642</v>
      </c>
      <c r="AK249" s="7">
        <v>82709161099.124405</v>
      </c>
      <c r="AL249" s="7">
        <v>81456918678.500793</v>
      </c>
      <c r="AM249" s="7">
        <v>77464561149.5103</v>
      </c>
      <c r="AN249" s="7">
        <v>73942235330.436996</v>
      </c>
      <c r="AO249" s="7">
        <v>65648559903.057098</v>
      </c>
      <c r="AP249" s="7">
        <v>52549555149.1978</v>
      </c>
      <c r="AQ249" s="7">
        <v>48213868178.087303</v>
      </c>
      <c r="AR249" s="7">
        <v>44558077827.135002</v>
      </c>
      <c r="AS249" s="7">
        <v>50150399791.647003</v>
      </c>
      <c r="AT249" s="7">
        <v>41883241471.736504</v>
      </c>
      <c r="AU249" s="7">
        <v>31580639045.453999</v>
      </c>
      <c r="AV249" s="7">
        <v>31261527363.144001</v>
      </c>
      <c r="AW249" s="7">
        <v>37972301334.673599</v>
      </c>
      <c r="AX249" s="7">
        <v>42351593887.2827</v>
      </c>
      <c r="AY249" s="7">
        <v>50084197498.452904</v>
      </c>
      <c r="AZ249" s="7">
        <v>64819702951.682602</v>
      </c>
      <c r="BA249" s="7">
        <v>86057915585.302597</v>
      </c>
      <c r="BB249" s="7">
        <v>107647920792.07899</v>
      </c>
      <c r="BC249" s="7">
        <v>142579603960.396</v>
      </c>
      <c r="BD249" s="7">
        <v>179816790704.73901</v>
      </c>
      <c r="BE249" s="7">
        <v>117113410001.02699</v>
      </c>
      <c r="BF249" s="7">
        <v>136013155905.036</v>
      </c>
      <c r="BG249" s="7">
        <v>163159671670.26501</v>
      </c>
      <c r="BH249" s="7">
        <v>175781379051.43301</v>
      </c>
      <c r="BI249" s="7">
        <v>183310146378.08099</v>
      </c>
      <c r="BJ249" s="7">
        <v>133503411375.739</v>
      </c>
      <c r="BK249" s="7">
        <v>91030959454.696106</v>
      </c>
      <c r="BL249" s="7">
        <v>93355993628.504196</v>
      </c>
      <c r="BM249" s="7">
        <v>112190355158.17799</v>
      </c>
      <c r="BN249" s="7">
        <v>130901858421.72</v>
      </c>
      <c r="BO249" s="7">
        <v>153781069118.14801</v>
      </c>
      <c r="BP249" s="7"/>
    </row>
    <row r="250" spans="1:68" hidden="1" outlineLevel="1" x14ac:dyDescent="0.2">
      <c r="A250" t="s">
        <v>35</v>
      </c>
      <c r="B250" t="s">
        <v>34</v>
      </c>
      <c r="C250" t="str">
        <f>VLOOKUP(B250,'Country Code &amp; Info'!A:D,2)</f>
        <v>Upper middle income</v>
      </c>
      <c r="D250" t="b">
        <f>IF(ISNA(_xlfn.XLOOKUP(B250,'GDP Pred - 2060'!M:M,'GDP Pred - 2060'!M:M)), FALSE, TRUE)</f>
        <v>0</v>
      </c>
      <c r="E250">
        <f>VLOOKUP(B250,'Country Code &amp; Info'!A:D,3)</f>
        <v>0</v>
      </c>
      <c r="F250" t="s">
        <v>1</v>
      </c>
      <c r="G250" t="s">
        <v>0</v>
      </c>
      <c r="H250">
        <v>223788257955.51001</v>
      </c>
      <c r="I250">
        <v>203962582854.29901</v>
      </c>
      <c r="J250">
        <v>214715495596.10101</v>
      </c>
      <c r="K250">
        <v>224356887848.28299</v>
      </c>
      <c r="L250">
        <v>253743218694.263</v>
      </c>
      <c r="M250">
        <v>281617106855.539</v>
      </c>
      <c r="N250">
        <v>309762649710.11902</v>
      </c>
      <c r="O250">
        <v>313977495572.87903</v>
      </c>
      <c r="P250" s="7">
        <v>331175843222.32397</v>
      </c>
      <c r="Q250" s="7">
        <v>371052239276.51099</v>
      </c>
      <c r="R250" s="7">
        <v>406482864339.85797</v>
      </c>
      <c r="S250" s="7">
        <v>444576545696.15601</v>
      </c>
      <c r="T250" s="7">
        <v>507195651305.96198</v>
      </c>
      <c r="U250" s="7">
        <v>661253580572.75598</v>
      </c>
      <c r="V250" s="7">
        <v>850914118373.92896</v>
      </c>
      <c r="W250" s="7">
        <v>939176707629.80298</v>
      </c>
      <c r="X250" s="7">
        <v>1024359892608.01</v>
      </c>
      <c r="Y250" s="7">
        <v>1148092802519.25</v>
      </c>
      <c r="Z250" s="7">
        <v>1224357072182.7</v>
      </c>
      <c r="AA250" s="7">
        <v>1471637023379.99</v>
      </c>
      <c r="AB250" s="7">
        <v>1709230648464.9299</v>
      </c>
      <c r="AC250" s="7">
        <v>1867158900472.76</v>
      </c>
      <c r="AD250" s="7">
        <v>1843197215790.25</v>
      </c>
      <c r="AE250" s="7">
        <v>1798047979291.1599</v>
      </c>
      <c r="AF250" s="7">
        <v>1853302893525.1599</v>
      </c>
      <c r="AG250" s="7">
        <v>1948403124163.0701</v>
      </c>
      <c r="AH250" s="7">
        <v>2000176141954.54</v>
      </c>
      <c r="AI250" s="7">
        <v>1987282070672.9399</v>
      </c>
      <c r="AJ250" s="7">
        <v>2191606020535.2</v>
      </c>
      <c r="AK250" s="7">
        <v>2296615537172.7598</v>
      </c>
      <c r="AL250" s="7">
        <v>2675704948544.1299</v>
      </c>
      <c r="AM250" s="7">
        <v>2992159510784.1499</v>
      </c>
      <c r="AN250" s="7">
        <v>2930404181679.8799</v>
      </c>
      <c r="AO250" s="7">
        <v>3199054138998.5801</v>
      </c>
      <c r="AP250" s="7">
        <v>3493402576777.9399</v>
      </c>
      <c r="AQ250" s="7">
        <v>3914104316272.5</v>
      </c>
      <c r="AR250" s="7">
        <v>4274727957033.1401</v>
      </c>
      <c r="AS250" s="7">
        <v>4538477361298.3096</v>
      </c>
      <c r="AT250" s="7">
        <v>4362675319225.71</v>
      </c>
      <c r="AU250" s="7">
        <v>4176815175485.5698</v>
      </c>
      <c r="AV250" s="7">
        <v>4612564111643.8896</v>
      </c>
      <c r="AW250" s="7">
        <v>4666447813004.2197</v>
      </c>
      <c r="AX250" s="7">
        <v>4707254626420.46</v>
      </c>
      <c r="AY250" s="7">
        <v>5283772927582.54</v>
      </c>
      <c r="AZ250" s="7">
        <v>6313275086192.5</v>
      </c>
      <c r="BA250" s="7">
        <v>7570571319133.5996</v>
      </c>
      <c r="BB250" s="7">
        <v>9027337118240.1602</v>
      </c>
      <c r="BC250" s="7">
        <v>11196891343300.699</v>
      </c>
      <c r="BD250" s="7">
        <v>13671606582864.199</v>
      </c>
      <c r="BE250" s="7">
        <v>13263875342761.801</v>
      </c>
      <c r="BF250" s="7">
        <v>16223438101876</v>
      </c>
      <c r="BG250" s="7">
        <v>19402769722100</v>
      </c>
      <c r="BH250" s="7">
        <v>20788268583622.602</v>
      </c>
      <c r="BI250" s="7">
        <v>22031378746747.699</v>
      </c>
      <c r="BJ250" s="7">
        <v>22730001475259.199</v>
      </c>
      <c r="BK250" s="7">
        <v>21352171851051.398</v>
      </c>
      <c r="BL250" s="7">
        <v>21338913049379.801</v>
      </c>
      <c r="BM250" s="7">
        <v>23580671477850.699</v>
      </c>
      <c r="BN250" s="7">
        <v>25273285727694.102</v>
      </c>
      <c r="BO250" s="7">
        <v>25741843596304.398</v>
      </c>
      <c r="BP250" s="7"/>
    </row>
    <row r="251" spans="1:68" hidden="1" outlineLevel="1" x14ac:dyDescent="0.2">
      <c r="A251" t="s">
        <v>33</v>
      </c>
      <c r="B251" t="s">
        <v>32</v>
      </c>
      <c r="C251" t="str">
        <f>VLOOKUP(B251,'Country Code &amp; Info'!A:D,2)</f>
        <v>Uruguay</v>
      </c>
      <c r="D251" t="b">
        <f>IF(ISNA(_xlfn.XLOOKUP(B251,'GDP Pred - 2060'!M:M,'GDP Pred - 2060'!M:M)), FALSE, TRUE)</f>
        <v>0</v>
      </c>
      <c r="E251" t="str">
        <f>VLOOKUP(B251,'Country Code &amp; Info'!A:D,3)</f>
        <v>Latin America &amp; Caribbean</v>
      </c>
      <c r="F251" t="s">
        <v>1</v>
      </c>
      <c r="G251" t="s">
        <v>0</v>
      </c>
      <c r="H251">
        <v>1242289239.2049301</v>
      </c>
      <c r="I251">
        <v>1547388781.43133</v>
      </c>
      <c r="J251">
        <v>1710004407.22785</v>
      </c>
      <c r="K251">
        <v>1539681490.78174</v>
      </c>
      <c r="L251">
        <v>1975701816.46615</v>
      </c>
      <c r="M251">
        <v>1890769326.14221</v>
      </c>
      <c r="N251">
        <v>1809183974.52669</v>
      </c>
      <c r="O251">
        <v>1597721080.0099101</v>
      </c>
      <c r="P251" s="7">
        <v>1593675330.16467</v>
      </c>
      <c r="Q251" s="7">
        <v>2004435483.87097</v>
      </c>
      <c r="R251" s="7">
        <v>2137096774.1935501</v>
      </c>
      <c r="S251" s="7">
        <v>2807258064.51613</v>
      </c>
      <c r="T251" s="7">
        <v>2189418001.3789802</v>
      </c>
      <c r="U251" s="7">
        <v>3964295672.5244398</v>
      </c>
      <c r="V251" s="7">
        <v>4090209681.9717202</v>
      </c>
      <c r="W251" s="7">
        <v>3538283322.07726</v>
      </c>
      <c r="X251" s="7">
        <v>3667161241.4837198</v>
      </c>
      <c r="Y251" s="7">
        <v>4114667062.6491699</v>
      </c>
      <c r="Z251" s="7">
        <v>4910257282.93153</v>
      </c>
      <c r="AA251" s="7">
        <v>7181185277.9865103</v>
      </c>
      <c r="AB251" s="7">
        <v>10163020115.7344</v>
      </c>
      <c r="AC251" s="7">
        <v>11048335541.493299</v>
      </c>
      <c r="AD251" s="7">
        <v>9178802162.6616001</v>
      </c>
      <c r="AE251" s="7">
        <v>5102281255.9998598</v>
      </c>
      <c r="AF251" s="7">
        <v>4850241442.1764297</v>
      </c>
      <c r="AG251" s="7">
        <v>4732017873.3836899</v>
      </c>
      <c r="AH251" s="7">
        <v>5880112788.4094696</v>
      </c>
      <c r="AI251" s="7">
        <v>7367494080.4001398</v>
      </c>
      <c r="AJ251" s="7">
        <v>8213515458.5113897</v>
      </c>
      <c r="AK251" s="7">
        <v>8438951476.0664396</v>
      </c>
      <c r="AL251" s="7">
        <v>9298839655.2313805</v>
      </c>
      <c r="AM251" s="7">
        <v>11205971155.275801</v>
      </c>
      <c r="AN251" s="7">
        <v>12878199880.9839</v>
      </c>
      <c r="AO251" s="7">
        <v>15002106518.484699</v>
      </c>
      <c r="AP251" s="7">
        <v>17474647792.3829</v>
      </c>
      <c r="AQ251" s="7">
        <v>19297663096.550598</v>
      </c>
      <c r="AR251" s="7">
        <v>20515543039.2132</v>
      </c>
      <c r="AS251" s="7">
        <v>23969823008.973801</v>
      </c>
      <c r="AT251" s="7">
        <v>25385928193.172298</v>
      </c>
      <c r="AU251" s="7">
        <v>23983945187.568501</v>
      </c>
      <c r="AV251" s="7">
        <v>22823255803.065701</v>
      </c>
      <c r="AW251" s="7">
        <v>20898788417.437099</v>
      </c>
      <c r="AX251" s="7">
        <v>13606494597.2917</v>
      </c>
      <c r="AY251" s="7">
        <v>12045631091.1744</v>
      </c>
      <c r="AZ251" s="7">
        <v>13686329889.6112</v>
      </c>
      <c r="BA251" s="7">
        <v>17362857684.869499</v>
      </c>
      <c r="BB251" s="7">
        <v>19579457964.754398</v>
      </c>
      <c r="BC251" s="7">
        <v>23410572633.2882</v>
      </c>
      <c r="BD251" s="7">
        <v>30366213118.4076</v>
      </c>
      <c r="BE251" s="7">
        <v>31660911278.562698</v>
      </c>
      <c r="BF251" s="7">
        <v>40284481653.434303</v>
      </c>
      <c r="BG251" s="7">
        <v>47962439302.665802</v>
      </c>
      <c r="BH251" s="7">
        <v>51264390114.230499</v>
      </c>
      <c r="BI251" s="7">
        <v>57531233351.2089</v>
      </c>
      <c r="BJ251" s="7">
        <v>57236013087.706299</v>
      </c>
      <c r="BK251" s="7">
        <v>53274304222.182899</v>
      </c>
      <c r="BL251" s="7">
        <v>52687612262.177002</v>
      </c>
      <c r="BM251" s="7">
        <v>59530088537.330704</v>
      </c>
      <c r="BN251" s="7">
        <v>59596885024.348701</v>
      </c>
      <c r="BO251" s="7">
        <v>56045912952.973198</v>
      </c>
      <c r="BP251" s="7"/>
    </row>
    <row r="252" spans="1:68" hidden="1" outlineLevel="1" x14ac:dyDescent="0.2">
      <c r="A252" t="s">
        <v>31</v>
      </c>
      <c r="B252" t="s">
        <v>30</v>
      </c>
      <c r="C252" t="str">
        <f>VLOOKUP(B252,'Country Code &amp; Info'!A:D,2)</f>
        <v>United States</v>
      </c>
      <c r="D252" t="b">
        <f>IF(ISNA(_xlfn.XLOOKUP(B252,'GDP Pred - 2060'!M:M,'GDP Pred - 2060'!M:M)), FALSE, TRUE)</f>
        <v>1</v>
      </c>
      <c r="E252" t="str">
        <f>VLOOKUP(B252,'Country Code &amp; Info'!A:D,3)</f>
        <v>North America</v>
      </c>
      <c r="F252" t="s">
        <v>1</v>
      </c>
      <c r="G252" t="s">
        <v>0</v>
      </c>
      <c r="H252">
        <v>543300000000</v>
      </c>
      <c r="I252">
        <v>563300000000</v>
      </c>
      <c r="J252">
        <v>605100000000</v>
      </c>
      <c r="K252">
        <v>638600000000</v>
      </c>
      <c r="L252">
        <v>685800000000</v>
      </c>
      <c r="M252">
        <v>743700000000</v>
      </c>
      <c r="N252">
        <v>815000000000</v>
      </c>
      <c r="O252">
        <v>861700000000</v>
      </c>
      <c r="P252" s="7">
        <v>942500000000</v>
      </c>
      <c r="Q252" s="7">
        <v>1019900000000</v>
      </c>
      <c r="R252" s="7">
        <v>1073303000000</v>
      </c>
      <c r="S252" s="7">
        <v>1164850000000</v>
      </c>
      <c r="T252" s="7">
        <v>1279110000000</v>
      </c>
      <c r="U252" s="7">
        <v>1425376000000</v>
      </c>
      <c r="V252" s="7">
        <v>1545243000000</v>
      </c>
      <c r="W252" s="7">
        <v>1684904000000</v>
      </c>
      <c r="X252" s="7">
        <v>1873412000000</v>
      </c>
      <c r="Y252" s="7">
        <v>2081826000000</v>
      </c>
      <c r="Z252" s="7">
        <v>2351599000000</v>
      </c>
      <c r="AA252" s="7">
        <v>2627334000000</v>
      </c>
      <c r="AB252" s="7">
        <v>2857307000000</v>
      </c>
      <c r="AC252" s="7">
        <v>3207042000000</v>
      </c>
      <c r="AD252" s="7">
        <v>3343789000000</v>
      </c>
      <c r="AE252" s="7">
        <v>3634038000000</v>
      </c>
      <c r="AF252" s="7">
        <v>4037613000000</v>
      </c>
      <c r="AG252" s="7">
        <v>4338979000000</v>
      </c>
      <c r="AH252" s="7">
        <v>4579631000000</v>
      </c>
      <c r="AI252" s="7">
        <v>4855215000000</v>
      </c>
      <c r="AJ252" s="7">
        <v>5236438000000</v>
      </c>
      <c r="AK252" s="7">
        <v>5641580000000</v>
      </c>
      <c r="AL252" s="7">
        <v>5963144000000</v>
      </c>
      <c r="AM252" s="7">
        <v>6158129000000</v>
      </c>
      <c r="AN252" s="7">
        <v>6520327000000</v>
      </c>
      <c r="AO252" s="7">
        <v>6858559000000</v>
      </c>
      <c r="AP252" s="7">
        <v>7287236000000</v>
      </c>
      <c r="AQ252" s="7">
        <v>7639749000000</v>
      </c>
      <c r="AR252" s="7">
        <v>8073122000000</v>
      </c>
      <c r="AS252" s="7">
        <v>8577554457000</v>
      </c>
      <c r="AT252" s="7">
        <v>9062818202000</v>
      </c>
      <c r="AU252" s="7">
        <v>9630664202000</v>
      </c>
      <c r="AV252" s="7">
        <v>10252345464000</v>
      </c>
      <c r="AW252" s="7">
        <v>10581821399000</v>
      </c>
      <c r="AX252" s="7">
        <v>10936419054000</v>
      </c>
      <c r="AY252" s="7">
        <v>11458243878000</v>
      </c>
      <c r="AZ252" s="7">
        <v>12213729147000</v>
      </c>
      <c r="BA252" s="7">
        <v>13036640230000</v>
      </c>
      <c r="BB252" s="7">
        <v>13814611414000</v>
      </c>
      <c r="BC252" s="7">
        <v>14451858656000</v>
      </c>
      <c r="BD252" s="7">
        <v>14712844084000</v>
      </c>
      <c r="BE252" s="7">
        <v>14448933025000</v>
      </c>
      <c r="BF252" s="7">
        <v>14992052727000</v>
      </c>
      <c r="BG252" s="7">
        <v>15542581104000</v>
      </c>
      <c r="BH252" s="7">
        <v>16197007349000</v>
      </c>
      <c r="BI252" s="7">
        <v>16784849196000</v>
      </c>
      <c r="BJ252" s="7">
        <v>17527163695000</v>
      </c>
      <c r="BK252" s="7">
        <v>18224704440000</v>
      </c>
      <c r="BL252" s="7">
        <v>18714960538000</v>
      </c>
      <c r="BM252" s="7">
        <v>19519353692000</v>
      </c>
      <c r="BN252" s="7">
        <v>20580159776000</v>
      </c>
      <c r="BO252" s="7">
        <v>21433226000000</v>
      </c>
      <c r="BP252" s="7"/>
    </row>
    <row r="253" spans="1:68" hidden="1" outlineLevel="1" x14ac:dyDescent="0.2">
      <c r="A253" t="s">
        <v>29</v>
      </c>
      <c r="B253" t="s">
        <v>28</v>
      </c>
      <c r="C253" t="str">
        <f>VLOOKUP(B253,'Country Code &amp; Info'!A:D,2)</f>
        <v>Uzbekistan</v>
      </c>
      <c r="D253" t="b">
        <f>IF(ISNA(_xlfn.XLOOKUP(B253,'GDP Pred - 2060'!M:M,'GDP Pred - 2060'!M:M)), FALSE, TRUE)</f>
        <v>0</v>
      </c>
      <c r="E253" t="str">
        <f>VLOOKUP(B253,'Country Code &amp; Info'!A:D,3)</f>
        <v>Europe &amp; Central Asia</v>
      </c>
      <c r="F253" t="s">
        <v>1</v>
      </c>
      <c r="G253" t="s">
        <v>0</v>
      </c>
      <c r="P253" s="7"/>
      <c r="Q253" s="7"/>
      <c r="R253" s="7"/>
      <c r="S253" s="7"/>
      <c r="T253" s="7"/>
      <c r="U253" s="7"/>
      <c r="V253" s="7"/>
      <c r="W253" s="7"/>
      <c r="X253" s="7"/>
      <c r="Y253" s="7"/>
      <c r="Z253" s="7"/>
      <c r="AA253" s="7"/>
      <c r="AB253" s="7"/>
      <c r="AC253" s="7"/>
      <c r="AD253" s="7"/>
      <c r="AE253" s="7"/>
      <c r="AF253" s="7"/>
      <c r="AG253" s="7"/>
      <c r="AH253" s="7"/>
      <c r="AI253" s="7"/>
      <c r="AJ253" s="7"/>
      <c r="AK253" s="7"/>
      <c r="AL253" s="7">
        <v>13360607917.8773</v>
      </c>
      <c r="AM253" s="7">
        <v>13677622222.2222</v>
      </c>
      <c r="AN253" s="7">
        <v>12941297376.0933</v>
      </c>
      <c r="AO253" s="7">
        <v>13099013835.511101</v>
      </c>
      <c r="AP253" s="7">
        <v>12899156990.615601</v>
      </c>
      <c r="AQ253" s="7">
        <v>13350468917.411501</v>
      </c>
      <c r="AR253" s="7">
        <v>13948892215.568899</v>
      </c>
      <c r="AS253" s="7">
        <v>14744603773.5849</v>
      </c>
      <c r="AT253" s="7">
        <v>14988971210.838301</v>
      </c>
      <c r="AU253" s="7">
        <v>17078465982.0282</v>
      </c>
      <c r="AV253" s="7">
        <v>13760513969.313999</v>
      </c>
      <c r="AW253" s="7">
        <v>11401421329.197399</v>
      </c>
      <c r="AX253" s="7">
        <v>9687788512.8018398</v>
      </c>
      <c r="AY253" s="7">
        <v>10134453435.4603</v>
      </c>
      <c r="AZ253" s="7">
        <v>12030023547.880699</v>
      </c>
      <c r="BA253" s="7">
        <v>14307509838.8053</v>
      </c>
      <c r="BB253" s="7">
        <v>17330833852.918999</v>
      </c>
      <c r="BC253" s="7">
        <v>22311393927.881699</v>
      </c>
      <c r="BD253" s="7">
        <v>29549438883.833801</v>
      </c>
      <c r="BE253" s="7">
        <v>33689223673.257702</v>
      </c>
      <c r="BF253" s="7">
        <v>46679875793.572403</v>
      </c>
      <c r="BG253" s="7">
        <v>56516280748.377701</v>
      </c>
      <c r="BH253" s="7">
        <v>63628854498.502403</v>
      </c>
      <c r="BI253" s="7">
        <v>68997168337.678207</v>
      </c>
      <c r="BJ253" s="7">
        <v>76658542757.470703</v>
      </c>
      <c r="BK253" s="7">
        <v>81847410181.795303</v>
      </c>
      <c r="BL253" s="7">
        <v>81779012350.883301</v>
      </c>
      <c r="BM253" s="7">
        <v>59159945320.566704</v>
      </c>
      <c r="BN253" s="7">
        <v>50392607758.232399</v>
      </c>
      <c r="BO253" s="7">
        <v>57921286440.349503</v>
      </c>
      <c r="BP253" s="7"/>
    </row>
    <row r="254" spans="1:68" hidden="1" outlineLevel="1" x14ac:dyDescent="0.2">
      <c r="A254" t="s">
        <v>27</v>
      </c>
      <c r="B254" t="s">
        <v>26</v>
      </c>
      <c r="C254" t="str">
        <f>VLOOKUP(B254,'Country Code &amp; Info'!A:D,2)</f>
        <v>St. Vincent and the Grenadines</v>
      </c>
      <c r="D254" t="b">
        <f>IF(ISNA(_xlfn.XLOOKUP(B254,'GDP Pred - 2060'!M:M,'GDP Pred - 2060'!M:M)), FALSE, TRUE)</f>
        <v>0</v>
      </c>
      <c r="E254" t="str">
        <f>VLOOKUP(B254,'Country Code &amp; Info'!A:D,3)</f>
        <v>Latin America &amp; Caribbean</v>
      </c>
      <c r="F254" t="s">
        <v>1</v>
      </c>
      <c r="G254" t="s">
        <v>0</v>
      </c>
      <c r="H254">
        <v>13066557.778685199</v>
      </c>
      <c r="I254">
        <v>13999883.334305501</v>
      </c>
      <c r="J254">
        <v>14524878.959341999</v>
      </c>
      <c r="K254">
        <v>13708219.098174199</v>
      </c>
      <c r="L254">
        <v>14758210.3482471</v>
      </c>
      <c r="M254">
        <v>15108207.4316047</v>
      </c>
      <c r="N254">
        <v>16099865.8344514</v>
      </c>
      <c r="O254">
        <v>15835177.9329133</v>
      </c>
      <c r="P254" s="7">
        <v>15350000</v>
      </c>
      <c r="Q254" s="7">
        <v>16650000</v>
      </c>
      <c r="R254" s="7">
        <v>18450000</v>
      </c>
      <c r="S254" s="7">
        <v>20051648.184718199</v>
      </c>
      <c r="T254" s="7">
        <v>27585488.991828401</v>
      </c>
      <c r="U254" s="7">
        <v>30165373.621886499</v>
      </c>
      <c r="V254" s="7">
        <v>32924215.858172599</v>
      </c>
      <c r="W254" s="7">
        <v>33237164.715642001</v>
      </c>
      <c r="X254" s="7">
        <v>32792480.972960599</v>
      </c>
      <c r="Y254" s="7">
        <v>49353161.851851903</v>
      </c>
      <c r="Z254" s="7">
        <v>60844771.4814815</v>
      </c>
      <c r="AA254" s="7">
        <v>71096359.629629597</v>
      </c>
      <c r="AB254" s="7">
        <v>82340339.629629597</v>
      </c>
      <c r="AC254" s="7">
        <v>102086539.259259</v>
      </c>
      <c r="AD254" s="7">
        <v>113759203.333333</v>
      </c>
      <c r="AE254" s="7">
        <v>122255349.62963</v>
      </c>
      <c r="AF254" s="7">
        <v>135024987.777778</v>
      </c>
      <c r="AG254" s="7">
        <v>145641705.18518499</v>
      </c>
      <c r="AH254" s="7">
        <v>160846656.66666701</v>
      </c>
      <c r="AI254" s="7">
        <v>175580647.40740699</v>
      </c>
      <c r="AJ254" s="7">
        <v>200726712.59259301</v>
      </c>
      <c r="AK254" s="7">
        <v>214745002.222222</v>
      </c>
      <c r="AL254" s="7">
        <v>240365262.59259301</v>
      </c>
      <c r="AM254" s="7">
        <v>254829629.62963</v>
      </c>
      <c r="AN254" s="7">
        <v>277954111.11111099</v>
      </c>
      <c r="AO254" s="7">
        <v>286307814.81481498</v>
      </c>
      <c r="AP254" s="7">
        <v>289438481.48148102</v>
      </c>
      <c r="AQ254" s="7">
        <v>316008481.48148102</v>
      </c>
      <c r="AR254" s="7">
        <v>331489703.703704</v>
      </c>
      <c r="AS254" s="7">
        <v>347770000</v>
      </c>
      <c r="AT254" s="7">
        <v>373619851.851852</v>
      </c>
      <c r="AU254" s="7">
        <v>390719148.148148</v>
      </c>
      <c r="AV254" s="7">
        <v>396261370.37036997</v>
      </c>
      <c r="AW254" s="7">
        <v>430039296.296296</v>
      </c>
      <c r="AX254" s="7">
        <v>461883444.444444</v>
      </c>
      <c r="AY254" s="7">
        <v>481806296.296296</v>
      </c>
      <c r="AZ254" s="7">
        <v>521975111.11111099</v>
      </c>
      <c r="BA254" s="7">
        <v>550728666.66666698</v>
      </c>
      <c r="BB254" s="7">
        <v>610930037.03703701</v>
      </c>
      <c r="BC254" s="7">
        <v>684446259.25925899</v>
      </c>
      <c r="BD254" s="7">
        <v>695428851.85185206</v>
      </c>
      <c r="BE254" s="7">
        <v>674922481.48148096</v>
      </c>
      <c r="BF254" s="7">
        <v>681225925.92592597</v>
      </c>
      <c r="BG254" s="7">
        <v>676129629.62962997</v>
      </c>
      <c r="BH254" s="7">
        <v>692933333.33333302</v>
      </c>
      <c r="BI254" s="7">
        <v>721207407.40740705</v>
      </c>
      <c r="BJ254" s="7">
        <v>727714814.81481504</v>
      </c>
      <c r="BK254" s="7">
        <v>755400000</v>
      </c>
      <c r="BL254" s="7">
        <v>774429629.62962997</v>
      </c>
      <c r="BM254" s="7">
        <v>792177777.77777803</v>
      </c>
      <c r="BN254" s="7">
        <v>811300000</v>
      </c>
      <c r="BO254" s="7">
        <v>824718518.51851797</v>
      </c>
      <c r="BP254" s="7"/>
    </row>
    <row r="255" spans="1:68" hidden="1" outlineLevel="1" x14ac:dyDescent="0.2">
      <c r="A255" t="s">
        <v>25</v>
      </c>
      <c r="B255" t="s">
        <v>24</v>
      </c>
      <c r="C255" t="str">
        <f>VLOOKUP(B255,'Country Code &amp; Info'!A:D,2)</f>
        <v>Venezuela, RB</v>
      </c>
      <c r="D255" t="b">
        <f>IF(ISNA(_xlfn.XLOOKUP(B255,'GDP Pred - 2060'!M:M,'GDP Pred - 2060'!M:M)), FALSE, TRUE)</f>
        <v>0</v>
      </c>
      <c r="E255" t="str">
        <f>VLOOKUP(B255,'Country Code &amp; Info'!A:D,3)</f>
        <v>Latin America &amp; Caribbean</v>
      </c>
      <c r="F255" t="s">
        <v>1</v>
      </c>
      <c r="G255" t="s">
        <v>0</v>
      </c>
      <c r="H255">
        <v>7779090909.09091</v>
      </c>
      <c r="I255">
        <v>8189090909.09091</v>
      </c>
      <c r="J255">
        <v>8946969696.9696999</v>
      </c>
      <c r="K255">
        <v>9753333333.3333302</v>
      </c>
      <c r="L255">
        <v>8099318181.8181801</v>
      </c>
      <c r="M255">
        <v>8427777777.7777796</v>
      </c>
      <c r="N255">
        <v>8781333333.3333302</v>
      </c>
      <c r="O255">
        <v>9250000000</v>
      </c>
      <c r="P255" s="7">
        <v>10034444444.444401</v>
      </c>
      <c r="Q255" s="7">
        <v>10285111111.111099</v>
      </c>
      <c r="R255" s="7">
        <v>11561111111.111099</v>
      </c>
      <c r="S255" s="7">
        <v>12986590909.0909</v>
      </c>
      <c r="T255" s="7">
        <v>13977727272.727301</v>
      </c>
      <c r="U255" s="7">
        <v>17035581395.348801</v>
      </c>
      <c r="V255" s="7">
        <v>26100930232.558102</v>
      </c>
      <c r="W255" s="7">
        <v>27464651162.790699</v>
      </c>
      <c r="X255" s="7">
        <v>31419534883.720901</v>
      </c>
      <c r="Y255" s="7">
        <v>36210697674.418602</v>
      </c>
      <c r="Z255" s="7">
        <v>39316279069.767403</v>
      </c>
      <c r="AA255" s="7">
        <v>48310930232.558098</v>
      </c>
      <c r="AB255" s="7">
        <v>59116511627.906998</v>
      </c>
      <c r="AC255" s="7">
        <v>66327441860.465103</v>
      </c>
      <c r="AD255" s="7">
        <v>67736744186.046501</v>
      </c>
      <c r="AE255" s="7">
        <v>67556279069.767403</v>
      </c>
      <c r="AF255" s="7">
        <v>60010285714.285698</v>
      </c>
      <c r="AG255" s="7">
        <v>61965466666.666702</v>
      </c>
      <c r="AH255" s="7">
        <v>60391604938.271599</v>
      </c>
      <c r="AI255" s="7">
        <v>48029034482.758598</v>
      </c>
      <c r="AJ255" s="7">
        <v>60226413793.103401</v>
      </c>
      <c r="AK255" s="7">
        <v>43526253602.305496</v>
      </c>
      <c r="AL255" s="7">
        <v>48598315565.031998</v>
      </c>
      <c r="AM255" s="7">
        <v>53476971830.985901</v>
      </c>
      <c r="AN255" s="7">
        <v>60401798245.613998</v>
      </c>
      <c r="AO255" s="7">
        <v>60065011013.215897</v>
      </c>
      <c r="AP255" s="7">
        <v>58418666666.666702</v>
      </c>
      <c r="AQ255" s="7">
        <v>77407726244.343903</v>
      </c>
      <c r="AR255" s="7">
        <v>70543211119.098999</v>
      </c>
      <c r="AS255" s="7">
        <v>85843534588.620605</v>
      </c>
      <c r="AT255" s="7">
        <v>91331203433.162903</v>
      </c>
      <c r="AU255" s="7">
        <v>97976886247.3172</v>
      </c>
      <c r="AV255" s="7">
        <v>117140723529.412</v>
      </c>
      <c r="AW255" s="7">
        <v>122903960204.505</v>
      </c>
      <c r="AX255" s="7">
        <v>92893587733.654907</v>
      </c>
      <c r="AY255" s="7">
        <v>83620628582.1082</v>
      </c>
      <c r="AZ255" s="7">
        <v>112453382329.61501</v>
      </c>
      <c r="BA255" s="7">
        <v>145510008134.75</v>
      </c>
      <c r="BB255" s="7">
        <v>183477522123.89401</v>
      </c>
      <c r="BC255" s="7">
        <v>230364012575.68701</v>
      </c>
      <c r="BD255" s="7">
        <v>315953388510.67798</v>
      </c>
      <c r="BE255" s="7">
        <v>329787628928.47101</v>
      </c>
      <c r="BF255" s="7">
        <v>393192354510.65302</v>
      </c>
      <c r="BG255" s="7">
        <v>316482190800.36401</v>
      </c>
      <c r="BH255" s="7">
        <v>381286237847.66699</v>
      </c>
      <c r="BI255" s="7">
        <v>371005379786.56598</v>
      </c>
      <c r="BJ255" s="7">
        <v>482359318767.703</v>
      </c>
      <c r="BK255" s="7"/>
      <c r="BL255" s="7"/>
      <c r="BM255" s="7"/>
      <c r="BN255" s="7"/>
      <c r="BO255" s="7"/>
      <c r="BP255" s="7"/>
    </row>
    <row r="256" spans="1:68" hidden="1" outlineLevel="1" x14ac:dyDescent="0.2">
      <c r="A256" t="s">
        <v>23</v>
      </c>
      <c r="B256" t="s">
        <v>22</v>
      </c>
      <c r="C256" t="str">
        <f>VLOOKUP(B256,'Country Code &amp; Info'!A:D,2)</f>
        <v>British Virgin Islands</v>
      </c>
      <c r="D256" t="b">
        <f>IF(ISNA(_xlfn.XLOOKUP(B256,'GDP Pred - 2060'!M:M,'GDP Pred - 2060'!M:M)), FALSE, TRUE)</f>
        <v>0</v>
      </c>
      <c r="E256" t="str">
        <f>VLOOKUP(B256,'Country Code &amp; Info'!A:D,3)</f>
        <v>Latin America &amp; Caribbean</v>
      </c>
      <c r="F256" t="s">
        <v>1</v>
      </c>
      <c r="G256" t="s">
        <v>0</v>
      </c>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row>
    <row r="257" spans="1:68" hidden="1" outlineLevel="1" x14ac:dyDescent="0.2">
      <c r="A257" t="s">
        <v>21</v>
      </c>
      <c r="B257" t="s">
        <v>20</v>
      </c>
      <c r="C257" t="str">
        <f>VLOOKUP(B257,'Country Code &amp; Info'!A:D,2)</f>
        <v>Virgin Islands (U.S.)</v>
      </c>
      <c r="D257" t="b">
        <f>IF(ISNA(_xlfn.XLOOKUP(B257,'GDP Pred - 2060'!M:M,'GDP Pred - 2060'!M:M)), FALSE, TRUE)</f>
        <v>0</v>
      </c>
      <c r="E257" t="str">
        <f>VLOOKUP(B257,'Country Code &amp; Info'!A:D,3)</f>
        <v>Latin America &amp; Caribbean</v>
      </c>
      <c r="F257" t="s">
        <v>1</v>
      </c>
      <c r="G257" t="s">
        <v>0</v>
      </c>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v>3269000000</v>
      </c>
      <c r="AY257" s="7">
        <v>3453000000</v>
      </c>
      <c r="AZ257" s="7">
        <v>3799000000</v>
      </c>
      <c r="BA257" s="7">
        <v>4439000000</v>
      </c>
      <c r="BB257" s="7">
        <v>4504000000</v>
      </c>
      <c r="BC257" s="7">
        <v>4803000000</v>
      </c>
      <c r="BD257" s="7">
        <v>4250000000</v>
      </c>
      <c r="BE257" s="7">
        <v>4203000000</v>
      </c>
      <c r="BF257" s="7">
        <v>4339000000</v>
      </c>
      <c r="BG257" s="7">
        <v>4239000000</v>
      </c>
      <c r="BH257" s="7">
        <v>4095000000</v>
      </c>
      <c r="BI257" s="7">
        <v>3762000000</v>
      </c>
      <c r="BJ257" s="7">
        <v>3622000000</v>
      </c>
      <c r="BK257" s="7">
        <v>3748000000</v>
      </c>
      <c r="BL257" s="7">
        <v>3863000000</v>
      </c>
      <c r="BM257" s="7">
        <v>3855000000</v>
      </c>
      <c r="BN257" s="7"/>
      <c r="BO257" s="7"/>
      <c r="BP257" s="7"/>
    </row>
    <row r="258" spans="1:68" hidden="1" outlineLevel="1" x14ac:dyDescent="0.2">
      <c r="A258" t="s">
        <v>19</v>
      </c>
      <c r="B258" t="s">
        <v>18</v>
      </c>
      <c r="C258" t="str">
        <f>VLOOKUP(B258,'Country Code &amp; Info'!A:D,2)</f>
        <v>Vietnam</v>
      </c>
      <c r="D258" t="b">
        <f>IF(ISNA(_xlfn.XLOOKUP(B258,'GDP Pred - 2060'!M:M,'GDP Pred - 2060'!M:M)), FALSE, TRUE)</f>
        <v>0</v>
      </c>
      <c r="E258" t="str">
        <f>VLOOKUP(B258,'Country Code &amp; Info'!A:D,3)</f>
        <v>East Asia &amp; Pacific</v>
      </c>
      <c r="F258" t="s">
        <v>1</v>
      </c>
      <c r="G258" t="s">
        <v>0</v>
      </c>
      <c r="P258" s="7"/>
      <c r="Q258" s="7"/>
      <c r="R258" s="7"/>
      <c r="S258" s="7"/>
      <c r="T258" s="7"/>
      <c r="U258" s="7"/>
      <c r="V258" s="7"/>
      <c r="W258" s="7"/>
      <c r="X258" s="7"/>
      <c r="Y258" s="7"/>
      <c r="Z258" s="7"/>
      <c r="AA258" s="7"/>
      <c r="AB258" s="7"/>
      <c r="AC258" s="7"/>
      <c r="AD258" s="7"/>
      <c r="AE258" s="7"/>
      <c r="AF258" s="7"/>
      <c r="AG258" s="7">
        <v>14094687820.744499</v>
      </c>
      <c r="AH258" s="7">
        <v>26336616250.439701</v>
      </c>
      <c r="AI258" s="7">
        <v>36658108850.314796</v>
      </c>
      <c r="AJ258" s="7">
        <v>25423812648.594101</v>
      </c>
      <c r="AK258" s="7">
        <v>6293304974.5940304</v>
      </c>
      <c r="AL258" s="7">
        <v>6471740805.5698404</v>
      </c>
      <c r="AM258" s="7">
        <v>9613369520.4188499</v>
      </c>
      <c r="AN258" s="7">
        <v>9866990236.4358692</v>
      </c>
      <c r="AO258" s="7">
        <v>13180953598.1716</v>
      </c>
      <c r="AP258" s="7">
        <v>16286433533.3228</v>
      </c>
      <c r="AQ258" s="7">
        <v>20736164458.9505</v>
      </c>
      <c r="AR258" s="7">
        <v>24657470574.750099</v>
      </c>
      <c r="AS258" s="7">
        <v>26843700441.548199</v>
      </c>
      <c r="AT258" s="7">
        <v>27209602050.0452</v>
      </c>
      <c r="AU258" s="7">
        <v>28683659006.7752</v>
      </c>
      <c r="AV258" s="7">
        <v>31172518403.3162</v>
      </c>
      <c r="AW258" s="7">
        <v>32685198735.305302</v>
      </c>
      <c r="AX258" s="7">
        <v>35064105500.834396</v>
      </c>
      <c r="AY258" s="7">
        <v>39552513316.073402</v>
      </c>
      <c r="AZ258" s="7">
        <v>45427854693.255402</v>
      </c>
      <c r="BA258" s="7">
        <v>57633255618.273102</v>
      </c>
      <c r="BB258" s="7">
        <v>66371664817.043602</v>
      </c>
      <c r="BC258" s="7">
        <v>77414425532.245193</v>
      </c>
      <c r="BD258" s="7">
        <v>99130304099.127396</v>
      </c>
      <c r="BE258" s="7">
        <v>106014659770.222</v>
      </c>
      <c r="BF258" s="7">
        <v>115931749697.241</v>
      </c>
      <c r="BG258" s="7">
        <v>135539438559.709</v>
      </c>
      <c r="BH258" s="7">
        <v>155820001920.492</v>
      </c>
      <c r="BI258" s="7">
        <v>171222025117.38101</v>
      </c>
      <c r="BJ258" s="7">
        <v>186204652922.26199</v>
      </c>
      <c r="BK258" s="7">
        <v>193241108709.53601</v>
      </c>
      <c r="BL258" s="7">
        <v>205276172134.901</v>
      </c>
      <c r="BM258" s="7">
        <v>223779865815.18301</v>
      </c>
      <c r="BN258" s="7">
        <v>245213686369.15701</v>
      </c>
      <c r="BO258" s="7">
        <v>261921244843.172</v>
      </c>
      <c r="BP258" s="7"/>
    </row>
    <row r="259" spans="1:68" hidden="1" outlineLevel="1" x14ac:dyDescent="0.2">
      <c r="A259" t="s">
        <v>17</v>
      </c>
      <c r="B259" t="s">
        <v>16</v>
      </c>
      <c r="C259" t="str">
        <f>VLOOKUP(B259,'Country Code &amp; Info'!A:D,2)</f>
        <v>Vanuatu</v>
      </c>
      <c r="D259" t="b">
        <f>IF(ISNA(_xlfn.XLOOKUP(B259,'GDP Pred - 2060'!M:M,'GDP Pred - 2060'!M:M)), FALSE, TRUE)</f>
        <v>0</v>
      </c>
      <c r="E259" t="str">
        <f>VLOOKUP(B259,'Country Code &amp; Info'!A:D,3)</f>
        <v>East Asia &amp; Pacific</v>
      </c>
      <c r="F259" t="s">
        <v>1</v>
      </c>
      <c r="G259" t="s">
        <v>0</v>
      </c>
      <c r="P259" s="7"/>
      <c r="Q259" s="7"/>
      <c r="R259" s="7"/>
      <c r="S259" s="7"/>
      <c r="T259" s="7"/>
      <c r="U259" s="7"/>
      <c r="V259" s="7"/>
      <c r="W259" s="7"/>
      <c r="X259" s="7"/>
      <c r="Y259" s="7"/>
      <c r="Z259" s="7"/>
      <c r="AA259" s="7">
        <v>119258835.33552501</v>
      </c>
      <c r="AB259" s="7">
        <v>121185497.569261</v>
      </c>
      <c r="AC259" s="7">
        <v>113781795.82356</v>
      </c>
      <c r="AD259" s="7">
        <v>114501912.52286699</v>
      </c>
      <c r="AE259" s="7">
        <v>117389554.191406</v>
      </c>
      <c r="AF259" s="7">
        <v>144482515.36833599</v>
      </c>
      <c r="AG259" s="7">
        <v>131856420.70318399</v>
      </c>
      <c r="AH259" s="7">
        <v>126498935.335649</v>
      </c>
      <c r="AI259" s="7">
        <v>139464173.547324</v>
      </c>
      <c r="AJ259" s="7">
        <v>158351368.43314901</v>
      </c>
      <c r="AK259" s="7">
        <v>154013202.11647499</v>
      </c>
      <c r="AL259" s="7">
        <v>168879207.24414799</v>
      </c>
      <c r="AM259" s="7">
        <v>201334169.054441</v>
      </c>
      <c r="AN259" s="7">
        <v>209088824.60843799</v>
      </c>
      <c r="AO259" s="7">
        <v>200491853.16784701</v>
      </c>
      <c r="AP259" s="7">
        <v>233701301.490486</v>
      </c>
      <c r="AQ259" s="7">
        <v>249333250.08250701</v>
      </c>
      <c r="AR259" s="7">
        <v>261370044.48661399</v>
      </c>
      <c r="AS259" s="7">
        <v>272771209.113662</v>
      </c>
      <c r="AT259" s="7">
        <v>262293410.708334</v>
      </c>
      <c r="AU259" s="7">
        <v>268006972.69029599</v>
      </c>
      <c r="AV259" s="7">
        <v>272014693.05080599</v>
      </c>
      <c r="AW259" s="7">
        <v>257926881.72042999</v>
      </c>
      <c r="AX259" s="7">
        <v>262596597.803278</v>
      </c>
      <c r="AY259" s="7">
        <v>314471328.07154799</v>
      </c>
      <c r="AZ259" s="7">
        <v>364996869.12961799</v>
      </c>
      <c r="BA259" s="7">
        <v>394962552.33610803</v>
      </c>
      <c r="BB259" s="7">
        <v>439376794.09404099</v>
      </c>
      <c r="BC259" s="7">
        <v>526428309.94508803</v>
      </c>
      <c r="BD259" s="7">
        <v>607958616.14341497</v>
      </c>
      <c r="BE259" s="7">
        <v>610066628.69305801</v>
      </c>
      <c r="BF259" s="7">
        <v>700804286.22435403</v>
      </c>
      <c r="BG259" s="7">
        <v>792149700.67911601</v>
      </c>
      <c r="BH259" s="7">
        <v>781702874.106058</v>
      </c>
      <c r="BI259" s="7">
        <v>801787555.86112106</v>
      </c>
      <c r="BJ259" s="7">
        <v>814954306.97103298</v>
      </c>
      <c r="BK259" s="7">
        <v>759689950.93091798</v>
      </c>
      <c r="BL259" s="7">
        <v>804332795.57501698</v>
      </c>
      <c r="BM259" s="7">
        <v>880043553.74844205</v>
      </c>
      <c r="BN259" s="7">
        <v>914700508.22241998</v>
      </c>
      <c r="BO259" s="7">
        <v>934239973.81257296</v>
      </c>
      <c r="BP259" s="7"/>
    </row>
    <row r="260" spans="1:68" hidden="1" outlineLevel="1" x14ac:dyDescent="0.2">
      <c r="A260" t="s">
        <v>15</v>
      </c>
      <c r="B260" t="s">
        <v>14</v>
      </c>
      <c r="C260" t="str">
        <f>VLOOKUP(B260,'Country Code &amp; Info'!A:D,2)</f>
        <v>World</v>
      </c>
      <c r="D260" t="b">
        <f>IF(ISNA(_xlfn.XLOOKUP(B260,'GDP Pred - 2060'!M:M,'GDP Pred - 2060'!M:M)), FALSE, TRUE)</f>
        <v>1</v>
      </c>
      <c r="E260">
        <f>VLOOKUP(B260,'Country Code &amp; Info'!A:D,3)</f>
        <v>0</v>
      </c>
      <c r="F260" t="s">
        <v>1</v>
      </c>
      <c r="G260" t="s">
        <v>0</v>
      </c>
      <c r="H260">
        <v>1369443925011.8899</v>
      </c>
      <c r="I260">
        <v>1425115081577.8401</v>
      </c>
      <c r="J260">
        <v>1530068789423.03</v>
      </c>
      <c r="K260">
        <v>1648304927596.8701</v>
      </c>
      <c r="L260">
        <v>1805673902285.75</v>
      </c>
      <c r="M260">
        <v>1966277080224.8601</v>
      </c>
      <c r="N260">
        <v>2133345298195.8301</v>
      </c>
      <c r="O260">
        <v>2270951628946</v>
      </c>
      <c r="P260" s="7">
        <v>2451449172889.8799</v>
      </c>
      <c r="Q260" s="7">
        <v>2704652070727.4399</v>
      </c>
      <c r="R260" s="7">
        <v>2961058584800.3901</v>
      </c>
      <c r="S260" s="7">
        <v>3273349657869.52</v>
      </c>
      <c r="T260" s="7">
        <v>3777608298767.3599</v>
      </c>
      <c r="U260" s="7">
        <v>4609187412816.6201</v>
      </c>
      <c r="V260" s="7">
        <v>5315975951491.4297</v>
      </c>
      <c r="W260" s="7">
        <v>5920346810454.4404</v>
      </c>
      <c r="X260" s="7">
        <v>6438212557515.46</v>
      </c>
      <c r="Y260" s="7">
        <v>7277590659724.7695</v>
      </c>
      <c r="Z260" s="7">
        <v>8584658502250.4297</v>
      </c>
      <c r="AA260" s="7">
        <v>9971331091928.2598</v>
      </c>
      <c r="AB260" s="7">
        <v>11227787361930</v>
      </c>
      <c r="AC260" s="7">
        <v>11624037160585.5</v>
      </c>
      <c r="AD260" s="7">
        <v>11514725665438.4</v>
      </c>
      <c r="AE260" s="7">
        <v>11747282629212.5</v>
      </c>
      <c r="AF260" s="7">
        <v>12180064946161.301</v>
      </c>
      <c r="AG260" s="7">
        <v>12793526857410.801</v>
      </c>
      <c r="AH260" s="7">
        <v>15118751369432.801</v>
      </c>
      <c r="AI260" s="7">
        <v>17201254955042.301</v>
      </c>
      <c r="AJ260" s="7">
        <v>19244410731051.801</v>
      </c>
      <c r="AK260" s="7">
        <v>20087689311360.398</v>
      </c>
      <c r="AL260" s="7">
        <v>22626736590326</v>
      </c>
      <c r="AM260" s="7">
        <v>23966885541451.102</v>
      </c>
      <c r="AN260" s="7">
        <v>25453189198265.199</v>
      </c>
      <c r="AO260" s="7">
        <v>25858210431828</v>
      </c>
      <c r="AP260" s="7">
        <v>27771192160987.398</v>
      </c>
      <c r="AQ260" s="7">
        <v>30887281364940.898</v>
      </c>
      <c r="AR260" s="7">
        <v>31573213341361</v>
      </c>
      <c r="AS260" s="7">
        <v>31458340846918.5</v>
      </c>
      <c r="AT260" s="7">
        <v>31393737903662.699</v>
      </c>
      <c r="AU260" s="7">
        <v>32563160743067.699</v>
      </c>
      <c r="AV260" s="7">
        <v>33623637910868.699</v>
      </c>
      <c r="AW260" s="7">
        <v>33430841993024.301</v>
      </c>
      <c r="AX260" s="7">
        <v>34712451850985.301</v>
      </c>
      <c r="AY260" s="7">
        <v>38948207693351.203</v>
      </c>
      <c r="AZ260" s="7">
        <v>43874597658831</v>
      </c>
      <c r="BA260" s="7">
        <v>47526792786394.102</v>
      </c>
      <c r="BB260" s="7">
        <v>51512231538197.898</v>
      </c>
      <c r="BC260" s="7">
        <v>58043560380507.797</v>
      </c>
      <c r="BD260" s="7">
        <v>63690177847399.5</v>
      </c>
      <c r="BE260" s="7">
        <v>60410286580323.5</v>
      </c>
      <c r="BF260" s="7">
        <v>66125919193271.102</v>
      </c>
      <c r="BG260" s="7">
        <v>73460345663712</v>
      </c>
      <c r="BH260" s="7">
        <v>75161778950115.094</v>
      </c>
      <c r="BI260" s="7">
        <v>77316336530735</v>
      </c>
      <c r="BJ260" s="7">
        <v>79453254441374.703</v>
      </c>
      <c r="BK260" s="7">
        <v>75217722628911.5</v>
      </c>
      <c r="BL260" s="7">
        <v>76368999871236.703</v>
      </c>
      <c r="BM260" s="7">
        <v>81306030232472.906</v>
      </c>
      <c r="BN260" s="7">
        <v>86439423191635.797</v>
      </c>
      <c r="BO260" s="7">
        <v>87734574388072.703</v>
      </c>
      <c r="BP260" s="7"/>
    </row>
    <row r="261" spans="1:68" hidden="1" outlineLevel="1" x14ac:dyDescent="0.2">
      <c r="A261" t="s">
        <v>13</v>
      </c>
      <c r="B261" t="s">
        <v>12</v>
      </c>
      <c r="C261" t="str">
        <f>VLOOKUP(B261,'Country Code &amp; Info'!A:D,2)</f>
        <v>Samoa</v>
      </c>
      <c r="D261" t="b">
        <f>IF(ISNA(_xlfn.XLOOKUP(B261,'GDP Pred - 2060'!M:M,'GDP Pred - 2060'!M:M)), FALSE, TRUE)</f>
        <v>0</v>
      </c>
      <c r="E261" t="str">
        <f>VLOOKUP(B261,'Country Code &amp; Info'!A:D,3)</f>
        <v>East Asia &amp; Pacific</v>
      </c>
      <c r="F261" t="s">
        <v>1</v>
      </c>
      <c r="G261" t="s">
        <v>0</v>
      </c>
      <c r="P261" s="7"/>
      <c r="Q261" s="7"/>
      <c r="R261" s="7"/>
      <c r="S261" s="7"/>
      <c r="T261" s="7"/>
      <c r="U261" s="7"/>
      <c r="V261" s="7"/>
      <c r="W261" s="7"/>
      <c r="X261" s="7"/>
      <c r="Y261" s="7"/>
      <c r="Z261" s="7"/>
      <c r="AA261" s="7"/>
      <c r="AB261" s="7"/>
      <c r="AC261" s="7"/>
      <c r="AD261" s="7">
        <v>121221651.619316</v>
      </c>
      <c r="AE261" s="7">
        <v>111862823.57497901</v>
      </c>
      <c r="AF261" s="7">
        <v>109200934.328518</v>
      </c>
      <c r="AG261" s="7">
        <v>95572172.983565703</v>
      </c>
      <c r="AH261" s="7">
        <v>100947848.64478</v>
      </c>
      <c r="AI261" s="7">
        <v>111713922.141578</v>
      </c>
      <c r="AJ261" s="7">
        <v>133016065.41606501</v>
      </c>
      <c r="AK261" s="7">
        <v>122888609.715243</v>
      </c>
      <c r="AL261" s="7">
        <v>125766269.755358</v>
      </c>
      <c r="AM261" s="7">
        <v>125597205.422315</v>
      </c>
      <c r="AN261" s="7">
        <v>132303041.36252999</v>
      </c>
      <c r="AO261" s="7">
        <v>133122897.196262</v>
      </c>
      <c r="AP261" s="7">
        <v>221098106.508876</v>
      </c>
      <c r="AQ261" s="7">
        <v>224865731.38190299</v>
      </c>
      <c r="AR261" s="7">
        <v>249908970.65897101</v>
      </c>
      <c r="AS261" s="7">
        <v>285475591.89651</v>
      </c>
      <c r="AT261" s="7">
        <v>269481523.20046502</v>
      </c>
      <c r="AU261" s="7">
        <v>258833766.580017</v>
      </c>
      <c r="AV261" s="7">
        <v>269019710.327456</v>
      </c>
      <c r="AW261" s="7">
        <v>273088357.16369998</v>
      </c>
      <c r="AX261" s="7">
        <v>288078881.433056</v>
      </c>
      <c r="AY261" s="7">
        <v>338838639.37843502</v>
      </c>
      <c r="AZ261" s="7">
        <v>420320176.35943699</v>
      </c>
      <c r="BA261" s="7">
        <v>465568018.30055702</v>
      </c>
      <c r="BB261" s="7">
        <v>505832439.82297701</v>
      </c>
      <c r="BC261" s="7">
        <v>570469196.667431</v>
      </c>
      <c r="BD261" s="7">
        <v>619260721.57930601</v>
      </c>
      <c r="BE261" s="7">
        <v>584706020.21385705</v>
      </c>
      <c r="BF261" s="7">
        <v>663161517.850106</v>
      </c>
      <c r="BG261" s="7">
        <v>737401692.21747506</v>
      </c>
      <c r="BH261" s="7">
        <v>760549587.13602805</v>
      </c>
      <c r="BI261" s="7">
        <v>770021663.96778905</v>
      </c>
      <c r="BJ261" s="7">
        <v>756919917.33402205</v>
      </c>
      <c r="BK261" s="7">
        <v>788307330.55567002</v>
      </c>
      <c r="BL261" s="7">
        <v>799376439.53016806</v>
      </c>
      <c r="BM261" s="7">
        <v>832153612.55718601</v>
      </c>
      <c r="BN261" s="7">
        <v>821496064.52618504</v>
      </c>
      <c r="BO261" s="7">
        <v>852250190.98548496</v>
      </c>
      <c r="BP261" s="7"/>
    </row>
    <row r="262" spans="1:68" hidden="1" outlineLevel="1" x14ac:dyDescent="0.2">
      <c r="A262" t="s">
        <v>11</v>
      </c>
      <c r="B262" t="s">
        <v>10</v>
      </c>
      <c r="C262" t="str">
        <f>VLOOKUP(B262,'Country Code &amp; Info'!A:D,2)</f>
        <v>Kosovo</v>
      </c>
      <c r="D262" t="b">
        <f>IF(ISNA(_xlfn.XLOOKUP(B262,'GDP Pred - 2060'!M:M,'GDP Pred - 2060'!M:M)), FALSE, TRUE)</f>
        <v>0</v>
      </c>
      <c r="E262" t="str">
        <f>VLOOKUP(B262,'Country Code &amp; Info'!A:D,3)</f>
        <v>Europe &amp; Central Asia</v>
      </c>
      <c r="F262" t="s">
        <v>1</v>
      </c>
      <c r="G262" t="s">
        <v>0</v>
      </c>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v>1849196082.0550699</v>
      </c>
      <c r="AW262" s="7">
        <v>2535333631.8853598</v>
      </c>
      <c r="AX262" s="7">
        <v>2406270658.2302399</v>
      </c>
      <c r="AY262" s="7">
        <v>2790455727.6942201</v>
      </c>
      <c r="AZ262" s="7">
        <v>3556757428.8200898</v>
      </c>
      <c r="BA262" s="7">
        <v>3663101604.27807</v>
      </c>
      <c r="BB262" s="7">
        <v>3846819721.4903998</v>
      </c>
      <c r="BC262" s="7">
        <v>4655899260.8814697</v>
      </c>
      <c r="BD262" s="7">
        <v>5687417606.5621796</v>
      </c>
      <c r="BE262" s="7">
        <v>5653792720.2000599</v>
      </c>
      <c r="BF262" s="7">
        <v>5835874320.5621099</v>
      </c>
      <c r="BG262" s="7">
        <v>6701698218.2628098</v>
      </c>
      <c r="BH262" s="7">
        <v>6499807272.2600498</v>
      </c>
      <c r="BI262" s="7">
        <v>7074777526.8959999</v>
      </c>
      <c r="BJ262" s="7">
        <v>7396705194.6326599</v>
      </c>
      <c r="BK262" s="7">
        <v>6442915788.3057804</v>
      </c>
      <c r="BL262" s="7">
        <v>6719172016.8253298</v>
      </c>
      <c r="BM262" s="7">
        <v>7245707184.8169899</v>
      </c>
      <c r="BN262" s="7">
        <v>7942961738.3089304</v>
      </c>
      <c r="BO262" s="7">
        <v>7926133713.6139698</v>
      </c>
      <c r="BP262" s="7"/>
    </row>
    <row r="263" spans="1:68" hidden="1" outlineLevel="1" x14ac:dyDescent="0.2">
      <c r="A263" t="s">
        <v>9</v>
      </c>
      <c r="B263" t="s">
        <v>8</v>
      </c>
      <c r="C263" t="str">
        <f>VLOOKUP(B263,'Country Code &amp; Info'!A:D,2)</f>
        <v>Yemen, Rep.</v>
      </c>
      <c r="D263" t="b">
        <f>IF(ISNA(_xlfn.XLOOKUP(B263,'GDP Pred - 2060'!M:M,'GDP Pred - 2060'!M:M)), FALSE, TRUE)</f>
        <v>0</v>
      </c>
      <c r="E263" t="str">
        <f>VLOOKUP(B263,'Country Code &amp; Info'!A:D,3)</f>
        <v>Middle East &amp; North Africa</v>
      </c>
      <c r="F263" t="s">
        <v>1</v>
      </c>
      <c r="G263" t="s">
        <v>0</v>
      </c>
      <c r="P263" s="7"/>
      <c r="Q263" s="7"/>
      <c r="R263" s="7"/>
      <c r="S263" s="7"/>
      <c r="T263" s="7"/>
      <c r="U263" s="7"/>
      <c r="V263" s="7"/>
      <c r="W263" s="7"/>
      <c r="X263" s="7"/>
      <c r="Y263" s="7"/>
      <c r="Z263" s="7"/>
      <c r="AA263" s="7"/>
      <c r="AB263" s="7"/>
      <c r="AC263" s="7"/>
      <c r="AD263" s="7"/>
      <c r="AE263" s="7"/>
      <c r="AF263" s="7"/>
      <c r="AG263" s="7"/>
      <c r="AH263" s="7"/>
      <c r="AI263" s="7"/>
      <c r="AJ263" s="7"/>
      <c r="AK263" s="7"/>
      <c r="AL263" s="7">
        <v>5647119229.0076303</v>
      </c>
      <c r="AM263" s="7">
        <v>5930370370.3703699</v>
      </c>
      <c r="AN263" s="7">
        <v>6463649985.0164804</v>
      </c>
      <c r="AO263" s="7">
        <v>5368270614.8467999</v>
      </c>
      <c r="AP263" s="7">
        <v>4167356037.1517</v>
      </c>
      <c r="AQ263" s="7">
        <v>4258788725.4499102</v>
      </c>
      <c r="AR263" s="7">
        <v>5785685310.8666801</v>
      </c>
      <c r="AS263" s="7">
        <v>6838557384.4035702</v>
      </c>
      <c r="AT263" s="7">
        <v>6325141675.8698902</v>
      </c>
      <c r="AU263" s="7">
        <v>7641102523.1508198</v>
      </c>
      <c r="AV263" s="7">
        <v>9652436179.6460495</v>
      </c>
      <c r="AW263" s="7">
        <v>9861560094.7400894</v>
      </c>
      <c r="AX263" s="7">
        <v>10694628091.6726</v>
      </c>
      <c r="AY263" s="7">
        <v>11777966673.3897</v>
      </c>
      <c r="AZ263" s="7">
        <v>13872791658.5487</v>
      </c>
      <c r="BA263" s="7">
        <v>16746344766.204399</v>
      </c>
      <c r="BB263" s="7">
        <v>19061978586.1278</v>
      </c>
      <c r="BC263" s="7">
        <v>21650532264.232201</v>
      </c>
      <c r="BD263" s="7">
        <v>26910851361.755501</v>
      </c>
      <c r="BE263" s="7">
        <v>25130274124.252499</v>
      </c>
      <c r="BF263" s="7">
        <v>30906749533.221001</v>
      </c>
      <c r="BG263" s="7">
        <v>32726417212.348</v>
      </c>
      <c r="BH263" s="7">
        <v>35401341663.042503</v>
      </c>
      <c r="BI263" s="7">
        <v>40415235701.987099</v>
      </c>
      <c r="BJ263" s="7">
        <v>43206469767.441902</v>
      </c>
      <c r="BK263" s="7">
        <v>42450620875.649902</v>
      </c>
      <c r="BL263" s="7">
        <v>30935978723.73</v>
      </c>
      <c r="BM263" s="7">
        <v>26736139802.004002</v>
      </c>
      <c r="BN263" s="7">
        <v>23486270352.332699</v>
      </c>
      <c r="BO263" s="7">
        <v>22581081993.945</v>
      </c>
      <c r="BP263" s="7"/>
    </row>
    <row r="264" spans="1:68" hidden="1" outlineLevel="1" x14ac:dyDescent="0.2">
      <c r="A264" t="s">
        <v>7</v>
      </c>
      <c r="B264" t="s">
        <v>6</v>
      </c>
      <c r="C264" t="str">
        <f>VLOOKUP(B264,'Country Code &amp; Info'!A:D,2)</f>
        <v>South Africa</v>
      </c>
      <c r="D264" t="b">
        <f>IF(ISNA(_xlfn.XLOOKUP(B264,'GDP Pred - 2060'!M:M,'GDP Pred - 2060'!M:M)), FALSE, TRUE)</f>
        <v>1</v>
      </c>
      <c r="E264" t="str">
        <f>VLOOKUP(B264,'Country Code &amp; Info'!A:D,3)</f>
        <v>Sub-Saharan Africa</v>
      </c>
      <c r="F264" t="s">
        <v>1</v>
      </c>
      <c r="G264" t="s">
        <v>0</v>
      </c>
      <c r="H264">
        <v>7575396972.8713703</v>
      </c>
      <c r="I264">
        <v>7972996813.9904699</v>
      </c>
      <c r="J264">
        <v>8497996604.2005501</v>
      </c>
      <c r="K264">
        <v>9423396234.4108601</v>
      </c>
      <c r="L264">
        <v>10373995854.5513</v>
      </c>
      <c r="M264">
        <v>11334395470.7756</v>
      </c>
      <c r="N264">
        <v>12354995062.944</v>
      </c>
      <c r="O264">
        <v>13777394494.5532</v>
      </c>
      <c r="P264" s="7">
        <v>14894594048.120199</v>
      </c>
      <c r="Q264" s="7">
        <v>16780393294.5548</v>
      </c>
      <c r="R264" s="7">
        <v>18418392640.0103</v>
      </c>
      <c r="S264" s="7">
        <v>20333691315.355</v>
      </c>
      <c r="T264" s="7">
        <v>21357435928.4543</v>
      </c>
      <c r="U264" s="7">
        <v>29295674713.356201</v>
      </c>
      <c r="V264" s="7">
        <v>36807721039.251099</v>
      </c>
      <c r="W264" s="7">
        <v>38114542813.287003</v>
      </c>
      <c r="X264" s="7">
        <v>36603349968.170998</v>
      </c>
      <c r="Y264" s="7">
        <v>40651349964.651001</v>
      </c>
      <c r="Z264" s="7">
        <v>46739449959.357002</v>
      </c>
      <c r="AA264" s="7">
        <v>57645721015.634003</v>
      </c>
      <c r="AB264" s="7">
        <v>82980483390.505707</v>
      </c>
      <c r="AC264" s="7">
        <v>85454420504.101395</v>
      </c>
      <c r="AD264" s="7">
        <v>78423059791.084305</v>
      </c>
      <c r="AE264" s="7">
        <v>87415851379.457794</v>
      </c>
      <c r="AF264" s="7">
        <v>77344092904.105194</v>
      </c>
      <c r="AG264" s="7">
        <v>59082638803.084602</v>
      </c>
      <c r="AH264" s="7">
        <v>67521602552.6474</v>
      </c>
      <c r="AI264" s="7">
        <v>88573697221.722107</v>
      </c>
      <c r="AJ264" s="7">
        <v>95176640968.036697</v>
      </c>
      <c r="AK264" s="7">
        <v>99030856824.752594</v>
      </c>
      <c r="AL264" s="7">
        <v>115552349035.44099</v>
      </c>
      <c r="AM264" s="7">
        <v>123942759156.416</v>
      </c>
      <c r="AN264" s="7">
        <v>134544563096.782</v>
      </c>
      <c r="AO264" s="7">
        <v>134308050011.80901</v>
      </c>
      <c r="AP264" s="7">
        <v>139752515748.806</v>
      </c>
      <c r="AQ264" s="7">
        <v>155460927990.383</v>
      </c>
      <c r="AR264" s="7">
        <v>147606294673.67001</v>
      </c>
      <c r="AS264" s="7">
        <v>152587423868.18201</v>
      </c>
      <c r="AT264" s="7">
        <v>137774755609.07199</v>
      </c>
      <c r="AU264" s="7">
        <v>136632320704.653</v>
      </c>
      <c r="AV264" s="7">
        <v>136361298082.061</v>
      </c>
      <c r="AW264" s="7">
        <v>121514658737.16499</v>
      </c>
      <c r="AX264" s="7">
        <v>115482368343.658</v>
      </c>
      <c r="AY264" s="7">
        <v>175256916996.047</v>
      </c>
      <c r="AZ264" s="7">
        <v>228590027400.65302</v>
      </c>
      <c r="BA264" s="7">
        <v>257772710832.953</v>
      </c>
      <c r="BB264" s="7">
        <v>271638484826.10901</v>
      </c>
      <c r="BC264" s="7">
        <v>299415505152.29797</v>
      </c>
      <c r="BD264" s="7">
        <v>286769839732.72601</v>
      </c>
      <c r="BE264" s="7">
        <v>295936485832.63501</v>
      </c>
      <c r="BF264" s="7">
        <v>375349442837.23999</v>
      </c>
      <c r="BG264" s="7">
        <v>416418874936.30402</v>
      </c>
      <c r="BH264" s="7">
        <v>396332702639.49597</v>
      </c>
      <c r="BI264" s="7">
        <v>366829390478.95398</v>
      </c>
      <c r="BJ264" s="7">
        <v>350904575292.31702</v>
      </c>
      <c r="BK264" s="7">
        <v>317620522794.82703</v>
      </c>
      <c r="BL264" s="7">
        <v>296357282715.10901</v>
      </c>
      <c r="BM264" s="7">
        <v>349554116683.81799</v>
      </c>
      <c r="BN264" s="7">
        <v>368288939768.32202</v>
      </c>
      <c r="BO264" s="7">
        <v>351431649241.43903</v>
      </c>
      <c r="BP264" s="7"/>
    </row>
    <row r="265" spans="1:68" hidden="1" outlineLevel="1" x14ac:dyDescent="0.2">
      <c r="A265" t="s">
        <v>5</v>
      </c>
      <c r="B265" t="s">
        <v>4</v>
      </c>
      <c r="C265" t="str">
        <f>VLOOKUP(B265,'Country Code &amp; Info'!A:D,2)</f>
        <v>Zambia</v>
      </c>
      <c r="D265" t="b">
        <f>IF(ISNA(_xlfn.XLOOKUP(B265,'GDP Pred - 2060'!M:M,'GDP Pred - 2060'!M:M)), FALSE, TRUE)</f>
        <v>0</v>
      </c>
      <c r="E265" t="str">
        <f>VLOOKUP(B265,'Country Code &amp; Info'!A:D,3)</f>
        <v>Sub-Saharan Africa</v>
      </c>
      <c r="F265" t="s">
        <v>1</v>
      </c>
      <c r="G265" t="s">
        <v>0</v>
      </c>
      <c r="H265">
        <v>713000000</v>
      </c>
      <c r="I265">
        <v>696285714.28571403</v>
      </c>
      <c r="J265">
        <v>693142857.14285696</v>
      </c>
      <c r="K265">
        <v>718714285.71428597</v>
      </c>
      <c r="L265">
        <v>839428571.42857099</v>
      </c>
      <c r="M265">
        <v>1082857142.8571401</v>
      </c>
      <c r="N265">
        <v>1264285714.2857101</v>
      </c>
      <c r="O265">
        <v>1368000000</v>
      </c>
      <c r="P265" s="7">
        <v>1605857142.8571401</v>
      </c>
      <c r="Q265" s="7">
        <v>1965714285.7142899</v>
      </c>
      <c r="R265" s="7">
        <v>1825285714.2857101</v>
      </c>
      <c r="S265" s="7">
        <v>1687000000</v>
      </c>
      <c r="T265" s="7">
        <v>1910714285.7142899</v>
      </c>
      <c r="U265" s="7">
        <v>2268714285.7142901</v>
      </c>
      <c r="V265" s="7">
        <v>3121833333.3333302</v>
      </c>
      <c r="W265" s="7">
        <v>2618666666.6666698</v>
      </c>
      <c r="X265" s="7">
        <v>2746714285.7142901</v>
      </c>
      <c r="Y265" s="7">
        <v>2483000000</v>
      </c>
      <c r="Z265" s="7">
        <v>2813375000</v>
      </c>
      <c r="AA265" s="7">
        <v>3325500000</v>
      </c>
      <c r="AB265" s="7">
        <v>3829500000</v>
      </c>
      <c r="AC265" s="7">
        <v>3872666666.6666698</v>
      </c>
      <c r="AD265" s="7">
        <v>3994777777.7777801</v>
      </c>
      <c r="AE265" s="7">
        <v>3216307692.3076901</v>
      </c>
      <c r="AF265" s="7">
        <v>2739444444.4444399</v>
      </c>
      <c r="AG265" s="7">
        <v>2281258064.51613</v>
      </c>
      <c r="AH265" s="7">
        <v>1661948717.94872</v>
      </c>
      <c r="AI265" s="7">
        <v>2269894736.8421102</v>
      </c>
      <c r="AJ265" s="7">
        <v>3713614457.8313298</v>
      </c>
      <c r="AK265" s="7">
        <v>3998637681.15942</v>
      </c>
      <c r="AL265" s="7">
        <v>3285217391.3043499</v>
      </c>
      <c r="AM265" s="7">
        <v>3378882352.9411802</v>
      </c>
      <c r="AN265" s="7">
        <v>3181921787.7094998</v>
      </c>
      <c r="AO265" s="7">
        <v>3273237853.3568902</v>
      </c>
      <c r="AP265" s="7">
        <v>3656647744.24858</v>
      </c>
      <c r="AQ265" s="7">
        <v>3807067121.8608999</v>
      </c>
      <c r="AR265" s="7">
        <v>3597220962.0001702</v>
      </c>
      <c r="AS265" s="7">
        <v>4303281932.2936497</v>
      </c>
      <c r="AT265" s="7">
        <v>3537683046.0233102</v>
      </c>
      <c r="AU265" s="7">
        <v>3404311976.5494099</v>
      </c>
      <c r="AV265" s="7">
        <v>3600683039.7325401</v>
      </c>
      <c r="AW265" s="7">
        <v>4094480988.1193099</v>
      </c>
      <c r="AX265" s="7">
        <v>4193845678.17033</v>
      </c>
      <c r="AY265" s="7">
        <v>4901839731.2657099</v>
      </c>
      <c r="AZ265" s="7">
        <v>6221077674.7787104</v>
      </c>
      <c r="BA265" s="7">
        <v>8331870169.1497698</v>
      </c>
      <c r="BB265" s="7">
        <v>12756858899.2812</v>
      </c>
      <c r="BC265" s="7">
        <v>14056957976.264799</v>
      </c>
      <c r="BD265" s="7">
        <v>17910858637.9048</v>
      </c>
      <c r="BE265" s="7">
        <v>15328342303.9575</v>
      </c>
      <c r="BF265" s="7">
        <v>20265559483.854801</v>
      </c>
      <c r="BG265" s="7">
        <v>23459515275.577599</v>
      </c>
      <c r="BH265" s="7">
        <v>25503060420.026001</v>
      </c>
      <c r="BI265" s="7">
        <v>28045553105.135399</v>
      </c>
      <c r="BJ265" s="7">
        <v>27150728123.780998</v>
      </c>
      <c r="BK265" s="7">
        <v>21243339048.2369</v>
      </c>
      <c r="BL265" s="7">
        <v>20954754378.1394</v>
      </c>
      <c r="BM265" s="7">
        <v>25868165344.818501</v>
      </c>
      <c r="BN265" s="7">
        <v>26312140828.639999</v>
      </c>
      <c r="BO265" s="7">
        <v>23309773922.758202</v>
      </c>
      <c r="BP265" s="7"/>
    </row>
    <row r="266" spans="1:68" hidden="1" outlineLevel="1" x14ac:dyDescent="0.2">
      <c r="A266" t="s">
        <v>3</v>
      </c>
      <c r="B266" t="s">
        <v>2</v>
      </c>
      <c r="C266" t="str">
        <f>VLOOKUP(B266,'Country Code &amp; Info'!A:D,2)</f>
        <v>Zimbabwe</v>
      </c>
      <c r="D266" t="b">
        <f>IF(ISNA(_xlfn.XLOOKUP(B266,'GDP Pred - 2060'!M:M,'GDP Pred - 2060'!M:M)), FALSE, TRUE)</f>
        <v>0</v>
      </c>
      <c r="E266" t="str">
        <f>VLOOKUP(B266,'Country Code &amp; Info'!A:D,3)</f>
        <v>Sub-Saharan Africa</v>
      </c>
      <c r="F266" t="s">
        <v>1</v>
      </c>
      <c r="G266" t="s">
        <v>0</v>
      </c>
      <c r="H266">
        <v>1052990400</v>
      </c>
      <c r="I266">
        <v>1096646600</v>
      </c>
      <c r="J266">
        <v>1117601600</v>
      </c>
      <c r="K266">
        <v>1159511700</v>
      </c>
      <c r="L266">
        <v>1217138000</v>
      </c>
      <c r="M266">
        <v>1311435800</v>
      </c>
      <c r="N266">
        <v>1281749500</v>
      </c>
      <c r="O266">
        <v>1397002000</v>
      </c>
      <c r="P266" s="7">
        <v>1479599900</v>
      </c>
      <c r="Q266" s="7">
        <v>1747998800</v>
      </c>
      <c r="R266" s="7">
        <v>1884206300</v>
      </c>
      <c r="S266" s="7">
        <v>2178716300</v>
      </c>
      <c r="T266" s="7">
        <v>2677729400</v>
      </c>
      <c r="U266" s="7">
        <v>3309353600</v>
      </c>
      <c r="V266" s="7">
        <v>3982161400</v>
      </c>
      <c r="W266" s="7">
        <v>4371300700</v>
      </c>
      <c r="X266" s="7">
        <v>4318372000</v>
      </c>
      <c r="Y266" s="7">
        <v>4364382100</v>
      </c>
      <c r="Z266" s="7">
        <v>4351600500</v>
      </c>
      <c r="AA266" s="7">
        <v>5177459400</v>
      </c>
      <c r="AB266" s="7">
        <v>6678868200</v>
      </c>
      <c r="AC266" s="7">
        <v>8011373800</v>
      </c>
      <c r="AD266" s="7">
        <v>8539700700</v>
      </c>
      <c r="AE266" s="7">
        <v>7764067000</v>
      </c>
      <c r="AF266" s="7">
        <v>6352125900</v>
      </c>
      <c r="AG266" s="7">
        <v>5637259300</v>
      </c>
      <c r="AH266" s="7">
        <v>6217523700</v>
      </c>
      <c r="AI266" s="7">
        <v>6741215100</v>
      </c>
      <c r="AJ266" s="7">
        <v>7814784100</v>
      </c>
      <c r="AK266" s="7">
        <v>8286322700</v>
      </c>
      <c r="AL266" s="7">
        <v>8783816700</v>
      </c>
      <c r="AM266" s="7">
        <v>8641481700</v>
      </c>
      <c r="AN266" s="7">
        <v>6751472200</v>
      </c>
      <c r="AO266" s="7">
        <v>6563813300</v>
      </c>
      <c r="AP266" s="7">
        <v>6890675000</v>
      </c>
      <c r="AQ266" s="7">
        <v>7111270700</v>
      </c>
      <c r="AR266" s="7">
        <v>8553146600</v>
      </c>
      <c r="AS266" s="7">
        <v>8529571600</v>
      </c>
      <c r="AT266" s="7">
        <v>6401968200</v>
      </c>
      <c r="AU266" s="7">
        <v>6858013100</v>
      </c>
      <c r="AV266" s="7">
        <v>6689957600</v>
      </c>
      <c r="AW266" s="7">
        <v>6777384700</v>
      </c>
      <c r="AX266" s="7">
        <v>6342116400</v>
      </c>
      <c r="AY266" s="7">
        <v>5727591800</v>
      </c>
      <c r="AZ266" s="7">
        <v>5805598400</v>
      </c>
      <c r="BA266" s="7">
        <v>5755215200</v>
      </c>
      <c r="BB266" s="7">
        <v>5443896500</v>
      </c>
      <c r="BC266" s="7">
        <v>5291950100</v>
      </c>
      <c r="BD266" s="7">
        <v>4415702800</v>
      </c>
      <c r="BE266" s="7">
        <v>9665793300</v>
      </c>
      <c r="BF266" s="7">
        <v>12041655200</v>
      </c>
      <c r="BG266" s="7">
        <v>14101920300</v>
      </c>
      <c r="BH266" s="7">
        <v>17114849900</v>
      </c>
      <c r="BI266" s="7">
        <v>19091020000</v>
      </c>
      <c r="BJ266" s="7">
        <v>19495519600</v>
      </c>
      <c r="BK266" s="7">
        <v>19963120600</v>
      </c>
      <c r="BL266" s="7">
        <v>20548678100</v>
      </c>
      <c r="BM266" s="7">
        <v>22040902300</v>
      </c>
      <c r="BN266" s="7">
        <v>24311560500</v>
      </c>
      <c r="BO266" s="7">
        <v>21440758800</v>
      </c>
      <c r="BP266" s="7"/>
    </row>
    <row r="267" spans="1:68" collapsed="1" x14ac:dyDescent="0.2">
      <c r="A267" s="1" t="s">
        <v>858</v>
      </c>
      <c r="B267" t="s">
        <v>859</v>
      </c>
    </row>
    <row r="269" spans="1:68" x14ac:dyDescent="0.2">
      <c r="A269" s="1" t="s">
        <v>638</v>
      </c>
      <c r="B269" t="s">
        <v>754</v>
      </c>
    </row>
    <row r="270" spans="1:68" x14ac:dyDescent="0.2">
      <c r="A270" s="2" t="s">
        <v>515</v>
      </c>
      <c r="B270" s="3">
        <v>517626700412.71802</v>
      </c>
    </row>
    <row r="271" spans="1:68" x14ac:dyDescent="0.2">
      <c r="A271" s="2" t="s">
        <v>507</v>
      </c>
      <c r="B271" s="3">
        <v>1432881172002.1699</v>
      </c>
    </row>
    <row r="272" spans="1:68" x14ac:dyDescent="0.2">
      <c r="A272" s="2" t="s">
        <v>505</v>
      </c>
      <c r="B272" s="3">
        <v>455094861902.06201</v>
      </c>
    </row>
    <row r="273" spans="1:2" x14ac:dyDescent="0.2">
      <c r="A273" s="2" t="s">
        <v>499</v>
      </c>
      <c r="B273" s="3">
        <v>543734366831.21503</v>
      </c>
    </row>
    <row r="274" spans="1:2" x14ac:dyDescent="0.2">
      <c r="A274" s="2" t="s">
        <v>475</v>
      </c>
      <c r="B274" s="3">
        <v>1885482534238.3301</v>
      </c>
    </row>
    <row r="275" spans="1:2" x14ac:dyDescent="0.2">
      <c r="A275" s="2" t="s">
        <v>463</v>
      </c>
      <c r="B275" s="3">
        <v>1716262621082.22</v>
      </c>
    </row>
    <row r="276" spans="1:2" x14ac:dyDescent="0.2">
      <c r="A276" s="2" t="s">
        <v>455</v>
      </c>
      <c r="B276" s="3">
        <v>298258019275.04901</v>
      </c>
    </row>
    <row r="277" spans="1:2" x14ac:dyDescent="0.2">
      <c r="A277" s="2" t="s">
        <v>453</v>
      </c>
      <c r="B277" s="3">
        <v>13894817549374.199</v>
      </c>
    </row>
    <row r="278" spans="1:2" x14ac:dyDescent="0.2">
      <c r="A278" s="2" t="s">
        <v>443</v>
      </c>
      <c r="B278" s="3">
        <v>333568923004.46899</v>
      </c>
    </row>
    <row r="279" spans="1:2" x14ac:dyDescent="0.2">
      <c r="A279" s="2" t="s">
        <v>437</v>
      </c>
      <c r="B279" s="3">
        <v>60553901420.084999</v>
      </c>
    </row>
    <row r="280" spans="1:2" x14ac:dyDescent="0.2">
      <c r="A280" s="2" t="s">
        <v>425</v>
      </c>
      <c r="B280" s="3">
        <v>248908731817.50201</v>
      </c>
    </row>
    <row r="281" spans="1:2" x14ac:dyDescent="0.2">
      <c r="A281" s="2" t="s">
        <v>417</v>
      </c>
      <c r="B281" s="3">
        <v>356879499797.896</v>
      </c>
    </row>
    <row r="282" spans="1:2" x14ac:dyDescent="0.2">
      <c r="A282" s="2" t="s">
        <v>391</v>
      </c>
      <c r="B282" s="3">
        <v>30631142226.853298</v>
      </c>
    </row>
    <row r="283" spans="1:2" x14ac:dyDescent="0.2">
      <c r="A283" s="2" t="s">
        <v>383</v>
      </c>
      <c r="B283" s="3">
        <v>275946554578.823</v>
      </c>
    </row>
    <row r="284" spans="1:2" x14ac:dyDescent="0.2">
      <c r="A284" s="2" t="s">
        <v>379</v>
      </c>
      <c r="B284" s="3">
        <v>2787863958885.4902</v>
      </c>
    </row>
    <row r="285" spans="1:2" x14ac:dyDescent="0.2">
      <c r="A285" s="2" t="s">
        <v>423</v>
      </c>
      <c r="B285" s="3">
        <v>3963767526250.98</v>
      </c>
    </row>
    <row r="286" spans="1:2" x14ac:dyDescent="0.2">
      <c r="A286" s="2" t="s">
        <v>355</v>
      </c>
      <c r="B286" s="3">
        <v>218138367208.79901</v>
      </c>
    </row>
    <row r="287" spans="1:2" x14ac:dyDescent="0.2">
      <c r="A287" s="2" t="s">
        <v>331</v>
      </c>
      <c r="B287" s="3">
        <v>160418835850.90701</v>
      </c>
    </row>
    <row r="288" spans="1:2" x14ac:dyDescent="0.2">
      <c r="A288" s="2" t="s">
        <v>305</v>
      </c>
      <c r="B288" s="3">
        <v>25737594324.021999</v>
      </c>
    </row>
    <row r="289" spans="1:2" x14ac:dyDescent="0.2">
      <c r="A289" s="2" t="s">
        <v>315</v>
      </c>
      <c r="B289" s="3">
        <v>2713165057513.3501</v>
      </c>
    </row>
    <row r="290" spans="1:2" x14ac:dyDescent="0.2">
      <c r="A290" s="2" t="s">
        <v>321</v>
      </c>
      <c r="B290" s="3">
        <v>1042240309412.58</v>
      </c>
    </row>
    <row r="291" spans="1:2" x14ac:dyDescent="0.2">
      <c r="A291" s="2" t="s">
        <v>311</v>
      </c>
      <c r="B291" s="3">
        <v>382674360648.245</v>
      </c>
    </row>
    <row r="292" spans="1:2" x14ac:dyDescent="0.2">
      <c r="A292" s="2" t="s">
        <v>303</v>
      </c>
      <c r="B292" s="3">
        <v>370587977125.73199</v>
      </c>
    </row>
    <row r="293" spans="1:2" x14ac:dyDescent="0.2">
      <c r="A293" s="2" t="s">
        <v>301</v>
      </c>
      <c r="B293" s="3">
        <v>2091544955092.3101</v>
      </c>
    </row>
    <row r="294" spans="1:2" x14ac:dyDescent="0.2">
      <c r="A294" s="2" t="s">
        <v>295</v>
      </c>
      <c r="B294" s="3">
        <v>4954806619995.1904</v>
      </c>
    </row>
    <row r="295" spans="1:2" x14ac:dyDescent="0.2">
      <c r="A295" s="2" t="s">
        <v>281</v>
      </c>
      <c r="B295" s="3">
        <v>1724845615629.26</v>
      </c>
    </row>
    <row r="296" spans="1:2" x14ac:dyDescent="0.2">
      <c r="A296" s="2" t="s">
        <v>243</v>
      </c>
      <c r="B296" s="3">
        <v>34416012859.1866</v>
      </c>
    </row>
    <row r="297" spans="1:2" x14ac:dyDescent="0.2">
      <c r="A297" s="2" t="s">
        <v>247</v>
      </c>
      <c r="B297" s="3">
        <v>53722883091.351303</v>
      </c>
    </row>
    <row r="298" spans="1:2" x14ac:dyDescent="0.2">
      <c r="A298" s="2" t="s">
        <v>245</v>
      </c>
      <c r="B298" s="3">
        <v>70919958015.524704</v>
      </c>
    </row>
    <row r="299" spans="1:2" x14ac:dyDescent="0.2">
      <c r="A299" s="2" t="s">
        <v>225</v>
      </c>
      <c r="B299" s="3">
        <v>1222348807283.2</v>
      </c>
    </row>
    <row r="300" spans="1:2" x14ac:dyDescent="0.2">
      <c r="A300" s="2" t="s">
        <v>181</v>
      </c>
      <c r="B300" s="3">
        <v>914043438179.60706</v>
      </c>
    </row>
    <row r="301" spans="1:2" x14ac:dyDescent="0.2">
      <c r="A301" s="2" t="s">
        <v>173</v>
      </c>
      <c r="B301" s="3">
        <v>207920613961.74899</v>
      </c>
    </row>
    <row r="302" spans="1:2" x14ac:dyDescent="0.2">
      <c r="A302" s="2" t="s">
        <v>179</v>
      </c>
      <c r="B302" s="3">
        <v>434166615431.909</v>
      </c>
    </row>
    <row r="303" spans="1:2" x14ac:dyDescent="0.2">
      <c r="A303" s="2" t="s">
        <v>153</v>
      </c>
      <c r="B303" s="3">
        <v>587411745161.55798</v>
      </c>
    </row>
    <row r="304" spans="1:2" x14ac:dyDescent="0.2">
      <c r="A304" s="2" t="s">
        <v>145</v>
      </c>
      <c r="B304" s="3">
        <v>242313116577.96701</v>
      </c>
    </row>
    <row r="305" spans="1:5" x14ac:dyDescent="0.2">
      <c r="A305" s="2" t="s">
        <v>129</v>
      </c>
      <c r="B305" s="3">
        <v>1669583089322.96</v>
      </c>
    </row>
    <row r="306" spans="1:5" x14ac:dyDescent="0.2">
      <c r="A306" s="2" t="s">
        <v>123</v>
      </c>
      <c r="B306" s="3">
        <v>786521831571.95703</v>
      </c>
    </row>
    <row r="307" spans="1:5" x14ac:dyDescent="0.2">
      <c r="A307" s="2" t="s">
        <v>91</v>
      </c>
      <c r="B307" s="3">
        <v>105701930962.98199</v>
      </c>
    </row>
    <row r="308" spans="1:5" x14ac:dyDescent="0.2">
      <c r="A308" s="2" t="s">
        <v>89</v>
      </c>
      <c r="B308" s="3">
        <v>54161636034.651703</v>
      </c>
    </row>
    <row r="309" spans="1:5" x14ac:dyDescent="0.2">
      <c r="A309" s="2" t="s">
        <v>7</v>
      </c>
      <c r="B309" s="3">
        <v>368288939768.32202</v>
      </c>
    </row>
    <row r="310" spans="1:5" x14ac:dyDescent="0.2">
      <c r="A310" s="2" t="s">
        <v>393</v>
      </c>
      <c r="B310" s="3">
        <v>1422153839840.78</v>
      </c>
    </row>
    <row r="311" spans="1:5" x14ac:dyDescent="0.2">
      <c r="A311" s="2" t="s">
        <v>87</v>
      </c>
      <c r="B311" s="3">
        <v>555455371487.08899</v>
      </c>
    </row>
    <row r="312" spans="1:5" x14ac:dyDescent="0.2">
      <c r="A312" s="2" t="s">
        <v>459</v>
      </c>
      <c r="B312" s="3">
        <v>705140620046.69995</v>
      </c>
    </row>
    <row r="313" spans="1:5" x14ac:dyDescent="0.2">
      <c r="A313" s="2" t="s">
        <v>45</v>
      </c>
      <c r="B313" s="3">
        <v>778381859840.94202</v>
      </c>
    </row>
    <row r="314" spans="1:5" x14ac:dyDescent="0.2">
      <c r="A314" s="2" t="s">
        <v>371</v>
      </c>
      <c r="B314" s="3">
        <v>2860667727551.9702</v>
      </c>
    </row>
    <row r="315" spans="1:5" x14ac:dyDescent="0.2">
      <c r="A315" s="2" t="s">
        <v>31</v>
      </c>
      <c r="B315" s="3">
        <v>20580159776000</v>
      </c>
    </row>
    <row r="316" spans="1:5" x14ac:dyDescent="0.2">
      <c r="A316" s="2" t="s">
        <v>637</v>
      </c>
      <c r="B316" s="3">
        <v>76139917568890.859</v>
      </c>
      <c r="C316" s="74" t="s">
        <v>15</v>
      </c>
      <c r="D316" s="75">
        <v>86439423191635.797</v>
      </c>
      <c r="E316" s="76">
        <f>GETPIVOTDATA("2018",$A$269)/D316</f>
        <v>0.88084712689589584</v>
      </c>
    </row>
    <row r="317" spans="1:5" x14ac:dyDescent="0.2">
      <c r="B317" s="101">
        <v>76139917568890.859</v>
      </c>
    </row>
  </sheetData>
  <hyperlinks>
    <hyperlink ref="A1" r:id="rId2" xr:uid="{3AD6B77F-56FF-564E-A0B0-43D06B6E0DC7}"/>
  </hyperlinks>
  <pageMargins left="0.75" right="0.75" top="1" bottom="1" header="0.5" footer="0.5"/>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D4AD9-6682-084A-9B05-EEF433CB967A}">
  <dimension ref="A1:CC103"/>
  <sheetViews>
    <sheetView workbookViewId="0">
      <pane xSplit="1" ySplit="2" topLeftCell="BL69" activePane="bottomRight" state="frozen"/>
      <selection pane="topRight" activeCell="B1" sqref="B1"/>
      <selection pane="bottomLeft" activeCell="A3" sqref="A3"/>
      <selection pane="bottomRight" activeCell="AA101" sqref="AA101"/>
    </sheetView>
  </sheetViews>
  <sheetFormatPr baseColWidth="10" defaultRowHeight="16" x14ac:dyDescent="0.2"/>
  <cols>
    <col min="1" max="1" width="13" bestFit="1" customWidth="1"/>
    <col min="2" max="2" width="15.5" bestFit="1" customWidth="1"/>
    <col min="3" max="32" width="12.1640625" bestFit="1" customWidth="1"/>
    <col min="33" max="33" width="10.1640625" bestFit="1" customWidth="1"/>
    <col min="34" max="35" width="12.1640625" bestFit="1" customWidth="1"/>
    <col min="36" max="36" width="10.1640625" bestFit="1" customWidth="1"/>
    <col min="37" max="42" width="12.1640625" bestFit="1" customWidth="1"/>
    <col min="43" max="43" width="10.1640625" bestFit="1" customWidth="1"/>
    <col min="44" max="61" width="12.1640625" bestFit="1" customWidth="1"/>
    <col min="62" max="62" width="10.1640625" bestFit="1" customWidth="1"/>
    <col min="63" max="74" width="12.1640625" bestFit="1" customWidth="1"/>
    <col min="75" max="75" width="12.1640625" customWidth="1"/>
    <col min="76" max="76" width="14.1640625" customWidth="1"/>
    <col min="77" max="77" width="13.5" bestFit="1" customWidth="1"/>
    <col min="78" max="78" width="14.1640625" bestFit="1" customWidth="1"/>
    <col min="79" max="80" width="14.1640625" customWidth="1"/>
    <col min="81" max="81" width="12.1640625" bestFit="1" customWidth="1"/>
    <col min="82" max="82" width="23.1640625" bestFit="1" customWidth="1"/>
    <col min="83" max="83" width="12.1640625" bestFit="1" customWidth="1"/>
    <col min="84" max="84" width="23.1640625" bestFit="1" customWidth="1"/>
    <col min="85" max="85" width="12.1640625" bestFit="1" customWidth="1"/>
    <col min="86" max="86" width="23.1640625" bestFit="1" customWidth="1"/>
    <col min="87" max="87" width="12.1640625" bestFit="1" customWidth="1"/>
    <col min="88" max="88" width="23.1640625" bestFit="1" customWidth="1"/>
    <col min="89" max="89" width="12.1640625" bestFit="1" customWidth="1"/>
    <col min="90" max="90" width="23.1640625" bestFit="1" customWidth="1"/>
    <col min="91" max="91" width="12.1640625" bestFit="1" customWidth="1"/>
    <col min="92" max="92" width="23.1640625" bestFit="1" customWidth="1"/>
    <col min="93" max="93" width="12.1640625" bestFit="1" customWidth="1"/>
    <col min="94" max="94" width="23.1640625" bestFit="1" customWidth="1"/>
    <col min="95" max="95" width="12.1640625" bestFit="1" customWidth="1"/>
    <col min="96" max="96" width="23.1640625" bestFit="1" customWidth="1"/>
    <col min="97" max="97" width="12.1640625" bestFit="1" customWidth="1"/>
    <col min="98" max="98" width="23.1640625" bestFit="1" customWidth="1"/>
    <col min="99" max="99" width="12.1640625" bestFit="1" customWidth="1"/>
    <col min="100" max="100" width="23.1640625" bestFit="1" customWidth="1"/>
    <col min="101" max="101" width="12.1640625" bestFit="1" customWidth="1"/>
    <col min="102" max="102" width="23.1640625" bestFit="1" customWidth="1"/>
    <col min="103" max="103" width="12.1640625" bestFit="1" customWidth="1"/>
    <col min="104" max="104" width="23.1640625" bestFit="1" customWidth="1"/>
    <col min="105" max="105" width="12.1640625" bestFit="1" customWidth="1"/>
    <col min="106" max="106" width="23.1640625" bestFit="1" customWidth="1"/>
    <col min="107" max="107" width="12.1640625" bestFit="1" customWidth="1"/>
    <col min="108" max="108" width="23.1640625" bestFit="1" customWidth="1"/>
    <col min="109" max="109" width="12.1640625" bestFit="1" customWidth="1"/>
    <col min="110" max="110" width="23.1640625" bestFit="1" customWidth="1"/>
    <col min="111" max="111" width="12.1640625" bestFit="1" customWidth="1"/>
    <col min="112" max="112" width="23.1640625" bestFit="1" customWidth="1"/>
    <col min="113" max="113" width="12.1640625" bestFit="1" customWidth="1"/>
    <col min="114" max="114" width="23.1640625" bestFit="1" customWidth="1"/>
    <col min="115" max="115" width="12.1640625" bestFit="1" customWidth="1"/>
    <col min="116" max="116" width="23.1640625" bestFit="1" customWidth="1"/>
    <col min="117" max="117" width="12.1640625" bestFit="1" customWidth="1"/>
    <col min="118" max="118" width="23.1640625" bestFit="1" customWidth="1"/>
    <col min="119" max="119" width="12.1640625" bestFit="1" customWidth="1"/>
    <col min="120" max="120" width="23.1640625" bestFit="1" customWidth="1"/>
    <col min="121" max="121" width="12.1640625" bestFit="1" customWidth="1"/>
    <col min="122" max="122" width="23.1640625" bestFit="1" customWidth="1"/>
    <col min="123" max="123" width="12.1640625" bestFit="1" customWidth="1"/>
    <col min="124" max="124" width="23.1640625" bestFit="1" customWidth="1"/>
    <col min="125" max="125" width="12.1640625" bestFit="1" customWidth="1"/>
    <col min="126" max="126" width="23.1640625" bestFit="1" customWidth="1"/>
    <col min="127" max="127" width="12.1640625" bestFit="1" customWidth="1"/>
    <col min="128" max="128" width="23.1640625" bestFit="1" customWidth="1"/>
    <col min="129" max="129" width="12.1640625" bestFit="1" customWidth="1"/>
    <col min="130" max="130" width="23.1640625" bestFit="1" customWidth="1"/>
    <col min="131" max="131" width="12.1640625" bestFit="1" customWidth="1"/>
    <col min="132" max="132" width="23.1640625" bestFit="1" customWidth="1"/>
    <col min="133" max="133" width="12.1640625" bestFit="1" customWidth="1"/>
    <col min="134" max="134" width="23.1640625" bestFit="1" customWidth="1"/>
    <col min="135" max="135" width="12.1640625" bestFit="1" customWidth="1"/>
    <col min="136" max="136" width="23.1640625" bestFit="1" customWidth="1"/>
    <col min="137" max="137" width="12.1640625" bestFit="1" customWidth="1"/>
    <col min="138" max="138" width="23.1640625" bestFit="1" customWidth="1"/>
    <col min="139" max="139" width="12.1640625" bestFit="1" customWidth="1"/>
    <col min="140" max="140" width="23.1640625" bestFit="1" customWidth="1"/>
    <col min="141" max="141" width="12.1640625" bestFit="1" customWidth="1"/>
    <col min="142" max="142" width="23.1640625" bestFit="1" customWidth="1"/>
    <col min="143" max="143" width="12.1640625" bestFit="1" customWidth="1"/>
    <col min="144" max="144" width="23.1640625" bestFit="1" customWidth="1"/>
    <col min="145" max="145" width="12.1640625" bestFit="1" customWidth="1"/>
    <col min="146" max="146" width="23.1640625" bestFit="1" customWidth="1"/>
    <col min="147" max="147" width="17" bestFit="1" customWidth="1"/>
    <col min="148" max="148" width="28" bestFit="1" customWidth="1"/>
  </cols>
  <sheetData>
    <row r="1" spans="1:81" ht="17" thickBot="1" x14ac:dyDescent="0.25">
      <c r="A1" s="1" t="s">
        <v>642</v>
      </c>
      <c r="B1" s="1" t="s">
        <v>636</v>
      </c>
      <c r="BV1" s="96" t="s">
        <v>707</v>
      </c>
      <c r="BW1" s="97"/>
      <c r="BX1" s="97"/>
      <c r="BY1" s="98"/>
      <c r="BZ1" s="96" t="s">
        <v>708</v>
      </c>
      <c r="CA1" s="97"/>
      <c r="CB1" s="97"/>
      <c r="CC1" s="98"/>
    </row>
    <row r="2" spans="1:81" ht="17" thickBot="1" x14ac:dyDescent="0.25">
      <c r="A2" s="1" t="s">
        <v>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v>2023</v>
      </c>
      <c r="AJ2">
        <v>2024</v>
      </c>
      <c r="AK2">
        <v>2025</v>
      </c>
      <c r="AL2">
        <v>2026</v>
      </c>
      <c r="AM2">
        <v>2027</v>
      </c>
      <c r="AN2">
        <v>2028</v>
      </c>
      <c r="AO2">
        <v>2029</v>
      </c>
      <c r="AP2">
        <v>2030</v>
      </c>
      <c r="AQ2">
        <v>2031</v>
      </c>
      <c r="AR2">
        <v>2032</v>
      </c>
      <c r="AS2">
        <v>2033</v>
      </c>
      <c r="AT2">
        <v>2034</v>
      </c>
      <c r="AU2">
        <v>2035</v>
      </c>
      <c r="AV2">
        <v>2036</v>
      </c>
      <c r="AW2">
        <v>2037</v>
      </c>
      <c r="AX2">
        <v>2038</v>
      </c>
      <c r="AY2">
        <v>2039</v>
      </c>
      <c r="AZ2">
        <v>2040</v>
      </c>
      <c r="BA2">
        <v>2041</v>
      </c>
      <c r="BB2">
        <v>2042</v>
      </c>
      <c r="BC2">
        <v>2043</v>
      </c>
      <c r="BD2">
        <v>2044</v>
      </c>
      <c r="BE2">
        <v>2045</v>
      </c>
      <c r="BF2">
        <v>2046</v>
      </c>
      <c r="BG2">
        <v>2047</v>
      </c>
      <c r="BH2">
        <v>2048</v>
      </c>
      <c r="BI2">
        <v>2049</v>
      </c>
      <c r="BJ2">
        <v>2050</v>
      </c>
      <c r="BK2">
        <v>2051</v>
      </c>
      <c r="BL2">
        <v>2052</v>
      </c>
      <c r="BM2">
        <v>2053</v>
      </c>
      <c r="BN2">
        <v>2054</v>
      </c>
      <c r="BO2">
        <v>2055</v>
      </c>
      <c r="BP2">
        <v>2056</v>
      </c>
      <c r="BQ2">
        <v>2057</v>
      </c>
      <c r="BR2">
        <v>2058</v>
      </c>
      <c r="BS2">
        <v>2059</v>
      </c>
      <c r="BT2">
        <v>2060</v>
      </c>
      <c r="BV2" s="38" t="s">
        <v>709</v>
      </c>
      <c r="BW2" s="39" t="s">
        <v>758</v>
      </c>
      <c r="BX2" s="39" t="s">
        <v>710</v>
      </c>
      <c r="BY2" s="40" t="s">
        <v>711</v>
      </c>
      <c r="BZ2" s="38" t="s">
        <v>709</v>
      </c>
      <c r="CA2" s="39" t="s">
        <v>758</v>
      </c>
      <c r="CB2" s="49" t="s">
        <v>710</v>
      </c>
      <c r="CC2" s="40" t="s">
        <v>711</v>
      </c>
    </row>
    <row r="3" spans="1:81" x14ac:dyDescent="0.2">
      <c r="A3" s="2" t="s">
        <v>514</v>
      </c>
      <c r="B3" s="3"/>
      <c r="C3" s="8"/>
      <c r="D3" s="8"/>
      <c r="E3" s="8">
        <v>0</v>
      </c>
      <c r="F3" s="8">
        <v>5.829464936477935E-2</v>
      </c>
      <c r="G3" s="8">
        <v>-2.845209699066531E-2</v>
      </c>
      <c r="H3" s="8">
        <v>5.5266901164511495E-2</v>
      </c>
      <c r="I3" s="8">
        <v>8.1110462147434559E-2</v>
      </c>
      <c r="J3" s="8">
        <v>3.8501797716647967E-2</v>
      </c>
      <c r="K3" s="8">
        <v>-3.3854578048106654E-2</v>
      </c>
      <c r="L3" s="8">
        <v>-7.889985564171198E-3</v>
      </c>
      <c r="M3" s="8">
        <v>-4.4088399600015205E-2</v>
      </c>
      <c r="N3" s="8">
        <v>-0.10894484572380547</v>
      </c>
      <c r="O3" s="8">
        <v>8.9553636743950005E-2</v>
      </c>
      <c r="P3" s="8">
        <v>8.9111692371799611E-2</v>
      </c>
      <c r="Q3" s="8">
        <v>8.8516599257439266E-2</v>
      </c>
      <c r="R3" s="8">
        <v>8.0471515051646847E-2</v>
      </c>
      <c r="S3" s="8">
        <v>9.0076508746528727E-2</v>
      </c>
      <c r="T3" s="8">
        <v>4.0572331073206014E-2</v>
      </c>
      <c r="U3" s="8">
        <v>-5.9185250836180536E-2</v>
      </c>
      <c r="V3" s="8">
        <v>0.10125398164312083</v>
      </c>
      <c r="W3" s="8">
        <v>6.0039516923581449E-2</v>
      </c>
      <c r="X3" s="8">
        <v>-1.0264204684288791E-2</v>
      </c>
      <c r="Y3" s="8">
        <v>2.4053237880728107E-2</v>
      </c>
      <c r="Z3" s="8">
        <v>-2.5126153277544749E-2</v>
      </c>
      <c r="AA3" s="8">
        <v>2.7311598427226302E-2</v>
      </c>
      <c r="AB3" s="8">
        <v>-1.8225421701626998E-2</v>
      </c>
      <c r="AC3" s="8">
        <v>2.8639229464666238E-2</v>
      </c>
      <c r="AD3" s="8">
        <v>2.0069757965643475E-2</v>
      </c>
      <c r="AE3" s="8">
        <v>2.5865134692903968E-2</v>
      </c>
      <c r="AF3" s="8">
        <v>5.1265668882137572E-2</v>
      </c>
      <c r="AG3" s="8">
        <v>4.8885234475035899E-2</v>
      </c>
      <c r="AH3" s="8">
        <v>4.2924426638944135E-2</v>
      </c>
      <c r="AI3" s="8">
        <v>3.7511915579449218E-2</v>
      </c>
      <c r="AJ3" s="8">
        <v>3.3521353117557995E-2</v>
      </c>
      <c r="AK3" s="8">
        <v>3.0858325106398965E-2</v>
      </c>
      <c r="AL3" s="8">
        <v>2.9087803192693329E-2</v>
      </c>
      <c r="AM3" s="8">
        <v>2.7966398288745697E-2</v>
      </c>
      <c r="AN3" s="8">
        <v>2.723761027026228E-2</v>
      </c>
      <c r="AO3" s="8">
        <v>2.6760805691520506E-2</v>
      </c>
      <c r="AP3" s="8">
        <v>2.6437047842456929E-2</v>
      </c>
      <c r="AQ3" s="8">
        <v>2.6193042555592072E-2</v>
      </c>
      <c r="AR3" s="8">
        <v>2.5908909433444371E-2</v>
      </c>
      <c r="AS3" s="8">
        <v>2.5585227592308524E-2</v>
      </c>
      <c r="AT3" s="8">
        <v>2.5195971549755614E-2</v>
      </c>
      <c r="AU3" s="8">
        <v>2.4748789127448934E-2</v>
      </c>
      <c r="AV3" s="8">
        <v>2.4271711104135063E-2</v>
      </c>
      <c r="AW3" s="8">
        <v>2.3844632805327448E-2</v>
      </c>
      <c r="AX3" s="8">
        <v>2.3431246056336619E-2</v>
      </c>
      <c r="AY3" s="8">
        <v>2.3040711347619425E-2</v>
      </c>
      <c r="AZ3" s="8">
        <v>2.2690767696704306E-2</v>
      </c>
      <c r="BA3" s="8">
        <v>2.2400291500315639E-2</v>
      </c>
      <c r="BB3" s="8">
        <v>2.2139937975483859E-2</v>
      </c>
      <c r="BC3" s="8">
        <v>2.1976588443790357E-2</v>
      </c>
      <c r="BD3" s="8">
        <v>2.1907531077776543E-2</v>
      </c>
      <c r="BE3" s="8">
        <v>2.1908738628592772E-2</v>
      </c>
      <c r="BF3" s="8">
        <v>2.1946552523414153E-2</v>
      </c>
      <c r="BG3" s="8">
        <v>2.1980129803916171E-2</v>
      </c>
      <c r="BH3" s="8">
        <v>2.1977150752931385E-2</v>
      </c>
      <c r="BI3" s="8">
        <v>2.1920394827806389E-2</v>
      </c>
      <c r="BJ3" s="8">
        <v>2.1817366826427209E-2</v>
      </c>
      <c r="BK3" s="8">
        <v>2.1688624830506376E-2</v>
      </c>
      <c r="BL3" s="8">
        <v>2.1546773301569733E-2</v>
      </c>
      <c r="BM3" s="8">
        <v>2.1404626564224261E-2</v>
      </c>
      <c r="BN3" s="8">
        <v>2.1272278624135721E-2</v>
      </c>
      <c r="BO3" s="8">
        <v>2.116156261430957E-2</v>
      </c>
      <c r="BP3" s="8">
        <v>2.1076695715973592E-2</v>
      </c>
      <c r="BQ3" s="8">
        <v>2.1014714707762616E-2</v>
      </c>
      <c r="BR3" s="8">
        <v>2.0976798112489314E-2</v>
      </c>
      <c r="BS3" s="8">
        <v>2.0969900051206469E-2</v>
      </c>
      <c r="BT3" s="8">
        <v>2.0998075796871074E-2</v>
      </c>
      <c r="BV3" s="42">
        <f>MAX($B3:$BT3)</f>
        <v>0.10125398164312083</v>
      </c>
      <c r="BW3" s="43">
        <f>MIN($B3:$BT3)</f>
        <v>-0.10894484572380547</v>
      </c>
      <c r="BX3" s="43">
        <f>AVERAGE($B3:$BT3)</f>
        <v>2.5325440371217461E-2</v>
      </c>
      <c r="BY3" s="48">
        <f>STDEV($B3:$BT3)</f>
        <v>3.409534429480833E-2</v>
      </c>
      <c r="BZ3" s="44">
        <f>MAX($AF3:$BT3)</f>
        <v>5.1265668882137572E-2</v>
      </c>
      <c r="CA3" s="45">
        <f>MIN($AF3:$BT3)</f>
        <v>2.0969900051206469E-2</v>
      </c>
      <c r="CB3" s="50">
        <f>AVERAGE($AF3:$BT3)</f>
        <v>2.5840300756911662E-2</v>
      </c>
      <c r="CC3" s="46">
        <f>STDEV($AF3:$BT3)</f>
        <v>7.2502346269730043E-3</v>
      </c>
    </row>
    <row r="4" spans="1:81" x14ac:dyDescent="0.2">
      <c r="A4" s="2" t="s">
        <v>506</v>
      </c>
      <c r="B4" s="3">
        <v>0</v>
      </c>
      <c r="C4" s="8">
        <v>-1.3030291386145865E-2</v>
      </c>
      <c r="D4" s="8">
        <v>3.0134157818354934E-2</v>
      </c>
      <c r="E4" s="8">
        <v>4.0885425151336863E-2</v>
      </c>
      <c r="F4" s="8">
        <v>4.7360229977451374E-2</v>
      </c>
      <c r="G4" s="8">
        <v>3.0830363664403393E-2</v>
      </c>
      <c r="H4" s="8">
        <v>4.041154907265665E-2</v>
      </c>
      <c r="I4" s="8">
        <v>4.1534860391238437E-2</v>
      </c>
      <c r="J4" s="8">
        <v>4.9962917896047454E-2</v>
      </c>
      <c r="K4" s="8">
        <v>4.1080461808646662E-2</v>
      </c>
      <c r="L4" s="8">
        <v>3.4110923895857015E-2</v>
      </c>
      <c r="M4" s="8">
        <v>2.6128432445532646E-2</v>
      </c>
      <c r="N4" s="8">
        <v>4.1060412864605267E-2</v>
      </c>
      <c r="O4" s="8">
        <v>2.7336497259261572E-2</v>
      </c>
      <c r="P4" s="8">
        <v>4.0587824256593352E-2</v>
      </c>
      <c r="Q4" s="8">
        <v>2.9916127732563691E-2</v>
      </c>
      <c r="R4" s="8">
        <v>2.7848590344716317E-2</v>
      </c>
      <c r="S4" s="8">
        <v>4.3837446609894082E-2</v>
      </c>
      <c r="T4" s="8">
        <v>2.5326750188873648E-2</v>
      </c>
      <c r="U4" s="8">
        <v>1.8725986110633697E-2</v>
      </c>
      <c r="V4" s="8">
        <v>2.466369162412807E-2</v>
      </c>
      <c r="W4" s="8">
        <v>2.6695883251424579E-2</v>
      </c>
      <c r="X4" s="8">
        <v>3.9279810960960226E-2</v>
      </c>
      <c r="Y4" s="8">
        <v>2.2219112693905085E-2</v>
      </c>
      <c r="Z4" s="8">
        <v>2.5435966645780628E-2</v>
      </c>
      <c r="AA4" s="8">
        <v>2.5093945615580537E-2</v>
      </c>
      <c r="AB4" s="8">
        <v>2.6044787251993329E-2</v>
      </c>
      <c r="AC4" s="8">
        <v>2.2766653716618013E-2</v>
      </c>
      <c r="AD4" s="8">
        <v>2.9251125502975928E-2</v>
      </c>
      <c r="AE4" s="8">
        <v>3.0397185127494009E-2</v>
      </c>
      <c r="AF4" s="8">
        <v>2.9303806055768211E-2</v>
      </c>
      <c r="AG4" s="8">
        <v>2.7754509456647147E-2</v>
      </c>
      <c r="AH4" s="8">
        <v>2.6619960678680998E-2</v>
      </c>
      <c r="AI4" s="8">
        <v>2.6069860441560788E-2</v>
      </c>
      <c r="AJ4" s="8">
        <v>2.5967807400060661E-2</v>
      </c>
      <c r="AK4" s="8">
        <v>2.601250512474107E-2</v>
      </c>
      <c r="AL4" s="8">
        <v>2.6076244077183341E-2</v>
      </c>
      <c r="AM4" s="8">
        <v>2.6050150275511053E-2</v>
      </c>
      <c r="AN4" s="8">
        <v>2.605331949611811E-2</v>
      </c>
      <c r="AO4" s="8">
        <v>2.6098831725630989E-2</v>
      </c>
      <c r="AP4" s="8">
        <v>2.618992350408611E-2</v>
      </c>
      <c r="AQ4" s="8">
        <v>2.6316795810364502E-2</v>
      </c>
      <c r="AR4" s="8">
        <v>2.6577275810283574E-2</v>
      </c>
      <c r="AS4" s="8">
        <v>2.6848275836613311E-2</v>
      </c>
      <c r="AT4" s="8">
        <v>2.7115628285660387E-2</v>
      </c>
      <c r="AU4" s="8">
        <v>2.7372690653423959E-2</v>
      </c>
      <c r="AV4" s="8">
        <v>2.7615357320275313E-2</v>
      </c>
      <c r="AW4" s="8">
        <v>2.7727931686791774E-2</v>
      </c>
      <c r="AX4" s="8">
        <v>2.7810928263781731E-2</v>
      </c>
      <c r="AY4" s="8">
        <v>2.7864920305993079E-2</v>
      </c>
      <c r="AZ4" s="8">
        <v>2.7895180881064352E-2</v>
      </c>
      <c r="BA4" s="8">
        <v>2.7911906433258027E-2</v>
      </c>
      <c r="BB4" s="8">
        <v>2.8029051967884966E-2</v>
      </c>
      <c r="BC4" s="8">
        <v>2.8140411136986065E-2</v>
      </c>
      <c r="BD4" s="8">
        <v>2.8247776675114356E-2</v>
      </c>
      <c r="BE4" s="8">
        <v>2.834915524170234E-2</v>
      </c>
      <c r="BF4" s="8">
        <v>2.8441095965968222E-2</v>
      </c>
      <c r="BG4" s="8">
        <v>2.8402477439163798E-2</v>
      </c>
      <c r="BH4" s="8">
        <v>2.8330233515112324E-2</v>
      </c>
      <c r="BI4" s="8">
        <v>2.8228432871892695E-2</v>
      </c>
      <c r="BJ4" s="8">
        <v>2.8111980912659762E-2</v>
      </c>
      <c r="BK4" s="8">
        <v>2.8005554337499072E-2</v>
      </c>
      <c r="BL4" s="8">
        <v>2.7921451276728515E-2</v>
      </c>
      <c r="BM4" s="8">
        <v>2.7874140581912732E-2</v>
      </c>
      <c r="BN4" s="8">
        <v>2.7875639301249144E-2</v>
      </c>
      <c r="BO4" s="8">
        <v>2.7927349681355906E-2</v>
      </c>
      <c r="BP4" s="8">
        <v>2.8019989131513823E-2</v>
      </c>
      <c r="BQ4" s="8">
        <v>2.8017420071966281E-2</v>
      </c>
      <c r="BR4" s="8">
        <v>2.8007532621479481E-2</v>
      </c>
      <c r="BS4" s="8">
        <v>2.7979145649792647E-2</v>
      </c>
      <c r="BT4" s="8">
        <v>2.7930533339961539E-2</v>
      </c>
      <c r="BV4" s="9">
        <f t="shared" ref="BV4:BV51" si="0">MAX($B4:$BT4)</f>
        <v>4.9962917896047454E-2</v>
      </c>
      <c r="BW4" s="10">
        <f t="shared" ref="BW4:BW51" si="1">MIN($B4:$BT4)</f>
        <v>-1.3030291386145865E-2</v>
      </c>
      <c r="BX4" s="10">
        <f t="shared" ref="BX4:BX51" si="2">AVERAGE($B4:$BT4)</f>
        <v>2.8492817038546815E-2</v>
      </c>
      <c r="BY4" s="41">
        <f t="shared" ref="BY4:BY51" si="3">STDEV($B4:$BT4)</f>
        <v>8.4358675802568683E-3</v>
      </c>
      <c r="BZ4" s="13">
        <f t="shared" ref="BZ4:BZ51" si="4">MAX($AF4:$BT4)</f>
        <v>2.9303806055768211E-2</v>
      </c>
      <c r="CA4" s="14">
        <f t="shared" ref="CA4:CA51" si="5">MIN($AF4:$BT4)</f>
        <v>2.5967807400060661E-2</v>
      </c>
      <c r="CB4" s="51">
        <f t="shared" ref="CB4:CB51" si="6">AVERAGE($AF4:$BT4)</f>
        <v>2.7490077591303466E-2</v>
      </c>
      <c r="CC4" s="15">
        <f t="shared" ref="CC4:CC51" si="7">STDEV($AF4:$BT4)</f>
        <v>8.8641797434569887E-4</v>
      </c>
    </row>
    <row r="5" spans="1:81" x14ac:dyDescent="0.2">
      <c r="A5" s="2" t="s">
        <v>504</v>
      </c>
      <c r="B5" s="3">
        <v>0</v>
      </c>
      <c r="C5" s="8">
        <v>3.4416274141020109E-2</v>
      </c>
      <c r="D5" s="8">
        <v>2.0935247314401995E-2</v>
      </c>
      <c r="E5" s="8">
        <v>5.2680945981995464E-3</v>
      </c>
      <c r="F5" s="8">
        <v>2.4021187665406174E-2</v>
      </c>
      <c r="G5" s="8">
        <v>2.6679836643880739E-2</v>
      </c>
      <c r="H5" s="8">
        <v>2.3983142952813008E-2</v>
      </c>
      <c r="I5" s="8">
        <v>2.2887542205856537E-2</v>
      </c>
      <c r="J5" s="8">
        <v>3.5193934551171369E-2</v>
      </c>
      <c r="K5" s="8">
        <v>3.3740852060293092E-2</v>
      </c>
      <c r="L5" s="8">
        <v>3.809196036549789E-2</v>
      </c>
      <c r="M5" s="8">
        <v>1.1437489898395325E-2</v>
      </c>
      <c r="N5" s="8">
        <v>1.4910161000737165E-2</v>
      </c>
      <c r="O5" s="8">
        <v>9.8702561515551235E-3</v>
      </c>
      <c r="P5" s="8">
        <v>2.5072668918387775E-2</v>
      </c>
      <c r="Q5" s="8">
        <v>2.3970309321065253E-2</v>
      </c>
      <c r="R5" s="8">
        <v>3.7548946324435617E-2</v>
      </c>
      <c r="S5" s="8">
        <v>3.6756435075817828E-2</v>
      </c>
      <c r="T5" s="8">
        <v>9.6940778417502482E-3</v>
      </c>
      <c r="U5" s="8">
        <v>-3.4497551435661356E-2</v>
      </c>
      <c r="V5" s="8">
        <v>1.8258436802249811E-2</v>
      </c>
      <c r="W5" s="8">
        <v>3.0354775187705352E-2</v>
      </c>
      <c r="X5" s="8">
        <v>5.7010343445180744E-3</v>
      </c>
      <c r="Y5" s="8">
        <v>6.0621655955328535E-5</v>
      </c>
      <c r="Z5" s="8">
        <v>9.1329678425957628E-3</v>
      </c>
      <c r="AA5" s="8">
        <v>1.0696920773080265E-2</v>
      </c>
      <c r="AB5" s="8">
        <v>1.4950298781088334E-2</v>
      </c>
      <c r="AC5" s="8">
        <v>3.1001829432630412E-2</v>
      </c>
      <c r="AD5" s="8">
        <v>2.7467223431945964E-2</v>
      </c>
      <c r="AE5" s="8">
        <v>2.0011699073617439E-2</v>
      </c>
      <c r="AF5" s="8">
        <v>1.1453127277343045E-2</v>
      </c>
      <c r="AG5" s="8">
        <v>1.0993102718888093E-2</v>
      </c>
      <c r="AH5" s="8">
        <v>1.1646875711554205E-2</v>
      </c>
      <c r="AI5" s="8">
        <v>1.2444872407565422E-2</v>
      </c>
      <c r="AJ5" s="8">
        <v>1.3340198607252107E-2</v>
      </c>
      <c r="AK5" s="8">
        <v>1.4310271410387987E-2</v>
      </c>
      <c r="AL5" s="8">
        <v>1.5125999475348761E-2</v>
      </c>
      <c r="AM5" s="8">
        <v>1.5960772735793993E-2</v>
      </c>
      <c r="AN5" s="8">
        <v>1.6744251828950896E-2</v>
      </c>
      <c r="AO5" s="8">
        <v>1.7500904713311893E-2</v>
      </c>
      <c r="AP5" s="8">
        <v>1.8237395664781664E-2</v>
      </c>
      <c r="AQ5" s="8">
        <v>1.8939112637780919E-2</v>
      </c>
      <c r="AR5" s="8">
        <v>1.9563396204428152E-2</v>
      </c>
      <c r="AS5" s="8">
        <v>2.0085612129960184E-2</v>
      </c>
      <c r="AT5" s="8">
        <v>2.0481957285342078E-2</v>
      </c>
      <c r="AU5" s="8">
        <v>2.0736817642715843E-2</v>
      </c>
      <c r="AV5" s="8">
        <v>2.0877498820300433E-2</v>
      </c>
      <c r="AW5" s="8">
        <v>2.0805917730573498E-2</v>
      </c>
      <c r="AX5" s="8">
        <v>2.0653758493123231E-2</v>
      </c>
      <c r="AY5" s="8">
        <v>2.0432532103108692E-2</v>
      </c>
      <c r="AZ5" s="8">
        <v>2.0156125709509087E-2</v>
      </c>
      <c r="BA5" s="8">
        <v>1.9847477344900444E-2</v>
      </c>
      <c r="BB5" s="8">
        <v>1.9646009984316537E-2</v>
      </c>
      <c r="BC5" s="8">
        <v>1.9454155989102384E-2</v>
      </c>
      <c r="BD5" s="8">
        <v>1.9273312480166727E-2</v>
      </c>
      <c r="BE5" s="8">
        <v>1.90909088021054E-2</v>
      </c>
      <c r="BF5" s="8">
        <v>1.8901297587966992E-2</v>
      </c>
      <c r="BG5" s="8">
        <v>1.858447340499092E-2</v>
      </c>
      <c r="BH5" s="8">
        <v>1.8258158027412374E-2</v>
      </c>
      <c r="BI5" s="8">
        <v>1.7926940336205677E-2</v>
      </c>
      <c r="BJ5" s="8">
        <v>1.7603690495319846E-2</v>
      </c>
      <c r="BK5" s="8">
        <v>1.7305141664346824E-2</v>
      </c>
      <c r="BL5" s="8">
        <v>1.7159410585625645E-2</v>
      </c>
      <c r="BM5" s="8">
        <v>1.7062439996207601E-2</v>
      </c>
      <c r="BN5" s="8">
        <v>1.7014993141887036E-2</v>
      </c>
      <c r="BO5" s="8">
        <v>1.7013817199609038E-2</v>
      </c>
      <c r="BP5" s="8">
        <v>1.7052411797092049E-2</v>
      </c>
      <c r="BQ5" s="8">
        <v>1.7010481314784665E-2</v>
      </c>
      <c r="BR5" s="8">
        <v>1.6998236869534278E-2</v>
      </c>
      <c r="BS5" s="8">
        <v>1.6992914644973656E-2</v>
      </c>
      <c r="BT5" s="8">
        <v>1.6969783077682266E-2</v>
      </c>
      <c r="BV5" s="9">
        <f t="shared" si="0"/>
        <v>3.809196036549789E-2</v>
      </c>
      <c r="BW5" s="10">
        <f t="shared" si="1"/>
        <v>-3.4497551435661356E-2</v>
      </c>
      <c r="BX5" s="10">
        <f t="shared" si="2"/>
        <v>1.8130608858769871E-2</v>
      </c>
      <c r="BY5" s="41">
        <f t="shared" si="3"/>
        <v>9.9740835303726502E-3</v>
      </c>
      <c r="BZ5" s="13">
        <f t="shared" si="4"/>
        <v>2.0877498820300433E-2</v>
      </c>
      <c r="CA5" s="14">
        <f t="shared" si="5"/>
        <v>1.0993102718888093E-2</v>
      </c>
      <c r="CB5" s="51">
        <f t="shared" si="6"/>
        <v>1.7552598928103673E-2</v>
      </c>
      <c r="CC5" s="15">
        <f t="shared" si="7"/>
        <v>2.6508876998345668E-3</v>
      </c>
    </row>
    <row r="6" spans="1:81" x14ac:dyDescent="0.2">
      <c r="A6" s="2" t="s">
        <v>498</v>
      </c>
      <c r="B6" s="3">
        <v>0</v>
      </c>
      <c r="C6" s="8">
        <v>1.8330742974796976E-2</v>
      </c>
      <c r="D6" s="8">
        <v>1.5306548101035489E-2</v>
      </c>
      <c r="E6" s="8">
        <v>-9.6187309075459471E-3</v>
      </c>
      <c r="F6" s="8">
        <v>3.226971468730877E-2</v>
      </c>
      <c r="G6" s="8">
        <v>2.3847572218807178E-2</v>
      </c>
      <c r="H6" s="8">
        <v>1.5897997670420549E-2</v>
      </c>
      <c r="I6" s="8">
        <v>3.7102883466985093E-2</v>
      </c>
      <c r="J6" s="8">
        <v>1.9761584348667594E-2</v>
      </c>
      <c r="K6" s="8">
        <v>3.5627514688849837E-2</v>
      </c>
      <c r="L6" s="8">
        <v>3.6405158098394397E-2</v>
      </c>
      <c r="M6" s="8">
        <v>8.0563705449472334E-3</v>
      </c>
      <c r="N6" s="8">
        <v>1.7797075172364618E-2</v>
      </c>
      <c r="O6" s="8">
        <v>7.7438295478515773E-3</v>
      </c>
      <c r="P6" s="8">
        <v>3.6336993781017402E-2</v>
      </c>
      <c r="Q6" s="8">
        <v>2.0993421144918534E-2</v>
      </c>
      <c r="R6" s="8">
        <v>2.5068145347430626E-2</v>
      </c>
      <c r="S6" s="8">
        <v>3.4445692412030215E-2</v>
      </c>
      <c r="T6" s="8">
        <v>7.812884651763552E-3</v>
      </c>
      <c r="U6" s="8">
        <v>-2.2503574036553675E-2</v>
      </c>
      <c r="V6" s="8">
        <v>2.7440788712241204E-2</v>
      </c>
      <c r="W6" s="8">
        <v>1.7985335231286426E-2</v>
      </c>
      <c r="X6" s="8">
        <v>2.3439405866405583E-3</v>
      </c>
      <c r="Y6" s="8">
        <v>2.0072612676336199E-3</v>
      </c>
      <c r="Z6" s="8">
        <v>1.2933419806537172E-2</v>
      </c>
      <c r="AA6" s="8">
        <v>1.4271305603212214E-2</v>
      </c>
      <c r="AB6" s="8">
        <v>1.4119247070980556E-2</v>
      </c>
      <c r="AC6" s="8">
        <v>1.7299391469032477E-2</v>
      </c>
      <c r="AD6" s="8">
        <v>1.6896619941483282E-2</v>
      </c>
      <c r="AE6" s="8">
        <v>1.7376719066220847E-2</v>
      </c>
      <c r="AF6" s="8">
        <v>1.3464688019666493E-2</v>
      </c>
      <c r="AG6" s="8">
        <v>1.3115920770118583E-2</v>
      </c>
      <c r="AH6" s="8">
        <v>1.3353234939052161E-2</v>
      </c>
      <c r="AI6" s="8">
        <v>1.3926017980413485E-2</v>
      </c>
      <c r="AJ6" s="8">
        <v>1.4835176640631165E-2</v>
      </c>
      <c r="AK6" s="8">
        <v>1.5889958205602683E-2</v>
      </c>
      <c r="AL6" s="8">
        <v>1.6931662772647016E-2</v>
      </c>
      <c r="AM6" s="8">
        <v>1.7872176852963717E-2</v>
      </c>
      <c r="AN6" s="8">
        <v>1.871253126872241E-2</v>
      </c>
      <c r="AO6" s="8">
        <v>1.9494998540844133E-2</v>
      </c>
      <c r="AP6" s="8">
        <v>2.025795747282011E-2</v>
      </c>
      <c r="AQ6" s="8">
        <v>2.0994593735909506E-2</v>
      </c>
      <c r="AR6" s="8">
        <v>2.1485192023924737E-2</v>
      </c>
      <c r="AS6" s="8">
        <v>2.1826061508407157E-2</v>
      </c>
      <c r="AT6" s="8">
        <v>2.203418226525744E-2</v>
      </c>
      <c r="AU6" s="8">
        <v>2.2137830849030093E-2</v>
      </c>
      <c r="AV6" s="8">
        <v>2.2169621801299222E-2</v>
      </c>
      <c r="AW6" s="8">
        <v>2.2272448298062963E-2</v>
      </c>
      <c r="AX6" s="8">
        <v>2.2358430914710237E-2</v>
      </c>
      <c r="AY6" s="8">
        <v>2.2450661540383443E-2</v>
      </c>
      <c r="AZ6" s="8">
        <v>2.256892705989344E-2</v>
      </c>
      <c r="BA6" s="8">
        <v>2.2723343026761267E-2</v>
      </c>
      <c r="BB6" s="8">
        <v>2.2798078526699905E-2</v>
      </c>
      <c r="BC6" s="8">
        <v>2.2891743853359792E-2</v>
      </c>
      <c r="BD6" s="8">
        <v>2.2984143125896139E-2</v>
      </c>
      <c r="BE6" s="8">
        <v>2.3060116382200846E-2</v>
      </c>
      <c r="BF6" s="8">
        <v>2.3115914199407062E-2</v>
      </c>
      <c r="BG6" s="8">
        <v>2.3154174922468629E-2</v>
      </c>
      <c r="BH6" s="8">
        <v>2.3182737454711555E-2</v>
      </c>
      <c r="BI6" s="8">
        <v>2.3203240664913194E-2</v>
      </c>
      <c r="BJ6" s="8">
        <v>2.3217515535029154E-2</v>
      </c>
      <c r="BK6" s="8">
        <v>2.3230617116231533E-2</v>
      </c>
      <c r="BL6" s="8">
        <v>2.3255300677522017E-2</v>
      </c>
      <c r="BM6" s="8">
        <v>2.3304964512273818E-2</v>
      </c>
      <c r="BN6" s="8">
        <v>2.3378927051858067E-2</v>
      </c>
      <c r="BO6" s="8">
        <v>2.3469033733299005E-2</v>
      </c>
      <c r="BP6" s="8">
        <v>2.3564879127663696E-2</v>
      </c>
      <c r="BQ6" s="8">
        <v>2.3551105019832708E-2</v>
      </c>
      <c r="BR6" s="8">
        <v>2.3546305620827379E-2</v>
      </c>
      <c r="BS6" s="8">
        <v>2.3538478917583427E-2</v>
      </c>
      <c r="BT6" s="8">
        <v>2.3515170934465424E-2</v>
      </c>
      <c r="BV6" s="9">
        <f t="shared" si="0"/>
        <v>3.7102883466985093E-2</v>
      </c>
      <c r="BW6" s="10">
        <f t="shared" si="1"/>
        <v>-2.2503574036553675E-2</v>
      </c>
      <c r="BX6" s="10">
        <f t="shared" si="2"/>
        <v>1.9242167838480609E-2</v>
      </c>
      <c r="BY6" s="41">
        <f t="shared" si="3"/>
        <v>9.5055499385635414E-3</v>
      </c>
      <c r="BZ6" s="13">
        <f t="shared" si="4"/>
        <v>2.3564879127663696E-2</v>
      </c>
      <c r="CA6" s="14">
        <f t="shared" si="5"/>
        <v>1.3115920770118583E-2</v>
      </c>
      <c r="CB6" s="51">
        <f t="shared" si="6"/>
        <v>2.1044830825935727E-2</v>
      </c>
      <c r="CC6" s="15">
        <f t="shared" si="7"/>
        <v>3.3152644275885714E-3</v>
      </c>
    </row>
    <row r="7" spans="1:81" x14ac:dyDescent="0.2">
      <c r="A7" s="2" t="s">
        <v>474</v>
      </c>
      <c r="B7" s="3">
        <v>0</v>
      </c>
      <c r="C7" s="8">
        <v>1.0000000000001563E-2</v>
      </c>
      <c r="D7" s="8">
        <v>-5.0000000000004485E-3</v>
      </c>
      <c r="E7" s="8">
        <v>4.8999999999999044E-2</v>
      </c>
      <c r="F7" s="8">
        <v>5.9000000000003272E-2</v>
      </c>
      <c r="G7" s="8">
        <v>4.1999999999998039E-2</v>
      </c>
      <c r="H7" s="8">
        <v>2.200000000000113E-2</v>
      </c>
      <c r="I7" s="8">
        <v>3.3981224271923516E-2</v>
      </c>
      <c r="J7" s="8">
        <v>3.4267642226988304E-3</v>
      </c>
      <c r="K7" s="8">
        <v>4.665875174816092E-3</v>
      </c>
      <c r="L7" s="8">
        <v>4.3857527877000813E-2</v>
      </c>
      <c r="M7" s="8">
        <v>1.3828521795836046E-2</v>
      </c>
      <c r="N7" s="8">
        <v>3.0540135400343837E-2</v>
      </c>
      <c r="O7" s="8">
        <v>1.1398818843840752E-2</v>
      </c>
      <c r="P7" s="8">
        <v>5.7643998814536301E-2</v>
      </c>
      <c r="Q7" s="8">
        <v>3.1964738906293144E-2</v>
      </c>
      <c r="R7" s="8">
        <v>3.9573072130649978E-2</v>
      </c>
      <c r="S7" s="8">
        <v>6.0603369672271201E-2</v>
      </c>
      <c r="T7" s="8">
        <v>5.0908634946401188E-2</v>
      </c>
      <c r="U7" s="8">
        <v>-1.2578641525781142E-3</v>
      </c>
      <c r="V7" s="8">
        <v>7.541823771694478E-2</v>
      </c>
      <c r="W7" s="8">
        <v>3.9852739489317557E-2</v>
      </c>
      <c r="X7" s="8">
        <v>1.9330993192384627E-2</v>
      </c>
      <c r="Y7" s="8">
        <v>3.0103033030437931E-2</v>
      </c>
      <c r="Z7" s="8">
        <v>5.082041349180999E-3</v>
      </c>
      <c r="AA7" s="8">
        <v>-3.5497581180415461E-2</v>
      </c>
      <c r="AB7" s="8">
        <v>-3.4681676805811135E-2</v>
      </c>
      <c r="AC7" s="8">
        <v>9.7607936879979817E-3</v>
      </c>
      <c r="AD7" s="8">
        <v>1.9510950493255796E-2</v>
      </c>
      <c r="AE7" s="8">
        <v>2.8390409558123331E-2</v>
      </c>
      <c r="AF7" s="8">
        <v>4.664996492573481E-2</v>
      </c>
      <c r="AG7" s="8">
        <v>4.2035148589435689E-2</v>
      </c>
      <c r="AH7" s="8">
        <v>3.4904313796423336E-2</v>
      </c>
      <c r="AI7" s="8">
        <v>2.9349725541383931E-2</v>
      </c>
      <c r="AJ7" s="8">
        <v>2.5760658647848045E-2</v>
      </c>
      <c r="AK7" s="8">
        <v>2.3691748454302219E-2</v>
      </c>
      <c r="AL7" s="8">
        <v>2.2419303244256561E-2</v>
      </c>
      <c r="AM7" s="8">
        <v>2.1558495552097323E-2</v>
      </c>
      <c r="AN7" s="8">
        <v>2.0960885905769278E-2</v>
      </c>
      <c r="AO7" s="8">
        <v>2.0510768495788145E-2</v>
      </c>
      <c r="AP7" s="8">
        <v>2.0147234184451079E-2</v>
      </c>
      <c r="AQ7" s="8">
        <v>1.9839948557503151E-2</v>
      </c>
      <c r="AR7" s="8">
        <v>1.95676675163583E-2</v>
      </c>
      <c r="AS7" s="8">
        <v>1.9317446325656018E-2</v>
      </c>
      <c r="AT7" s="8">
        <v>1.9081887133440167E-2</v>
      </c>
      <c r="AU7" s="8">
        <v>1.8853577128280286E-2</v>
      </c>
      <c r="AV7" s="8">
        <v>1.8626431538263599E-2</v>
      </c>
      <c r="AW7" s="8">
        <v>1.8389043319962273E-2</v>
      </c>
      <c r="AX7" s="8">
        <v>1.8133803530618886E-2</v>
      </c>
      <c r="AY7" s="8">
        <v>1.7858815625159119E-2</v>
      </c>
      <c r="AZ7" s="8">
        <v>1.7568121792796987E-2</v>
      </c>
      <c r="BA7" s="8">
        <v>1.7267037137079111E-2</v>
      </c>
      <c r="BB7" s="8">
        <v>1.6952068587954061E-2</v>
      </c>
      <c r="BC7" s="8">
        <v>1.6623328870795318E-2</v>
      </c>
      <c r="BD7" s="8">
        <v>1.6285139716221586E-2</v>
      </c>
      <c r="BE7" s="8">
        <v>1.5946191423960032E-2</v>
      </c>
      <c r="BF7" s="8">
        <v>1.5615406903349616E-2</v>
      </c>
      <c r="BG7" s="8">
        <v>1.5237349145601708E-2</v>
      </c>
      <c r="BH7" s="8">
        <v>1.4868966778485149E-2</v>
      </c>
      <c r="BI7" s="8">
        <v>1.4516147125875234E-2</v>
      </c>
      <c r="BJ7" s="8">
        <v>1.4186635307745998E-2</v>
      </c>
      <c r="BK7" s="8">
        <v>1.3883834059930766E-2</v>
      </c>
      <c r="BL7" s="8">
        <v>1.365462450636068E-2</v>
      </c>
      <c r="BM7" s="8">
        <v>1.3445933703391644E-2</v>
      </c>
      <c r="BN7" s="8">
        <v>1.3262554514318126E-2</v>
      </c>
      <c r="BO7" s="8">
        <v>1.3106343650708174E-2</v>
      </c>
      <c r="BP7" s="8">
        <v>1.2970294994413267E-2</v>
      </c>
      <c r="BQ7" s="8">
        <v>1.2831065047108181E-2</v>
      </c>
      <c r="BR7" s="8">
        <v>1.2675140635498794E-2</v>
      </c>
      <c r="BS7" s="8">
        <v>1.2502003850821009E-2</v>
      </c>
      <c r="BT7" s="8">
        <v>1.2319476115301375E-2</v>
      </c>
      <c r="BV7" s="9">
        <f t="shared" si="0"/>
        <v>7.541823771694478E-2</v>
      </c>
      <c r="BW7" s="10">
        <f t="shared" si="1"/>
        <v>-3.5497581180415461E-2</v>
      </c>
      <c r="BX7" s="10">
        <f t="shared" si="2"/>
        <v>2.110956746923805E-2</v>
      </c>
      <c r="BY7" s="41">
        <f t="shared" si="3"/>
        <v>1.7998802625045513E-2</v>
      </c>
      <c r="BZ7" s="13">
        <f t="shared" si="4"/>
        <v>4.664996492573481E-2</v>
      </c>
      <c r="CA7" s="14">
        <f t="shared" si="5"/>
        <v>1.2319476115301375E-2</v>
      </c>
      <c r="CB7" s="51">
        <f t="shared" si="6"/>
        <v>1.9106695899523147E-2</v>
      </c>
      <c r="CC7" s="15">
        <f t="shared" si="7"/>
        <v>7.456409820177725E-3</v>
      </c>
    </row>
    <row r="8" spans="1:81" x14ac:dyDescent="0.2">
      <c r="A8" s="2" t="s">
        <v>462</v>
      </c>
      <c r="B8" s="3">
        <v>0</v>
      </c>
      <c r="C8" s="8">
        <v>-2.1256932995428746E-2</v>
      </c>
      <c r="D8" s="8">
        <v>8.8297647730621875E-3</v>
      </c>
      <c r="E8" s="8">
        <v>2.6552625618037728E-2</v>
      </c>
      <c r="F8" s="8">
        <v>4.4935004095949749E-2</v>
      </c>
      <c r="G8" s="8">
        <v>2.6777084386411687E-2</v>
      </c>
      <c r="H8" s="8">
        <v>1.6110020188709662E-2</v>
      </c>
      <c r="I8" s="8">
        <v>4.2798822915209644E-2</v>
      </c>
      <c r="J8" s="8">
        <v>3.8817148810794677E-2</v>
      </c>
      <c r="K8" s="8">
        <v>5.163191079513485E-2</v>
      </c>
      <c r="L8" s="8">
        <v>5.1827320961331136E-2</v>
      </c>
      <c r="M8" s="8">
        <v>1.7707812961724079E-2</v>
      </c>
      <c r="N8" s="8">
        <v>3.0100359905494312E-2</v>
      </c>
      <c r="O8" s="8">
        <v>1.8022736402883099E-2</v>
      </c>
      <c r="P8" s="8">
        <v>3.0859794563100174E-2</v>
      </c>
      <c r="Q8" s="8">
        <v>3.201382138673714E-2</v>
      </c>
      <c r="R8" s="8">
        <v>2.6233959787474781E-2</v>
      </c>
      <c r="S8" s="8">
        <v>2.0627642425660619E-2</v>
      </c>
      <c r="T8" s="8">
        <v>1.0003609713692629E-2</v>
      </c>
      <c r="U8" s="8">
        <v>-2.9495719111821028E-2</v>
      </c>
      <c r="V8" s="8">
        <v>3.0834650953017295E-2</v>
      </c>
      <c r="W8" s="8">
        <v>3.1412199901194038E-2</v>
      </c>
      <c r="X8" s="8">
        <v>1.745518551594305E-2</v>
      </c>
      <c r="Y8" s="8">
        <v>2.4750164703930766E-2</v>
      </c>
      <c r="Z8" s="8">
        <v>2.8557091226828923E-2</v>
      </c>
      <c r="AA8" s="8">
        <v>1.0009251424952126E-2</v>
      </c>
      <c r="AB8" s="8">
        <v>1.4140739982800188E-2</v>
      </c>
      <c r="AC8" s="8">
        <v>3.0006774017474092E-2</v>
      </c>
      <c r="AD8" s="8">
        <v>2.0963316019976252E-2</v>
      </c>
      <c r="AE8" s="8">
        <v>2.2380710356831646E-2</v>
      </c>
      <c r="AF8" s="8">
        <v>1.6192555548521836E-2</v>
      </c>
      <c r="AG8" s="8">
        <v>1.5270881868498787E-2</v>
      </c>
      <c r="AH8" s="8">
        <v>1.5411256221123271E-2</v>
      </c>
      <c r="AI8" s="8">
        <v>1.5770376955248189E-2</v>
      </c>
      <c r="AJ8" s="8">
        <v>1.6164896797798534E-2</v>
      </c>
      <c r="AK8" s="8">
        <v>1.6517977168343689E-2</v>
      </c>
      <c r="AL8" s="8">
        <v>1.6779092475966983E-2</v>
      </c>
      <c r="AM8" s="8">
        <v>1.7114192658792771E-2</v>
      </c>
      <c r="AN8" s="8">
        <v>1.7432695363714945E-2</v>
      </c>
      <c r="AO8" s="8">
        <v>1.7745205816643406E-2</v>
      </c>
      <c r="AP8" s="8">
        <v>1.8054283780300828E-2</v>
      </c>
      <c r="AQ8" s="8">
        <v>1.8361248504499494E-2</v>
      </c>
      <c r="AR8" s="8">
        <v>1.8551624027009606E-2</v>
      </c>
      <c r="AS8" s="8">
        <v>1.8727120624531635E-2</v>
      </c>
      <c r="AT8" s="8">
        <v>1.8878241936628681E-2</v>
      </c>
      <c r="AU8" s="8">
        <v>1.9005775504269629E-2</v>
      </c>
      <c r="AV8" s="8">
        <v>1.9115121063198126E-2</v>
      </c>
      <c r="AW8" s="8">
        <v>1.9212164838276591E-2</v>
      </c>
      <c r="AX8" s="8">
        <v>1.9297447471985807E-2</v>
      </c>
      <c r="AY8" s="8">
        <v>1.9371934203456176E-2</v>
      </c>
      <c r="AZ8" s="8">
        <v>1.9437814170483625E-2</v>
      </c>
      <c r="BA8" s="8">
        <v>1.9495853263618468E-2</v>
      </c>
      <c r="BB8" s="8">
        <v>1.9544726686721914E-2</v>
      </c>
      <c r="BC8" s="8">
        <v>1.9572830957720333E-2</v>
      </c>
      <c r="BD8" s="8">
        <v>1.9574428905373642E-2</v>
      </c>
      <c r="BE8" s="8">
        <v>1.9554056823273269E-2</v>
      </c>
      <c r="BF8" s="8">
        <v>1.9524992656788864E-2</v>
      </c>
      <c r="BG8" s="8">
        <v>1.9494861478407621E-2</v>
      </c>
      <c r="BH8" s="8">
        <v>1.9463304282465899E-2</v>
      </c>
      <c r="BI8" s="8">
        <v>1.9431427924359035E-2</v>
      </c>
      <c r="BJ8" s="8">
        <v>1.9407245909095483E-2</v>
      </c>
      <c r="BK8" s="8">
        <v>1.940075951734066E-2</v>
      </c>
      <c r="BL8" s="8">
        <v>1.941222467736492E-2</v>
      </c>
      <c r="BM8" s="8">
        <v>1.9435523697029611E-2</v>
      </c>
      <c r="BN8" s="8">
        <v>1.9466674886477353E-2</v>
      </c>
      <c r="BO8" s="8">
        <v>1.9508711223906294E-2</v>
      </c>
      <c r="BP8" s="8">
        <v>1.9570271319027333E-2</v>
      </c>
      <c r="BQ8" s="8">
        <v>1.9650847559343765E-2</v>
      </c>
      <c r="BR8" s="8">
        <v>1.9739681004881104E-2</v>
      </c>
      <c r="BS8" s="8">
        <v>1.9825194110158817E-2</v>
      </c>
      <c r="BT8" s="8">
        <v>1.9902951168065508E-2</v>
      </c>
      <c r="BV8" s="9">
        <f t="shared" si="0"/>
        <v>5.1827320961331136E-2</v>
      </c>
      <c r="BW8" s="10">
        <f t="shared" si="1"/>
        <v>-2.9495719111821028E-2</v>
      </c>
      <c r="BX8" s="10">
        <f t="shared" si="2"/>
        <v>2.0239371080814358E-2</v>
      </c>
      <c r="BY8" s="41">
        <f t="shared" si="3"/>
        <v>1.1675211518968885E-2</v>
      </c>
      <c r="BZ8" s="13">
        <f t="shared" si="4"/>
        <v>1.9902951168065508E-2</v>
      </c>
      <c r="CA8" s="14">
        <f t="shared" si="5"/>
        <v>1.5270881868498787E-2</v>
      </c>
      <c r="CB8" s="51">
        <f t="shared" si="6"/>
        <v>1.8619231098797866E-2</v>
      </c>
      <c r="CC8" s="15">
        <f t="shared" si="7"/>
        <v>1.3631255017793854E-3</v>
      </c>
    </row>
    <row r="9" spans="1:81" x14ac:dyDescent="0.2">
      <c r="A9" s="2" t="s">
        <v>458</v>
      </c>
      <c r="B9" s="3">
        <v>0</v>
      </c>
      <c r="C9" s="8">
        <v>-8.1556874670235535E-3</v>
      </c>
      <c r="D9" s="8">
        <v>-1.6758034814154943E-3</v>
      </c>
      <c r="E9" s="8">
        <v>-1.2415048745055834E-3</v>
      </c>
      <c r="F9" s="8">
        <v>1.3238459531279556E-2</v>
      </c>
      <c r="G9" s="8">
        <v>5.3929275927504516E-3</v>
      </c>
      <c r="H9" s="8">
        <v>5.6689431583405447E-3</v>
      </c>
      <c r="I9" s="8">
        <v>2.3027894797685189E-2</v>
      </c>
      <c r="J9" s="8">
        <v>2.9313481544356756E-2</v>
      </c>
      <c r="K9" s="8">
        <v>1.7053284427539506E-2</v>
      </c>
      <c r="L9" s="8">
        <v>4.0444312637842428E-2</v>
      </c>
      <c r="M9" s="8">
        <v>1.2799386126914225E-2</v>
      </c>
      <c r="N9" s="8">
        <v>1.8514136387830504E-3</v>
      </c>
      <c r="O9" s="8">
        <v>6.210386036458182E-4</v>
      </c>
      <c r="P9" s="8">
        <v>2.6357028413960037E-2</v>
      </c>
      <c r="Q9" s="8">
        <v>3.1682724433240717E-2</v>
      </c>
      <c r="R9" s="8">
        <v>4.0633710236042564E-2</v>
      </c>
      <c r="S9" s="8">
        <v>4.0901689338119773E-2</v>
      </c>
      <c r="T9" s="8">
        <v>2.1042406595532581E-2</v>
      </c>
      <c r="U9" s="8">
        <v>-2.2080496503793401E-2</v>
      </c>
      <c r="V9" s="8">
        <v>2.8747775523410679E-2</v>
      </c>
      <c r="W9" s="8">
        <v>1.834522875494371E-2</v>
      </c>
      <c r="X9" s="8">
        <v>9.8951647998648529E-3</v>
      </c>
      <c r="Y9" s="8">
        <v>1.8950495344776108E-2</v>
      </c>
      <c r="Z9" s="8">
        <v>2.450290062683802E-2</v>
      </c>
      <c r="AA9" s="8">
        <v>1.165364441777017E-2</v>
      </c>
      <c r="AB9" s="8">
        <v>1.3880086707803496E-2</v>
      </c>
      <c r="AC9" s="8">
        <v>1.0681773935639294E-2</v>
      </c>
      <c r="AD9" s="8">
        <v>2.3376674189941715E-2</v>
      </c>
      <c r="AE9" s="8">
        <v>1.9422676619337276E-2</v>
      </c>
      <c r="AF9" s="8">
        <v>1.7850542842356543E-2</v>
      </c>
      <c r="AG9" s="8">
        <v>1.704888622990719E-2</v>
      </c>
      <c r="AH9" s="8">
        <v>1.6203703239919154E-2</v>
      </c>
      <c r="AI9" s="8">
        <v>1.5673051633491974E-2</v>
      </c>
      <c r="AJ9" s="8">
        <v>1.558649188820671E-2</v>
      </c>
      <c r="AK9" s="8">
        <v>1.5803338273628675E-2</v>
      </c>
      <c r="AL9" s="8">
        <v>1.6012837365645627E-2</v>
      </c>
      <c r="AM9" s="8">
        <v>1.6099012035367233E-2</v>
      </c>
      <c r="AN9" s="8">
        <v>1.6190243932668213E-2</v>
      </c>
      <c r="AO9" s="8">
        <v>1.6294067700241444E-2</v>
      </c>
      <c r="AP9" s="8">
        <v>1.6415624828478137E-2</v>
      </c>
      <c r="AQ9" s="8">
        <v>1.6561151451390588E-2</v>
      </c>
      <c r="AR9" s="8">
        <v>1.6857742143757459E-2</v>
      </c>
      <c r="AS9" s="8">
        <v>1.7179955570673311E-2</v>
      </c>
      <c r="AT9" s="8">
        <v>1.7520946067344445E-2</v>
      </c>
      <c r="AU9" s="8">
        <v>1.7871833377125723E-2</v>
      </c>
      <c r="AV9" s="8">
        <v>1.8225155223301481E-2</v>
      </c>
      <c r="AW9" s="8">
        <v>1.8446541889971524E-2</v>
      </c>
      <c r="AX9" s="8">
        <v>1.863888548920678E-2</v>
      </c>
      <c r="AY9" s="8">
        <v>1.8789600339677914E-2</v>
      </c>
      <c r="AZ9" s="8">
        <v>1.8899386984442268E-2</v>
      </c>
      <c r="BA9" s="8">
        <v>1.897821872936567E-2</v>
      </c>
      <c r="BB9" s="8">
        <v>1.9153603704972655E-2</v>
      </c>
      <c r="BC9" s="8">
        <v>1.930414729444685E-2</v>
      </c>
      <c r="BD9" s="8">
        <v>1.9431291144081486E-2</v>
      </c>
      <c r="BE9" s="8">
        <v>1.9542640497342223E-2</v>
      </c>
      <c r="BF9" s="8">
        <v>1.964688396003389E-2</v>
      </c>
      <c r="BG9" s="8">
        <v>1.9619979076826777E-2</v>
      </c>
      <c r="BH9" s="8">
        <v>1.9584918214596847E-2</v>
      </c>
      <c r="BI9" s="8">
        <v>1.9549850710389727E-2</v>
      </c>
      <c r="BJ9" s="8">
        <v>1.9527552083479671E-2</v>
      </c>
      <c r="BK9" s="8">
        <v>1.9524656486571867E-2</v>
      </c>
      <c r="BL9" s="8">
        <v>1.9648652607515693E-2</v>
      </c>
      <c r="BM9" s="8">
        <v>1.9769989742193239E-2</v>
      </c>
      <c r="BN9" s="8">
        <v>1.9890566862655668E-2</v>
      </c>
      <c r="BO9" s="8">
        <v>2.0021857841048263E-2</v>
      </c>
      <c r="BP9" s="8">
        <v>2.0174741167500621E-2</v>
      </c>
      <c r="BQ9" s="8">
        <v>2.0219922683764713E-2</v>
      </c>
      <c r="BR9" s="8">
        <v>2.0268533299558689E-2</v>
      </c>
      <c r="BS9" s="8">
        <v>2.0311121107759789E-2</v>
      </c>
      <c r="BT9" s="8">
        <v>2.0343670554104243E-2</v>
      </c>
      <c r="BV9" s="9">
        <f t="shared" si="0"/>
        <v>4.0901689338119773E-2</v>
      </c>
      <c r="BW9" s="10">
        <f t="shared" si="1"/>
        <v>-2.2080496503793401E-2</v>
      </c>
      <c r="BX9" s="10">
        <f t="shared" si="2"/>
        <v>1.7028358111896218E-2</v>
      </c>
      <c r="BY9" s="41">
        <f t="shared" si="3"/>
        <v>9.7548660027642169E-3</v>
      </c>
      <c r="BZ9" s="13">
        <f t="shared" si="4"/>
        <v>2.0343670554104243E-2</v>
      </c>
      <c r="CA9" s="14">
        <f t="shared" si="5"/>
        <v>1.558649188820671E-2</v>
      </c>
      <c r="CB9" s="51">
        <f t="shared" si="6"/>
        <v>1.8358092592073438E-2</v>
      </c>
      <c r="CC9" s="15">
        <f t="shared" si="7"/>
        <v>1.5817701716945019E-3</v>
      </c>
    </row>
    <row r="10" spans="1:81" x14ac:dyDescent="0.2">
      <c r="A10" s="2" t="s">
        <v>454</v>
      </c>
      <c r="B10" s="3">
        <v>0</v>
      </c>
      <c r="C10" s="8">
        <v>7.969900550886555E-2</v>
      </c>
      <c r="D10" s="8">
        <v>0.12278023511888891</v>
      </c>
      <c r="E10" s="8">
        <v>6.9862640598095993E-2</v>
      </c>
      <c r="F10" s="8">
        <v>5.7081190924244574E-2</v>
      </c>
      <c r="G10" s="8">
        <v>0.10627577207386563</v>
      </c>
      <c r="H10" s="8">
        <v>7.4135062370290106E-2</v>
      </c>
      <c r="I10" s="8">
        <v>7.354983893531708E-2</v>
      </c>
      <c r="J10" s="8">
        <v>4.4601924972941243E-2</v>
      </c>
      <c r="K10" s="8">
        <v>-5.1705091491927035E-3</v>
      </c>
      <c r="L10" s="8">
        <v>5.3461569031583389E-2</v>
      </c>
      <c r="M10" s="8">
        <v>3.3105704134256175E-2</v>
      </c>
      <c r="N10" s="8">
        <v>3.1033268359401234E-2</v>
      </c>
      <c r="O10" s="8">
        <v>4.1053688850447356E-2</v>
      </c>
      <c r="P10" s="8">
        <v>7.1797871200239394E-2</v>
      </c>
      <c r="Q10" s="8">
        <v>5.7915676245394287E-2</v>
      </c>
      <c r="R10" s="8">
        <v>6.3180738198149733E-2</v>
      </c>
      <c r="S10" s="8">
        <v>4.9166086924191665E-2</v>
      </c>
      <c r="T10" s="8">
        <v>3.4899799977202717E-2</v>
      </c>
      <c r="U10" s="8">
        <v>-1.5547057429008859E-2</v>
      </c>
      <c r="V10" s="8">
        <v>5.8855440122656422E-2</v>
      </c>
      <c r="W10" s="8">
        <v>6.0382146730861619E-2</v>
      </c>
      <c r="X10" s="8">
        <v>5.3890307929446823E-2</v>
      </c>
      <c r="Y10" s="8">
        <v>4.0931035840875651E-2</v>
      </c>
      <c r="Z10" s="8">
        <v>1.7514504544664966E-2</v>
      </c>
      <c r="AA10" s="8">
        <v>2.2857448656654622E-2</v>
      </c>
      <c r="AB10" s="8">
        <v>1.1905223015583388E-2</v>
      </c>
      <c r="AC10" s="8">
        <v>1.6437810595816504E-2</v>
      </c>
      <c r="AD10" s="8">
        <v>3.5752356243771599E-2</v>
      </c>
      <c r="AE10" s="8">
        <v>3.6112643088964891E-2</v>
      </c>
      <c r="AF10" s="8">
        <v>2.9878005737730806E-2</v>
      </c>
      <c r="AG10" s="8">
        <v>2.6704098100090778E-2</v>
      </c>
      <c r="AH10" s="8">
        <v>2.5293780632690277E-2</v>
      </c>
      <c r="AI10" s="8">
        <v>2.4341323748217958E-2</v>
      </c>
      <c r="AJ10" s="8">
        <v>2.3721843183218017E-2</v>
      </c>
      <c r="AK10" s="8">
        <v>2.3375246460946908E-2</v>
      </c>
      <c r="AL10" s="8">
        <v>2.3004315732807701E-2</v>
      </c>
      <c r="AM10" s="8">
        <v>2.270370833587565E-2</v>
      </c>
      <c r="AN10" s="8">
        <v>2.2400672309547787E-2</v>
      </c>
      <c r="AO10" s="8">
        <v>2.210218728487412E-2</v>
      </c>
      <c r="AP10" s="8">
        <v>2.18114481984506E-2</v>
      </c>
      <c r="AQ10" s="8">
        <v>2.1533341253164862E-2</v>
      </c>
      <c r="AR10" s="8">
        <v>2.1194815427104441E-2</v>
      </c>
      <c r="AS10" s="8">
        <v>2.0883033340575174E-2</v>
      </c>
      <c r="AT10" s="8">
        <v>2.0593896360520336E-2</v>
      </c>
      <c r="AU10" s="8">
        <v>2.0323508641897359E-2</v>
      </c>
      <c r="AV10" s="8">
        <v>2.006983358744141E-2</v>
      </c>
      <c r="AW10" s="8">
        <v>1.9835271616744254E-2</v>
      </c>
      <c r="AX10" s="8">
        <v>1.961536728836033E-2</v>
      </c>
      <c r="AY10" s="8">
        <v>1.9403063973887358E-2</v>
      </c>
      <c r="AZ10" s="8">
        <v>1.9190093861510382E-2</v>
      </c>
      <c r="BA10" s="8">
        <v>1.8975788285979345E-2</v>
      </c>
      <c r="BB10" s="8">
        <v>1.8848525264172356E-2</v>
      </c>
      <c r="BC10" s="8">
        <v>1.872453925245221E-2</v>
      </c>
      <c r="BD10" s="8">
        <v>1.8605118048157898E-2</v>
      </c>
      <c r="BE10" s="8">
        <v>1.8492131264441047E-2</v>
      </c>
      <c r="BF10" s="8">
        <v>1.8386716825596894E-2</v>
      </c>
      <c r="BG10" s="8">
        <v>1.8202226512277209E-2</v>
      </c>
      <c r="BH10" s="8">
        <v>1.8017797933568724E-2</v>
      </c>
      <c r="BI10" s="8">
        <v>1.7828460259327494E-2</v>
      </c>
      <c r="BJ10" s="8">
        <v>1.7634572512545965E-2</v>
      </c>
      <c r="BK10" s="8">
        <v>1.7439886362341506E-2</v>
      </c>
      <c r="BL10" s="8">
        <v>1.7244103933232946E-2</v>
      </c>
      <c r="BM10" s="8">
        <v>1.7046096042300007E-2</v>
      </c>
      <c r="BN10" s="8">
        <v>1.6849037239967224E-2</v>
      </c>
      <c r="BO10" s="8">
        <v>1.6662463812479267E-2</v>
      </c>
      <c r="BP10" s="8">
        <v>1.6496875205777695E-2</v>
      </c>
      <c r="BQ10" s="8">
        <v>1.6359048688579625E-2</v>
      </c>
      <c r="BR10" s="8">
        <v>1.6253167025837456E-2</v>
      </c>
      <c r="BS10" s="8">
        <v>1.6187918499268816E-2</v>
      </c>
      <c r="BT10" s="8">
        <v>1.6171031850056528E-2</v>
      </c>
      <c r="BV10" s="9">
        <f t="shared" si="0"/>
        <v>0.12278023511888891</v>
      </c>
      <c r="BW10" s="10">
        <f t="shared" si="1"/>
        <v>-1.5547057429008859E-2</v>
      </c>
      <c r="BX10" s="10">
        <f t="shared" si="2"/>
        <v>3.1210222302936436E-2</v>
      </c>
      <c r="BY10" s="41">
        <f t="shared" si="3"/>
        <v>2.3857914250759286E-2</v>
      </c>
      <c r="BZ10" s="13">
        <f t="shared" si="4"/>
        <v>2.9878005737730806E-2</v>
      </c>
      <c r="CA10" s="14">
        <f t="shared" si="5"/>
        <v>1.6171031850056528E-2</v>
      </c>
      <c r="CB10" s="51">
        <f t="shared" si="6"/>
        <v>1.9961081948634555E-2</v>
      </c>
      <c r="CC10" s="15">
        <f t="shared" si="7"/>
        <v>3.1288155203647943E-3</v>
      </c>
    </row>
    <row r="11" spans="1:81" x14ac:dyDescent="0.2">
      <c r="A11" s="2" t="s">
        <v>452</v>
      </c>
      <c r="B11" s="3">
        <v>0</v>
      </c>
      <c r="C11" s="8">
        <v>9.1789367000000954E-2</v>
      </c>
      <c r="D11" s="8">
        <v>0.14240706400000058</v>
      </c>
      <c r="E11" s="8">
        <v>0.13887208849999633</v>
      </c>
      <c r="F11" s="8">
        <v>0.13035561950000352</v>
      </c>
      <c r="G11" s="8">
        <v>0.10949937849999958</v>
      </c>
      <c r="H11" s="8">
        <v>9.9240326199998341E-2</v>
      </c>
      <c r="I11" s="8">
        <v>9.2393641500001289E-2</v>
      </c>
      <c r="J11" s="8">
        <v>7.8480756300000287E-2</v>
      </c>
      <c r="K11" s="8">
        <v>7.6625065899999623E-2</v>
      </c>
      <c r="L11" s="8">
        <v>8.4909565899998318E-2</v>
      </c>
      <c r="M11" s="8">
        <v>8.3348042500002384E-2</v>
      </c>
      <c r="N11" s="8">
        <v>9.1348126799998486E-2</v>
      </c>
      <c r="O11" s="8">
        <v>0.10042039110000167</v>
      </c>
      <c r="P11" s="8">
        <v>0.10117196909999904</v>
      </c>
      <c r="Q11" s="8">
        <v>0.11397944620000033</v>
      </c>
      <c r="R11" s="8">
        <v>0.12715964479999942</v>
      </c>
      <c r="S11" s="8">
        <v>0.14229419920000042</v>
      </c>
      <c r="T11" s="8">
        <v>9.6509849299998507E-2</v>
      </c>
      <c r="U11" s="8">
        <v>9.3960824399997422E-2</v>
      </c>
      <c r="V11" s="8">
        <v>0.10639266670000036</v>
      </c>
      <c r="W11" s="8">
        <v>9.5372093400001967E-2</v>
      </c>
      <c r="X11" s="8">
        <v>7.8575508300001706E-2</v>
      </c>
      <c r="Y11" s="8">
        <v>7.7553360799999416E-2</v>
      </c>
      <c r="Z11" s="8">
        <v>7.3094917899999112E-2</v>
      </c>
      <c r="AA11" s="8">
        <v>6.9200000000001038E-2</v>
      </c>
      <c r="AB11" s="8">
        <v>6.6999999999999504E-2</v>
      </c>
      <c r="AC11" s="8">
        <v>6.8999999999998618E-2</v>
      </c>
      <c r="AD11" s="8">
        <v>6.6598812828581044E-2</v>
      </c>
      <c r="AE11" s="8">
        <v>6.4418185439906184E-2</v>
      </c>
      <c r="AF11" s="8">
        <v>5.4871160835086252E-2</v>
      </c>
      <c r="AG11" s="8">
        <v>4.969232499477827E-2</v>
      </c>
      <c r="AH11" s="8">
        <v>4.6447556322215533E-2</v>
      </c>
      <c r="AI11" s="8">
        <v>4.3836342760189329E-2</v>
      </c>
      <c r="AJ11" s="8">
        <v>4.1732335045527869E-2</v>
      </c>
      <c r="AK11" s="8">
        <v>3.9911882333120596E-2</v>
      </c>
      <c r="AL11" s="8">
        <v>3.8103904393910426E-2</v>
      </c>
      <c r="AM11" s="8">
        <v>3.6364820063589542E-2</v>
      </c>
      <c r="AN11" s="8">
        <v>3.4716715950098287E-2</v>
      </c>
      <c r="AO11" s="8">
        <v>3.3158587161661091E-2</v>
      </c>
      <c r="AP11" s="8">
        <v>3.1679387381328361E-2</v>
      </c>
      <c r="AQ11" s="8">
        <v>3.0264578988204782E-2</v>
      </c>
      <c r="AR11" s="8">
        <v>2.8839617076545032E-2</v>
      </c>
      <c r="AS11" s="8">
        <v>2.7437031018803681E-2</v>
      </c>
      <c r="AT11" s="8">
        <v>2.6038198466566076E-2</v>
      </c>
      <c r="AU11" s="8">
        <v>2.4649887407409476E-2</v>
      </c>
      <c r="AV11" s="8">
        <v>2.3296637905385387E-2</v>
      </c>
      <c r="AW11" s="8">
        <v>2.2068909371092849E-2</v>
      </c>
      <c r="AX11" s="8">
        <v>2.0917832991427909E-2</v>
      </c>
      <c r="AY11" s="8">
        <v>1.9851691349479506E-2</v>
      </c>
      <c r="AZ11" s="8">
        <v>1.8875760442477407E-2</v>
      </c>
      <c r="BA11" s="8">
        <v>1.7994243695568013E-2</v>
      </c>
      <c r="BB11" s="8">
        <v>1.7153962498111186E-2</v>
      </c>
      <c r="BC11" s="8">
        <v>1.6415696349397102E-2</v>
      </c>
      <c r="BD11" s="8">
        <v>1.577734418952792E-2</v>
      </c>
      <c r="BE11" s="8">
        <v>1.5238099442671071E-2</v>
      </c>
      <c r="BF11" s="8">
        <v>1.4799666664558231E-2</v>
      </c>
      <c r="BG11" s="8">
        <v>1.4535525809878491E-2</v>
      </c>
      <c r="BH11" s="8">
        <v>1.4373540413787245E-2</v>
      </c>
      <c r="BI11" s="8">
        <v>1.4299328006722734E-2</v>
      </c>
      <c r="BJ11" s="8">
        <v>1.4292549139909294E-2</v>
      </c>
      <c r="BK11" s="8">
        <v>1.4331598929370637E-2</v>
      </c>
      <c r="BL11" s="8">
        <v>1.4329701756552904E-2</v>
      </c>
      <c r="BM11" s="8">
        <v>1.431965970692306E-2</v>
      </c>
      <c r="BN11" s="8">
        <v>1.4281621986099946E-2</v>
      </c>
      <c r="BO11" s="8">
        <v>1.4217310977824749E-2</v>
      </c>
      <c r="BP11" s="8">
        <v>1.4141224081876791E-2</v>
      </c>
      <c r="BQ11" s="8">
        <v>1.4136501558884795E-2</v>
      </c>
      <c r="BR11" s="8">
        <v>1.4130559928873243E-2</v>
      </c>
      <c r="BS11" s="8">
        <v>1.4108483064102728E-2</v>
      </c>
      <c r="BT11" s="8">
        <v>1.4062064843687549E-2</v>
      </c>
      <c r="BV11" s="9">
        <f t="shared" si="0"/>
        <v>0.14240706400000058</v>
      </c>
      <c r="BW11" s="10">
        <f t="shared" si="1"/>
        <v>0</v>
      </c>
      <c r="BX11" s="10">
        <f t="shared" si="2"/>
        <v>5.2840348695376196E-2</v>
      </c>
      <c r="BY11" s="41">
        <f t="shared" si="3"/>
        <v>3.9551996284924937E-2</v>
      </c>
      <c r="BZ11" s="13">
        <f t="shared" si="4"/>
        <v>5.4871160835086252E-2</v>
      </c>
      <c r="CA11" s="14">
        <f t="shared" si="5"/>
        <v>1.4062064843687549E-2</v>
      </c>
      <c r="CB11" s="51">
        <f t="shared" si="6"/>
        <v>2.4138874275688425E-2</v>
      </c>
      <c r="CC11" s="15">
        <f t="shared" si="7"/>
        <v>1.17500014146896E-2</v>
      </c>
    </row>
    <row r="12" spans="1:81" x14ac:dyDescent="0.2">
      <c r="A12" s="2" t="s">
        <v>442</v>
      </c>
      <c r="B12" s="3">
        <v>0</v>
      </c>
      <c r="C12" s="8">
        <v>2.7892211627228214E-2</v>
      </c>
      <c r="D12" s="8">
        <v>4.3236145517911773E-2</v>
      </c>
      <c r="E12" s="8">
        <v>5.7267899276296053E-2</v>
      </c>
      <c r="F12" s="8">
        <v>5.6078119415136296E-2</v>
      </c>
      <c r="G12" s="8">
        <v>5.3254403165513553E-2</v>
      </c>
      <c r="H12" s="8">
        <v>1.5880518137010968E-2</v>
      </c>
      <c r="I12" s="8">
        <v>3.1945171254250004E-2</v>
      </c>
      <c r="J12" s="8">
        <v>6.0425659071483562E-3</v>
      </c>
      <c r="K12" s="8">
        <v>-5.1909912900035993E-2</v>
      </c>
      <c r="L12" s="8">
        <v>2.5691977560150514E-2</v>
      </c>
      <c r="M12" s="8">
        <v>1.6778983077036402E-2</v>
      </c>
      <c r="N12" s="8">
        <v>2.5039804654985343E-2</v>
      </c>
      <c r="O12" s="8">
        <v>3.9182719036084279E-2</v>
      </c>
      <c r="P12" s="8">
        <v>5.333022067453852E-2</v>
      </c>
      <c r="Q12" s="8">
        <v>4.7065559338312024E-2</v>
      </c>
      <c r="R12" s="8">
        <v>6.7794052679096994E-2</v>
      </c>
      <c r="S12" s="8">
        <v>6.8486547846773105E-2</v>
      </c>
      <c r="T12" s="8">
        <v>3.257048458384304E-2</v>
      </c>
      <c r="U12" s="8">
        <v>1.2054221176879043E-2</v>
      </c>
      <c r="V12" s="8">
        <v>4.3475532337453604E-2</v>
      </c>
      <c r="W12" s="8">
        <v>7.3625309387906013E-2</v>
      </c>
      <c r="X12" s="8">
        <v>3.9030542152788339E-2</v>
      </c>
      <c r="Y12" s="8">
        <v>4.5668697707497374E-2</v>
      </c>
      <c r="Z12" s="8">
        <v>4.7283122562654434E-2</v>
      </c>
      <c r="AA12" s="8">
        <v>2.9559459116104803E-2</v>
      </c>
      <c r="AB12" s="8">
        <v>1.9626142546512293E-2</v>
      </c>
      <c r="AC12" s="8">
        <v>1.7891925507472761E-2</v>
      </c>
      <c r="AD12" s="8">
        <v>2.7363922636034044E-2</v>
      </c>
      <c r="AE12" s="8">
        <v>3.1788953137457998E-2</v>
      </c>
      <c r="AF12" s="8">
        <v>2.8847451574527172E-2</v>
      </c>
      <c r="AG12" s="8">
        <v>2.7833448506719316E-2</v>
      </c>
      <c r="AH12" s="8">
        <v>2.7248472199853158E-2</v>
      </c>
      <c r="AI12" s="8">
        <v>2.6522013100751751E-2</v>
      </c>
      <c r="AJ12" s="8">
        <v>2.5731235279338849E-2</v>
      </c>
      <c r="AK12" s="8">
        <v>2.5182172482467902E-2</v>
      </c>
      <c r="AL12" s="8">
        <v>2.4700530760520589E-2</v>
      </c>
      <c r="AM12" s="8">
        <v>2.4212782502559316E-2</v>
      </c>
      <c r="AN12" s="8">
        <v>2.3757031652255955E-2</v>
      </c>
      <c r="AO12" s="8">
        <v>2.3326480012738848E-2</v>
      </c>
      <c r="AP12" s="8">
        <v>2.2912180448127373E-2</v>
      </c>
      <c r="AQ12" s="8">
        <v>2.2507485287538209E-2</v>
      </c>
      <c r="AR12" s="8">
        <v>2.2157971959408718E-2</v>
      </c>
      <c r="AS12" s="8">
        <v>2.1810745581058111E-2</v>
      </c>
      <c r="AT12" s="8">
        <v>2.1461495311720702E-2</v>
      </c>
      <c r="AU12" s="8">
        <v>2.1109639783154943E-2</v>
      </c>
      <c r="AV12" s="8">
        <v>2.0756965952996476E-2</v>
      </c>
      <c r="AW12" s="8">
        <v>2.0360115036473836E-2</v>
      </c>
      <c r="AX12" s="8">
        <v>1.9963514722621145E-2</v>
      </c>
      <c r="AY12" s="8">
        <v>1.9572773373222274E-2</v>
      </c>
      <c r="AZ12" s="8">
        <v>1.9189601025774383E-2</v>
      </c>
      <c r="BA12" s="8">
        <v>1.8822823687931534E-2</v>
      </c>
      <c r="BB12" s="8">
        <v>1.8481334335516575E-2</v>
      </c>
      <c r="BC12" s="8">
        <v>1.8171451062805488E-2</v>
      </c>
      <c r="BD12" s="8">
        <v>1.7891149946889229E-2</v>
      </c>
      <c r="BE12" s="8">
        <v>1.7635175745635667E-2</v>
      </c>
      <c r="BF12" s="8">
        <v>1.7394542307198835E-2</v>
      </c>
      <c r="BG12" s="8">
        <v>1.7157735719286249E-2</v>
      </c>
      <c r="BH12" s="8">
        <v>1.6910172506781951E-2</v>
      </c>
      <c r="BI12" s="8">
        <v>1.664559712557101E-2</v>
      </c>
      <c r="BJ12" s="8">
        <v>1.6362935595516603E-2</v>
      </c>
      <c r="BK12" s="8">
        <v>1.6073453252842151E-2</v>
      </c>
      <c r="BL12" s="8">
        <v>1.578751731318917E-2</v>
      </c>
      <c r="BM12" s="8">
        <v>1.5509486060390154E-2</v>
      </c>
      <c r="BN12" s="8">
        <v>1.5240455072050629E-2</v>
      </c>
      <c r="BO12" s="8">
        <v>1.49879120451899E-2</v>
      </c>
      <c r="BP12" s="8">
        <v>1.4762335757311007E-2</v>
      </c>
      <c r="BQ12" s="8">
        <v>1.4523813518092954E-2</v>
      </c>
      <c r="BR12" s="8">
        <v>1.4328983032863674E-2</v>
      </c>
      <c r="BS12" s="8">
        <v>1.4181583775474849E-2</v>
      </c>
      <c r="BT12" s="8">
        <v>1.4081063902605884E-2</v>
      </c>
      <c r="BV12" s="9">
        <f t="shared" si="0"/>
        <v>7.3625309387906013E-2</v>
      </c>
      <c r="BW12" s="10">
        <f t="shared" si="1"/>
        <v>-5.1909912900035993E-2</v>
      </c>
      <c r="BX12" s="10">
        <f t="shared" si="2"/>
        <v>2.5593083485028346E-2</v>
      </c>
      <c r="BY12" s="41">
        <f t="shared" si="3"/>
        <v>1.7498144116969254E-2</v>
      </c>
      <c r="BZ12" s="13">
        <f t="shared" si="4"/>
        <v>2.8847451574527172E-2</v>
      </c>
      <c r="CA12" s="14">
        <f t="shared" si="5"/>
        <v>1.4081063902605884E-2</v>
      </c>
      <c r="CB12" s="51">
        <f t="shared" si="6"/>
        <v>1.9856429958950549E-2</v>
      </c>
      <c r="CC12" s="15">
        <f t="shared" si="7"/>
        <v>4.2182732296269882E-3</v>
      </c>
    </row>
    <row r="13" spans="1:81" x14ac:dyDescent="0.2">
      <c r="A13" s="2" t="s">
        <v>436</v>
      </c>
      <c r="B13" s="3"/>
      <c r="C13" s="8">
        <v>0</v>
      </c>
      <c r="D13" s="8">
        <v>9.1941549260373012E-2</v>
      </c>
      <c r="E13" s="8">
        <v>7.0811105010269992E-2</v>
      </c>
      <c r="F13" s="8">
        <v>4.4865067576242978E-2</v>
      </c>
      <c r="G13" s="8">
        <v>4.1066737622912797E-2</v>
      </c>
      <c r="H13" s="8">
        <v>1.2383029407656121E-2</v>
      </c>
      <c r="I13" s="8">
        <v>5.5785857853364096E-2</v>
      </c>
      <c r="J13" s="8">
        <v>6.9687883563410269E-2</v>
      </c>
      <c r="K13" s="8">
        <v>3.9488348446031107E-2</v>
      </c>
      <c r="L13" s="8">
        <v>3.8338939498270275E-2</v>
      </c>
      <c r="M13" s="8">
        <v>3.4900930361381421E-2</v>
      </c>
      <c r="N13" s="8">
        <v>3.2942762808278347E-2</v>
      </c>
      <c r="O13" s="8">
        <v>4.257068740923553E-2</v>
      </c>
      <c r="P13" s="8">
        <v>4.339166232003544E-2</v>
      </c>
      <c r="Q13" s="8">
        <v>3.8753015512360989E-2</v>
      </c>
      <c r="R13" s="8">
        <v>7.2434818968729386E-2</v>
      </c>
      <c r="S13" s="8">
        <v>8.169566856291155E-2</v>
      </c>
      <c r="T13" s="8">
        <v>4.6385800955423662E-2</v>
      </c>
      <c r="U13" s="8">
        <v>-9.7651346803471206E-3</v>
      </c>
      <c r="V13" s="8">
        <v>4.953577654650676E-2</v>
      </c>
      <c r="W13" s="8">
        <v>4.3084005404803616E-2</v>
      </c>
      <c r="X13" s="8">
        <v>4.7910165599489352E-2</v>
      </c>
      <c r="Y13" s="8">
        <v>2.2726972228088949E-2</v>
      </c>
      <c r="Z13" s="8">
        <v>3.5146424051649694E-2</v>
      </c>
      <c r="AA13" s="8">
        <v>3.6303810873568043E-2</v>
      </c>
      <c r="AB13" s="8">
        <v>4.1529404561010619E-2</v>
      </c>
      <c r="AC13" s="8">
        <v>3.1921027628939003E-2</v>
      </c>
      <c r="AD13" s="8">
        <v>3.6510082962181833E-2</v>
      </c>
      <c r="AE13" s="8">
        <v>3.7333170344846511E-2</v>
      </c>
      <c r="AF13" s="8">
        <v>3.337931268296912E-2</v>
      </c>
      <c r="AG13" s="8">
        <v>3.3522082303231615E-2</v>
      </c>
      <c r="AH13" s="8">
        <v>3.4260253006257457E-2</v>
      </c>
      <c r="AI13" s="8">
        <v>3.4429481458137401E-2</v>
      </c>
      <c r="AJ13" s="8">
        <v>3.4077675746545077E-2</v>
      </c>
      <c r="AK13" s="8">
        <v>3.3674006513998433E-2</v>
      </c>
      <c r="AL13" s="8">
        <v>3.3191518532323938E-2</v>
      </c>
      <c r="AM13" s="8">
        <v>3.2600732600732485E-2</v>
      </c>
      <c r="AN13" s="8">
        <v>3.1989321594226405E-2</v>
      </c>
      <c r="AO13" s="8">
        <v>3.1376672951575424E-2</v>
      </c>
      <c r="AP13" s="8">
        <v>3.0766190249467806E-2</v>
      </c>
      <c r="AQ13" s="8">
        <v>3.0164247031160274E-2</v>
      </c>
      <c r="AR13" s="8">
        <v>2.9633790710718699E-2</v>
      </c>
      <c r="AS13" s="8">
        <v>2.9107921814672588E-2</v>
      </c>
      <c r="AT13" s="8">
        <v>2.8584020701278856E-2</v>
      </c>
      <c r="AU13" s="8">
        <v>2.8062135367667551E-2</v>
      </c>
      <c r="AV13" s="8">
        <v>2.7543044737533551E-2</v>
      </c>
      <c r="AW13" s="8">
        <v>2.6943637185276037E-2</v>
      </c>
      <c r="AX13" s="8">
        <v>2.632759557035258E-2</v>
      </c>
      <c r="AY13" s="8">
        <v>2.5694063907840237E-2</v>
      </c>
      <c r="AZ13" s="8">
        <v>2.5053135703182461E-2</v>
      </c>
      <c r="BA13" s="8">
        <v>2.441031449009734E-2</v>
      </c>
      <c r="BB13" s="8">
        <v>2.3759389735938496E-2</v>
      </c>
      <c r="BC13" s="8">
        <v>2.3104290498738189E-2</v>
      </c>
      <c r="BD13" s="8">
        <v>2.2452759411502043E-2</v>
      </c>
      <c r="BE13" s="8">
        <v>2.181403880965993E-2</v>
      </c>
      <c r="BF13" s="8">
        <v>2.1194551442821785E-2</v>
      </c>
      <c r="BG13" s="8">
        <v>2.05791565951714E-2</v>
      </c>
      <c r="BH13" s="8">
        <v>1.9966684355552378E-2</v>
      </c>
      <c r="BI13" s="8">
        <v>1.9364926562852158E-2</v>
      </c>
      <c r="BJ13" s="8">
        <v>1.8791254620845077E-2</v>
      </c>
      <c r="BK13" s="8">
        <v>1.8256051951948793E-2</v>
      </c>
      <c r="BL13" s="8">
        <v>1.7815084308034024E-2</v>
      </c>
      <c r="BM13" s="8">
        <v>1.7400897910734292E-2</v>
      </c>
      <c r="BN13" s="8">
        <v>1.7024522263540343E-2</v>
      </c>
      <c r="BO13" s="8">
        <v>1.6696570300520408E-2</v>
      </c>
      <c r="BP13" s="8">
        <v>1.6422372995302803E-2</v>
      </c>
      <c r="BQ13" s="8">
        <v>1.6115938833697774E-2</v>
      </c>
      <c r="BR13" s="8">
        <v>1.583368822251674E-2</v>
      </c>
      <c r="BS13" s="8">
        <v>1.5574243127570719E-2</v>
      </c>
      <c r="BT13" s="8">
        <v>1.5346475287345562E-2</v>
      </c>
      <c r="BV13" s="9">
        <f t="shared" si="0"/>
        <v>9.1941549260373012E-2</v>
      </c>
      <c r="BW13" s="10">
        <f t="shared" si="1"/>
        <v>-9.7651346803471206E-3</v>
      </c>
      <c r="BX13" s="10">
        <f t="shared" si="2"/>
        <v>3.2171194610730897E-2</v>
      </c>
      <c r="BY13" s="41">
        <f t="shared" si="3"/>
        <v>1.6962454484836433E-2</v>
      </c>
      <c r="BZ13" s="13">
        <f t="shared" si="4"/>
        <v>3.4429481458137401E-2</v>
      </c>
      <c r="CA13" s="14">
        <f t="shared" si="5"/>
        <v>1.5346475287345562E-2</v>
      </c>
      <c r="CB13" s="51">
        <f t="shared" si="6"/>
        <v>2.4934245173013129E-2</v>
      </c>
      <c r="CC13" s="15">
        <f t="shared" si="7"/>
        <v>6.4808972070222112E-3</v>
      </c>
    </row>
    <row r="14" spans="1:81" x14ac:dyDescent="0.2">
      <c r="A14" s="2" t="s">
        <v>424</v>
      </c>
      <c r="B14" s="3">
        <v>0</v>
      </c>
      <c r="C14" s="8">
        <v>-0.14214810430974101</v>
      </c>
      <c r="D14" s="8">
        <v>-6.3874103216848388E-2</v>
      </c>
      <c r="E14" s="8">
        <v>-9.3943139678571708E-3</v>
      </c>
      <c r="F14" s="8">
        <v>2.6204142750182458E-2</v>
      </c>
      <c r="G14" s="8">
        <v>5.9375872554164211E-2</v>
      </c>
      <c r="H14" s="8">
        <v>4.1611257278239222E-2</v>
      </c>
      <c r="I14" s="8">
        <v>-6.2067913087587856E-3</v>
      </c>
      <c r="J14" s="8">
        <v>-3.1729928818686748E-3</v>
      </c>
      <c r="K14" s="8">
        <v>1.2657539367042725E-2</v>
      </c>
      <c r="L14" s="8">
        <v>4.6207323398997469E-2</v>
      </c>
      <c r="M14" s="8">
        <v>2.8968744131880664E-2</v>
      </c>
      <c r="N14" s="8">
        <v>1.5638833489816983E-2</v>
      </c>
      <c r="O14" s="8">
        <v>3.5987743297654307E-2</v>
      </c>
      <c r="P14" s="8">
        <v>4.7485083240750292E-2</v>
      </c>
      <c r="Q14" s="8">
        <v>6.6075403116287124E-2</v>
      </c>
      <c r="R14" s="8">
        <v>7.0442078696640653E-2</v>
      </c>
      <c r="S14" s="8">
        <v>5.5882796919291433E-2</v>
      </c>
      <c r="T14" s="8">
        <v>2.5048341536708429E-2</v>
      </c>
      <c r="U14" s="8">
        <v>-4.6551699540068991E-2</v>
      </c>
      <c r="V14" s="8">
        <v>2.1150664462068036E-2</v>
      </c>
      <c r="W14" s="8">
        <v>1.7803879916910237E-2</v>
      </c>
      <c r="X14" s="8">
        <v>-7.2079702208897034E-3</v>
      </c>
      <c r="Y14" s="8">
        <v>-4.8522861776213455E-3</v>
      </c>
      <c r="Z14" s="8">
        <v>2.7150728703507765E-2</v>
      </c>
      <c r="AA14" s="8">
        <v>5.3878037236299026E-2</v>
      </c>
      <c r="AB14" s="8">
        <v>2.4906463532385237E-2</v>
      </c>
      <c r="AC14" s="8">
        <v>4.6012162265904655E-2</v>
      </c>
      <c r="AD14" s="8">
        <v>3.8045475861073097E-2</v>
      </c>
      <c r="AE14" s="8">
        <v>3.21438505446352E-2</v>
      </c>
      <c r="AF14" s="8">
        <v>2.0338404462398429E-2</v>
      </c>
      <c r="AG14" s="8">
        <v>1.9790206177061176E-2</v>
      </c>
      <c r="AH14" s="8">
        <v>2.1228780569972017E-2</v>
      </c>
      <c r="AI14" s="8">
        <v>2.2541835244050068E-2</v>
      </c>
      <c r="AJ14" s="8">
        <v>2.3503758401502539E-2</v>
      </c>
      <c r="AK14" s="8">
        <v>2.4176673476169919E-2</v>
      </c>
      <c r="AL14" s="8">
        <v>2.4578919372798547E-2</v>
      </c>
      <c r="AM14" s="8">
        <v>2.4677555314412514E-2</v>
      </c>
      <c r="AN14" s="8">
        <v>2.4588970094514551E-2</v>
      </c>
      <c r="AO14" s="8">
        <v>2.4289026255965185E-2</v>
      </c>
      <c r="AP14" s="8">
        <v>2.3772662900266139E-2</v>
      </c>
      <c r="AQ14" s="8">
        <v>2.3071337420887739E-2</v>
      </c>
      <c r="AR14" s="8">
        <v>2.2226832630152682E-2</v>
      </c>
      <c r="AS14" s="8">
        <v>2.1300035743485157E-2</v>
      </c>
      <c r="AT14" s="8">
        <v>2.0335462111720437E-2</v>
      </c>
      <c r="AU14" s="8">
        <v>1.9400486239286252E-2</v>
      </c>
      <c r="AV14" s="8">
        <v>1.8552467055201305E-2</v>
      </c>
      <c r="AW14" s="8">
        <v>1.7921595393347145E-2</v>
      </c>
      <c r="AX14" s="8">
        <v>1.7420299797018091E-2</v>
      </c>
      <c r="AY14" s="8">
        <v>1.706464995808421E-2</v>
      </c>
      <c r="AZ14" s="8">
        <v>1.6877287290953502E-2</v>
      </c>
      <c r="BA14" s="8">
        <v>1.6833094515750879E-2</v>
      </c>
      <c r="BB14" s="8">
        <v>1.6733107870777086E-2</v>
      </c>
      <c r="BC14" s="8">
        <v>1.6606879591293255E-2</v>
      </c>
      <c r="BD14" s="8">
        <v>1.6417222010943533E-2</v>
      </c>
      <c r="BE14" s="8">
        <v>1.6160346423032435E-2</v>
      </c>
      <c r="BF14" s="8">
        <v>1.5847336007186019E-2</v>
      </c>
      <c r="BG14" s="8">
        <v>1.5587899635124414E-2</v>
      </c>
      <c r="BH14" s="8">
        <v>1.528707905652138E-2</v>
      </c>
      <c r="BI14" s="8">
        <v>1.4984882768382501E-2</v>
      </c>
      <c r="BJ14" s="8">
        <v>1.4744913639106683E-2</v>
      </c>
      <c r="BK14" s="8">
        <v>1.4616478444436476E-2</v>
      </c>
      <c r="BL14" s="8">
        <v>1.4531668667094433E-2</v>
      </c>
      <c r="BM14" s="8">
        <v>1.4617158115447948E-2</v>
      </c>
      <c r="BN14" s="8">
        <v>1.4862925883475375E-2</v>
      </c>
      <c r="BO14" s="8">
        <v>1.5247286465377208E-2</v>
      </c>
      <c r="BP14" s="8">
        <v>1.5688225441005121E-2</v>
      </c>
      <c r="BQ14" s="8">
        <v>1.6097592859756205E-2</v>
      </c>
      <c r="BR14" s="8">
        <v>1.6411968581716563E-2</v>
      </c>
      <c r="BS14" s="8">
        <v>1.6600575977207654E-2</v>
      </c>
      <c r="BT14" s="8">
        <v>1.666385288865091E-2</v>
      </c>
      <c r="BV14" s="9">
        <f t="shared" si="0"/>
        <v>7.0442078696640653E-2</v>
      </c>
      <c r="BW14" s="10">
        <f t="shared" si="1"/>
        <v>-0.14214810430974101</v>
      </c>
      <c r="BX14" s="10">
        <f t="shared" si="2"/>
        <v>1.7907970442652375E-2</v>
      </c>
      <c r="BY14" s="41">
        <f t="shared" si="3"/>
        <v>2.7804808331343411E-2</v>
      </c>
      <c r="BZ14" s="13">
        <f t="shared" si="4"/>
        <v>2.4677555314412514E-2</v>
      </c>
      <c r="CA14" s="14">
        <f t="shared" si="5"/>
        <v>1.4531668667094433E-2</v>
      </c>
      <c r="CB14" s="51">
        <f t="shared" si="6"/>
        <v>1.8590188798817894E-2</v>
      </c>
      <c r="CC14" s="15">
        <f t="shared" si="7"/>
        <v>3.4590005514012357E-3</v>
      </c>
    </row>
    <row r="15" spans="1:81" x14ac:dyDescent="0.2">
      <c r="A15" s="2" t="s">
        <v>422</v>
      </c>
      <c r="B15" s="3">
        <v>0</v>
      </c>
      <c r="C15" s="8">
        <v>5.2010420264049451E-2</v>
      </c>
      <c r="D15" s="8">
        <v>1.5140552575754862E-2</v>
      </c>
      <c r="E15" s="8">
        <v>-9.7877748305552625E-3</v>
      </c>
      <c r="F15" s="8">
        <v>2.5291785151501323E-2</v>
      </c>
      <c r="G15" s="8">
        <v>1.8087802122296326E-2</v>
      </c>
      <c r="H15" s="8">
        <v>8.5675647002885214E-3</v>
      </c>
      <c r="I15" s="8">
        <v>1.9105806950537652E-2</v>
      </c>
      <c r="J15" s="8">
        <v>1.769472531823002E-2</v>
      </c>
      <c r="K15" s="8">
        <v>1.8479124567331029E-2</v>
      </c>
      <c r="L15" s="8">
        <v>3.1913977349112388E-2</v>
      </c>
      <c r="M15" s="8">
        <v>1.8239036318074664E-2</v>
      </c>
      <c r="N15" s="8">
        <v>3.2224845393757917E-4</v>
      </c>
      <c r="O15" s="8">
        <v>-7.1948481130601483E-3</v>
      </c>
      <c r="P15" s="8">
        <v>6.9765610998742122E-3</v>
      </c>
      <c r="Q15" s="8">
        <v>8.7811123041170447E-3</v>
      </c>
      <c r="R15" s="8">
        <v>3.875847552658418E-2</v>
      </c>
      <c r="S15" s="8">
        <v>3.3673299946596735E-2</v>
      </c>
      <c r="T15" s="8">
        <v>8.1812907675218316E-3</v>
      </c>
      <c r="U15" s="8">
        <v>-5.5648443467421482E-2</v>
      </c>
      <c r="V15" s="8">
        <v>3.9476031813066914E-2</v>
      </c>
      <c r="W15" s="8">
        <v>3.7175298163731441E-2</v>
      </c>
      <c r="X15" s="8">
        <v>6.8594266323407371E-3</v>
      </c>
      <c r="Y15" s="8">
        <v>5.9970864012750535E-3</v>
      </c>
      <c r="Z15" s="8">
        <v>1.9266935454397949E-2</v>
      </c>
      <c r="AA15" s="8">
        <v>1.5042741157136552E-2</v>
      </c>
      <c r="AB15" s="8">
        <v>1.8553500009344859E-2</v>
      </c>
      <c r="AC15" s="8">
        <v>2.5139757564350829E-2</v>
      </c>
      <c r="AD15" s="8">
        <v>2.1380086139573429E-2</v>
      </c>
      <c r="AE15" s="8">
        <v>2.1348489164696893E-2</v>
      </c>
      <c r="AF15" s="8">
        <v>1.1004446356339681E-2</v>
      </c>
      <c r="AG15" s="8">
        <v>9.88392153833062E-3</v>
      </c>
      <c r="AH15" s="8">
        <v>1.0149530541245344E-2</v>
      </c>
      <c r="AI15" s="8">
        <v>1.0521645822427761E-2</v>
      </c>
      <c r="AJ15" s="8">
        <v>1.0952142955886091E-2</v>
      </c>
      <c r="AK15" s="8">
        <v>1.1438567755976514E-2</v>
      </c>
      <c r="AL15" s="8">
        <v>1.169944396132494E-2</v>
      </c>
      <c r="AM15" s="8">
        <v>1.1843408552071777E-2</v>
      </c>
      <c r="AN15" s="8">
        <v>1.1945217063393354E-2</v>
      </c>
      <c r="AO15" s="8">
        <v>1.2036788491035511E-2</v>
      </c>
      <c r="AP15" s="8">
        <v>1.2136190619251863E-2</v>
      </c>
      <c r="AQ15" s="8">
        <v>1.2256926651190714E-2</v>
      </c>
      <c r="AR15" s="8">
        <v>1.2409814339200187E-2</v>
      </c>
      <c r="AS15" s="8">
        <v>1.2621112287322767E-2</v>
      </c>
      <c r="AT15" s="8">
        <v>1.2884527211674435E-2</v>
      </c>
      <c r="AU15" s="8">
        <v>1.3185949077527459E-2</v>
      </c>
      <c r="AV15" s="8">
        <v>1.3509104561954866E-2</v>
      </c>
      <c r="AW15" s="8">
        <v>1.3828882896937511E-2</v>
      </c>
      <c r="AX15" s="8">
        <v>1.4136049399617656E-2</v>
      </c>
      <c r="AY15" s="8">
        <v>1.4402659198325285E-2</v>
      </c>
      <c r="AZ15" s="8">
        <v>1.4608597379801136E-2</v>
      </c>
      <c r="BA15" s="8">
        <v>1.4753950659582182E-2</v>
      </c>
      <c r="BB15" s="8">
        <v>1.4960221707481791E-2</v>
      </c>
      <c r="BC15" s="8">
        <v>1.513564895418984E-2</v>
      </c>
      <c r="BD15" s="8">
        <v>1.5287699318008663E-2</v>
      </c>
      <c r="BE15" s="8">
        <v>1.5411832906445877E-2</v>
      </c>
      <c r="BF15" s="8">
        <v>1.5508667461234582E-2</v>
      </c>
      <c r="BG15" s="8">
        <v>1.5474522854724393E-2</v>
      </c>
      <c r="BH15" s="8">
        <v>1.5428949121339075E-2</v>
      </c>
      <c r="BI15" s="8">
        <v>1.5363397987218308E-2</v>
      </c>
      <c r="BJ15" s="8">
        <v>1.5262322731843803E-2</v>
      </c>
      <c r="BK15" s="8">
        <v>1.5123316478141025E-2</v>
      </c>
      <c r="BL15" s="8">
        <v>1.4961145856469127E-2</v>
      </c>
      <c r="BM15" s="8">
        <v>1.4795487081600722E-2</v>
      </c>
      <c r="BN15" s="8">
        <v>1.4649636387392695E-2</v>
      </c>
      <c r="BO15" s="8">
        <v>1.4545378708179513E-2</v>
      </c>
      <c r="BP15" s="8">
        <v>1.4487589733750861E-2</v>
      </c>
      <c r="BQ15" s="8">
        <v>1.4482037282071536E-2</v>
      </c>
      <c r="BR15" s="8">
        <v>1.4504362294079476E-2</v>
      </c>
      <c r="BS15" s="8">
        <v>1.4532623048849169E-2</v>
      </c>
      <c r="BT15" s="8">
        <v>1.454561640097074E-2</v>
      </c>
      <c r="BV15" s="9">
        <f t="shared" si="0"/>
        <v>5.2010420264049451E-2</v>
      </c>
      <c r="BW15" s="10">
        <f t="shared" si="1"/>
        <v>-5.5648443467421482E-2</v>
      </c>
      <c r="BX15" s="10">
        <f t="shared" si="2"/>
        <v>1.430283666393091E-2</v>
      </c>
      <c r="BY15" s="41">
        <f t="shared" si="3"/>
        <v>1.2579098708881024E-2</v>
      </c>
      <c r="BZ15" s="13">
        <f t="shared" si="4"/>
        <v>1.5508667461234582E-2</v>
      </c>
      <c r="CA15" s="14">
        <f t="shared" si="5"/>
        <v>9.88392153833062E-3</v>
      </c>
      <c r="CB15" s="51">
        <f t="shared" si="6"/>
        <v>1.3577300820351435E-2</v>
      </c>
      <c r="CC15" s="15">
        <f t="shared" si="7"/>
        <v>1.6902310792511861E-3</v>
      </c>
    </row>
    <row r="16" spans="1:81" x14ac:dyDescent="0.2">
      <c r="A16" s="2" t="s">
        <v>416</v>
      </c>
      <c r="B16" s="3">
        <v>0</v>
      </c>
      <c r="C16" s="8">
        <v>1.3936560287128197E-2</v>
      </c>
      <c r="D16" s="8">
        <v>1.9570115660380916E-2</v>
      </c>
      <c r="E16" s="8">
        <v>1.0659428264481186E-4</v>
      </c>
      <c r="F16" s="8">
        <v>5.3324486450455844E-2</v>
      </c>
      <c r="G16" s="8">
        <v>3.027634072997043E-2</v>
      </c>
      <c r="H16" s="8">
        <v>2.9000683345464129E-2</v>
      </c>
      <c r="I16" s="8">
        <v>3.2609470088547976E-2</v>
      </c>
      <c r="J16" s="8">
        <v>2.2181604441399605E-2</v>
      </c>
      <c r="K16" s="8">
        <v>2.9479415416943988E-2</v>
      </c>
      <c r="L16" s="8">
        <v>3.7469620689294381E-2</v>
      </c>
      <c r="M16" s="8">
        <v>8.2308918697502342E-3</v>
      </c>
      <c r="N16" s="8">
        <v>4.6640406428519743E-3</v>
      </c>
      <c r="O16" s="8">
        <v>3.9001477417854868E-3</v>
      </c>
      <c r="P16" s="8">
        <v>2.6682520920111363E-2</v>
      </c>
      <c r="Q16" s="8">
        <v>2.3366060475920936E-2</v>
      </c>
      <c r="R16" s="8">
        <v>3.9129801518896334E-2</v>
      </c>
      <c r="S16" s="8">
        <v>9.0925299584643238E-3</v>
      </c>
      <c r="T16" s="8">
        <v>-5.1197200226267281E-3</v>
      </c>
      <c r="U16" s="8">
        <v>-4.9065764268433121E-2</v>
      </c>
      <c r="V16" s="8">
        <v>1.8709363851255212E-2</v>
      </c>
      <c r="W16" s="8">
        <v>1.3368306252327766E-2</v>
      </c>
      <c r="X16" s="8">
        <v>2.2646847587164398E-3</v>
      </c>
      <c r="Y16" s="8">
        <v>9.3334928151600494E-3</v>
      </c>
      <c r="Z16" s="8">
        <v>1.619428836757475E-2</v>
      </c>
      <c r="AA16" s="8">
        <v>1.6065551350870733E-2</v>
      </c>
      <c r="AB16" s="8">
        <v>1.9640771294677561E-2</v>
      </c>
      <c r="AC16" s="8">
        <v>2.2401389220747747E-2</v>
      </c>
      <c r="AD16" s="8">
        <v>1.662159770081173E-2</v>
      </c>
      <c r="AE16" s="8">
        <v>1.948860414320075E-2</v>
      </c>
      <c r="AF16" s="8">
        <v>1.3493126811745748E-2</v>
      </c>
      <c r="AG16" s="8">
        <v>1.4157195053563498E-2</v>
      </c>
      <c r="AH16" s="8">
        <v>1.6117935732764099E-2</v>
      </c>
      <c r="AI16" s="8">
        <v>1.7708349403994683E-2</v>
      </c>
      <c r="AJ16" s="8">
        <v>1.8656726702433568E-2</v>
      </c>
      <c r="AK16" s="8">
        <v>1.9211314994742379E-2</v>
      </c>
      <c r="AL16" s="8">
        <v>1.9477382025350209E-2</v>
      </c>
      <c r="AM16" s="8">
        <v>1.9464294898210888E-2</v>
      </c>
      <c r="AN16" s="8">
        <v>1.9398231444777814E-2</v>
      </c>
      <c r="AO16" s="8">
        <v>1.9331980033131968E-2</v>
      </c>
      <c r="AP16" s="8">
        <v>1.9295970698221865E-2</v>
      </c>
      <c r="AQ16" s="8">
        <v>1.9296353830195123E-2</v>
      </c>
      <c r="AR16" s="8">
        <v>1.9342443859710734E-2</v>
      </c>
      <c r="AS16" s="8">
        <v>1.9444278420178929E-2</v>
      </c>
      <c r="AT16" s="8">
        <v>1.9594237876159548E-2</v>
      </c>
      <c r="AU16" s="8">
        <v>1.9755856414630957E-2</v>
      </c>
      <c r="AV16" s="8">
        <v>1.9907167768377532E-2</v>
      </c>
      <c r="AW16" s="8">
        <v>2.0053231590160259E-2</v>
      </c>
      <c r="AX16" s="8">
        <v>2.020048406859698E-2</v>
      </c>
      <c r="AY16" s="8">
        <v>2.0363241355138895E-2</v>
      </c>
      <c r="AZ16" s="8">
        <v>2.0553604444405238E-2</v>
      </c>
      <c r="BA16" s="8">
        <v>2.0780364529389361E-2</v>
      </c>
      <c r="BB16" s="8">
        <v>2.1042492587937778E-2</v>
      </c>
      <c r="BC16" s="8">
        <v>2.1310287307022335E-2</v>
      </c>
      <c r="BD16" s="8">
        <v>2.1545241680455796E-2</v>
      </c>
      <c r="BE16" s="8">
        <v>2.17089627449083E-2</v>
      </c>
      <c r="BF16" s="8">
        <v>2.1780021007616668E-2</v>
      </c>
      <c r="BG16" s="8">
        <v>2.1871428237948631E-2</v>
      </c>
      <c r="BH16" s="8">
        <v>2.187256949211025E-2</v>
      </c>
      <c r="BI16" s="8">
        <v>2.1799686988067446E-2</v>
      </c>
      <c r="BJ16" s="8">
        <v>2.1675038608669039E-2</v>
      </c>
      <c r="BK16" s="8">
        <v>2.1530803634683959E-2</v>
      </c>
      <c r="BL16" s="8">
        <v>2.1284077916561728E-2</v>
      </c>
      <c r="BM16" s="8">
        <v>2.1055355552388244E-2</v>
      </c>
      <c r="BN16" s="8">
        <v>2.0849059900419631E-2</v>
      </c>
      <c r="BO16" s="8">
        <v>2.0672807592899689E-2</v>
      </c>
      <c r="BP16" s="8">
        <v>2.0533937921088707E-2</v>
      </c>
      <c r="BQ16" s="8">
        <v>2.0432267593888165E-2</v>
      </c>
      <c r="BR16" s="8">
        <v>2.0357142547958507E-2</v>
      </c>
      <c r="BS16" s="8">
        <v>2.0310907311027249E-2</v>
      </c>
      <c r="BT16" s="8">
        <v>2.0286274325883591E-2</v>
      </c>
      <c r="BV16" s="9">
        <f t="shared" si="0"/>
        <v>5.3324486450455844E-2</v>
      </c>
      <c r="BW16" s="10">
        <f t="shared" si="1"/>
        <v>-4.9065764268433121E-2</v>
      </c>
      <c r="BX16" s="10">
        <f t="shared" si="2"/>
        <v>1.8316134998474787E-2</v>
      </c>
      <c r="BY16" s="41">
        <f t="shared" si="3"/>
        <v>1.1783014611427257E-2</v>
      </c>
      <c r="BZ16" s="13">
        <f t="shared" si="4"/>
        <v>2.187256949211025E-2</v>
      </c>
      <c r="CA16" s="14">
        <f t="shared" si="5"/>
        <v>1.3493126811745748E-2</v>
      </c>
      <c r="CB16" s="51">
        <f t="shared" si="6"/>
        <v>1.9939564266034535E-2</v>
      </c>
      <c r="CC16" s="15">
        <f t="shared" si="7"/>
        <v>1.8363807453861808E-3</v>
      </c>
    </row>
    <row r="17" spans="1:81" x14ac:dyDescent="0.2">
      <c r="A17" s="2" t="s">
        <v>627</v>
      </c>
      <c r="B17" s="3"/>
      <c r="C17" s="8"/>
      <c r="D17" s="8"/>
      <c r="E17" s="8"/>
      <c r="F17" s="8"/>
      <c r="G17" s="8">
        <v>0</v>
      </c>
      <c r="H17" s="8">
        <v>1.6763512075648412E-2</v>
      </c>
      <c r="I17" s="8">
        <v>2.786369669980604E-2</v>
      </c>
      <c r="J17" s="8">
        <v>2.8544055024714243E-2</v>
      </c>
      <c r="K17" s="8">
        <v>2.8839289689028824E-2</v>
      </c>
      <c r="L17" s="8">
        <v>4.0239302444285308E-2</v>
      </c>
      <c r="M17" s="8">
        <v>2.1793803540863799E-2</v>
      </c>
      <c r="N17" s="8">
        <v>1.0381834265150269E-2</v>
      </c>
      <c r="O17" s="8">
        <v>7.7399978186742935E-3</v>
      </c>
      <c r="P17" s="8">
        <v>2.0972058314683517E-2</v>
      </c>
      <c r="Q17" s="8">
        <v>1.8197313139032056E-2</v>
      </c>
      <c r="R17" s="8">
        <v>3.3776785304704404E-2</v>
      </c>
      <c r="S17" s="8">
        <v>3.0571424887593457E-2</v>
      </c>
      <c r="T17" s="8">
        <v>3.2785374834989334E-3</v>
      </c>
      <c r="U17" s="8">
        <v>-4.4980356134381227E-2</v>
      </c>
      <c r="V17" s="8">
        <v>1.9760450251926853E-2</v>
      </c>
      <c r="W17" s="8">
        <v>1.5587456670386191E-2</v>
      </c>
      <c r="X17" s="8">
        <v>-9.1574638313204337E-3</v>
      </c>
      <c r="Y17" s="8">
        <v>-2.5277101113914124E-3</v>
      </c>
      <c r="Z17" s="8">
        <v>1.3469230016629696E-2</v>
      </c>
      <c r="AA17" s="8">
        <v>1.974162683265468E-2</v>
      </c>
      <c r="AB17" s="8">
        <v>1.7841151198694671E-2</v>
      </c>
      <c r="AC17" s="8">
        <v>2.5658929094018124E-2</v>
      </c>
      <c r="AD17" s="8">
        <v>2.2442232675143226E-2</v>
      </c>
      <c r="AE17" s="8">
        <v>2.0804253872092726E-2</v>
      </c>
      <c r="AF17" s="8">
        <v>1.3163796457605903E-2</v>
      </c>
      <c r="AG17" s="8">
        <v>1.169383726880624E-2</v>
      </c>
      <c r="AH17" s="8">
        <v>1.1600582702746554E-2</v>
      </c>
      <c r="AI17" s="8">
        <v>1.198542805100189E-2</v>
      </c>
      <c r="AJ17" s="8">
        <v>1.2583916895891889E-2</v>
      </c>
      <c r="AK17" s="8">
        <v>1.3183163861735681E-2</v>
      </c>
      <c r="AL17" s="8">
        <v>1.3612261424220229E-2</v>
      </c>
      <c r="AM17" s="8">
        <v>1.3895092088669125E-2</v>
      </c>
      <c r="AN17" s="8">
        <v>1.4106344876064769E-2</v>
      </c>
      <c r="AO17" s="8">
        <v>1.4273209065775116E-2</v>
      </c>
      <c r="AP17" s="8">
        <v>1.4412753829201375E-2</v>
      </c>
      <c r="AQ17" s="8">
        <v>1.4542260456921419E-2</v>
      </c>
      <c r="AR17" s="8">
        <v>1.467848365761748E-2</v>
      </c>
      <c r="AS17" s="8">
        <v>1.4825147279168505E-2</v>
      </c>
      <c r="AT17" s="8">
        <v>1.4988128154514557E-2</v>
      </c>
      <c r="AU17" s="8">
        <v>1.5167981140318476E-2</v>
      </c>
      <c r="AV17" s="8">
        <v>1.5366339371982729E-2</v>
      </c>
      <c r="AW17" s="8">
        <v>1.5526515536201657E-2</v>
      </c>
      <c r="AX17" s="8">
        <v>1.5693771164249082E-2</v>
      </c>
      <c r="AY17" s="8">
        <v>1.5866177291640415E-2</v>
      </c>
      <c r="AZ17" s="8">
        <v>1.6046396843831356E-2</v>
      </c>
      <c r="BA17" s="8">
        <v>1.6237398619644683E-2</v>
      </c>
      <c r="BB17" s="8">
        <v>1.6490155661383232E-2</v>
      </c>
      <c r="BC17" s="8">
        <v>1.6754286653738459E-2</v>
      </c>
      <c r="BD17" s="8">
        <v>1.7028389574022418E-2</v>
      </c>
      <c r="BE17" s="8">
        <v>1.7301800743835916E-2</v>
      </c>
      <c r="BF17" s="8">
        <v>1.7577366850469289E-2</v>
      </c>
      <c r="BG17" s="8">
        <v>1.7795328046976921E-2</v>
      </c>
      <c r="BH17" s="8">
        <v>1.801429718568559E-2</v>
      </c>
      <c r="BI17" s="8">
        <v>1.8231169418683635E-2</v>
      </c>
      <c r="BJ17" s="8">
        <v>1.8440251976602262E-2</v>
      </c>
      <c r="BK17" s="8">
        <v>1.8642850943976663E-2</v>
      </c>
      <c r="BL17" s="8">
        <v>1.8842445663613372E-2</v>
      </c>
      <c r="BM17" s="8">
        <v>1.903996608677927E-2</v>
      </c>
      <c r="BN17" s="8">
        <v>1.9237562393724872E-2</v>
      </c>
      <c r="BO17" s="8">
        <v>1.9436306219230426E-2</v>
      </c>
      <c r="BP17" s="8">
        <v>1.9635451420269678E-2</v>
      </c>
      <c r="BQ17" s="8">
        <v>1.9826835667014819E-2</v>
      </c>
      <c r="BR17" s="8">
        <v>2.0012809562740763E-2</v>
      </c>
      <c r="BS17" s="8">
        <v>2.0187943534916819E-2</v>
      </c>
      <c r="BT17" s="8">
        <v>2.0346959508641183E-2</v>
      </c>
      <c r="BV17" s="9">
        <f t="shared" si="0"/>
        <v>4.0239302444285308E-2</v>
      </c>
      <c r="BW17" s="10">
        <f t="shared" si="1"/>
        <v>-4.4980356134381227E-2</v>
      </c>
      <c r="BX17" s="10">
        <f t="shared" si="2"/>
        <v>1.5968069308670476E-2</v>
      </c>
      <c r="BY17" s="41">
        <f t="shared" si="3"/>
        <v>1.0605337811565521E-2</v>
      </c>
      <c r="BZ17" s="13">
        <f t="shared" si="4"/>
        <v>2.0346959508641183E-2</v>
      </c>
      <c r="CA17" s="14">
        <f t="shared" si="5"/>
        <v>1.1600582702746554E-2</v>
      </c>
      <c r="CB17" s="51">
        <f t="shared" si="6"/>
        <v>1.6251003979271091E-2</v>
      </c>
      <c r="CC17" s="15">
        <f t="shared" si="7"/>
        <v>2.5363358541289653E-3</v>
      </c>
    </row>
    <row r="18" spans="1:81" x14ac:dyDescent="0.2">
      <c r="A18" s="2" t="s">
        <v>392</v>
      </c>
      <c r="B18" s="3">
        <v>0</v>
      </c>
      <c r="C18" s="8">
        <v>2.5430028652167591E-2</v>
      </c>
      <c r="D18" s="8">
        <v>9.3066687790905878E-3</v>
      </c>
      <c r="E18" s="8">
        <v>-1.0314893212196474E-2</v>
      </c>
      <c r="F18" s="8">
        <v>2.3822283315270809E-2</v>
      </c>
      <c r="G18" s="8">
        <v>2.7582176154126614E-2</v>
      </c>
      <c r="H18" s="8">
        <v>2.6746428320076898E-2</v>
      </c>
      <c r="I18" s="8">
        <v>3.6898932349221036E-2</v>
      </c>
      <c r="J18" s="8">
        <v>4.3057083324514966E-2</v>
      </c>
      <c r="K18" s="8">
        <v>4.4849068681201976E-2</v>
      </c>
      <c r="L18" s="8">
        <v>5.289099595058544E-2</v>
      </c>
      <c r="M18" s="8">
        <v>4.0010738354012476E-2</v>
      </c>
      <c r="N18" s="8">
        <v>2.8798760971951998E-2</v>
      </c>
      <c r="O18" s="8">
        <v>3.1875714756442353E-2</v>
      </c>
      <c r="P18" s="8">
        <v>3.1666421425140534E-2</v>
      </c>
      <c r="Q18" s="8">
        <v>3.7231067093000281E-2</v>
      </c>
      <c r="R18" s="8">
        <v>4.174123186419898E-2</v>
      </c>
      <c r="S18" s="8">
        <v>3.7689924077175085E-2</v>
      </c>
      <c r="T18" s="8">
        <v>1.1175966439623375E-2</v>
      </c>
      <c r="U18" s="8">
        <v>-3.5736654181956817E-2</v>
      </c>
      <c r="V18" s="8">
        <v>1.4063877762349186E-4</v>
      </c>
      <c r="W18" s="8">
        <v>-9.9876495811517252E-3</v>
      </c>
      <c r="X18" s="8">
        <v>-2.9277505071771071E-2</v>
      </c>
      <c r="Y18" s="8">
        <v>-1.7057050003463359E-2</v>
      </c>
      <c r="Z18" s="8">
        <v>1.3799972382426251E-2</v>
      </c>
      <c r="AA18" s="8">
        <v>3.4322533279239842E-2</v>
      </c>
      <c r="AB18" s="8">
        <v>3.2744627396771531E-2</v>
      </c>
      <c r="AC18" s="8">
        <v>3.0518100509149271E-2</v>
      </c>
      <c r="AD18" s="8">
        <v>2.806275491128396E-2</v>
      </c>
      <c r="AE18" s="8">
        <v>2.363255911814699E-2</v>
      </c>
      <c r="AF18" s="8">
        <v>1.248268208058656E-2</v>
      </c>
      <c r="AG18" s="8">
        <v>1.0142677006343082E-2</v>
      </c>
      <c r="AH18" s="8">
        <v>1.0202498484044531E-2</v>
      </c>
      <c r="AI18" s="8">
        <v>1.0953536862233104E-2</v>
      </c>
      <c r="AJ18" s="8">
        <v>1.1807245542348799E-2</v>
      </c>
      <c r="AK18" s="8">
        <v>1.2525057565063724E-2</v>
      </c>
      <c r="AL18" s="8">
        <v>1.3059488193031932E-2</v>
      </c>
      <c r="AM18" s="8">
        <v>1.343697343780037E-2</v>
      </c>
      <c r="AN18" s="8">
        <v>1.3668966787084402E-2</v>
      </c>
      <c r="AO18" s="8">
        <v>1.3762550591214229E-2</v>
      </c>
      <c r="AP18" s="8">
        <v>1.3737725743322216E-2</v>
      </c>
      <c r="AQ18" s="8">
        <v>1.3619823969450717E-2</v>
      </c>
      <c r="AR18" s="8">
        <v>1.3425331091166504E-2</v>
      </c>
      <c r="AS18" s="8">
        <v>1.3161961832422797E-2</v>
      </c>
      <c r="AT18" s="8">
        <v>1.2849111163879323E-2</v>
      </c>
      <c r="AU18" s="8">
        <v>1.2515418362874842E-2</v>
      </c>
      <c r="AV18" s="8">
        <v>1.2195115904670262E-2</v>
      </c>
      <c r="AW18" s="8">
        <v>1.1829716738289919E-2</v>
      </c>
      <c r="AX18" s="8">
        <v>1.1540366350232034E-2</v>
      </c>
      <c r="AY18" s="8">
        <v>1.1358453416365988E-2</v>
      </c>
      <c r="AZ18" s="8">
        <v>1.1304236722679883E-2</v>
      </c>
      <c r="BA18" s="8">
        <v>1.1380024500743602E-2</v>
      </c>
      <c r="BB18" s="8">
        <v>1.1574915864639435E-2</v>
      </c>
      <c r="BC18" s="8">
        <v>1.1889320239149459E-2</v>
      </c>
      <c r="BD18" s="8">
        <v>1.2330891502528196E-2</v>
      </c>
      <c r="BE18" s="8">
        <v>1.2896862604322434E-2</v>
      </c>
      <c r="BF18" s="8">
        <v>1.3567976753709576E-2</v>
      </c>
      <c r="BG18" s="8">
        <v>1.4287907445429404E-2</v>
      </c>
      <c r="BH18" s="8">
        <v>1.5023089687463909E-2</v>
      </c>
      <c r="BI18" s="8">
        <v>1.5766415587389115E-2</v>
      </c>
      <c r="BJ18" s="8">
        <v>1.6525615806568306E-2</v>
      </c>
      <c r="BK18" s="8">
        <v>1.7301018243616628E-2</v>
      </c>
      <c r="BL18" s="8">
        <v>1.8056411254582461E-2</v>
      </c>
      <c r="BM18" s="8">
        <v>1.8779021882326496E-2</v>
      </c>
      <c r="BN18" s="8">
        <v>1.947395807887764E-2</v>
      </c>
      <c r="BO18" s="8">
        <v>2.0152073322587505E-2</v>
      </c>
      <c r="BP18" s="8">
        <v>2.0811686338635171E-2</v>
      </c>
      <c r="BQ18" s="8">
        <v>2.1408184246904272E-2</v>
      </c>
      <c r="BR18" s="8">
        <v>2.1919188524115452E-2</v>
      </c>
      <c r="BS18" s="8">
        <v>2.2346878900259437E-2</v>
      </c>
      <c r="BT18" s="8">
        <v>2.2716771908208866E-2</v>
      </c>
      <c r="BV18" s="9">
        <f t="shared" si="0"/>
        <v>5.289099595058544E-2</v>
      </c>
      <c r="BW18" s="10">
        <f t="shared" si="1"/>
        <v>-3.5736654181956817E-2</v>
      </c>
      <c r="BX18" s="10">
        <f t="shared" si="2"/>
        <v>1.7033916554493881E-2</v>
      </c>
      <c r="BY18" s="41">
        <f t="shared" si="3"/>
        <v>1.5079185626423653E-2</v>
      </c>
      <c r="BZ18" s="13">
        <f t="shared" si="4"/>
        <v>2.2716771908208866E-2</v>
      </c>
      <c r="CA18" s="14">
        <f t="shared" si="5"/>
        <v>1.0142677006343082E-2</v>
      </c>
      <c r="CB18" s="51">
        <f t="shared" si="6"/>
        <v>1.458017440334543E-2</v>
      </c>
      <c r="CC18" s="15">
        <f t="shared" si="7"/>
        <v>3.6336536198334577E-3</v>
      </c>
    </row>
    <row r="19" spans="1:81" x14ac:dyDescent="0.2">
      <c r="A19" s="2" t="s">
        <v>390</v>
      </c>
      <c r="B19" s="3"/>
      <c r="C19" s="8"/>
      <c r="D19" s="8"/>
      <c r="E19" s="8"/>
      <c r="F19" s="8"/>
      <c r="G19" s="8">
        <v>0</v>
      </c>
      <c r="H19" s="8">
        <v>5.3131181937675409E-2</v>
      </c>
      <c r="I19" s="8">
        <v>0.1171028683187203</v>
      </c>
      <c r="J19" s="8">
        <v>4.2776109432041576E-2</v>
      </c>
      <c r="K19" s="8">
        <v>-4.0136619470978463E-3</v>
      </c>
      <c r="L19" s="8">
        <v>9.7919421957797681E-2</v>
      </c>
      <c r="M19" s="8">
        <v>6.4436753748723152E-2</v>
      </c>
      <c r="N19" s="8">
        <v>6.1350917328131249E-2</v>
      </c>
      <c r="O19" s="8">
        <v>7.4758988310138941E-2</v>
      </c>
      <c r="P19" s="8">
        <v>6.4044808931987829E-2</v>
      </c>
      <c r="Q19" s="8">
        <v>9.1406938563676654E-2</v>
      </c>
      <c r="R19" s="8">
        <v>0.10459377391803759</v>
      </c>
      <c r="S19" s="8">
        <v>7.207899409274332E-2</v>
      </c>
      <c r="T19" s="8">
        <v>-5.0085817492211748E-2</v>
      </c>
      <c r="U19" s="8">
        <v>-0.14213146921911834</v>
      </c>
      <c r="V19" s="8">
        <v>1.6499127758626608E-2</v>
      </c>
      <c r="W19" s="8">
        <v>7.5470501722921135E-2</v>
      </c>
      <c r="X19" s="8">
        <v>4.3253873140733923E-2</v>
      </c>
      <c r="Y19" s="8">
        <v>2.0208409140203054E-2</v>
      </c>
      <c r="Z19" s="8">
        <v>2.7570695277790547E-2</v>
      </c>
      <c r="AA19" s="8">
        <v>1.7500189039099112E-2</v>
      </c>
      <c r="AB19" s="8">
        <v>2.2020310244799335E-2</v>
      </c>
      <c r="AC19" s="8">
        <v>4.7598612540012297E-2</v>
      </c>
      <c r="AD19" s="8">
        <v>3.7020074481556975E-2</v>
      </c>
      <c r="AE19" s="8">
        <v>3.1888252443937004E-2</v>
      </c>
      <c r="AF19" s="8">
        <v>2.8479146787639742E-2</v>
      </c>
      <c r="AG19" s="8">
        <v>2.6054177333114881E-2</v>
      </c>
      <c r="AH19" s="8">
        <v>2.4136946834083073E-2</v>
      </c>
      <c r="AI19" s="8">
        <v>2.3025259251050478E-2</v>
      </c>
      <c r="AJ19" s="8">
        <v>2.2694302682350287E-2</v>
      </c>
      <c r="AK19" s="8">
        <v>2.2582743025026497E-2</v>
      </c>
      <c r="AL19" s="8">
        <v>2.2391479242570123E-2</v>
      </c>
      <c r="AM19" s="8">
        <v>2.2214037015023669E-2</v>
      </c>
      <c r="AN19" s="8">
        <v>2.1925111007239817E-2</v>
      </c>
      <c r="AO19" s="8">
        <v>2.1515535321970702E-2</v>
      </c>
      <c r="AP19" s="8">
        <v>2.1001620058309189E-2</v>
      </c>
      <c r="AQ19" s="8">
        <v>2.0429352102531384E-2</v>
      </c>
      <c r="AR19" s="8">
        <v>1.9726114145491858E-2</v>
      </c>
      <c r="AS19" s="8">
        <v>1.9047269232531638E-2</v>
      </c>
      <c r="AT19" s="8">
        <v>1.8411631895931535E-2</v>
      </c>
      <c r="AU19" s="8">
        <v>1.7829748270560719E-2</v>
      </c>
      <c r="AV19" s="8">
        <v>1.7302688428470825E-2</v>
      </c>
      <c r="AW19" s="8">
        <v>1.6815116179296652E-2</v>
      </c>
      <c r="AX19" s="8">
        <v>1.6373816864156288E-2</v>
      </c>
      <c r="AY19" s="8">
        <v>1.5966144293191542E-2</v>
      </c>
      <c r="AZ19" s="8">
        <v>1.557310064185935E-2</v>
      </c>
      <c r="BA19" s="8">
        <v>1.5177491806913856E-2</v>
      </c>
      <c r="BB19" s="8">
        <v>1.4754613064744238E-2</v>
      </c>
      <c r="BC19" s="8">
        <v>1.4294673561566551E-2</v>
      </c>
      <c r="BD19" s="8">
        <v>1.3798450617606983E-2</v>
      </c>
      <c r="BE19" s="8">
        <v>1.3285263404512637E-2</v>
      </c>
      <c r="BF19" s="8">
        <v>1.2781959169712254E-2</v>
      </c>
      <c r="BG19" s="8">
        <v>1.2311939763574031E-2</v>
      </c>
      <c r="BH19" s="8">
        <v>1.1902745646340307E-2</v>
      </c>
      <c r="BI19" s="8">
        <v>1.1576667302725774E-2</v>
      </c>
      <c r="BJ19" s="8">
        <v>1.1346637842544194E-2</v>
      </c>
      <c r="BK19" s="8">
        <v>1.1217595655156121E-2</v>
      </c>
      <c r="BL19" s="8">
        <v>1.1180361369887093E-2</v>
      </c>
      <c r="BM19" s="8">
        <v>1.1220428911019154E-2</v>
      </c>
      <c r="BN19" s="8">
        <v>1.1330596791333525E-2</v>
      </c>
      <c r="BO19" s="8">
        <v>1.1485900773512192E-2</v>
      </c>
      <c r="BP19" s="8">
        <v>1.1663585766914952E-2</v>
      </c>
      <c r="BQ19" s="8">
        <v>1.172741138568556E-2</v>
      </c>
      <c r="BR19" s="8">
        <v>1.1761615119087132E-2</v>
      </c>
      <c r="BS19" s="8">
        <v>1.1755446356465749E-2</v>
      </c>
      <c r="BT19" s="8">
        <v>1.1701573812010979E-2</v>
      </c>
      <c r="BV19" s="9">
        <f t="shared" si="0"/>
        <v>0.1171028683187203</v>
      </c>
      <c r="BW19" s="10">
        <f t="shared" si="1"/>
        <v>-0.14213146921911834</v>
      </c>
      <c r="BX19" s="10">
        <f t="shared" si="2"/>
        <v>2.5245002309161203E-2</v>
      </c>
      <c r="BY19" s="41">
        <f t="shared" si="3"/>
        <v>3.4509771745579378E-2</v>
      </c>
      <c r="BZ19" s="13">
        <f t="shared" si="4"/>
        <v>2.8479146787639742E-2</v>
      </c>
      <c r="CA19" s="14">
        <f t="shared" si="5"/>
        <v>1.1180361369887093E-2</v>
      </c>
      <c r="CB19" s="51">
        <f t="shared" si="6"/>
        <v>1.657976338374911E-2</v>
      </c>
      <c r="CC19" s="15">
        <f t="shared" si="7"/>
        <v>4.9329247947871311E-3</v>
      </c>
    </row>
    <row r="20" spans="1:81" x14ac:dyDescent="0.2">
      <c r="A20" s="2" t="s">
        <v>382</v>
      </c>
      <c r="B20" s="3">
        <v>0</v>
      </c>
      <c r="C20" s="8">
        <v>-5.9159639890956184E-2</v>
      </c>
      <c r="D20" s="8">
        <v>-3.3246573842437122E-2</v>
      </c>
      <c r="E20" s="8">
        <v>-7.3449970376009421E-3</v>
      </c>
      <c r="F20" s="8">
        <v>3.9401732658057131E-2</v>
      </c>
      <c r="G20" s="8">
        <v>4.2062862064887296E-2</v>
      </c>
      <c r="H20" s="8">
        <v>3.6580523342976567E-2</v>
      </c>
      <c r="I20" s="8">
        <v>6.2526873734493948E-2</v>
      </c>
      <c r="J20" s="8">
        <v>5.427816733008739E-2</v>
      </c>
      <c r="K20" s="8">
        <v>4.4441963039474119E-2</v>
      </c>
      <c r="L20" s="8">
        <v>5.6349227561874882E-2</v>
      </c>
      <c r="M20" s="8">
        <v>2.5814572803931846E-2</v>
      </c>
      <c r="N20" s="8">
        <v>1.6803354504532519E-2</v>
      </c>
      <c r="O20" s="8">
        <v>1.9939961793867367E-2</v>
      </c>
      <c r="P20" s="8">
        <v>3.9260805194342829E-2</v>
      </c>
      <c r="Q20" s="8">
        <v>2.7805430640896578E-2</v>
      </c>
      <c r="R20" s="8">
        <v>4.0546407935605489E-2</v>
      </c>
      <c r="S20" s="8">
        <v>5.185363505055296E-2</v>
      </c>
      <c r="T20" s="8">
        <v>7.2066848740999223E-3</v>
      </c>
      <c r="U20" s="8">
        <v>-8.26903655827117E-2</v>
      </c>
      <c r="V20" s="8">
        <v>2.992337502201825E-2</v>
      </c>
      <c r="W20" s="8">
        <v>2.5708177445218139E-2</v>
      </c>
      <c r="X20" s="8">
        <v>-1.4261893595955422E-2</v>
      </c>
      <c r="Y20" s="8">
        <v>-7.5856491148328375E-3</v>
      </c>
      <c r="Z20" s="8">
        <v>-6.3173145553914178E-3</v>
      </c>
      <c r="AA20" s="8">
        <v>1.35082979544765E-3</v>
      </c>
      <c r="AB20" s="8">
        <v>2.1353932463972436E-2</v>
      </c>
      <c r="AC20" s="8">
        <v>2.6342685528293108E-2</v>
      </c>
      <c r="AD20" s="8">
        <v>2.9445444685369582E-2</v>
      </c>
      <c r="AE20" s="8">
        <v>2.536924584372735E-2</v>
      </c>
      <c r="AF20" s="8">
        <v>1.0614126358313047E-2</v>
      </c>
      <c r="AG20" s="8">
        <v>8.3432509044265579E-3</v>
      </c>
      <c r="AH20" s="8">
        <v>9.2772042116917586E-3</v>
      </c>
      <c r="AI20" s="8">
        <v>1.0742257351151752E-2</v>
      </c>
      <c r="AJ20" s="8">
        <v>1.2075678382785338E-2</v>
      </c>
      <c r="AK20" s="8">
        <v>1.3043744497183152E-2</v>
      </c>
      <c r="AL20" s="8">
        <v>1.367425371762776E-2</v>
      </c>
      <c r="AM20" s="8">
        <v>1.4051848727069993E-2</v>
      </c>
      <c r="AN20" s="8">
        <v>1.4276706344933388E-2</v>
      </c>
      <c r="AO20" s="8">
        <v>1.4441237892022007E-2</v>
      </c>
      <c r="AP20" s="8">
        <v>1.4595555184845344E-2</v>
      </c>
      <c r="AQ20" s="8">
        <v>1.4762004261974049E-2</v>
      </c>
      <c r="AR20" s="8">
        <v>1.4955327924650819E-2</v>
      </c>
      <c r="AS20" s="8">
        <v>1.5168429917655768E-2</v>
      </c>
      <c r="AT20" s="8">
        <v>1.5371689997699445E-2</v>
      </c>
      <c r="AU20" s="8">
        <v>1.5543372735498995E-2</v>
      </c>
      <c r="AV20" s="8">
        <v>1.5683909977435073E-2</v>
      </c>
      <c r="AW20" s="8">
        <v>1.5806669122809369E-2</v>
      </c>
      <c r="AX20" s="8">
        <v>1.590902403256278E-2</v>
      </c>
      <c r="AY20" s="8">
        <v>1.5956948773270474E-2</v>
      </c>
      <c r="AZ20" s="8">
        <v>1.5939375937346956E-2</v>
      </c>
      <c r="BA20" s="8">
        <v>1.5887694631519622E-2</v>
      </c>
      <c r="BB20" s="8">
        <v>1.584318955487829E-2</v>
      </c>
      <c r="BC20" s="8">
        <v>1.5831664340511198E-2</v>
      </c>
      <c r="BD20" s="8">
        <v>1.5858223183006004E-2</v>
      </c>
      <c r="BE20" s="8">
        <v>1.590206158716656E-2</v>
      </c>
      <c r="BF20" s="8">
        <v>1.59357562961846E-2</v>
      </c>
      <c r="BG20" s="8">
        <v>1.5932203893021413E-2</v>
      </c>
      <c r="BH20" s="8">
        <v>1.587375803623603E-2</v>
      </c>
      <c r="BI20" s="8">
        <v>1.5760631932618452E-2</v>
      </c>
      <c r="BJ20" s="8">
        <v>1.5611809207815242E-2</v>
      </c>
      <c r="BK20" s="8">
        <v>1.5448509244790465E-2</v>
      </c>
      <c r="BL20" s="8">
        <v>1.5290097478112941E-2</v>
      </c>
      <c r="BM20" s="8">
        <v>1.5142864329531713E-2</v>
      </c>
      <c r="BN20" s="8">
        <v>1.5014226121124574E-2</v>
      </c>
      <c r="BO20" s="8">
        <v>1.4913666836410489E-2</v>
      </c>
      <c r="BP20" s="8">
        <v>1.4841938757669926E-2</v>
      </c>
      <c r="BQ20" s="8">
        <v>1.4912603960078208E-2</v>
      </c>
      <c r="BR20" s="8">
        <v>1.499983552536599E-2</v>
      </c>
      <c r="BS20" s="8">
        <v>1.5103243057094762E-2</v>
      </c>
      <c r="BT20" s="8">
        <v>1.521144308010336E-2</v>
      </c>
      <c r="BV20" s="9">
        <f t="shared" si="0"/>
        <v>6.2526873734493948E-2</v>
      </c>
      <c r="BW20" s="10">
        <f t="shared" si="1"/>
        <v>-8.26903655827117E-2</v>
      </c>
      <c r="BX20" s="10">
        <f t="shared" si="2"/>
        <v>1.568038728169064E-2</v>
      </c>
      <c r="BY20" s="41">
        <f t="shared" si="3"/>
        <v>2.1439179937797044E-2</v>
      </c>
      <c r="BZ20" s="13">
        <f t="shared" si="4"/>
        <v>1.5956948773270474E-2</v>
      </c>
      <c r="CA20" s="14">
        <f t="shared" si="5"/>
        <v>8.3432509044265579E-3</v>
      </c>
      <c r="CB20" s="51">
        <f t="shared" si="6"/>
        <v>1.4623122861126674E-2</v>
      </c>
      <c r="CC20" s="15">
        <f t="shared" si="7"/>
        <v>1.8473237565913654E-3</v>
      </c>
    </row>
    <row r="21" spans="1:81" x14ac:dyDescent="0.2">
      <c r="A21" s="2" t="s">
        <v>378</v>
      </c>
      <c r="B21" s="3">
        <v>0</v>
      </c>
      <c r="C21" s="8">
        <v>1.0205490812214002E-2</v>
      </c>
      <c r="D21" s="8">
        <v>1.4619820772894254E-2</v>
      </c>
      <c r="E21" s="8">
        <v>-5.5336000492911541E-3</v>
      </c>
      <c r="F21" s="8">
        <v>2.317259484587586E-2</v>
      </c>
      <c r="G21" s="8">
        <v>2.1746160602593934E-2</v>
      </c>
      <c r="H21" s="8">
        <v>1.3675488645216838E-2</v>
      </c>
      <c r="I21" s="8">
        <v>2.3416981471494625E-2</v>
      </c>
      <c r="J21" s="8">
        <v>3.5581357829308047E-2</v>
      </c>
      <c r="K21" s="8">
        <v>3.2974893447031306E-2</v>
      </c>
      <c r="L21" s="8">
        <v>4.025830288618848E-2</v>
      </c>
      <c r="M21" s="8">
        <v>1.9707240241717328E-2</v>
      </c>
      <c r="N21" s="8">
        <v>1.0733123033974223E-2</v>
      </c>
      <c r="O21" s="8">
        <v>8.5479722580894535E-3</v>
      </c>
      <c r="P21" s="8">
        <v>2.5898187343972534E-2</v>
      </c>
      <c r="Q21" s="8">
        <v>1.6547991874392043E-2</v>
      </c>
      <c r="R21" s="8">
        <v>2.5301818639772877E-2</v>
      </c>
      <c r="S21" s="8">
        <v>2.3553195301435847E-2</v>
      </c>
      <c r="T21" s="8">
        <v>7.3538673010919986E-4</v>
      </c>
      <c r="U21" s="8">
        <v>-2.8821535407648202E-2</v>
      </c>
      <c r="V21" s="8">
        <v>1.8937785977557686E-2</v>
      </c>
      <c r="W21" s="8">
        <v>2.1097502780335065E-2</v>
      </c>
      <c r="X21" s="8">
        <v>2.2911012880599824E-3</v>
      </c>
      <c r="Y21" s="8">
        <v>6.0380670748503285E-3</v>
      </c>
      <c r="Z21" s="8">
        <v>9.909021805679652E-3</v>
      </c>
      <c r="AA21" s="8">
        <v>9.7934971987632125E-3</v>
      </c>
      <c r="AB21" s="8">
        <v>1.1084261737833945E-2</v>
      </c>
      <c r="AC21" s="8">
        <v>2.3192825773265868E-2</v>
      </c>
      <c r="AD21" s="8">
        <v>1.8964677606948088E-2</v>
      </c>
      <c r="AE21" s="8">
        <v>1.9205877618644784E-2</v>
      </c>
      <c r="AF21" s="8">
        <v>1.4971949089341186E-2</v>
      </c>
      <c r="AG21" s="8">
        <v>1.3517547877754721E-2</v>
      </c>
      <c r="AH21" s="8">
        <v>1.3179131827724788E-2</v>
      </c>
      <c r="AI21" s="8">
        <v>1.3630901113084404E-2</v>
      </c>
      <c r="AJ21" s="8">
        <v>1.4460241229609316E-2</v>
      </c>
      <c r="AK21" s="8">
        <v>1.5179266344872655E-2</v>
      </c>
      <c r="AL21" s="8">
        <v>1.5715145515821982E-2</v>
      </c>
      <c r="AM21" s="8">
        <v>1.6005671492296036E-2</v>
      </c>
      <c r="AN21" s="8">
        <v>1.6191526107854459E-2</v>
      </c>
      <c r="AO21" s="8">
        <v>1.6314494489721998E-2</v>
      </c>
      <c r="AP21" s="8">
        <v>1.6413743921062096E-2</v>
      </c>
      <c r="AQ21" s="8">
        <v>1.6519718449998555E-2</v>
      </c>
      <c r="AR21" s="8">
        <v>1.6656988979435017E-2</v>
      </c>
      <c r="AS21" s="8">
        <v>1.6860501771365222E-2</v>
      </c>
      <c r="AT21" s="8">
        <v>1.7156665865433851E-2</v>
      </c>
      <c r="AU21" s="8">
        <v>1.7538091231585007E-2</v>
      </c>
      <c r="AV21" s="8">
        <v>1.7966766616470453E-2</v>
      </c>
      <c r="AW21" s="8">
        <v>1.8394096681195071E-2</v>
      </c>
      <c r="AX21" s="8">
        <v>1.8803103980971514E-2</v>
      </c>
      <c r="AY21" s="8">
        <v>1.9211291799346997E-2</v>
      </c>
      <c r="AZ21" s="8">
        <v>1.9630456498783477E-2</v>
      </c>
      <c r="BA21" s="8">
        <v>2.0071187733921692E-2</v>
      </c>
      <c r="BB21" s="8">
        <v>2.0536277893527188E-2</v>
      </c>
      <c r="BC21" s="8">
        <v>2.1008090842224547E-2</v>
      </c>
      <c r="BD21" s="8">
        <v>2.1471522061144777E-2</v>
      </c>
      <c r="BE21" s="8">
        <v>2.190497345268172E-2</v>
      </c>
      <c r="BF21" s="8">
        <v>2.2321122421953055E-2</v>
      </c>
      <c r="BG21" s="8">
        <v>2.2646552410714671E-2</v>
      </c>
      <c r="BH21" s="8">
        <v>2.29889666496228E-2</v>
      </c>
      <c r="BI21" s="8">
        <v>2.3337639006361544E-2</v>
      </c>
      <c r="BJ21" s="8">
        <v>2.3669125101653643E-2</v>
      </c>
      <c r="BK21" s="8">
        <v>2.3975107830452647E-2</v>
      </c>
      <c r="BL21" s="8">
        <v>2.435793177886536E-2</v>
      </c>
      <c r="BM21" s="8">
        <v>2.4707049695358085E-2</v>
      </c>
      <c r="BN21" s="8">
        <v>2.5011429840899879E-2</v>
      </c>
      <c r="BO21" s="8">
        <v>2.5257860578305813E-2</v>
      </c>
      <c r="BP21" s="8">
        <v>2.5462823783250599E-2</v>
      </c>
      <c r="BQ21" s="8">
        <v>2.555880773988739E-2</v>
      </c>
      <c r="BR21" s="8">
        <v>2.5667066988186216E-2</v>
      </c>
      <c r="BS21" s="8">
        <v>2.5789503768891109E-2</v>
      </c>
      <c r="BT21" s="8">
        <v>2.5922990395431444E-2</v>
      </c>
      <c r="BV21" s="9">
        <f t="shared" si="0"/>
        <v>4.025830288618848E-2</v>
      </c>
      <c r="BW21" s="10">
        <f t="shared" si="1"/>
        <v>-2.8821535407648202E-2</v>
      </c>
      <c r="BX21" s="10">
        <f t="shared" si="2"/>
        <v>1.7870687619694972E-2</v>
      </c>
      <c r="BY21" s="41">
        <f t="shared" si="3"/>
        <v>9.4662575455726084E-3</v>
      </c>
      <c r="BZ21" s="13">
        <f t="shared" si="4"/>
        <v>2.5922990395431444E-2</v>
      </c>
      <c r="CA21" s="14">
        <f t="shared" si="5"/>
        <v>1.3179131827724788E-2</v>
      </c>
      <c r="CB21" s="51">
        <f t="shared" si="6"/>
        <v>1.9902032459928366E-2</v>
      </c>
      <c r="CC21" s="15">
        <f t="shared" si="7"/>
        <v>4.0730343486134971E-3</v>
      </c>
    </row>
    <row r="22" spans="1:81" x14ac:dyDescent="0.2">
      <c r="A22" s="2" t="s">
        <v>370</v>
      </c>
      <c r="B22" s="3">
        <v>0</v>
      </c>
      <c r="C22" s="8">
        <v>-1.0865432576763756E-2</v>
      </c>
      <c r="D22" s="8">
        <v>3.7397645764398746E-3</v>
      </c>
      <c r="E22" s="8">
        <v>2.5269248808559075E-2</v>
      </c>
      <c r="F22" s="8">
        <v>3.8800385159700079E-2</v>
      </c>
      <c r="G22" s="8">
        <v>2.4697344548902933E-2</v>
      </c>
      <c r="H22" s="8">
        <v>2.5387349221120736E-2</v>
      </c>
      <c r="I22" s="8">
        <v>4.0381667586271597E-2</v>
      </c>
      <c r="J22" s="8">
        <v>3.1378084302057463E-2</v>
      </c>
      <c r="K22" s="8">
        <v>3.2166514523795042E-2</v>
      </c>
      <c r="L22" s="8">
        <v>3.6642024162502951E-2</v>
      </c>
      <c r="M22" s="8">
        <v>2.5441305753691079E-2</v>
      </c>
      <c r="N22" s="8">
        <v>2.457877621440141E-2</v>
      </c>
      <c r="O22" s="8">
        <v>3.3259093124290429E-2</v>
      </c>
      <c r="P22" s="8">
        <v>2.3644553371214849E-2</v>
      </c>
      <c r="Q22" s="8">
        <v>3.0960889338918385E-2</v>
      </c>
      <c r="R22" s="8">
        <v>2.4559399867297049E-2</v>
      </c>
      <c r="S22" s="8">
        <v>2.3567095987024445E-2</v>
      </c>
      <c r="T22" s="8">
        <v>-4.7254058415270306E-3</v>
      </c>
      <c r="U22" s="8">
        <v>-4.1877618315860898E-2</v>
      </c>
      <c r="V22" s="8">
        <v>1.6946078165209988E-2</v>
      </c>
      <c r="W22" s="8">
        <v>1.4525652970846625E-2</v>
      </c>
      <c r="X22" s="8">
        <v>1.4813885205254618E-2</v>
      </c>
      <c r="Y22" s="8">
        <v>2.052388507445202E-2</v>
      </c>
      <c r="Z22" s="8">
        <v>3.0542510121456035E-2</v>
      </c>
      <c r="AA22" s="8">
        <v>2.345939513742934E-2</v>
      </c>
      <c r="AB22" s="8">
        <v>1.9357909544843732E-2</v>
      </c>
      <c r="AC22" s="8">
        <v>1.7871509827824594E-2</v>
      </c>
      <c r="AD22" s="8">
        <v>1.39115165563235E-2</v>
      </c>
      <c r="AE22" s="8">
        <v>1.3122880809741666E-2</v>
      </c>
      <c r="AF22" s="8">
        <v>1.3526699169509326E-2</v>
      </c>
      <c r="AG22" s="8">
        <v>1.4892366729956308E-2</v>
      </c>
      <c r="AH22" s="8">
        <v>1.602450574536185E-2</v>
      </c>
      <c r="AI22" s="8">
        <v>1.6817274043064323E-2</v>
      </c>
      <c r="AJ22" s="8">
        <v>1.7410952326867957E-2</v>
      </c>
      <c r="AK22" s="8">
        <v>1.7951816656378572E-2</v>
      </c>
      <c r="AL22" s="8">
        <v>1.8478047347284532E-2</v>
      </c>
      <c r="AM22" s="8">
        <v>1.9028358550400526E-2</v>
      </c>
      <c r="AN22" s="8">
        <v>1.9569052265884235E-2</v>
      </c>
      <c r="AO22" s="8">
        <v>2.0045793866902084E-2</v>
      </c>
      <c r="AP22" s="8">
        <v>2.0423194312169102E-2</v>
      </c>
      <c r="AQ22" s="8">
        <v>2.0711091563111683E-2</v>
      </c>
      <c r="AR22" s="8">
        <v>2.0937811954435892E-2</v>
      </c>
      <c r="AS22" s="8">
        <v>2.1125737652121668E-2</v>
      </c>
      <c r="AT22" s="8">
        <v>2.1291480463741186E-2</v>
      </c>
      <c r="AU22" s="8">
        <v>2.1443837080267869E-2</v>
      </c>
      <c r="AV22" s="8">
        <v>2.1589104268586512E-2</v>
      </c>
      <c r="AW22" s="8">
        <v>2.1624377505942816E-2</v>
      </c>
      <c r="AX22" s="8">
        <v>2.1647770793915777E-2</v>
      </c>
      <c r="AY22" s="8">
        <v>2.1651079566538112E-2</v>
      </c>
      <c r="AZ22" s="8">
        <v>2.1634711573089493E-2</v>
      </c>
      <c r="BA22" s="8">
        <v>2.160564266455367E-2</v>
      </c>
      <c r="BB22" s="8">
        <v>2.1678080213910267E-2</v>
      </c>
      <c r="BC22" s="8">
        <v>2.1741541127532127E-2</v>
      </c>
      <c r="BD22" s="8">
        <v>2.1792372940212967E-2</v>
      </c>
      <c r="BE22" s="8">
        <v>2.1832645492600333E-2</v>
      </c>
      <c r="BF22" s="8">
        <v>2.1869219864488754E-2</v>
      </c>
      <c r="BG22" s="8">
        <v>2.1903631084289943E-2</v>
      </c>
      <c r="BH22" s="8">
        <v>2.1937906728376255E-2</v>
      </c>
      <c r="BI22" s="8">
        <v>2.1982099240189568E-2</v>
      </c>
      <c r="BJ22" s="8">
        <v>2.2053028492415194E-2</v>
      </c>
      <c r="BK22" s="8">
        <v>2.2162403594889524E-2</v>
      </c>
      <c r="BL22" s="8">
        <v>2.2197216279132848E-2</v>
      </c>
      <c r="BM22" s="8">
        <v>2.2263679280351001E-2</v>
      </c>
      <c r="BN22" s="8">
        <v>2.2361737668034065E-2</v>
      </c>
      <c r="BO22" s="8">
        <v>2.2492087256360982E-2</v>
      </c>
      <c r="BP22" s="8">
        <v>2.2652070630283738E-2</v>
      </c>
      <c r="BQ22" s="8">
        <v>2.2928925945452594E-2</v>
      </c>
      <c r="BR22" s="8">
        <v>2.3196390937441524E-2</v>
      </c>
      <c r="BS22" s="8">
        <v>2.344115760307508E-2</v>
      </c>
      <c r="BT22" s="8">
        <v>2.366005673968119E-2</v>
      </c>
      <c r="BV22" s="9">
        <f t="shared" si="0"/>
        <v>4.0381667586271597E-2</v>
      </c>
      <c r="BW22" s="10">
        <f t="shared" si="1"/>
        <v>-4.1877618315860898E-2</v>
      </c>
      <c r="BX22" s="10">
        <f t="shared" si="2"/>
        <v>2.0079679161186186E-2</v>
      </c>
      <c r="BY22" s="41">
        <f t="shared" si="3"/>
        <v>1.0935391911791967E-2</v>
      </c>
      <c r="BZ22" s="13">
        <f t="shared" si="4"/>
        <v>2.366005673968119E-2</v>
      </c>
      <c r="CA22" s="14">
        <f t="shared" si="5"/>
        <v>1.3526699169509326E-2</v>
      </c>
      <c r="CB22" s="51">
        <f t="shared" si="6"/>
        <v>2.0818950176068329E-2</v>
      </c>
      <c r="CC22" s="15">
        <f t="shared" si="7"/>
        <v>2.3028998083358767E-3</v>
      </c>
    </row>
    <row r="23" spans="1:81" x14ac:dyDescent="0.2">
      <c r="A23" s="2" t="s">
        <v>354</v>
      </c>
      <c r="B23" s="3">
        <v>0</v>
      </c>
      <c r="C23" s="8">
        <v>3.1000000016009333E-2</v>
      </c>
      <c r="D23" s="8">
        <v>6.9999999989416306E-3</v>
      </c>
      <c r="E23" s="8">
        <v>-1.5999999998493108E-2</v>
      </c>
      <c r="F23" s="8">
        <v>2.0000000007648344E-2</v>
      </c>
      <c r="G23" s="8">
        <v>2.0997197745553642E-2</v>
      </c>
      <c r="H23" s="8">
        <v>2.8954364928841292E-2</v>
      </c>
      <c r="I23" s="8">
        <v>4.6001972064633412E-2</v>
      </c>
      <c r="J23" s="8">
        <v>3.8707387300685125E-2</v>
      </c>
      <c r="K23" s="8">
        <v>2.9484415593582725E-2</v>
      </c>
      <c r="L23" s="8">
        <v>4.0539176422173195E-2</v>
      </c>
      <c r="M23" s="8">
        <v>4.1901182558519379E-2</v>
      </c>
      <c r="N23" s="8">
        <v>3.9875960606260419E-2</v>
      </c>
      <c r="O23" s="8">
        <v>5.808442479372089E-2</v>
      </c>
      <c r="P23" s="8">
        <v>4.7715540483642238E-2</v>
      </c>
      <c r="Q23" s="8">
        <v>7.9369469931893644E-3</v>
      </c>
      <c r="R23" s="8">
        <v>5.5855548523368492E-2</v>
      </c>
      <c r="S23" s="8">
        <v>3.1683539351911927E-2</v>
      </c>
      <c r="T23" s="8">
        <v>-2.3280469774590307E-3</v>
      </c>
      <c r="U23" s="8">
        <v>-4.3128532013324339E-2</v>
      </c>
      <c r="V23" s="8">
        <v>-5.4619090622060495E-2</v>
      </c>
      <c r="W23" s="8">
        <v>-9.1696512214811343E-2</v>
      </c>
      <c r="X23" s="8">
        <v>-7.3203096010007296E-2</v>
      </c>
      <c r="Y23" s="8">
        <v>-3.1676836454128554E-2</v>
      </c>
      <c r="Z23" s="8">
        <v>7.7207530364904464E-3</v>
      </c>
      <c r="AA23" s="8">
        <v>-3.4762664945854338E-3</v>
      </c>
      <c r="AB23" s="8">
        <v>-2.6029666637320537E-3</v>
      </c>
      <c r="AC23" s="8">
        <v>1.3007353939483268E-2</v>
      </c>
      <c r="AD23" s="8">
        <v>1.9541504113127495E-2</v>
      </c>
      <c r="AE23" s="8">
        <v>2.3239205324816492E-2</v>
      </c>
      <c r="AF23" s="8">
        <v>4.0080570410492955E-2</v>
      </c>
      <c r="AG23" s="8">
        <v>3.5135916150912827E-2</v>
      </c>
      <c r="AH23" s="8">
        <v>2.7742353820084054E-2</v>
      </c>
      <c r="AI23" s="8">
        <v>2.2246774585970464E-2</v>
      </c>
      <c r="AJ23" s="8">
        <v>1.8607242775759314E-2</v>
      </c>
      <c r="AK23" s="8">
        <v>1.627259371169032E-2</v>
      </c>
      <c r="AL23" s="8">
        <v>1.4698670792167245E-2</v>
      </c>
      <c r="AM23" s="8">
        <v>1.3593368507113457E-2</v>
      </c>
      <c r="AN23" s="8">
        <v>1.2774719553932057E-2</v>
      </c>
      <c r="AO23" s="8">
        <v>1.2134028860423252E-2</v>
      </c>
      <c r="AP23" s="8">
        <v>1.1604375749471707E-2</v>
      </c>
      <c r="AQ23" s="8">
        <v>1.1145820597826095E-2</v>
      </c>
      <c r="AR23" s="8">
        <v>1.0727979195921389E-2</v>
      </c>
      <c r="AS23" s="8">
        <v>1.0325150346348622E-2</v>
      </c>
      <c r="AT23" s="8">
        <v>9.9216109790389861E-3</v>
      </c>
      <c r="AU23" s="8">
        <v>9.5188522097093831E-3</v>
      </c>
      <c r="AV23" s="8">
        <v>9.1261280721293137E-3</v>
      </c>
      <c r="AW23" s="8">
        <v>8.7430870650346826E-3</v>
      </c>
      <c r="AX23" s="8">
        <v>8.38235695331635E-3</v>
      </c>
      <c r="AY23" s="8">
        <v>8.0645293527661366E-3</v>
      </c>
      <c r="AZ23" s="8">
        <v>7.8080712591892532E-3</v>
      </c>
      <c r="BA23" s="8">
        <v>7.6216838560076994E-3</v>
      </c>
      <c r="BB23" s="8">
        <v>7.5018294051956147E-3</v>
      </c>
      <c r="BC23" s="8">
        <v>7.4544503985713995E-3</v>
      </c>
      <c r="BD23" s="8">
        <v>7.4863525237474082E-3</v>
      </c>
      <c r="BE23" s="8">
        <v>7.5998943204556024E-3</v>
      </c>
      <c r="BF23" s="8">
        <v>7.7861227150561874E-3</v>
      </c>
      <c r="BG23" s="8">
        <v>7.9434699108651419E-3</v>
      </c>
      <c r="BH23" s="8">
        <v>8.1247144820810746E-3</v>
      </c>
      <c r="BI23" s="8">
        <v>8.3286947545264667E-3</v>
      </c>
      <c r="BJ23" s="8">
        <v>8.5640198751504304E-3</v>
      </c>
      <c r="BK23" s="8">
        <v>8.832146425543197E-3</v>
      </c>
      <c r="BL23" s="8">
        <v>9.1067417559165253E-3</v>
      </c>
      <c r="BM23" s="8">
        <v>9.3740338992163164E-3</v>
      </c>
      <c r="BN23" s="8">
        <v>9.6317556181406694E-3</v>
      </c>
      <c r="BO23" s="8">
        <v>9.8902319031801689E-3</v>
      </c>
      <c r="BP23" s="8">
        <v>1.015668874659692E-2</v>
      </c>
      <c r="BQ23" s="8">
        <v>1.0409998902206175E-2</v>
      </c>
      <c r="BR23" s="8">
        <v>1.0637533091794493E-2</v>
      </c>
      <c r="BS23" s="8">
        <v>1.0834729513898855E-2</v>
      </c>
      <c r="BT23" s="8">
        <v>1.100622628704695E-2</v>
      </c>
      <c r="BV23" s="9">
        <f t="shared" si="0"/>
        <v>5.808442479372089E-2</v>
      </c>
      <c r="BW23" s="10">
        <f t="shared" si="1"/>
        <v>-9.1696512214811343E-2</v>
      </c>
      <c r="BX23" s="10">
        <f t="shared" si="2"/>
        <v>1.1090995009697079E-2</v>
      </c>
      <c r="BY23" s="41">
        <f t="shared" si="3"/>
        <v>2.4606247228107291E-2</v>
      </c>
      <c r="BZ23" s="13">
        <f t="shared" si="4"/>
        <v>4.0080570410492955E-2</v>
      </c>
      <c r="CA23" s="14">
        <f t="shared" si="5"/>
        <v>7.4544503985713995E-3</v>
      </c>
      <c r="CB23" s="51">
        <f t="shared" si="6"/>
        <v>1.2120622422792564E-2</v>
      </c>
      <c r="CC23" s="15">
        <f t="shared" si="7"/>
        <v>7.1571001517263646E-3</v>
      </c>
    </row>
    <row r="24" spans="1:81" x14ac:dyDescent="0.2">
      <c r="A24" s="2" t="s">
        <v>330</v>
      </c>
      <c r="B24" s="3"/>
      <c r="C24" s="8">
        <v>0</v>
      </c>
      <c r="D24" s="8">
        <v>-3.0641803451780247E-2</v>
      </c>
      <c r="E24" s="8">
        <v>-5.7610851728666645E-3</v>
      </c>
      <c r="F24" s="8">
        <v>2.9471545567677504E-2</v>
      </c>
      <c r="G24" s="8">
        <v>1.489525475413056E-2</v>
      </c>
      <c r="H24" s="8">
        <v>1.415478187367647E-4</v>
      </c>
      <c r="I24" s="8">
        <v>3.3401635873434143E-2</v>
      </c>
      <c r="J24" s="8">
        <v>4.2358477373724224E-2</v>
      </c>
      <c r="K24" s="8">
        <v>3.1868963538884021E-2</v>
      </c>
      <c r="L24" s="8">
        <v>4.2091799316879008E-2</v>
      </c>
      <c r="M24" s="8">
        <v>3.8405104447412963E-2</v>
      </c>
      <c r="N24" s="8">
        <v>4.5282059158226806E-2</v>
      </c>
      <c r="O24" s="8">
        <v>3.848619661541508E-2</v>
      </c>
      <c r="P24" s="8">
        <v>5.0049180241843239E-2</v>
      </c>
      <c r="Q24" s="8">
        <v>4.3882151741294617E-2</v>
      </c>
      <c r="R24" s="8">
        <v>3.8511729672323858E-2</v>
      </c>
      <c r="S24" s="8">
        <v>4.3476163850331151E-3</v>
      </c>
      <c r="T24" s="8">
        <v>8.5551303732285255E-3</v>
      </c>
      <c r="U24" s="8">
        <v>-6.5999740601942025E-2</v>
      </c>
      <c r="V24" s="8">
        <v>6.8237815144771563E-3</v>
      </c>
      <c r="W24" s="8">
        <v>1.6619167370694354E-2</v>
      </c>
      <c r="X24" s="8">
        <v>-1.6437798986229213E-2</v>
      </c>
      <c r="Y24" s="8">
        <v>2.0962167080975203E-2</v>
      </c>
      <c r="Z24" s="8">
        <v>4.2277333531613781E-2</v>
      </c>
      <c r="AA24" s="8">
        <v>3.367145175274544E-2</v>
      </c>
      <c r="AB24" s="8">
        <v>2.213187490204338E-2</v>
      </c>
      <c r="AC24" s="8">
        <v>3.9887103698065696E-2</v>
      </c>
      <c r="AD24" s="8">
        <v>4.4303578429635948E-2</v>
      </c>
      <c r="AE24" s="8">
        <v>3.626953063700844E-2</v>
      </c>
      <c r="AF24" s="8">
        <v>2.2847563621580802E-2</v>
      </c>
      <c r="AG24" s="8">
        <v>2.1957133325661182E-2</v>
      </c>
      <c r="AH24" s="8">
        <v>2.3144735812737016E-2</v>
      </c>
      <c r="AI24" s="8">
        <v>2.406024266999407E-2</v>
      </c>
      <c r="AJ24" s="8">
        <v>2.433468758558921E-2</v>
      </c>
      <c r="AK24" s="8">
        <v>2.420602480092815E-2</v>
      </c>
      <c r="AL24" s="8">
        <v>2.3670961822316094E-2</v>
      </c>
      <c r="AM24" s="8">
        <v>2.2857668403716946E-2</v>
      </c>
      <c r="AN24" s="8">
        <v>2.1860108715331616E-2</v>
      </c>
      <c r="AO24" s="8">
        <v>2.0785173934597223E-2</v>
      </c>
      <c r="AP24" s="8">
        <v>1.9711501093135464E-2</v>
      </c>
      <c r="AQ24" s="8">
        <v>1.8673683076369185E-2</v>
      </c>
      <c r="AR24" s="8">
        <v>1.7566788283181811E-2</v>
      </c>
      <c r="AS24" s="8">
        <v>1.6456023739003678E-2</v>
      </c>
      <c r="AT24" s="8">
        <v>1.5351121131724987E-2</v>
      </c>
      <c r="AU24" s="8">
        <v>1.4302325363370727E-2</v>
      </c>
      <c r="AV24" s="8">
        <v>1.3427772543087579E-2</v>
      </c>
      <c r="AW24" s="8">
        <v>1.2803738634352912E-2</v>
      </c>
      <c r="AX24" s="8">
        <v>1.2412888512218334E-2</v>
      </c>
      <c r="AY24" s="8">
        <v>1.2199197393804484E-2</v>
      </c>
      <c r="AZ24" s="8">
        <v>1.2126236588404504E-2</v>
      </c>
      <c r="BA24" s="8">
        <v>1.2195527322664601E-2</v>
      </c>
      <c r="BB24" s="8">
        <v>1.2385075464507622E-2</v>
      </c>
      <c r="BC24" s="8">
        <v>1.2638555328084777E-2</v>
      </c>
      <c r="BD24" s="8">
        <v>1.2881710867912455E-2</v>
      </c>
      <c r="BE24" s="8">
        <v>1.3066004315291035E-2</v>
      </c>
      <c r="BF24" s="8">
        <v>1.3184971438968685E-2</v>
      </c>
      <c r="BG24" s="8">
        <v>1.3344272291768489E-2</v>
      </c>
      <c r="BH24" s="8">
        <v>1.3436529388593188E-2</v>
      </c>
      <c r="BI24" s="8">
        <v>1.3446908590263318E-2</v>
      </c>
      <c r="BJ24" s="8">
        <v>1.3387791497138535E-2</v>
      </c>
      <c r="BK24" s="8">
        <v>1.3316662615260766E-2</v>
      </c>
      <c r="BL24" s="8">
        <v>1.3206203916680259E-2</v>
      </c>
      <c r="BM24" s="8">
        <v>1.3185686599145541E-2</v>
      </c>
      <c r="BN24" s="8">
        <v>1.3245044216165125E-2</v>
      </c>
      <c r="BO24" s="8">
        <v>1.3372031812897145E-2</v>
      </c>
      <c r="BP24" s="8">
        <v>1.3563388342642035E-2</v>
      </c>
      <c r="BQ24" s="8">
        <v>1.3812837273294409E-2</v>
      </c>
      <c r="BR24" s="8">
        <v>1.4079717396580982E-2</v>
      </c>
      <c r="BS24" s="8">
        <v>1.4294008324035712E-2</v>
      </c>
      <c r="BT24" s="8">
        <v>1.4416041126339652E-2</v>
      </c>
      <c r="BV24" s="9">
        <f t="shared" si="0"/>
        <v>5.0049180241843239E-2</v>
      </c>
      <c r="BW24" s="10">
        <f t="shared" si="1"/>
        <v>-6.5999740601942025E-2</v>
      </c>
      <c r="BX24" s="10">
        <f t="shared" si="2"/>
        <v>1.8100978553743229E-2</v>
      </c>
      <c r="BY24" s="41">
        <f t="shared" si="3"/>
        <v>1.7404879729825698E-2</v>
      </c>
      <c r="BZ24" s="13">
        <f t="shared" si="4"/>
        <v>2.433468758558921E-2</v>
      </c>
      <c r="CA24" s="14">
        <f t="shared" si="5"/>
        <v>1.2126236588404504E-2</v>
      </c>
      <c r="CB24" s="51">
        <f t="shared" si="6"/>
        <v>1.6127184028764396E-2</v>
      </c>
      <c r="CC24" s="15">
        <f t="shared" si="7"/>
        <v>4.2807676634405156E-3</v>
      </c>
    </row>
    <row r="25" spans="1:81" x14ac:dyDescent="0.2">
      <c r="A25" s="2" t="s">
        <v>320</v>
      </c>
      <c r="B25" s="3">
        <v>0</v>
      </c>
      <c r="C25" s="8">
        <v>8.9277255842945991E-2</v>
      </c>
      <c r="D25" s="8">
        <v>6.5241179892120194E-2</v>
      </c>
      <c r="E25" s="8">
        <v>7.9554371385331946E-2</v>
      </c>
      <c r="F25" s="8">
        <v>7.5399688091215555E-2</v>
      </c>
      <c r="G25" s="8">
        <v>8.2201460688826833E-2</v>
      </c>
      <c r="H25" s="8">
        <v>7.8179924641650134E-2</v>
      </c>
      <c r="I25" s="8">
        <v>4.6999041560874311E-2</v>
      </c>
      <c r="J25" s="8">
        <v>-0.13126748573962133</v>
      </c>
      <c r="K25" s="8">
        <v>7.9115286145643449E-3</v>
      </c>
      <c r="L25" s="8">
        <v>4.9200413863095038E-2</v>
      </c>
      <c r="M25" s="8">
        <v>3.6434664474780165E-2</v>
      </c>
      <c r="N25" s="8">
        <v>4.4994753981110858E-2</v>
      </c>
      <c r="O25" s="8">
        <v>4.7803691216758759E-2</v>
      </c>
      <c r="P25" s="8">
        <v>5.0308739513585499E-2</v>
      </c>
      <c r="Q25" s="8">
        <v>5.6925712914173809E-2</v>
      </c>
      <c r="R25" s="8">
        <v>5.5009517855165502E-2</v>
      </c>
      <c r="S25" s="8">
        <v>6.3450222503066422E-2</v>
      </c>
      <c r="T25" s="8">
        <v>6.0137025026323343E-2</v>
      </c>
      <c r="U25" s="8">
        <v>4.7017685170512857E-2</v>
      </c>
      <c r="V25" s="8">
        <v>6.3776256856562741E-2</v>
      </c>
      <c r="W25" s="8">
        <v>6.1697842077104825E-2</v>
      </c>
      <c r="X25" s="8">
        <v>6.0300506530555964E-2</v>
      </c>
      <c r="Y25" s="8">
        <v>5.5572636889103189E-2</v>
      </c>
      <c r="Z25" s="8">
        <v>5.006668425754679E-2</v>
      </c>
      <c r="AA25" s="8">
        <v>4.8763223002216138E-2</v>
      </c>
      <c r="AB25" s="8">
        <v>5.0332795915299045E-2</v>
      </c>
      <c r="AC25" s="8">
        <v>5.0676802740899918E-2</v>
      </c>
      <c r="AD25" s="8">
        <v>5.2989673428165629E-2</v>
      </c>
      <c r="AE25" s="8">
        <v>5.3532070315962965E-2</v>
      </c>
      <c r="AF25" s="8">
        <v>4.9777343177175526E-2</v>
      </c>
      <c r="AG25" s="8">
        <v>4.7600166672404409E-2</v>
      </c>
      <c r="AH25" s="8">
        <v>4.6124901979448518E-2</v>
      </c>
      <c r="AI25" s="8">
        <v>4.5001377046037128E-2</v>
      </c>
      <c r="AJ25" s="8">
        <v>4.4199547897917135E-2</v>
      </c>
      <c r="AK25" s="8">
        <v>4.3599046315067946E-2</v>
      </c>
      <c r="AL25" s="8">
        <v>4.3028444969943624E-2</v>
      </c>
      <c r="AM25" s="8">
        <v>4.2441919717576715E-2</v>
      </c>
      <c r="AN25" s="8">
        <v>4.1889089108880562E-2</v>
      </c>
      <c r="AO25" s="8">
        <v>4.1352993607094213E-2</v>
      </c>
      <c r="AP25" s="8">
        <v>4.0790918722957592E-2</v>
      </c>
      <c r="AQ25" s="8">
        <v>4.0222433810620961E-2</v>
      </c>
      <c r="AR25" s="8">
        <v>3.9742418868180973E-2</v>
      </c>
      <c r="AS25" s="8">
        <v>3.9271291528695018E-2</v>
      </c>
      <c r="AT25" s="8">
        <v>3.8812753522499133E-2</v>
      </c>
      <c r="AU25" s="8">
        <v>3.8367629125082514E-2</v>
      </c>
      <c r="AV25" s="8">
        <v>3.7911603064263444E-2</v>
      </c>
      <c r="AW25" s="8">
        <v>3.7431641508771873E-2</v>
      </c>
      <c r="AX25" s="8">
        <v>3.6984107132763677E-2</v>
      </c>
      <c r="AY25" s="8">
        <v>3.6518301855615221E-2</v>
      </c>
      <c r="AZ25" s="8">
        <v>3.6033204681273245E-2</v>
      </c>
      <c r="BA25" s="8">
        <v>3.5544673274903404E-2</v>
      </c>
      <c r="BB25" s="8">
        <v>3.5050977146126261E-2</v>
      </c>
      <c r="BC25" s="8">
        <v>3.4555830604252602E-2</v>
      </c>
      <c r="BD25" s="8">
        <v>3.4039686135370895E-2</v>
      </c>
      <c r="BE25" s="8">
        <v>3.3441275253756064E-2</v>
      </c>
      <c r="BF25" s="8">
        <v>3.2772653014280229E-2</v>
      </c>
      <c r="BG25" s="8">
        <v>3.2096389865091002E-2</v>
      </c>
      <c r="BH25" s="8">
        <v>3.1438825974438034E-2</v>
      </c>
      <c r="BI25" s="8">
        <v>3.0801444152595225E-2</v>
      </c>
      <c r="BJ25" s="8">
        <v>3.0180858968495761E-2</v>
      </c>
      <c r="BK25" s="8">
        <v>2.9585553798656905E-2</v>
      </c>
      <c r="BL25" s="8">
        <v>2.900009259527736E-2</v>
      </c>
      <c r="BM25" s="8">
        <v>2.8471834026404963E-2</v>
      </c>
      <c r="BN25" s="8">
        <v>2.7977046378300008E-2</v>
      </c>
      <c r="BO25" s="8">
        <v>2.7497624994089254E-2</v>
      </c>
      <c r="BP25" s="8">
        <v>2.7044552976682956E-2</v>
      </c>
      <c r="BQ25" s="8">
        <v>2.6721826599786169E-2</v>
      </c>
      <c r="BR25" s="8">
        <v>2.6480229095401597E-2</v>
      </c>
      <c r="BS25" s="8">
        <v>2.6304987581485584E-2</v>
      </c>
      <c r="BT25" s="8">
        <v>2.6174583591305645E-2</v>
      </c>
      <c r="BV25" s="9">
        <f t="shared" si="0"/>
        <v>8.9277255842945991E-2</v>
      </c>
      <c r="BW25" s="10">
        <f t="shared" si="1"/>
        <v>-0.13126748573962133</v>
      </c>
      <c r="BX25" s="10">
        <f t="shared" si="2"/>
        <v>4.1193943152800921E-2</v>
      </c>
      <c r="BY25" s="41">
        <f t="shared" si="3"/>
        <v>2.6101382772879836E-2</v>
      </c>
      <c r="BZ25" s="13">
        <f t="shared" si="4"/>
        <v>4.9777343177175526E-2</v>
      </c>
      <c r="CA25" s="14">
        <f t="shared" si="5"/>
        <v>2.6174583591305645E-2</v>
      </c>
      <c r="CB25" s="51">
        <f t="shared" si="6"/>
        <v>3.5909319032657788E-2</v>
      </c>
      <c r="CC25" s="15">
        <f t="shared" si="7"/>
        <v>6.5661764536480488E-3</v>
      </c>
    </row>
    <row r="26" spans="1:81" x14ac:dyDescent="0.2">
      <c r="A26" s="2" t="s">
        <v>314</v>
      </c>
      <c r="B26" s="3">
        <v>0</v>
      </c>
      <c r="C26" s="8">
        <v>5.2851887622942462E-2</v>
      </c>
      <c r="D26" s="8">
        <v>1.4304540907294383E-2</v>
      </c>
      <c r="E26" s="8">
        <v>5.3638888080123071E-2</v>
      </c>
      <c r="F26" s="8">
        <v>5.6813108525292977E-2</v>
      </c>
      <c r="G26" s="8">
        <v>6.3947521522841999E-2</v>
      </c>
      <c r="H26" s="8">
        <v>0.15795992375731149</v>
      </c>
      <c r="I26" s="8">
        <v>9.1018221714651348E-2</v>
      </c>
      <c r="J26" s="8">
        <v>5.913299995234067E-2</v>
      </c>
      <c r="K26" s="8">
        <v>6.9354803925508524E-2</v>
      </c>
      <c r="L26" s="8">
        <v>5.5291390523629858E-2</v>
      </c>
      <c r="M26" s="8">
        <v>4.0253419923061529E-2</v>
      </c>
      <c r="N26" s="8">
        <v>4.5462534573460944E-2</v>
      </c>
      <c r="O26" s="8">
        <v>6.988166520629524E-2</v>
      </c>
      <c r="P26" s="8">
        <v>8.1930243728127738E-2</v>
      </c>
      <c r="Q26" s="8">
        <v>9.2196920618295541E-2</v>
      </c>
      <c r="R26" s="8">
        <v>9.2656044711911578E-2</v>
      </c>
      <c r="S26" s="8">
        <v>9.9402123472283055E-2</v>
      </c>
      <c r="T26" s="8">
        <v>5.9902298022831424E-2</v>
      </c>
      <c r="U26" s="8">
        <v>5.426037547467466E-2</v>
      </c>
      <c r="V26" s="8">
        <v>0.1106151934433075</v>
      </c>
      <c r="W26" s="8">
        <v>7.6199913283019782E-2</v>
      </c>
      <c r="X26" s="8">
        <v>5.5992058813204126E-2</v>
      </c>
      <c r="Y26" s="8">
        <v>6.0962948424550412E-2</v>
      </c>
      <c r="Z26" s="8">
        <v>7.1049054190753802E-2</v>
      </c>
      <c r="AA26" s="8">
        <v>7.7418295014897165E-2</v>
      </c>
      <c r="AB26" s="8">
        <v>7.8864991384741678E-2</v>
      </c>
      <c r="AC26" s="8">
        <v>6.3433835126810667E-2</v>
      </c>
      <c r="AD26" s="8">
        <v>7.1772936643317742E-2</v>
      </c>
      <c r="AE26" s="8">
        <v>7.590782663123874E-2</v>
      </c>
      <c r="AF26" s="8">
        <v>7.7205751867782446E-2</v>
      </c>
      <c r="AG26" s="8">
        <v>7.3045926181804832E-2</v>
      </c>
      <c r="AH26" s="8">
        <v>6.9218665154499259E-2</v>
      </c>
      <c r="AI26" s="8">
        <v>6.5883971328087432E-2</v>
      </c>
      <c r="AJ26" s="8">
        <v>6.3201205208500699E-2</v>
      </c>
      <c r="AK26" s="8">
        <v>6.1030698958429497E-2</v>
      </c>
      <c r="AL26" s="8">
        <v>5.9089502730628407E-2</v>
      </c>
      <c r="AM26" s="8">
        <v>5.7388621058867662E-2</v>
      </c>
      <c r="AN26" s="8">
        <v>5.5823662941576702E-2</v>
      </c>
      <c r="AO26" s="8">
        <v>5.4359428114498787E-2</v>
      </c>
      <c r="AP26" s="8">
        <v>5.2970316744902046E-2</v>
      </c>
      <c r="AQ26" s="8">
        <v>5.1645801918361878E-2</v>
      </c>
      <c r="AR26" s="8">
        <v>5.0343742018878368E-2</v>
      </c>
      <c r="AS26" s="8">
        <v>4.9110277548545245E-2</v>
      </c>
      <c r="AT26" s="8">
        <v>4.7921027176470954E-2</v>
      </c>
      <c r="AU26" s="8">
        <v>4.6761006871268496E-2</v>
      </c>
      <c r="AV26" s="8">
        <v>4.5633262528600005E-2</v>
      </c>
      <c r="AW26" s="8">
        <v>4.456509188083535E-2</v>
      </c>
      <c r="AX26" s="8">
        <v>4.355759797390002E-2</v>
      </c>
      <c r="AY26" s="8">
        <v>4.2596416413886784E-2</v>
      </c>
      <c r="AZ26" s="8">
        <v>4.1670718626581449E-2</v>
      </c>
      <c r="BA26" s="8">
        <v>4.0779501356286163E-2</v>
      </c>
      <c r="BB26" s="8">
        <v>3.9947479276370768E-2</v>
      </c>
      <c r="BC26" s="8">
        <v>3.9167694143174669E-2</v>
      </c>
      <c r="BD26" s="8">
        <v>3.8419846718280803E-2</v>
      </c>
      <c r="BE26" s="8">
        <v>3.7685844127297141E-2</v>
      </c>
      <c r="BF26" s="8">
        <v>3.6964181473330582E-2</v>
      </c>
      <c r="BG26" s="8">
        <v>3.6280710896270385E-2</v>
      </c>
      <c r="BH26" s="8">
        <v>3.5627558519124802E-2</v>
      </c>
      <c r="BI26" s="8">
        <v>3.4986364705830608E-2</v>
      </c>
      <c r="BJ26" s="8">
        <v>3.4345443756328864E-2</v>
      </c>
      <c r="BK26" s="8">
        <v>3.3710185527852765E-2</v>
      </c>
      <c r="BL26" s="8">
        <v>3.3049630691790011E-2</v>
      </c>
      <c r="BM26" s="8">
        <v>3.2424930722138923E-2</v>
      </c>
      <c r="BN26" s="8">
        <v>3.18219008149625E-2</v>
      </c>
      <c r="BO26" s="8">
        <v>3.1230502408529093E-2</v>
      </c>
      <c r="BP26" s="8">
        <v>3.0661655891883077E-2</v>
      </c>
      <c r="BQ26" s="8">
        <v>3.02175935708624E-2</v>
      </c>
      <c r="BR26" s="8">
        <v>2.9847046090700102E-2</v>
      </c>
      <c r="BS26" s="8">
        <v>2.9549795494945963E-2</v>
      </c>
      <c r="BT26" s="8">
        <v>2.9318178538424E-2</v>
      </c>
      <c r="BV26" s="9">
        <f t="shared" si="0"/>
        <v>0.15795992375731149</v>
      </c>
      <c r="BW26" s="10">
        <f t="shared" si="1"/>
        <v>0</v>
      </c>
      <c r="BX26" s="10">
        <f t="shared" si="2"/>
        <v>5.4810347932253638E-2</v>
      </c>
      <c r="BY26" s="41">
        <f t="shared" si="3"/>
        <v>2.3779293155960921E-2</v>
      </c>
      <c r="BZ26" s="13">
        <f t="shared" si="4"/>
        <v>7.7205751867782446E-2</v>
      </c>
      <c r="CA26" s="14">
        <f t="shared" si="5"/>
        <v>2.9318178538424E-2</v>
      </c>
      <c r="CB26" s="51">
        <f t="shared" si="6"/>
        <v>4.4855091170031461E-2</v>
      </c>
      <c r="CC26" s="15">
        <f t="shared" si="7"/>
        <v>1.29627596910187E-2</v>
      </c>
    </row>
    <row r="27" spans="1:81" x14ac:dyDescent="0.2">
      <c r="A27" s="2" t="s">
        <v>310</v>
      </c>
      <c r="B27" s="3">
        <v>0</v>
      </c>
      <c r="C27" s="8">
        <v>1.9296395375519859E-2</v>
      </c>
      <c r="D27" s="8">
        <v>3.3432742435599572E-2</v>
      </c>
      <c r="E27" s="8">
        <v>2.6926091720457235E-2</v>
      </c>
      <c r="F27" s="8">
        <v>5.7558270007261436E-2</v>
      </c>
      <c r="G27" s="8">
        <v>9.6344223085399472E-2</v>
      </c>
      <c r="H27" s="8">
        <v>7.7729694241185587E-2</v>
      </c>
      <c r="I27" s="8">
        <v>0.10251099732067503</v>
      </c>
      <c r="J27" s="8">
        <v>8.4776112211568444E-2</v>
      </c>
      <c r="K27" s="8">
        <v>0.10626728154342335</v>
      </c>
      <c r="L27" s="8">
        <v>9.5747020599305177E-2</v>
      </c>
      <c r="M27" s="8">
        <v>5.8360007721405704E-2</v>
      </c>
      <c r="N27" s="8">
        <v>6.3194902661014574E-2</v>
      </c>
      <c r="O27" s="8">
        <v>3.1402012023450387E-2</v>
      </c>
      <c r="P27" s="8">
        <v>6.7547194984508563E-2</v>
      </c>
      <c r="Q27" s="8">
        <v>6.0210156609480592E-2</v>
      </c>
      <c r="R27" s="8">
        <v>5.5379718715546256E-2</v>
      </c>
      <c r="S27" s="8">
        <v>5.1576995936894354E-2</v>
      </c>
      <c r="T27" s="8">
        <v>-3.9328981700741061E-2</v>
      </c>
      <c r="U27" s="8">
        <v>-4.6672692078194689E-2</v>
      </c>
      <c r="V27" s="8">
        <v>1.7606232519550513E-2</v>
      </c>
      <c r="W27" s="8">
        <v>2.9349270505393044E-2</v>
      </c>
      <c r="X27" s="8">
        <v>4.0912505767254359E-4</v>
      </c>
      <c r="Y27" s="8">
        <v>1.6216586977549019E-2</v>
      </c>
      <c r="Z27" s="8">
        <v>8.2976838797093722E-2</v>
      </c>
      <c r="AA27" s="8">
        <v>0.25485166463763442</v>
      </c>
      <c r="AB27" s="8">
        <v>5.1323034118888389E-2</v>
      </c>
      <c r="AC27" s="8">
        <v>7.8082884372738137E-2</v>
      </c>
      <c r="AD27" s="8">
        <v>4.0368576907556131E-2</v>
      </c>
      <c r="AE27" s="8">
        <v>2.874066608840864E-2</v>
      </c>
      <c r="AF27" s="8">
        <v>2.208492810971352E-2</v>
      </c>
      <c r="AG27" s="8">
        <v>2.2935920810691179E-2</v>
      </c>
      <c r="AH27" s="8">
        <v>2.4721842415419637E-2</v>
      </c>
      <c r="AI27" s="8">
        <v>2.614785851464041E-2</v>
      </c>
      <c r="AJ27" s="8">
        <v>2.6949067037773888E-2</v>
      </c>
      <c r="AK27" s="8">
        <v>2.7288843420196995E-2</v>
      </c>
      <c r="AL27" s="8">
        <v>2.7389953768267139E-2</v>
      </c>
      <c r="AM27" s="8">
        <v>2.7308503896498193E-2</v>
      </c>
      <c r="AN27" s="8">
        <v>2.7241189749572348E-2</v>
      </c>
      <c r="AO27" s="8">
        <v>2.7179316196450864E-2</v>
      </c>
      <c r="AP27" s="8">
        <v>2.7021368921152478E-2</v>
      </c>
      <c r="AQ27" s="8">
        <v>2.6742897462246562E-2</v>
      </c>
      <c r="AR27" s="8">
        <v>2.6475310942632779E-2</v>
      </c>
      <c r="AS27" s="8">
        <v>2.6115220967273478E-2</v>
      </c>
      <c r="AT27" s="8">
        <v>2.5684496960429071E-2</v>
      </c>
      <c r="AU27" s="8">
        <v>2.5217709862250803E-2</v>
      </c>
      <c r="AV27" s="8">
        <v>2.4756427473190401E-2</v>
      </c>
      <c r="AW27" s="8">
        <v>2.4222546821159874E-2</v>
      </c>
      <c r="AX27" s="8">
        <v>2.3758909962098063E-2</v>
      </c>
      <c r="AY27" s="8">
        <v>2.3377241092504164E-2</v>
      </c>
      <c r="AZ27" s="8">
        <v>2.3077387335613597E-2</v>
      </c>
      <c r="BA27" s="8">
        <v>2.2854044714044175E-2</v>
      </c>
      <c r="BB27" s="8">
        <v>2.269672510586429E-2</v>
      </c>
      <c r="BC27" s="8">
        <v>2.2594060054356824E-2</v>
      </c>
      <c r="BD27" s="8">
        <v>2.2540561398674219E-2</v>
      </c>
      <c r="BE27" s="8">
        <v>2.2537775684444483E-2</v>
      </c>
      <c r="BF27" s="8">
        <v>2.2594443064410052E-2</v>
      </c>
      <c r="BG27" s="8">
        <v>2.2597838608345411E-2</v>
      </c>
      <c r="BH27" s="8">
        <v>2.2681241298049715E-2</v>
      </c>
      <c r="BI27" s="8">
        <v>2.2854227876676347E-2</v>
      </c>
      <c r="BJ27" s="8">
        <v>2.3116201193627894E-2</v>
      </c>
      <c r="BK27" s="8">
        <v>2.3450798089207581E-2</v>
      </c>
      <c r="BL27" s="8">
        <v>2.3823088903206058E-2</v>
      </c>
      <c r="BM27" s="8">
        <v>2.4210241971840851E-2</v>
      </c>
      <c r="BN27" s="8">
        <v>2.4601493410518982E-2</v>
      </c>
      <c r="BO27" s="8">
        <v>2.4992917485628263E-2</v>
      </c>
      <c r="BP27" s="8">
        <v>2.537613749887635E-2</v>
      </c>
      <c r="BQ27" s="8">
        <v>2.5721576171845006E-2</v>
      </c>
      <c r="BR27" s="8">
        <v>2.6007069296571483E-2</v>
      </c>
      <c r="BS27" s="8">
        <v>2.6223171498323428E-2</v>
      </c>
      <c r="BT27" s="8">
        <v>2.6376924443168859E-2</v>
      </c>
      <c r="BV27" s="9">
        <f t="shared" si="0"/>
        <v>0.25485166463763442</v>
      </c>
      <c r="BW27" s="10">
        <f t="shared" si="1"/>
        <v>-4.6672692078194689E-2</v>
      </c>
      <c r="BX27" s="10">
        <f t="shared" si="2"/>
        <v>3.6841274688502818E-2</v>
      </c>
      <c r="BY27" s="41">
        <f t="shared" si="3"/>
        <v>3.7473971855081015E-2</v>
      </c>
      <c r="BZ27" s="13">
        <f t="shared" si="4"/>
        <v>2.7389953768267139E-2</v>
      </c>
      <c r="CA27" s="14">
        <f t="shared" si="5"/>
        <v>2.208492810971352E-2</v>
      </c>
      <c r="CB27" s="51">
        <f t="shared" si="6"/>
        <v>2.472067023140136E-2</v>
      </c>
      <c r="CC27" s="15">
        <f t="shared" si="7"/>
        <v>1.7530813536089558E-3</v>
      </c>
    </row>
    <row r="28" spans="1:81" x14ac:dyDescent="0.2">
      <c r="A28" s="2" t="s">
        <v>304</v>
      </c>
      <c r="B28" s="3">
        <v>0</v>
      </c>
      <c r="C28" s="8">
        <v>-2.2352551094400042E-3</v>
      </c>
      <c r="D28" s="8">
        <v>-3.3738941434558578E-2</v>
      </c>
      <c r="E28" s="8">
        <v>1.3134494656841689E-2</v>
      </c>
      <c r="F28" s="8">
        <v>3.6088579345346483E-2</v>
      </c>
      <c r="G28" s="8">
        <v>1.1658370618485847E-3</v>
      </c>
      <c r="H28" s="8">
        <v>4.7850624275962872E-2</v>
      </c>
      <c r="I28" s="8">
        <v>4.9131896175731438E-2</v>
      </c>
      <c r="J28" s="8">
        <v>7.0186092768399932E-2</v>
      </c>
      <c r="K28" s="8">
        <v>3.8944955508683377E-2</v>
      </c>
      <c r="L28" s="8">
        <v>4.602995690723044E-2</v>
      </c>
      <c r="M28" s="8">
        <v>3.9275371909296197E-2</v>
      </c>
      <c r="N28" s="8">
        <v>5.5050629147093133E-3</v>
      </c>
      <c r="O28" s="8">
        <v>2.3567107122519637E-2</v>
      </c>
      <c r="P28" s="8">
        <v>8.0742850133723287E-2</v>
      </c>
      <c r="Q28" s="8">
        <v>6.390525812825909E-2</v>
      </c>
      <c r="R28" s="8">
        <v>5.0171878352678556E-2</v>
      </c>
      <c r="S28" s="8">
        <v>9.4282788281095931E-2</v>
      </c>
      <c r="T28" s="8">
        <v>1.6589148755094429E-2</v>
      </c>
      <c r="U28" s="8">
        <v>-6.5052544199164841E-2</v>
      </c>
      <c r="V28" s="8">
        <v>-3.6056364650224104E-2</v>
      </c>
      <c r="W28" s="8">
        <v>1.9630239328564114E-2</v>
      </c>
      <c r="X28" s="8">
        <v>1.3192599891445056E-2</v>
      </c>
      <c r="Y28" s="8">
        <v>4.3081378682943372E-2</v>
      </c>
      <c r="Z28" s="8">
        <v>2.200346571279499E-2</v>
      </c>
      <c r="AA28" s="8">
        <v>4.3113178073599601E-2</v>
      </c>
      <c r="AB28" s="8">
        <v>7.481450240132359E-2</v>
      </c>
      <c r="AC28" s="8">
        <v>3.6422272344198703E-2</v>
      </c>
      <c r="AD28" s="8">
        <v>2.8432480155294204E-2</v>
      </c>
      <c r="AE28" s="8">
        <v>2.6328320414716666E-2</v>
      </c>
      <c r="AF28" s="8">
        <v>1.9532197628874703E-2</v>
      </c>
      <c r="AG28" s="8">
        <v>1.9984547511070927E-2</v>
      </c>
      <c r="AH28" s="8">
        <v>2.1240407253513283E-2</v>
      </c>
      <c r="AI28" s="8">
        <v>2.2258777917326444E-2</v>
      </c>
      <c r="AJ28" s="8">
        <v>2.2979890717679918E-2</v>
      </c>
      <c r="AK28" s="8">
        <v>2.3492789419949922E-2</v>
      </c>
      <c r="AL28" s="8">
        <v>2.3758151004161121E-2</v>
      </c>
      <c r="AM28" s="8">
        <v>2.3979754720653945E-2</v>
      </c>
      <c r="AN28" s="8">
        <v>2.4127926576966496E-2</v>
      </c>
      <c r="AO28" s="8">
        <v>2.4244083274468364E-2</v>
      </c>
      <c r="AP28" s="8">
        <v>2.4343930328542207E-2</v>
      </c>
      <c r="AQ28" s="8">
        <v>2.4438184090575632E-2</v>
      </c>
      <c r="AR28" s="8">
        <v>2.4527151376036782E-2</v>
      </c>
      <c r="AS28" s="8">
        <v>2.4601225228853885E-2</v>
      </c>
      <c r="AT28" s="8">
        <v>2.4658106402385638E-2</v>
      </c>
      <c r="AU28" s="8">
        <v>2.4701840381520901E-2</v>
      </c>
      <c r="AV28" s="8">
        <v>2.4732730649740908E-2</v>
      </c>
      <c r="AW28" s="8">
        <v>2.4737652275855115E-2</v>
      </c>
      <c r="AX28" s="8">
        <v>2.4712290806238268E-2</v>
      </c>
      <c r="AY28" s="8">
        <v>2.4659591851950768E-2</v>
      </c>
      <c r="AZ28" s="8">
        <v>2.458685249935022E-2</v>
      </c>
      <c r="BA28" s="8">
        <v>2.4499153326660528E-2</v>
      </c>
      <c r="BB28" s="8">
        <v>2.4298530267648166E-2</v>
      </c>
      <c r="BC28" s="8">
        <v>2.4077767912311865E-2</v>
      </c>
      <c r="BD28" s="8">
        <v>2.3847589650464185E-2</v>
      </c>
      <c r="BE28" s="8">
        <v>2.362225106592275E-2</v>
      </c>
      <c r="BF28" s="8">
        <v>2.3411116413200928E-2</v>
      </c>
      <c r="BG28" s="8">
        <v>2.3301412037586733E-2</v>
      </c>
      <c r="BH28" s="8">
        <v>2.3197623696303848E-2</v>
      </c>
      <c r="BI28" s="8">
        <v>2.3101081252216327E-2</v>
      </c>
      <c r="BJ28" s="8">
        <v>2.3018634489307743E-2</v>
      </c>
      <c r="BK28" s="8">
        <v>2.2949893191957171E-2</v>
      </c>
      <c r="BL28" s="8">
        <v>2.278911048586485E-2</v>
      </c>
      <c r="BM28" s="8">
        <v>2.2623069194148249E-2</v>
      </c>
      <c r="BN28" s="8">
        <v>2.2451285256917419E-2</v>
      </c>
      <c r="BO28" s="8">
        <v>2.2281914046449858E-2</v>
      </c>
      <c r="BP28" s="8">
        <v>2.2120674075573277E-2</v>
      </c>
      <c r="BQ28" s="8">
        <v>2.2058224531442683E-2</v>
      </c>
      <c r="BR28" s="8">
        <v>2.2007006068651025E-2</v>
      </c>
      <c r="BS28" s="8">
        <v>2.1979479998087026E-2</v>
      </c>
      <c r="BT28" s="8">
        <v>2.1987201669456002E-2</v>
      </c>
      <c r="BV28" s="9">
        <f t="shared" si="0"/>
        <v>9.4282788281095931E-2</v>
      </c>
      <c r="BW28" s="10">
        <f t="shared" si="1"/>
        <v>-6.5052544199164841E-2</v>
      </c>
      <c r="BX28" s="10">
        <f t="shared" si="2"/>
        <v>2.538631456978592E-2</v>
      </c>
      <c r="BY28" s="41">
        <f t="shared" si="3"/>
        <v>2.2554737174171242E-2</v>
      </c>
      <c r="BZ28" s="13">
        <f t="shared" si="4"/>
        <v>2.4737652275855115E-2</v>
      </c>
      <c r="CA28" s="14">
        <f t="shared" si="5"/>
        <v>1.9532197628874703E-2</v>
      </c>
      <c r="CB28" s="51">
        <f t="shared" si="6"/>
        <v>2.3315148793802101E-2</v>
      </c>
      <c r="CC28" s="15">
        <f t="shared" si="7"/>
        <v>1.2860972992151897E-3</v>
      </c>
    </row>
    <row r="29" spans="1:81" x14ac:dyDescent="0.2">
      <c r="A29" s="2" t="s">
        <v>302</v>
      </c>
      <c r="B29" s="3">
        <v>0</v>
      </c>
      <c r="C29" s="8">
        <v>7.7261151526971661E-2</v>
      </c>
      <c r="D29" s="8">
        <v>7.7592661170812205E-2</v>
      </c>
      <c r="E29" s="8">
        <v>4.1167563910593064E-2</v>
      </c>
      <c r="F29" s="8">
        <v>7.4278452566505448E-2</v>
      </c>
      <c r="G29" s="8">
        <v>6.6029248380630623E-2</v>
      </c>
      <c r="H29" s="8">
        <v>6.0134822037065883E-2</v>
      </c>
      <c r="I29" s="8">
        <v>4.0465979131696139E-2</v>
      </c>
      <c r="J29" s="8">
        <v>4.1315708847462274E-2</v>
      </c>
      <c r="K29" s="8">
        <v>3.5480825290140183E-2</v>
      </c>
      <c r="L29" s="8">
        <v>8.9389169377163791E-2</v>
      </c>
      <c r="M29" s="8">
        <v>-1.6525787949523973E-3</v>
      </c>
      <c r="N29" s="8">
        <v>-1.5685778596375988E-3</v>
      </c>
      <c r="O29" s="8">
        <v>1.1007704216409619E-2</v>
      </c>
      <c r="P29" s="8">
        <v>4.9648552265256995E-2</v>
      </c>
      <c r="Q29" s="8">
        <v>4.0884545841846753E-2</v>
      </c>
      <c r="R29" s="8">
        <v>5.5460673147466499E-2</v>
      </c>
      <c r="S29" s="8">
        <v>6.2125085116232048E-2</v>
      </c>
      <c r="T29" s="8">
        <v>3.1125077283837843E-2</v>
      </c>
      <c r="U29" s="8">
        <v>1.4213165318334386E-2</v>
      </c>
      <c r="V29" s="8">
        <v>5.4211811880842342E-2</v>
      </c>
      <c r="W29" s="8">
        <v>5.3626453233597937E-2</v>
      </c>
      <c r="X29" s="8">
        <v>2.1890114830543483E-2</v>
      </c>
      <c r="Y29" s="8">
        <v>4.2017126089224144E-2</v>
      </c>
      <c r="Z29" s="8">
        <v>3.4842000582075761E-2</v>
      </c>
      <c r="AA29" s="8">
        <v>2.5918373407076922E-2</v>
      </c>
      <c r="AB29" s="8">
        <v>3.9614070534524259E-2</v>
      </c>
      <c r="AC29" s="8">
        <v>3.2592150892425842E-2</v>
      </c>
      <c r="AD29" s="8">
        <v>3.7460242939274302E-2</v>
      </c>
      <c r="AE29" s="8">
        <v>3.5538627079554352E-2</v>
      </c>
      <c r="AF29" s="8">
        <v>3.7192534810308375E-2</v>
      </c>
      <c r="AG29" s="8">
        <v>3.7983989831163356E-2</v>
      </c>
      <c r="AH29" s="8">
        <v>3.7885668853697929E-2</v>
      </c>
      <c r="AI29" s="8">
        <v>3.732154551213851E-2</v>
      </c>
      <c r="AJ29" s="8">
        <v>3.6737816553551461E-2</v>
      </c>
      <c r="AK29" s="8">
        <v>3.6342625965469111E-2</v>
      </c>
      <c r="AL29" s="8">
        <v>3.5997275154349806E-2</v>
      </c>
      <c r="AM29" s="8">
        <v>3.5704950947543113E-2</v>
      </c>
      <c r="AN29" s="8">
        <v>3.543814209367957E-2</v>
      </c>
      <c r="AO29" s="8">
        <v>3.5167843915967723E-2</v>
      </c>
      <c r="AP29" s="8">
        <v>3.4880867549841987E-2</v>
      </c>
      <c r="AQ29" s="8">
        <v>3.4572330692908215E-2</v>
      </c>
      <c r="AR29" s="8">
        <v>3.4235521394824664E-2</v>
      </c>
      <c r="AS29" s="8">
        <v>3.3863155065124051E-2</v>
      </c>
      <c r="AT29" s="8">
        <v>3.3458064688177691E-2</v>
      </c>
      <c r="AU29" s="8">
        <v>3.3030720659961377E-2</v>
      </c>
      <c r="AV29" s="8">
        <v>3.2596216384891852E-2</v>
      </c>
      <c r="AW29" s="8">
        <v>3.2165777326790268E-2</v>
      </c>
      <c r="AX29" s="8">
        <v>3.1749123386705769E-2</v>
      </c>
      <c r="AY29" s="8">
        <v>3.1353790153990424E-2</v>
      </c>
      <c r="AZ29" s="8">
        <v>3.0985611862508922E-2</v>
      </c>
      <c r="BA29" s="8">
        <v>3.0645564326618357E-2</v>
      </c>
      <c r="BB29" s="8">
        <v>3.0329791811264162E-2</v>
      </c>
      <c r="BC29" s="8">
        <v>3.0034254842862929E-2</v>
      </c>
      <c r="BD29" s="8">
        <v>2.9757156755037206E-2</v>
      </c>
      <c r="BE29" s="8">
        <v>2.9502321114410757E-2</v>
      </c>
      <c r="BF29" s="8">
        <v>2.9276982048069833E-2</v>
      </c>
      <c r="BG29" s="8">
        <v>2.9084655752474209E-2</v>
      </c>
      <c r="BH29" s="8">
        <v>2.8925433074424856E-2</v>
      </c>
      <c r="BI29" s="8">
        <v>2.8800224980147116E-2</v>
      </c>
      <c r="BJ29" s="8">
        <v>2.8711106541404297E-2</v>
      </c>
      <c r="BK29" s="8">
        <v>2.865673939048663E-2</v>
      </c>
      <c r="BL29" s="8">
        <v>2.8623254041260759E-2</v>
      </c>
      <c r="BM29" s="8">
        <v>2.8604974985098952E-2</v>
      </c>
      <c r="BN29" s="8">
        <v>2.8603635479865996E-2</v>
      </c>
      <c r="BO29" s="8">
        <v>2.8622223336720598E-2</v>
      </c>
      <c r="BP29" s="8">
        <v>2.8656966287553765E-2</v>
      </c>
      <c r="BQ29" s="8">
        <v>2.8687280762373701E-2</v>
      </c>
      <c r="BR29" s="8">
        <v>2.8702650903908999E-2</v>
      </c>
      <c r="BS29" s="8">
        <v>2.8705912334844763E-2</v>
      </c>
      <c r="BT29" s="8">
        <v>2.8707200072068284E-2</v>
      </c>
      <c r="BV29" s="9">
        <f t="shared" si="0"/>
        <v>8.9389169377163791E-2</v>
      </c>
      <c r="BW29" s="10">
        <f t="shared" si="1"/>
        <v>-1.6525787949523973E-3</v>
      </c>
      <c r="BX29" s="10">
        <f t="shared" si="2"/>
        <v>3.5948902843485404E-2</v>
      </c>
      <c r="BY29" s="41">
        <f t="shared" si="3"/>
        <v>1.6004062509772331E-2</v>
      </c>
      <c r="BZ29" s="13">
        <f t="shared" si="4"/>
        <v>3.7983989831163356E-2</v>
      </c>
      <c r="CA29" s="14">
        <f t="shared" si="5"/>
        <v>2.8603635479865996E-2</v>
      </c>
      <c r="CB29" s="51">
        <f t="shared" si="6"/>
        <v>3.1958582966938792E-2</v>
      </c>
      <c r="CC29" s="15">
        <f t="shared" si="7"/>
        <v>3.2593652972860922E-3</v>
      </c>
    </row>
    <row r="30" spans="1:81" x14ac:dyDescent="0.2">
      <c r="A30" s="2" t="s">
        <v>300</v>
      </c>
      <c r="B30" s="3">
        <v>0</v>
      </c>
      <c r="C30" s="8">
        <v>1.5322824904854038E-2</v>
      </c>
      <c r="D30" s="8">
        <v>6.9938492412600084E-3</v>
      </c>
      <c r="E30" s="8">
        <v>-8.5792614415215462E-3</v>
      </c>
      <c r="F30" s="8">
        <v>2.2812554616521208E-2</v>
      </c>
      <c r="G30" s="8">
        <v>2.961323956085482E-2</v>
      </c>
      <c r="H30" s="8">
        <v>1.0001229088758112E-2</v>
      </c>
      <c r="I30" s="8">
        <v>1.9533234635262797E-2</v>
      </c>
      <c r="J30" s="8">
        <v>1.4507595516434435E-2</v>
      </c>
      <c r="K30" s="8">
        <v>1.5070278756555977E-2</v>
      </c>
      <c r="L30" s="8">
        <v>3.9958117774837376E-2</v>
      </c>
      <c r="M30" s="8">
        <v>1.5612042233112078E-2</v>
      </c>
      <c r="N30" s="8">
        <v>2.4707545435542766E-3</v>
      </c>
      <c r="O30" s="8">
        <v>2.4118376539894459E-3</v>
      </c>
      <c r="P30" s="8">
        <v>1.378487638752679E-2</v>
      </c>
      <c r="Q30" s="8">
        <v>1.138403956610623E-2</v>
      </c>
      <c r="R30" s="8">
        <v>2.1044677434587378E-2</v>
      </c>
      <c r="S30" s="8">
        <v>1.3297878091864446E-2</v>
      </c>
      <c r="T30" s="8">
        <v>-1.04840020101441E-2</v>
      </c>
      <c r="U30" s="8">
        <v>-5.5342101728448667E-2</v>
      </c>
      <c r="V30" s="8">
        <v>1.6482827573678804E-2</v>
      </c>
      <c r="W30" s="8">
        <v>7.2003805396660958E-3</v>
      </c>
      <c r="X30" s="8">
        <v>-2.8517261479623968E-2</v>
      </c>
      <c r="Y30" s="8">
        <v>-1.7493228733035382E-2</v>
      </c>
      <c r="Z30" s="8">
        <v>1.8233480447262806E-3</v>
      </c>
      <c r="AA30" s="8">
        <v>8.2870778942167878E-3</v>
      </c>
      <c r="AB30" s="8">
        <v>9.7214254475577189E-3</v>
      </c>
      <c r="AC30" s="8">
        <v>1.572532501694468E-2</v>
      </c>
      <c r="AD30" s="8">
        <v>1.4225603372630236E-2</v>
      </c>
      <c r="AE30" s="8">
        <v>1.1319935662227554E-2</v>
      </c>
      <c r="AF30" s="8">
        <v>5.3215071472352271E-3</v>
      </c>
      <c r="AG30" s="8">
        <v>4.0282937895104176E-3</v>
      </c>
      <c r="AH30" s="8">
        <v>3.9864249354175652E-3</v>
      </c>
      <c r="AI30" s="8">
        <v>4.4980540399619517E-3</v>
      </c>
      <c r="AJ30" s="8">
        <v>5.2968389518108783E-3</v>
      </c>
      <c r="AK30" s="8">
        <v>6.1351757915957261E-3</v>
      </c>
      <c r="AL30" s="8">
        <v>6.8198927896725436E-3</v>
      </c>
      <c r="AM30" s="8">
        <v>7.3293730598551488E-3</v>
      </c>
      <c r="AN30" s="8">
        <v>7.7675894585231831E-3</v>
      </c>
      <c r="AO30" s="8">
        <v>8.1524382671911422E-3</v>
      </c>
      <c r="AP30" s="8">
        <v>8.4978428552751062E-3</v>
      </c>
      <c r="AQ30" s="8">
        <v>8.8305739718754772E-3</v>
      </c>
      <c r="AR30" s="8">
        <v>9.2126420981641921E-3</v>
      </c>
      <c r="AS30" s="8">
        <v>9.5802506776681007E-3</v>
      </c>
      <c r="AT30" s="8">
        <v>9.9359026605843059E-3</v>
      </c>
      <c r="AU30" s="8">
        <v>1.0290939487848538E-2</v>
      </c>
      <c r="AV30" s="8">
        <v>1.0666242875857934E-2</v>
      </c>
      <c r="AW30" s="8">
        <v>1.0913922447753688E-2</v>
      </c>
      <c r="AX30" s="8">
        <v>1.1170970537475622E-2</v>
      </c>
      <c r="AY30" s="8">
        <v>1.1430501549474226E-2</v>
      </c>
      <c r="AZ30" s="8">
        <v>1.1706089991321278E-2</v>
      </c>
      <c r="BA30" s="8">
        <v>1.201328154237058E-2</v>
      </c>
      <c r="BB30" s="8">
        <v>1.2418879589291221E-2</v>
      </c>
      <c r="BC30" s="8">
        <v>1.2845285210125068E-2</v>
      </c>
      <c r="BD30" s="8">
        <v>1.328060538773923E-2</v>
      </c>
      <c r="BE30" s="8">
        <v>1.3716975986971303E-2</v>
      </c>
      <c r="BF30" s="8">
        <v>1.4146598261159049E-2</v>
      </c>
      <c r="BG30" s="8">
        <v>1.4561063759653381E-2</v>
      </c>
      <c r="BH30" s="8">
        <v>1.4960540839252356E-2</v>
      </c>
      <c r="BI30" s="8">
        <v>1.5359518921804094E-2</v>
      </c>
      <c r="BJ30" s="8">
        <v>1.5778466016288295E-2</v>
      </c>
      <c r="BK30" s="8">
        <v>1.6230319157596096E-2</v>
      </c>
      <c r="BL30" s="8">
        <v>1.6642601788299904E-2</v>
      </c>
      <c r="BM30" s="8">
        <v>1.7075258477529776E-2</v>
      </c>
      <c r="BN30" s="8">
        <v>1.7520419556490863E-2</v>
      </c>
      <c r="BO30" s="8">
        <v>1.7964859489470353E-2</v>
      </c>
      <c r="BP30" s="8">
        <v>1.8389682274971397E-2</v>
      </c>
      <c r="BQ30" s="8">
        <v>1.8854515964711105E-2</v>
      </c>
      <c r="BR30" s="8">
        <v>1.9282854252589354E-2</v>
      </c>
      <c r="BS30" s="8">
        <v>1.967609450062402E-2</v>
      </c>
      <c r="BT30" s="8">
        <v>2.0032150364782897E-2</v>
      </c>
      <c r="BV30" s="9">
        <f t="shared" si="0"/>
        <v>3.9958117774837376E-2</v>
      </c>
      <c r="BW30" s="10">
        <f t="shared" si="1"/>
        <v>-5.5342101728448667E-2</v>
      </c>
      <c r="BX30" s="10">
        <f t="shared" si="2"/>
        <v>1.0007190660433049E-2</v>
      </c>
      <c r="BY30" s="41">
        <f t="shared" si="3"/>
        <v>1.2253126384821889E-2</v>
      </c>
      <c r="BZ30" s="13">
        <f t="shared" si="4"/>
        <v>2.0032150364782897E-2</v>
      </c>
      <c r="CA30" s="14">
        <f t="shared" si="5"/>
        <v>3.9864249354175652E-3</v>
      </c>
      <c r="CB30" s="51">
        <f t="shared" si="6"/>
        <v>1.200783996892177E-2</v>
      </c>
      <c r="CC30" s="15">
        <f t="shared" si="7"/>
        <v>4.6985010334878018E-3</v>
      </c>
    </row>
    <row r="31" spans="1:81" x14ac:dyDescent="0.2">
      <c r="A31" s="2" t="s">
        <v>294</v>
      </c>
      <c r="B31" s="3">
        <v>0</v>
      </c>
      <c r="C31" s="8">
        <v>3.3243407748263065E-2</v>
      </c>
      <c r="D31" s="8">
        <v>8.1900822512870342E-3</v>
      </c>
      <c r="E31" s="8">
        <v>1.7106275634195534E-3</v>
      </c>
      <c r="F31" s="8">
        <v>8.6359985005100004E-3</v>
      </c>
      <c r="G31" s="8">
        <v>2.7421403220849294E-2</v>
      </c>
      <c r="H31" s="8">
        <v>3.0999992907805529E-2</v>
      </c>
      <c r="I31" s="8">
        <v>1.0760674243568635E-2</v>
      </c>
      <c r="J31" s="8">
        <v>-1.1284315350510221E-2</v>
      </c>
      <c r="K31" s="8">
        <v>-2.5195427208705157E-3</v>
      </c>
      <c r="L31" s="8">
        <v>2.7796328252580604E-2</v>
      </c>
      <c r="M31" s="8">
        <v>4.0633590319165691E-3</v>
      </c>
      <c r="N31" s="8">
        <v>1.1797120587957455E-3</v>
      </c>
      <c r="O31" s="8">
        <v>1.5282635683698143E-2</v>
      </c>
      <c r="P31" s="8">
        <v>2.2046661932936473E-2</v>
      </c>
      <c r="Q31" s="8">
        <v>1.6626704051849961E-2</v>
      </c>
      <c r="R31" s="8">
        <v>1.419986132229889E-2</v>
      </c>
      <c r="S31" s="8">
        <v>1.6542043521541094E-2</v>
      </c>
      <c r="T31" s="8">
        <v>-1.0935406004261461E-2</v>
      </c>
      <c r="U31" s="8">
        <v>-5.4164328259139971E-2</v>
      </c>
      <c r="V31" s="8">
        <v>4.1917613224271566E-2</v>
      </c>
      <c r="W31" s="8">
        <v>-1.1542133971671475E-3</v>
      </c>
      <c r="X31" s="8">
        <v>1.4950692382115882E-2</v>
      </c>
      <c r="Y31" s="8">
        <v>2.0002682421180751E-2</v>
      </c>
      <c r="Z31" s="8">
        <v>3.7473920482415934E-3</v>
      </c>
      <c r="AA31" s="8">
        <v>1.3538231139966772E-2</v>
      </c>
      <c r="AB31" s="8">
        <v>9.554272413359044E-3</v>
      </c>
      <c r="AC31" s="8">
        <v>1.6623027782042499E-2</v>
      </c>
      <c r="AD31" s="8">
        <v>1.1759895027002143E-2</v>
      </c>
      <c r="AE31" s="8">
        <v>1.2128943274231085E-2</v>
      </c>
      <c r="AF31" s="8">
        <v>6.1235726870685347E-3</v>
      </c>
      <c r="AG31" s="8">
        <v>5.4696159076284001E-3</v>
      </c>
      <c r="AH31" s="8">
        <v>6.0064851531158592E-3</v>
      </c>
      <c r="AI31" s="8">
        <v>7.1173248374811759E-3</v>
      </c>
      <c r="AJ31" s="8">
        <v>8.517243347841319E-3</v>
      </c>
      <c r="AK31" s="8">
        <v>9.7800260267173478E-3</v>
      </c>
      <c r="AL31" s="8">
        <v>1.0816302624513385E-2</v>
      </c>
      <c r="AM31" s="8">
        <v>1.1542746599995546E-2</v>
      </c>
      <c r="AN31" s="8">
        <v>1.2075352133178674E-2</v>
      </c>
      <c r="AO31" s="8">
        <v>1.2438423369270035E-2</v>
      </c>
      <c r="AP31" s="8">
        <v>1.266088089827444E-2</v>
      </c>
      <c r="AQ31" s="8">
        <v>1.2764579762362782E-2</v>
      </c>
      <c r="AR31" s="8">
        <v>1.2849616776388295E-2</v>
      </c>
      <c r="AS31" s="8">
        <v>1.2842188535987953E-2</v>
      </c>
      <c r="AT31" s="8">
        <v>1.2778261873702013E-2</v>
      </c>
      <c r="AU31" s="8">
        <v>1.2696686702918347E-2</v>
      </c>
      <c r="AV31" s="8">
        <v>1.2625897786052276E-2</v>
      </c>
      <c r="AW31" s="8">
        <v>1.2466277126461645E-2</v>
      </c>
      <c r="AX31" s="8">
        <v>1.2315951150446036E-2</v>
      </c>
      <c r="AY31" s="8">
        <v>1.2178963500669937E-2</v>
      </c>
      <c r="AZ31" s="8">
        <v>1.2062205512560764E-2</v>
      </c>
      <c r="BA31" s="8">
        <v>1.1965240448215342E-2</v>
      </c>
      <c r="BB31" s="8">
        <v>1.1865560934834374E-2</v>
      </c>
      <c r="BC31" s="8">
        <v>1.1740240926692902E-2</v>
      </c>
      <c r="BD31" s="8">
        <v>1.1582895910252633E-2</v>
      </c>
      <c r="BE31" s="8">
        <v>1.1414821267748509E-2</v>
      </c>
      <c r="BF31" s="8">
        <v>1.1277800788640491E-2</v>
      </c>
      <c r="BG31" s="8">
        <v>1.1099520615570846E-2</v>
      </c>
      <c r="BH31" s="8">
        <v>1.1010465907529632E-2</v>
      </c>
      <c r="BI31" s="8">
        <v>1.1042310904205044E-2</v>
      </c>
      <c r="BJ31" s="8">
        <v>1.1207389101922427E-2</v>
      </c>
      <c r="BK31" s="8">
        <v>1.1478377859258648E-2</v>
      </c>
      <c r="BL31" s="8">
        <v>1.1773182933383808E-2</v>
      </c>
      <c r="BM31" s="8">
        <v>1.2039472198426493E-2</v>
      </c>
      <c r="BN31" s="8">
        <v>1.2264241428309175E-2</v>
      </c>
      <c r="BO31" s="8">
        <v>1.246398878312216E-2</v>
      </c>
      <c r="BP31" s="8">
        <v>1.2649594796429797E-2</v>
      </c>
      <c r="BQ31" s="8">
        <v>1.2881146145826028E-2</v>
      </c>
      <c r="BR31" s="8">
        <v>1.3048806777689936E-2</v>
      </c>
      <c r="BS31" s="8">
        <v>1.3160297430999668E-2</v>
      </c>
      <c r="BT31" s="8">
        <v>1.3235359293456428E-2</v>
      </c>
      <c r="BV31" s="9">
        <f t="shared" si="0"/>
        <v>4.1917613224271566E-2</v>
      </c>
      <c r="BW31" s="10">
        <f t="shared" si="1"/>
        <v>-5.4164328259139971E-2</v>
      </c>
      <c r="BX31" s="10">
        <f t="shared" si="2"/>
        <v>1.0847799338548333E-2</v>
      </c>
      <c r="BY31" s="41">
        <f t="shared" si="3"/>
        <v>1.126757309932289E-2</v>
      </c>
      <c r="BZ31" s="13">
        <f t="shared" si="4"/>
        <v>1.3235359293456428E-2</v>
      </c>
      <c r="CA31" s="14">
        <f t="shared" si="5"/>
        <v>5.4696159076284001E-3</v>
      </c>
      <c r="CB31" s="51">
        <f t="shared" si="6"/>
        <v>1.1398276018662173E-2</v>
      </c>
      <c r="CC31" s="15">
        <f t="shared" si="7"/>
        <v>1.9716217871629891E-3</v>
      </c>
    </row>
    <row r="32" spans="1:81" x14ac:dyDescent="0.2">
      <c r="A32" s="2" t="s">
        <v>280</v>
      </c>
      <c r="B32" s="3">
        <v>0</v>
      </c>
      <c r="C32" s="8">
        <v>0.10354001496956111</v>
      </c>
      <c r="D32" s="8">
        <v>6.1754611518314073E-2</v>
      </c>
      <c r="E32" s="8">
        <v>6.8467859980123835E-2</v>
      </c>
      <c r="F32" s="8">
        <v>9.2061207217446261E-2</v>
      </c>
      <c r="G32" s="8">
        <v>9.5705866968878839E-2</v>
      </c>
      <c r="H32" s="8">
        <v>7.5945262101314359E-2</v>
      </c>
      <c r="I32" s="8">
        <v>5.9221854644981864E-2</v>
      </c>
      <c r="J32" s="8">
        <v>-5.4712052959641766E-2</v>
      </c>
      <c r="K32" s="8">
        <v>0.11308605052850185</v>
      </c>
      <c r="L32" s="8">
        <v>8.9244260342026704E-2</v>
      </c>
      <c r="M32" s="8">
        <v>4.5252823984295532E-2</v>
      </c>
      <c r="N32" s="8">
        <v>7.4324586565360784E-2</v>
      </c>
      <c r="O32" s="8">
        <v>2.9332287506812715E-2</v>
      </c>
      <c r="P32" s="8">
        <v>4.8998399340302035E-2</v>
      </c>
      <c r="Q32" s="8">
        <v>3.9236669507392019E-2</v>
      </c>
      <c r="R32" s="8">
        <v>5.1761538182658384E-2</v>
      </c>
      <c r="S32" s="8">
        <v>5.4633963931931762E-2</v>
      </c>
      <c r="T32" s="8">
        <v>2.8292144573824896E-2</v>
      </c>
      <c r="U32" s="8">
        <v>7.0751848260746097E-3</v>
      </c>
      <c r="V32" s="8">
        <v>6.4967851688854106E-2</v>
      </c>
      <c r="W32" s="8">
        <v>3.6817046665087005E-2</v>
      </c>
      <c r="X32" s="8">
        <v>2.2923900489427718E-2</v>
      </c>
      <c r="Y32" s="8">
        <v>2.8962123868223388E-2</v>
      </c>
      <c r="Z32" s="8">
        <v>3.3414402773046747E-2</v>
      </c>
      <c r="AA32" s="8">
        <v>2.7902291593030482E-2</v>
      </c>
      <c r="AB32" s="8">
        <v>2.9293186296422968E-2</v>
      </c>
      <c r="AC32" s="8">
        <v>3.0627616359768517E-2</v>
      </c>
      <c r="AD32" s="8">
        <v>3.0358798738754134E-2</v>
      </c>
      <c r="AE32" s="8">
        <v>3.0475453353243864E-2</v>
      </c>
      <c r="AF32" s="8">
        <v>3.5324989229238879E-2</v>
      </c>
      <c r="AG32" s="8">
        <v>3.3889283441173035E-2</v>
      </c>
      <c r="AH32" s="8">
        <v>3.1171206802788287E-2</v>
      </c>
      <c r="AI32" s="8">
        <v>2.8790141896938071E-2</v>
      </c>
      <c r="AJ32" s="8">
        <v>2.709722171810669E-2</v>
      </c>
      <c r="AK32" s="8">
        <v>2.5969175891823237E-2</v>
      </c>
      <c r="AL32" s="8">
        <v>2.5016733102967814E-2</v>
      </c>
      <c r="AM32" s="8">
        <v>2.4053954936327449E-2</v>
      </c>
      <c r="AN32" s="8">
        <v>2.3135287633429646E-2</v>
      </c>
      <c r="AO32" s="8">
        <v>2.2239160260458579E-2</v>
      </c>
      <c r="AP32" s="8">
        <v>2.1366450388908831E-2</v>
      </c>
      <c r="AQ32" s="8">
        <v>2.0533791350588304E-2</v>
      </c>
      <c r="AR32" s="8">
        <v>1.976055158308121E-2</v>
      </c>
      <c r="AS32" s="8">
        <v>1.9052224441858057E-2</v>
      </c>
      <c r="AT32" s="8">
        <v>1.8402797519879499E-2</v>
      </c>
      <c r="AU32" s="8">
        <v>1.7800936817489177E-2</v>
      </c>
      <c r="AV32" s="8">
        <v>1.7245007651874866E-2</v>
      </c>
      <c r="AW32" s="8">
        <v>1.6616908977512557E-2</v>
      </c>
      <c r="AX32" s="8">
        <v>1.6011035421434228E-2</v>
      </c>
      <c r="AY32" s="8">
        <v>1.5411337283274484E-2</v>
      </c>
      <c r="AZ32" s="8">
        <v>1.4825619747056873E-2</v>
      </c>
      <c r="BA32" s="8">
        <v>1.4271598817359621E-2</v>
      </c>
      <c r="BB32" s="8">
        <v>1.3753494527975141E-2</v>
      </c>
      <c r="BC32" s="8">
        <v>1.3290172114964749E-2</v>
      </c>
      <c r="BD32" s="8">
        <v>1.2902395149881229E-2</v>
      </c>
      <c r="BE32" s="8">
        <v>1.2603685877646154E-2</v>
      </c>
      <c r="BF32" s="8">
        <v>1.2392543244346577E-2</v>
      </c>
      <c r="BG32" s="8">
        <v>1.2353649237649256E-2</v>
      </c>
      <c r="BH32" s="8">
        <v>1.236465386475083E-2</v>
      </c>
      <c r="BI32" s="8">
        <v>1.241537226719136E-2</v>
      </c>
      <c r="BJ32" s="8">
        <v>1.249985097936368E-2</v>
      </c>
      <c r="BK32" s="8">
        <v>1.2602048926294351E-2</v>
      </c>
      <c r="BL32" s="8">
        <v>1.2578658141728427E-2</v>
      </c>
      <c r="BM32" s="8">
        <v>1.2490208274947623E-2</v>
      </c>
      <c r="BN32" s="8">
        <v>1.2317764515040963E-2</v>
      </c>
      <c r="BO32" s="8">
        <v>1.2082520945143616E-2</v>
      </c>
      <c r="BP32" s="8">
        <v>1.1828366519373246E-2</v>
      </c>
      <c r="BQ32" s="8">
        <v>1.1479353938584458E-2</v>
      </c>
      <c r="BR32" s="8">
        <v>1.1167253847580216E-2</v>
      </c>
      <c r="BS32" s="8">
        <v>1.0909191859455269E-2</v>
      </c>
      <c r="BT32" s="8">
        <v>1.070605708267891E-2</v>
      </c>
      <c r="BV32" s="9">
        <f t="shared" si="0"/>
        <v>0.11308605052850185</v>
      </c>
      <c r="BW32" s="10">
        <f t="shared" si="1"/>
        <v>-5.4712052959641766E-2</v>
      </c>
      <c r="BX32" s="10">
        <f t="shared" si="2"/>
        <v>3.0136448757523724E-2</v>
      </c>
      <c r="BY32" s="41">
        <f t="shared" si="3"/>
        <v>2.7056638030607011E-2</v>
      </c>
      <c r="BZ32" s="13">
        <f t="shared" si="4"/>
        <v>3.5324989229238879E-2</v>
      </c>
      <c r="CA32" s="14">
        <f t="shared" si="5"/>
        <v>1.070605708267891E-2</v>
      </c>
      <c r="CB32" s="51">
        <f t="shared" si="6"/>
        <v>1.7578601371418669E-2</v>
      </c>
      <c r="CC32" s="15">
        <f t="shared" si="7"/>
        <v>6.7265039531361264E-3</v>
      </c>
    </row>
    <row r="33" spans="1:81" x14ac:dyDescent="0.2">
      <c r="A33" s="2" t="s">
        <v>246</v>
      </c>
      <c r="B33" s="3"/>
      <c r="C33" s="8"/>
      <c r="D33" s="8"/>
      <c r="E33" s="8"/>
      <c r="F33" s="8"/>
      <c r="G33" s="8">
        <v>0</v>
      </c>
      <c r="H33" s="8">
        <v>5.1499588669000174E-2</v>
      </c>
      <c r="I33" s="8">
        <v>8.293228744562664E-2</v>
      </c>
      <c r="J33" s="8">
        <v>7.4671755555672181E-2</v>
      </c>
      <c r="K33" s="8">
        <v>-1.1346425824761974E-2</v>
      </c>
      <c r="L33" s="8">
        <v>3.8316669922557445E-2</v>
      </c>
      <c r="M33" s="8">
        <v>6.5244308299625908E-2</v>
      </c>
      <c r="N33" s="8">
        <v>6.7607495649736116E-2</v>
      </c>
      <c r="O33" s="8">
        <v>0.10538564986919963</v>
      </c>
      <c r="P33" s="8">
        <v>6.5500828966047475E-2</v>
      </c>
      <c r="Q33" s="8">
        <v>7.727407911458628E-2</v>
      </c>
      <c r="R33" s="8">
        <v>7.4064443001983227E-2</v>
      </c>
      <c r="S33" s="8">
        <v>0.11086954363688606</v>
      </c>
      <c r="T33" s="8">
        <v>2.6280777987446768E-2</v>
      </c>
      <c r="U33" s="8">
        <v>-0.14814163060743446</v>
      </c>
      <c r="V33" s="8">
        <v>1.639819367468176E-2</v>
      </c>
      <c r="W33" s="8">
        <v>6.0431307764941211E-2</v>
      </c>
      <c r="X33" s="8">
        <v>3.8269541776469129E-2</v>
      </c>
      <c r="Y33" s="8">
        <v>3.4985807402666103E-2</v>
      </c>
      <c r="Z33" s="8">
        <v>3.5375858161908802E-2</v>
      </c>
      <c r="AA33" s="8">
        <v>2.0346489811617907E-2</v>
      </c>
      <c r="AB33" s="8">
        <v>2.344880867663246E-2</v>
      </c>
      <c r="AC33" s="8">
        <v>3.8289362144447114E-2</v>
      </c>
      <c r="AD33" s="8">
        <v>3.3081610240648818E-2</v>
      </c>
      <c r="AE33" s="8">
        <v>2.8576065048707688E-2</v>
      </c>
      <c r="AF33" s="8">
        <v>2.0247769955963779E-2</v>
      </c>
      <c r="AG33" s="8">
        <v>1.7917169041906877E-2</v>
      </c>
      <c r="AH33" s="8">
        <v>1.6108970163754677E-2</v>
      </c>
      <c r="AI33" s="8">
        <v>1.4412187395374865E-2</v>
      </c>
      <c r="AJ33" s="8">
        <v>1.3023750880419405E-2</v>
      </c>
      <c r="AK33" s="8">
        <v>1.1896449746036986E-2</v>
      </c>
      <c r="AL33" s="8">
        <v>1.0664839550533767E-2</v>
      </c>
      <c r="AM33" s="8">
        <v>9.3232779032115243E-3</v>
      </c>
      <c r="AN33" s="8">
        <v>8.0645467657602943E-3</v>
      </c>
      <c r="AO33" s="8">
        <v>6.9490199329740321E-3</v>
      </c>
      <c r="AP33" s="8">
        <v>5.990271850909723E-3</v>
      </c>
      <c r="AQ33" s="8">
        <v>5.2098247783829432E-3</v>
      </c>
      <c r="AR33" s="8">
        <v>4.76574233450755E-3</v>
      </c>
      <c r="AS33" s="8">
        <v>4.591196101125794E-3</v>
      </c>
      <c r="AT33" s="8">
        <v>4.6633042585524365E-3</v>
      </c>
      <c r="AU33" s="8">
        <v>4.9118291639234091E-3</v>
      </c>
      <c r="AV33" s="8">
        <v>5.2549296617223629E-3</v>
      </c>
      <c r="AW33" s="8">
        <v>5.5388593741079184E-3</v>
      </c>
      <c r="AX33" s="8">
        <v>5.8773158959986027E-3</v>
      </c>
      <c r="AY33" s="8">
        <v>6.2507627418821876E-3</v>
      </c>
      <c r="AZ33" s="8">
        <v>6.6240902722110029E-3</v>
      </c>
      <c r="BA33" s="8">
        <v>6.9586000519150648E-3</v>
      </c>
      <c r="BB33" s="8">
        <v>7.2227696719548984E-3</v>
      </c>
      <c r="BC33" s="8">
        <v>7.4288407454339289E-3</v>
      </c>
      <c r="BD33" s="8">
        <v>7.5638759255922672E-3</v>
      </c>
      <c r="BE33" s="8">
        <v>7.6288812813627427E-3</v>
      </c>
      <c r="BF33" s="8">
        <v>7.6164468416202169E-3</v>
      </c>
      <c r="BG33" s="8">
        <v>7.5260755887507358E-3</v>
      </c>
      <c r="BH33" s="8">
        <v>7.3768440947576952E-3</v>
      </c>
      <c r="BI33" s="8">
        <v>7.1686308690626088E-3</v>
      </c>
      <c r="BJ33" s="8">
        <v>6.9067560431823605E-3</v>
      </c>
      <c r="BK33" s="8">
        <v>6.6026312195566206E-3</v>
      </c>
      <c r="BL33" s="8">
        <v>6.306066740110694E-3</v>
      </c>
      <c r="BM33" s="8">
        <v>6.0975719367881709E-3</v>
      </c>
      <c r="BN33" s="8">
        <v>6.0177351660504197E-3</v>
      </c>
      <c r="BO33" s="8">
        <v>6.0447884457248691E-3</v>
      </c>
      <c r="BP33" s="8">
        <v>6.1435200427928383E-3</v>
      </c>
      <c r="BQ33" s="8">
        <v>6.3235780503059225E-3</v>
      </c>
      <c r="BR33" s="8">
        <v>6.5880953979229329E-3</v>
      </c>
      <c r="BS33" s="8">
        <v>6.9026680500872128E-3</v>
      </c>
      <c r="BT33" s="8">
        <v>7.1693004276636163E-3</v>
      </c>
      <c r="BV33" s="9">
        <f t="shared" si="0"/>
        <v>0.11086954363688606</v>
      </c>
      <c r="BW33" s="10">
        <f t="shared" si="1"/>
        <v>-0.14814163060743446</v>
      </c>
      <c r="BX33" s="10">
        <f t="shared" si="2"/>
        <v>2.0230942435587707E-2</v>
      </c>
      <c r="BY33" s="41">
        <f t="shared" si="3"/>
        <v>3.4105158638026031E-2</v>
      </c>
      <c r="BZ33" s="13">
        <f t="shared" si="4"/>
        <v>2.0247769955963779E-2</v>
      </c>
      <c r="CA33" s="14">
        <f t="shared" si="5"/>
        <v>4.591196101125794E-3</v>
      </c>
      <c r="CB33" s="51">
        <f t="shared" si="6"/>
        <v>7.9482874234120971E-3</v>
      </c>
      <c r="CC33" s="15">
        <f t="shared" si="7"/>
        <v>3.5862758231891595E-3</v>
      </c>
    </row>
    <row r="34" spans="1:81" x14ac:dyDescent="0.2">
      <c r="A34" s="2" t="s">
        <v>244</v>
      </c>
      <c r="B34" s="3">
        <v>0</v>
      </c>
      <c r="C34" s="8">
        <v>8.6441905193865409E-2</v>
      </c>
      <c r="D34" s="8">
        <v>1.8196527594989353E-2</v>
      </c>
      <c r="E34" s="8">
        <v>4.2006479951109066E-2</v>
      </c>
      <c r="F34" s="8">
        <v>3.8209212277287907E-2</v>
      </c>
      <c r="G34" s="8">
        <v>1.4322002447358484E-2</v>
      </c>
      <c r="H34" s="8">
        <v>1.3933830377785172E-2</v>
      </c>
      <c r="I34" s="8">
        <v>5.7250764470816007E-2</v>
      </c>
      <c r="J34" s="8">
        <v>6.0284711831015692E-2</v>
      </c>
      <c r="K34" s="8">
        <v>8.4652770915225828E-2</v>
      </c>
      <c r="L34" s="8">
        <v>8.2138026203432801E-2</v>
      </c>
      <c r="M34" s="8">
        <v>2.5132888741812742E-2</v>
      </c>
      <c r="N34" s="8">
        <v>3.8340886198717339E-2</v>
      </c>
      <c r="O34" s="8">
        <v>1.6363321766771799E-2</v>
      </c>
      <c r="P34" s="8">
        <v>3.6619717209958713E-2</v>
      </c>
      <c r="Q34" s="8">
        <v>3.1999385968386695E-2</v>
      </c>
      <c r="R34" s="8">
        <v>5.1727543872537085E-2</v>
      </c>
      <c r="S34" s="8">
        <v>8.3456563654356275E-2</v>
      </c>
      <c r="T34" s="8">
        <v>-1.2814000204652287E-2</v>
      </c>
      <c r="U34" s="8">
        <v>-4.4089988549601222E-2</v>
      </c>
      <c r="V34" s="8">
        <v>4.848181496552928E-2</v>
      </c>
      <c r="W34" s="8">
        <v>2.5549322779074179E-2</v>
      </c>
      <c r="X34" s="8">
        <v>-3.7422780533361566E-3</v>
      </c>
      <c r="Y34" s="8">
        <v>3.6802263428748816E-2</v>
      </c>
      <c r="Z34" s="8">
        <v>5.7437214172832984E-2</v>
      </c>
      <c r="AA34" s="8">
        <v>2.8931417021843098E-2</v>
      </c>
      <c r="AB34" s="8">
        <v>3.077112714666308E-2</v>
      </c>
      <c r="AC34" s="8">
        <v>2.3171253237122658E-2</v>
      </c>
      <c r="AD34" s="8">
        <v>3.5690497054633452E-2</v>
      </c>
      <c r="AE34" s="8">
        <v>3.8434146317624984E-2</v>
      </c>
      <c r="AF34" s="8">
        <v>2.5939698770116815E-2</v>
      </c>
      <c r="AG34" s="8">
        <v>2.5198775161192621E-2</v>
      </c>
      <c r="AH34" s="8">
        <v>2.7026954558686089E-2</v>
      </c>
      <c r="AI34" s="8">
        <v>2.8674549226511026E-2</v>
      </c>
      <c r="AJ34" s="8">
        <v>2.9826479090041103E-2</v>
      </c>
      <c r="AK34" s="8">
        <v>3.0762932114686725E-2</v>
      </c>
      <c r="AL34" s="8">
        <v>3.1325253674228337E-2</v>
      </c>
      <c r="AM34" s="8">
        <v>3.1411955761988297E-2</v>
      </c>
      <c r="AN34" s="8">
        <v>3.142377578680966E-2</v>
      </c>
      <c r="AO34" s="8">
        <v>3.139707226342936E-2</v>
      </c>
      <c r="AP34" s="8">
        <v>3.1330830353170525E-2</v>
      </c>
      <c r="AQ34" s="8">
        <v>3.1237179615223321E-2</v>
      </c>
      <c r="AR34" s="8">
        <v>3.132713376381413E-2</v>
      </c>
      <c r="AS34" s="8">
        <v>3.1444650170411315E-2</v>
      </c>
      <c r="AT34" s="8">
        <v>3.1551711519738568E-2</v>
      </c>
      <c r="AU34" s="8">
        <v>3.1613175596353793E-2</v>
      </c>
      <c r="AV34" s="8">
        <v>3.1623901155702683E-2</v>
      </c>
      <c r="AW34" s="8">
        <v>3.1482319663244551E-2</v>
      </c>
      <c r="AX34" s="8">
        <v>3.1324515823987431E-2</v>
      </c>
      <c r="AY34" s="8">
        <v>3.1118600497537896E-2</v>
      </c>
      <c r="AZ34" s="8">
        <v>3.0849251014382739E-2</v>
      </c>
      <c r="BA34" s="8">
        <v>3.0540071914304523E-2</v>
      </c>
      <c r="BB34" s="8">
        <v>3.0254560584397128E-2</v>
      </c>
      <c r="BC34" s="8">
        <v>3.0009963467286571E-2</v>
      </c>
      <c r="BD34" s="8">
        <v>2.9791661292680294E-2</v>
      </c>
      <c r="BE34" s="8">
        <v>2.9575220972932081E-2</v>
      </c>
      <c r="BF34" s="8">
        <v>2.9352539456109605E-2</v>
      </c>
      <c r="BG34" s="8">
        <v>2.9300237222410042E-2</v>
      </c>
      <c r="BH34" s="8">
        <v>2.9256090681481162E-2</v>
      </c>
      <c r="BI34" s="8">
        <v>2.9197916240606636E-2</v>
      </c>
      <c r="BJ34" s="8">
        <v>2.9110941387206157E-2</v>
      </c>
      <c r="BK34" s="8">
        <v>2.9008555470129593E-2</v>
      </c>
      <c r="BL34" s="8">
        <v>2.8789874108696267E-2</v>
      </c>
      <c r="BM34" s="8">
        <v>2.8597711944277071E-2</v>
      </c>
      <c r="BN34" s="8">
        <v>2.8409380337760748E-2</v>
      </c>
      <c r="BO34" s="8">
        <v>2.8209565370050038E-2</v>
      </c>
      <c r="BP34" s="8">
        <v>2.8011259140734213E-2</v>
      </c>
      <c r="BQ34" s="8">
        <v>2.785838343670366E-2</v>
      </c>
      <c r="BR34" s="8">
        <v>2.7756601549042026E-2</v>
      </c>
      <c r="BS34" s="8">
        <v>2.769258412833886E-2</v>
      </c>
      <c r="BT34" s="8">
        <v>2.764682870112356E-2</v>
      </c>
      <c r="BV34" s="9">
        <f t="shared" si="0"/>
        <v>8.6441905193865409E-2</v>
      </c>
      <c r="BW34" s="10">
        <f t="shared" si="1"/>
        <v>-4.4089988549601222E-2</v>
      </c>
      <c r="BX34" s="10">
        <f t="shared" si="2"/>
        <v>3.1858591422245584E-2</v>
      </c>
      <c r="BY34" s="41">
        <f t="shared" si="3"/>
        <v>1.9126466169401449E-2</v>
      </c>
      <c r="BZ34" s="13">
        <f t="shared" si="4"/>
        <v>3.1623901155702683E-2</v>
      </c>
      <c r="CA34" s="14">
        <f t="shared" si="5"/>
        <v>2.5198775161192621E-2</v>
      </c>
      <c r="CB34" s="51">
        <f t="shared" si="6"/>
        <v>2.9664894219207982E-2</v>
      </c>
      <c r="CC34" s="15">
        <f t="shared" si="7"/>
        <v>1.6781973729835609E-3</v>
      </c>
    </row>
    <row r="35" spans="1:81" x14ac:dyDescent="0.2">
      <c r="A35" s="2" t="s">
        <v>242</v>
      </c>
      <c r="B35" s="3"/>
      <c r="C35" s="8"/>
      <c r="D35" s="8"/>
      <c r="E35" s="8"/>
      <c r="F35" s="8"/>
      <c r="G35" s="8">
        <v>0</v>
      </c>
      <c r="H35" s="8">
        <v>2.3589878742263704E-2</v>
      </c>
      <c r="I35" s="8">
        <v>8.9741417249619371E-2</v>
      </c>
      <c r="J35" s="8">
        <v>6.5217789358521072E-2</v>
      </c>
      <c r="K35" s="8">
        <v>2.6189543797631165E-2</v>
      </c>
      <c r="L35" s="8">
        <v>5.4068669873855502E-2</v>
      </c>
      <c r="M35" s="8">
        <v>6.4612854632713157E-2</v>
      </c>
      <c r="N35" s="8">
        <v>7.1030158283344358E-2</v>
      </c>
      <c r="O35" s="8">
        <v>8.4306936037588098E-2</v>
      </c>
      <c r="P35" s="8">
        <v>8.3355555000241388E-2</v>
      </c>
      <c r="Q35" s="8">
        <v>0.10697045017484319</v>
      </c>
      <c r="R35" s="8">
        <v>0.11889381220195516</v>
      </c>
      <c r="S35" s="8">
        <v>9.9792853728357667E-2</v>
      </c>
      <c r="T35" s="8">
        <v>-3.5476486458751344E-2</v>
      </c>
      <c r="U35" s="8">
        <v>-0.14401687859413803</v>
      </c>
      <c r="V35" s="8">
        <v>-3.9406649504607927E-2</v>
      </c>
      <c r="W35" s="8">
        <v>6.3810153283426096E-2</v>
      </c>
      <c r="X35" s="8">
        <v>4.0346178941636168E-2</v>
      </c>
      <c r="Y35" s="8">
        <v>2.4298514532772764E-2</v>
      </c>
      <c r="Z35" s="8">
        <v>1.858243834421347E-2</v>
      </c>
      <c r="AA35" s="8">
        <v>2.9717089465232771E-2</v>
      </c>
      <c r="AB35" s="8">
        <v>2.2088240905308032E-2</v>
      </c>
      <c r="AC35" s="8">
        <v>4.5493377006940339E-2</v>
      </c>
      <c r="AD35" s="8">
        <v>4.1199920687015057E-2</v>
      </c>
      <c r="AE35" s="8">
        <v>3.5537162966118752E-2</v>
      </c>
      <c r="AF35" s="8">
        <v>2.7950161225057002E-2</v>
      </c>
      <c r="AG35" s="8">
        <v>2.4520757787541259E-2</v>
      </c>
      <c r="AH35" s="8">
        <v>2.2016575655619874E-2</v>
      </c>
      <c r="AI35" s="8">
        <v>2.0276902103672167E-2</v>
      </c>
      <c r="AJ35" s="8">
        <v>1.9187443988236019E-2</v>
      </c>
      <c r="AK35" s="8">
        <v>1.8288719379177865E-2</v>
      </c>
      <c r="AL35" s="8">
        <v>1.7346226766522754E-2</v>
      </c>
      <c r="AM35" s="8">
        <v>1.6410364311180814E-2</v>
      </c>
      <c r="AN35" s="8">
        <v>1.5406427919962384E-2</v>
      </c>
      <c r="AO35" s="8">
        <v>1.43499149939883E-2</v>
      </c>
      <c r="AP35" s="8">
        <v>1.3280814118522333E-2</v>
      </c>
      <c r="AQ35" s="8">
        <v>1.2321555041683308E-2</v>
      </c>
      <c r="AR35" s="8">
        <v>1.1492485162842625E-2</v>
      </c>
      <c r="AS35" s="8">
        <v>1.0934551651778479E-2</v>
      </c>
      <c r="AT35" s="8">
        <v>1.0598069823364531E-2</v>
      </c>
      <c r="AU35" s="8">
        <v>1.0407669904526351E-2</v>
      </c>
      <c r="AV35" s="8">
        <v>1.0309604964499952E-2</v>
      </c>
      <c r="AW35" s="8">
        <v>1.0371896963977223E-2</v>
      </c>
      <c r="AX35" s="8">
        <v>1.0484171680605447E-2</v>
      </c>
      <c r="AY35" s="8">
        <v>1.0583159088492611E-2</v>
      </c>
      <c r="AZ35" s="8">
        <v>1.0608365296803646E-2</v>
      </c>
      <c r="BA35" s="8">
        <v>1.0526070756096795E-2</v>
      </c>
      <c r="BB35" s="8">
        <v>1.0240153563672028E-2</v>
      </c>
      <c r="BC35" s="8">
        <v>9.8533818703836484E-3</v>
      </c>
      <c r="BD35" s="8">
        <v>9.3747874386682639E-3</v>
      </c>
      <c r="BE35" s="8">
        <v>8.8315636488940363E-3</v>
      </c>
      <c r="BF35" s="8">
        <v>8.2523700876304673E-3</v>
      </c>
      <c r="BG35" s="8">
        <v>7.6784480003060374E-3</v>
      </c>
      <c r="BH35" s="8">
        <v>7.1622896064720276E-3</v>
      </c>
      <c r="BI35" s="8">
        <v>6.7394685036985535E-3</v>
      </c>
      <c r="BJ35" s="8">
        <v>6.4381934233523896E-3</v>
      </c>
      <c r="BK35" s="8">
        <v>6.2730692010275479E-3</v>
      </c>
      <c r="BL35" s="8">
        <v>6.2643256863226249E-3</v>
      </c>
      <c r="BM35" s="8">
        <v>6.4276221799208777E-3</v>
      </c>
      <c r="BN35" s="8">
        <v>6.7580734830507971E-3</v>
      </c>
      <c r="BO35" s="8">
        <v>7.2051075884873583E-3</v>
      </c>
      <c r="BP35" s="8">
        <v>7.7033748816373038E-3</v>
      </c>
      <c r="BQ35" s="8">
        <v>8.1955784315388414E-3</v>
      </c>
      <c r="BR35" s="8">
        <v>8.6269812790418232E-3</v>
      </c>
      <c r="BS35" s="8">
        <v>8.9548786168167638E-3</v>
      </c>
      <c r="BT35" s="8">
        <v>9.1384931998739205E-3</v>
      </c>
      <c r="BV35" s="9">
        <f t="shared" si="0"/>
        <v>0.11889381220195516</v>
      </c>
      <c r="BW35" s="10">
        <f t="shared" si="1"/>
        <v>-0.14401687859413803</v>
      </c>
      <c r="BX35" s="10">
        <f t="shared" si="2"/>
        <v>2.2238379544409805E-2</v>
      </c>
      <c r="BY35" s="41">
        <f t="shared" si="3"/>
        <v>3.635369880193727E-2</v>
      </c>
      <c r="BZ35" s="13">
        <f t="shared" si="4"/>
        <v>2.7950161225057002E-2</v>
      </c>
      <c r="CA35" s="14">
        <f t="shared" si="5"/>
        <v>6.2643256863226249E-3</v>
      </c>
      <c r="CB35" s="51">
        <f t="shared" si="6"/>
        <v>1.1653416323779196E-2</v>
      </c>
      <c r="CC35" s="15">
        <f t="shared" si="7"/>
        <v>5.2473159543762662E-3</v>
      </c>
    </row>
    <row r="36" spans="1:81" x14ac:dyDescent="0.2">
      <c r="A36" s="2" t="s">
        <v>224</v>
      </c>
      <c r="B36" s="3">
        <v>0</v>
      </c>
      <c r="C36" s="8">
        <v>4.1936004513109415E-2</v>
      </c>
      <c r="D36" s="8">
        <v>3.5693440886042094E-2</v>
      </c>
      <c r="E36" s="8">
        <v>1.9494932677058818E-2</v>
      </c>
      <c r="F36" s="8">
        <v>4.9274076316361715E-2</v>
      </c>
      <c r="G36" s="8">
        <v>-6.2907223973040938E-2</v>
      </c>
      <c r="H36" s="8">
        <v>6.5189001861056584E-2</v>
      </c>
      <c r="I36" s="8">
        <v>7.0838955532113834E-2</v>
      </c>
      <c r="J36" s="8">
        <v>5.1950704275868897E-2</v>
      </c>
      <c r="K36" s="8">
        <v>2.7438018394617458E-2</v>
      </c>
      <c r="L36" s="8">
        <v>4.6914210787560195E-2</v>
      </c>
      <c r="M36" s="8">
        <v>-1.8192610199683212E-3</v>
      </c>
      <c r="N36" s="8">
        <v>-4.8729656458490478E-4</v>
      </c>
      <c r="O36" s="8">
        <v>1.4665498340950434E-2</v>
      </c>
      <c r="P36" s="8">
        <v>3.6801370996889515E-2</v>
      </c>
      <c r="Q36" s="8">
        <v>2.5134562432427288E-2</v>
      </c>
      <c r="R36" s="8">
        <v>4.4973088354955282E-2</v>
      </c>
      <c r="S36" s="8">
        <v>2.2821678676789636E-2</v>
      </c>
      <c r="T36" s="8">
        <v>9.1943152440638887E-3</v>
      </c>
      <c r="U36" s="8">
        <v>-5.0718700506860781E-2</v>
      </c>
      <c r="V36" s="8">
        <v>5.1301469995291837E-2</v>
      </c>
      <c r="W36" s="8">
        <v>3.6688844180027713E-2</v>
      </c>
      <c r="X36" s="8">
        <v>3.4239014000157164E-2</v>
      </c>
      <c r="Y36" s="8">
        <v>1.5888649031685187E-2</v>
      </c>
      <c r="Z36" s="8">
        <v>2.8487194112285508E-2</v>
      </c>
      <c r="AA36" s="8">
        <v>3.2829598089828105E-2</v>
      </c>
      <c r="AB36" s="8">
        <v>2.6670511392951513E-2</v>
      </c>
      <c r="AC36" s="8">
        <v>2.2765379999245772E-2</v>
      </c>
      <c r="AD36" s="8">
        <v>2.4756795322433689E-2</v>
      </c>
      <c r="AE36" s="8">
        <v>2.8348278825756967E-2</v>
      </c>
      <c r="AF36" s="8">
        <v>2.3731415565882097E-2</v>
      </c>
      <c r="AG36" s="8">
        <v>2.4524039589263191E-2</v>
      </c>
      <c r="AH36" s="8">
        <v>2.6169715728013632E-2</v>
      </c>
      <c r="AI36" s="8">
        <v>2.7133217253469288E-2</v>
      </c>
      <c r="AJ36" s="8">
        <v>2.7431629634702803E-2</v>
      </c>
      <c r="AK36" s="8">
        <v>2.7608409769166009E-2</v>
      </c>
      <c r="AL36" s="8">
        <v>2.7687318922354764E-2</v>
      </c>
      <c r="AM36" s="8">
        <v>2.775897822040152E-2</v>
      </c>
      <c r="AN36" s="8">
        <v>2.7789477662628403E-2</v>
      </c>
      <c r="AO36" s="8">
        <v>2.7788061270997311E-2</v>
      </c>
      <c r="AP36" s="8">
        <v>2.7759907470415346E-2</v>
      </c>
      <c r="AQ36" s="8">
        <v>2.7711044617844571E-2</v>
      </c>
      <c r="AR36" s="8">
        <v>2.7591490126772644E-2</v>
      </c>
      <c r="AS36" s="8">
        <v>2.7456041869655667E-2</v>
      </c>
      <c r="AT36" s="8">
        <v>2.7304171206667505E-2</v>
      </c>
      <c r="AU36" s="8">
        <v>2.7135814807162761E-2</v>
      </c>
      <c r="AV36" s="8">
        <v>2.6948674259478667E-2</v>
      </c>
      <c r="AW36" s="8">
        <v>2.6741699320504075E-2</v>
      </c>
      <c r="AX36" s="8">
        <v>2.6507699768503645E-2</v>
      </c>
      <c r="AY36" s="8">
        <v>2.6244564627250444E-2</v>
      </c>
      <c r="AZ36" s="8">
        <v>2.5949787052822026E-2</v>
      </c>
      <c r="BA36" s="8">
        <v>2.5625402461331603E-2</v>
      </c>
      <c r="BB36" s="8">
        <v>2.5268055355791574E-2</v>
      </c>
      <c r="BC36" s="8">
        <v>2.4876847831470261E-2</v>
      </c>
      <c r="BD36" s="8">
        <v>2.44575024114706E-2</v>
      </c>
      <c r="BE36" s="8">
        <v>2.4022329752368732E-2</v>
      </c>
      <c r="BF36" s="8">
        <v>2.3587230500699441E-2</v>
      </c>
      <c r="BG36" s="8">
        <v>2.3162962315959268E-2</v>
      </c>
      <c r="BH36" s="8">
        <v>2.2758837658868103E-2</v>
      </c>
      <c r="BI36" s="8">
        <v>2.237929642854497E-2</v>
      </c>
      <c r="BJ36" s="8">
        <v>2.2025771744326406E-2</v>
      </c>
      <c r="BK36" s="8">
        <v>2.169321727339435E-2</v>
      </c>
      <c r="BL36" s="8">
        <v>2.1313577585351462E-2</v>
      </c>
      <c r="BM36" s="8">
        <v>2.0933296623591113E-2</v>
      </c>
      <c r="BN36" s="8">
        <v>2.055508336032652E-2</v>
      </c>
      <c r="BO36" s="8">
        <v>2.018882135929978E-2</v>
      </c>
      <c r="BP36" s="8">
        <v>1.9844502076888482E-2</v>
      </c>
      <c r="BQ36" s="8">
        <v>1.9578090018240735E-2</v>
      </c>
      <c r="BR36" s="8">
        <v>1.9345420690736637E-2</v>
      </c>
      <c r="BS36" s="8">
        <v>1.9165566961523384E-2</v>
      </c>
      <c r="BT36" s="8">
        <v>1.9056439156526217E-2</v>
      </c>
      <c r="BV36" s="9">
        <f t="shared" si="0"/>
        <v>7.0838955532113834E-2</v>
      </c>
      <c r="BW36" s="10">
        <f t="shared" si="1"/>
        <v>-6.2907223973040938E-2</v>
      </c>
      <c r="BX36" s="10">
        <f t="shared" si="2"/>
        <v>2.4692598908249853E-2</v>
      </c>
      <c r="BY36" s="41">
        <f t="shared" si="3"/>
        <v>1.8421942055240101E-2</v>
      </c>
      <c r="BZ36" s="13">
        <f t="shared" si="4"/>
        <v>2.7789477662628403E-2</v>
      </c>
      <c r="CA36" s="14">
        <f t="shared" si="5"/>
        <v>1.9056439156526217E-2</v>
      </c>
      <c r="CB36" s="51">
        <f t="shared" si="6"/>
        <v>2.4507595373430877E-2</v>
      </c>
      <c r="CC36" s="15">
        <f t="shared" si="7"/>
        <v>2.9965791916542906E-3</v>
      </c>
    </row>
    <row r="37" spans="1:81" x14ac:dyDescent="0.2">
      <c r="A37" s="2" t="s">
        <v>180</v>
      </c>
      <c r="B37" s="3">
        <v>0</v>
      </c>
      <c r="C37" s="8">
        <v>2.4511618529674317E-2</v>
      </c>
      <c r="D37" s="8">
        <v>1.5899531634962161E-2</v>
      </c>
      <c r="E37" s="8">
        <v>1.2637389435624646E-2</v>
      </c>
      <c r="F37" s="8">
        <v>3.0081954768662156E-2</v>
      </c>
      <c r="G37" s="8">
        <v>3.2533345833190896E-2</v>
      </c>
      <c r="H37" s="8">
        <v>3.2899736747973085E-2</v>
      </c>
      <c r="I37" s="8">
        <v>4.4891330223750359E-2</v>
      </c>
      <c r="J37" s="8">
        <v>4.4306787836968509E-2</v>
      </c>
      <c r="K37" s="8">
        <v>4.9654679135482827E-2</v>
      </c>
      <c r="L37" s="8">
        <v>4.321603758418302E-2</v>
      </c>
      <c r="M37" s="8">
        <v>2.1236107227144085E-2</v>
      </c>
      <c r="N37" s="8">
        <v>1.0359508656145877E-3</v>
      </c>
      <c r="O37" s="8">
        <v>3.5870732299509989E-3</v>
      </c>
      <c r="P37" s="8">
        <v>1.804532262007208E-2</v>
      </c>
      <c r="Q37" s="8">
        <v>2.1623656463623853E-2</v>
      </c>
      <c r="R37" s="8">
        <v>3.6690182328943832E-2</v>
      </c>
      <c r="S37" s="8">
        <v>3.6968743933368797E-2</v>
      </c>
      <c r="T37" s="8">
        <v>1.6985209353806097E-2</v>
      </c>
      <c r="U37" s="8">
        <v>-3.7665866278505877E-2</v>
      </c>
      <c r="V37" s="8">
        <v>1.3308000403223774E-2</v>
      </c>
      <c r="W37" s="8">
        <v>1.6642761954971164E-2</v>
      </c>
      <c r="X37" s="8">
        <v>-1.0572613083213445E-2</v>
      </c>
      <c r="Y37" s="8">
        <v>-1.2110115346204431E-3</v>
      </c>
      <c r="Z37" s="8">
        <v>1.4190596739796169E-2</v>
      </c>
      <c r="AA37" s="8">
        <v>2.2600861071119915E-2</v>
      </c>
      <c r="AB37" s="8">
        <v>2.1453904981331151E-2</v>
      </c>
      <c r="AC37" s="8">
        <v>3.2883036369720786E-2</v>
      </c>
      <c r="AD37" s="8">
        <v>3.2992748079596845E-2</v>
      </c>
      <c r="AE37" s="8">
        <v>2.9458175144085663E-2</v>
      </c>
      <c r="AF37" s="8">
        <v>1.7540931507103341E-2</v>
      </c>
      <c r="AG37" s="8">
        <v>1.5552913776802901E-2</v>
      </c>
      <c r="AH37" s="8">
        <v>1.5777346544800119E-2</v>
      </c>
      <c r="AI37" s="8">
        <v>1.6479726883907198E-2</v>
      </c>
      <c r="AJ37" s="8">
        <v>1.7241497007369988E-2</v>
      </c>
      <c r="AK37" s="8">
        <v>1.7874920190311894E-2</v>
      </c>
      <c r="AL37" s="8">
        <v>1.8257979710053718E-2</v>
      </c>
      <c r="AM37" s="8">
        <v>1.8475502546906331E-2</v>
      </c>
      <c r="AN37" s="8">
        <v>1.8603720461549678E-2</v>
      </c>
      <c r="AO37" s="8">
        <v>1.8705476419033529E-2</v>
      </c>
      <c r="AP37" s="8">
        <v>1.882684264318768E-2</v>
      </c>
      <c r="AQ37" s="8">
        <v>1.8998185512929089E-2</v>
      </c>
      <c r="AR37" s="8">
        <v>1.9235038399824544E-2</v>
      </c>
      <c r="AS37" s="8">
        <v>1.9522698824943507E-2</v>
      </c>
      <c r="AT37" s="8">
        <v>1.9839348958544667E-2</v>
      </c>
      <c r="AU37" s="8">
        <v>2.0181726579280079E-2</v>
      </c>
      <c r="AV37" s="8">
        <v>2.0564839980488747E-2</v>
      </c>
      <c r="AW37" s="8">
        <v>2.086016338706842E-2</v>
      </c>
      <c r="AX37" s="8">
        <v>2.1184005801194283E-2</v>
      </c>
      <c r="AY37" s="8">
        <v>2.1510034731694549E-2</v>
      </c>
      <c r="AZ37" s="8">
        <v>2.1810444683071362E-2</v>
      </c>
      <c r="BA37" s="8">
        <v>2.2075149911293668E-2</v>
      </c>
      <c r="BB37" s="8">
        <v>2.2421230286102878E-2</v>
      </c>
      <c r="BC37" s="8">
        <v>2.2710474486832499E-2</v>
      </c>
      <c r="BD37" s="8">
        <v>2.2939821658654713E-2</v>
      </c>
      <c r="BE37" s="8">
        <v>2.3118330598907111E-2</v>
      </c>
      <c r="BF37" s="8">
        <v>2.3271840542832933E-2</v>
      </c>
      <c r="BG37" s="8">
        <v>2.3414686018262687E-2</v>
      </c>
      <c r="BH37" s="8">
        <v>2.354037424286215E-2</v>
      </c>
      <c r="BI37" s="8">
        <v>2.362888253625739E-2</v>
      </c>
      <c r="BJ37" s="8">
        <v>2.3665125693564937E-2</v>
      </c>
      <c r="BK37" s="8">
        <v>2.3656457536618269E-2</v>
      </c>
      <c r="BL37" s="8">
        <v>2.3490749239694741E-2</v>
      </c>
      <c r="BM37" s="8">
        <v>2.3309022969973947E-2</v>
      </c>
      <c r="BN37" s="8">
        <v>2.3111151786727957E-2</v>
      </c>
      <c r="BO37" s="8">
        <v>2.2902742746823135E-2</v>
      </c>
      <c r="BP37" s="8">
        <v>2.269547274993533E-2</v>
      </c>
      <c r="BQ37" s="8">
        <v>2.263722478058483E-2</v>
      </c>
      <c r="BR37" s="8">
        <v>2.2607128246949992E-2</v>
      </c>
      <c r="BS37" s="8">
        <v>2.2608819856554385E-2</v>
      </c>
      <c r="BT37" s="8">
        <v>2.2647427663961217E-2</v>
      </c>
      <c r="BV37" s="9">
        <f t="shared" si="0"/>
        <v>4.9654679135482827E-2</v>
      </c>
      <c r="BW37" s="10">
        <f t="shared" si="1"/>
        <v>-3.7665866278505877E-2</v>
      </c>
      <c r="BX37" s="10">
        <f t="shared" si="2"/>
        <v>2.0822263516957214E-2</v>
      </c>
      <c r="BY37" s="41">
        <f t="shared" si="3"/>
        <v>1.2081864044217705E-2</v>
      </c>
      <c r="BZ37" s="13">
        <f t="shared" si="4"/>
        <v>2.3665125693564937E-2</v>
      </c>
      <c r="CA37" s="14">
        <f t="shared" si="5"/>
        <v>1.5552913776802901E-2</v>
      </c>
      <c r="CB37" s="51">
        <f t="shared" si="6"/>
        <v>2.0914523368377083E-2</v>
      </c>
      <c r="CC37" s="15">
        <f t="shared" si="7"/>
        <v>2.4543910860003147E-3</v>
      </c>
    </row>
    <row r="38" spans="1:81" x14ac:dyDescent="0.2">
      <c r="A38" s="2" t="s">
        <v>178</v>
      </c>
      <c r="B38" s="3">
        <v>0</v>
      </c>
      <c r="C38" s="8">
        <v>3.0848004768867288E-2</v>
      </c>
      <c r="D38" s="8">
        <v>3.5743434989638168E-2</v>
      </c>
      <c r="E38" s="8">
        <v>2.8453108806296035E-2</v>
      </c>
      <c r="F38" s="8">
        <v>5.0554515416147749E-2</v>
      </c>
      <c r="G38" s="8">
        <v>4.1539366856904181E-2</v>
      </c>
      <c r="H38" s="8">
        <v>5.0280003437778609E-2</v>
      </c>
      <c r="I38" s="8">
        <v>5.2846456453121471E-2</v>
      </c>
      <c r="J38" s="8">
        <v>2.6244679192687803E-2</v>
      </c>
      <c r="K38" s="8">
        <v>2.0132631119648581E-2</v>
      </c>
      <c r="L38" s="8">
        <v>3.2052896326994151E-2</v>
      </c>
      <c r="M38" s="8">
        <v>2.0853309529474062E-2</v>
      </c>
      <c r="N38" s="8">
        <v>1.4377725275782183E-2</v>
      </c>
      <c r="O38" s="8">
        <v>9.1976062463039465E-3</v>
      </c>
      <c r="P38" s="8">
        <v>3.959095732053397E-2</v>
      </c>
      <c r="Q38" s="8">
        <v>2.624667670130143E-2</v>
      </c>
      <c r="R38" s="8">
        <v>2.3951077277928778E-2</v>
      </c>
      <c r="S38" s="8">
        <v>2.9850388260187488E-2</v>
      </c>
      <c r="T38" s="8">
        <v>4.8077441181628711E-3</v>
      </c>
      <c r="U38" s="8">
        <v>-1.6909888082746294E-2</v>
      </c>
      <c r="V38" s="8">
        <v>6.915914556852476E-3</v>
      </c>
      <c r="W38" s="8">
        <v>9.7199999720394281E-3</v>
      </c>
      <c r="X38" s="8">
        <v>2.7216102318256219E-2</v>
      </c>
      <c r="Y38" s="8">
        <v>1.0444280379144244E-2</v>
      </c>
      <c r="Z38" s="8">
        <v>1.9750901072748128E-2</v>
      </c>
      <c r="AA38" s="8">
        <v>1.9700615525691356E-2</v>
      </c>
      <c r="AB38" s="8">
        <v>1.0914282855416291E-2</v>
      </c>
      <c r="AC38" s="8">
        <v>1.9187868082334525E-2</v>
      </c>
      <c r="AD38" s="8">
        <v>1.7545738769953134E-2</v>
      </c>
      <c r="AE38" s="8">
        <v>1.5964017984082535E-2</v>
      </c>
      <c r="AF38" s="8">
        <v>1.7483371745806497E-2</v>
      </c>
      <c r="AG38" s="8">
        <v>1.7377643987791735E-2</v>
      </c>
      <c r="AH38" s="8">
        <v>1.7776020383170055E-2</v>
      </c>
      <c r="AI38" s="8">
        <v>1.8250637593534957E-2</v>
      </c>
      <c r="AJ38" s="8">
        <v>1.868179861313779E-2</v>
      </c>
      <c r="AK38" s="8">
        <v>1.9078836592466786E-2</v>
      </c>
      <c r="AL38" s="8">
        <v>1.9364017407194067E-2</v>
      </c>
      <c r="AM38" s="8">
        <v>1.9553588145612144E-2</v>
      </c>
      <c r="AN38" s="8">
        <v>1.9672832162190845E-2</v>
      </c>
      <c r="AO38" s="8">
        <v>1.9746094081651844E-2</v>
      </c>
      <c r="AP38" s="8">
        <v>1.9796429608559984E-2</v>
      </c>
      <c r="AQ38" s="8">
        <v>1.9841380779399787E-2</v>
      </c>
      <c r="AR38" s="8">
        <v>1.9892504159180868E-2</v>
      </c>
      <c r="AS38" s="8">
        <v>1.9961196011518911E-2</v>
      </c>
      <c r="AT38" s="8">
        <v>2.0047442613653432E-2</v>
      </c>
      <c r="AU38" s="8">
        <v>2.0160289193602132E-2</v>
      </c>
      <c r="AV38" s="8">
        <v>2.0305104322300149E-2</v>
      </c>
      <c r="AW38" s="8">
        <v>2.0475812693668383E-2</v>
      </c>
      <c r="AX38" s="8">
        <v>2.0673217239030928E-2</v>
      </c>
      <c r="AY38" s="8">
        <v>2.0889012976792465E-2</v>
      </c>
      <c r="AZ38" s="8">
        <v>2.1119276413348098E-2</v>
      </c>
      <c r="BA38" s="8">
        <v>2.1360342755883499E-2</v>
      </c>
      <c r="BB38" s="8">
        <v>2.1593748056566664E-2</v>
      </c>
      <c r="BC38" s="8">
        <v>2.1804810392700213E-2</v>
      </c>
      <c r="BD38" s="8">
        <v>2.1983461697472784E-2</v>
      </c>
      <c r="BE38" s="8">
        <v>2.2132704888480514E-2</v>
      </c>
      <c r="BF38" s="8">
        <v>2.2256837268877616E-2</v>
      </c>
      <c r="BG38" s="8">
        <v>2.2230663881629864E-2</v>
      </c>
      <c r="BH38" s="8">
        <v>2.2170618898056604E-2</v>
      </c>
      <c r="BI38" s="8">
        <v>2.2076763131278376E-2</v>
      </c>
      <c r="BJ38" s="8">
        <v>2.1956273123446612E-2</v>
      </c>
      <c r="BK38" s="8">
        <v>2.1817308046076622E-2</v>
      </c>
      <c r="BL38" s="8">
        <v>2.1786739512180242E-2</v>
      </c>
      <c r="BM38" s="8">
        <v>2.1744438605983296E-2</v>
      </c>
      <c r="BN38" s="8">
        <v>2.1695392519853307E-2</v>
      </c>
      <c r="BO38" s="8">
        <v>2.1654859654911318E-2</v>
      </c>
      <c r="BP38" s="8">
        <v>2.1634900401505064E-2</v>
      </c>
      <c r="BQ38" s="8">
        <v>2.1645690695873299E-2</v>
      </c>
      <c r="BR38" s="8">
        <v>2.1685733079189307E-2</v>
      </c>
      <c r="BS38" s="8">
        <v>2.1748059658276198E-2</v>
      </c>
      <c r="BT38" s="8">
        <v>2.182897813787954E-2</v>
      </c>
      <c r="BV38" s="9">
        <f t="shared" si="0"/>
        <v>5.2846456453121471E-2</v>
      </c>
      <c r="BW38" s="10">
        <f t="shared" si="1"/>
        <v>-1.6909888082746294E-2</v>
      </c>
      <c r="BX38" s="10">
        <f t="shared" si="2"/>
        <v>2.1478524600862869E-2</v>
      </c>
      <c r="BY38" s="41">
        <f t="shared" si="3"/>
        <v>1.0113115636903078E-2</v>
      </c>
      <c r="BZ38" s="13">
        <f t="shared" si="4"/>
        <v>2.2256837268877616E-2</v>
      </c>
      <c r="CA38" s="14">
        <f t="shared" si="5"/>
        <v>1.7377643987791735E-2</v>
      </c>
      <c r="CB38" s="51">
        <f t="shared" si="6"/>
        <v>2.0657434905603241E-2</v>
      </c>
      <c r="CC38" s="15">
        <f t="shared" si="7"/>
        <v>1.4018410966472208E-3</v>
      </c>
    </row>
    <row r="39" spans="1:81" x14ac:dyDescent="0.2">
      <c r="A39" s="2" t="s">
        <v>172</v>
      </c>
      <c r="B39" s="3">
        <v>0</v>
      </c>
      <c r="C39" s="8">
        <v>-2.1674726026780333E-2</v>
      </c>
      <c r="D39" s="8">
        <v>8.2379146570454864E-3</v>
      </c>
      <c r="E39" s="8">
        <v>4.9370543824574398E-2</v>
      </c>
      <c r="F39" s="8">
        <v>6.6769902650786639E-2</v>
      </c>
      <c r="G39" s="8">
        <v>4.3450604296129125E-2</v>
      </c>
      <c r="H39" s="8">
        <v>3.7420867526378299E-2</v>
      </c>
      <c r="I39" s="8">
        <v>2.9735267971492174E-2</v>
      </c>
      <c r="J39" s="8">
        <v>7.8501664410877137E-3</v>
      </c>
      <c r="K39" s="8">
        <v>4.4607209744624399E-2</v>
      </c>
      <c r="L39" s="8">
        <v>4.0819162908343865E-2</v>
      </c>
      <c r="M39" s="8">
        <v>2.2019402177907876E-2</v>
      </c>
      <c r="N39" s="8">
        <v>5.083129185039903E-2</v>
      </c>
      <c r="O39" s="8">
        <v>4.6134430795251369E-2</v>
      </c>
      <c r="P39" s="8">
        <v>4.4040480873790422E-2</v>
      </c>
      <c r="Q39" s="8">
        <v>2.5573744365010587E-2</v>
      </c>
      <c r="R39" s="8">
        <v>2.752787474817131E-2</v>
      </c>
      <c r="S39" s="8">
        <v>3.9478019455446045E-2</v>
      </c>
      <c r="T39" s="8">
        <v>-4.2244738893224554E-3</v>
      </c>
      <c r="U39" s="8">
        <v>3.4544477319056188E-3</v>
      </c>
      <c r="V39" s="8">
        <v>1.9745292487222565E-2</v>
      </c>
      <c r="W39" s="8">
        <v>1.901619614882355E-2</v>
      </c>
      <c r="X39" s="8">
        <v>2.5622419617164605E-2</v>
      </c>
      <c r="Y39" s="8">
        <v>2.1942472370635624E-2</v>
      </c>
      <c r="Z39" s="8">
        <v>3.1736709924466533E-2</v>
      </c>
      <c r="AA39" s="8">
        <v>4.1598600576618683E-2</v>
      </c>
      <c r="AB39" s="8">
        <v>4.1407867494823281E-2</v>
      </c>
      <c r="AC39" s="8">
        <v>3.0286094591248203E-2</v>
      </c>
      <c r="AD39" s="8">
        <v>3.0273341737186987E-2</v>
      </c>
      <c r="AE39" s="8">
        <v>3.0490261932307305E-2</v>
      </c>
      <c r="AF39" s="8">
        <v>3.178384939154455E-2</v>
      </c>
      <c r="AG39" s="8">
        <v>3.0920337468807846E-2</v>
      </c>
      <c r="AH39" s="8">
        <v>2.86679537709702E-2</v>
      </c>
      <c r="AI39" s="8">
        <v>2.6630222488285282E-2</v>
      </c>
      <c r="AJ39" s="8">
        <v>2.5481144317019533E-2</v>
      </c>
      <c r="AK39" s="8">
        <v>2.5087461689316415E-2</v>
      </c>
      <c r="AL39" s="8">
        <v>2.4829670049712149E-2</v>
      </c>
      <c r="AM39" s="8">
        <v>2.4649758516417819E-2</v>
      </c>
      <c r="AN39" s="8">
        <v>2.4511314058563993E-2</v>
      </c>
      <c r="AO39" s="8">
        <v>2.4401174194528474E-2</v>
      </c>
      <c r="AP39" s="8">
        <v>2.4314107599499923E-2</v>
      </c>
      <c r="AQ39" s="8">
        <v>2.4247931329463457E-2</v>
      </c>
      <c r="AR39" s="8">
        <v>2.4191050683140425E-2</v>
      </c>
      <c r="AS39" s="8">
        <v>2.4143690699680365E-2</v>
      </c>
      <c r="AT39" s="8">
        <v>2.4113136744948527E-2</v>
      </c>
      <c r="AU39" s="8">
        <v>2.4111571991055625E-2</v>
      </c>
      <c r="AV39" s="8">
        <v>2.4148899064297957E-2</v>
      </c>
      <c r="AW39" s="8">
        <v>2.4103805209521489E-2</v>
      </c>
      <c r="AX39" s="8">
        <v>2.4093507496726785E-2</v>
      </c>
      <c r="AY39" s="8">
        <v>2.4122301659648349E-2</v>
      </c>
      <c r="AZ39" s="8">
        <v>2.4186569643269928E-2</v>
      </c>
      <c r="BA39" s="8">
        <v>2.4272821617821405E-2</v>
      </c>
      <c r="BB39" s="8">
        <v>2.4461609145415508E-2</v>
      </c>
      <c r="BC39" s="8">
        <v>2.4616247189840346E-2</v>
      </c>
      <c r="BD39" s="8">
        <v>2.4730220035627415E-2</v>
      </c>
      <c r="BE39" s="8">
        <v>2.4812918232024028E-2</v>
      </c>
      <c r="BF39" s="8">
        <v>2.4875808116186837E-2</v>
      </c>
      <c r="BG39" s="8">
        <v>2.4798414329930907E-2</v>
      </c>
      <c r="BH39" s="8">
        <v>2.4698977499328256E-2</v>
      </c>
      <c r="BI39" s="8">
        <v>2.4586973731717032E-2</v>
      </c>
      <c r="BJ39" s="8">
        <v>2.4474621111603367E-2</v>
      </c>
      <c r="BK39" s="8">
        <v>2.436327327148069E-2</v>
      </c>
      <c r="BL39" s="8">
        <v>2.4344235171436912E-2</v>
      </c>
      <c r="BM39" s="8">
        <v>2.4292974277260848E-2</v>
      </c>
      <c r="BN39" s="8">
        <v>2.4217177024583814E-2</v>
      </c>
      <c r="BO39" s="8">
        <v>2.4137396421518131E-2</v>
      </c>
      <c r="BP39" s="8">
        <v>2.4073048607479386E-2</v>
      </c>
      <c r="BQ39" s="8">
        <v>2.3910091332708605E-2</v>
      </c>
      <c r="BR39" s="8">
        <v>2.3774857934796279E-2</v>
      </c>
      <c r="BS39" s="8">
        <v>2.3682740967847726E-2</v>
      </c>
      <c r="BT39" s="8">
        <v>2.3647669088857404E-2</v>
      </c>
      <c r="BV39" s="9">
        <f t="shared" si="0"/>
        <v>6.6769902650786639E-2</v>
      </c>
      <c r="BW39" s="10">
        <f t="shared" si="1"/>
        <v>-2.1674726026780333E-2</v>
      </c>
      <c r="BX39" s="10">
        <f t="shared" si="2"/>
        <v>2.6381027072628491E-2</v>
      </c>
      <c r="BY39" s="41">
        <f t="shared" si="3"/>
        <v>1.2317354249355492E-2</v>
      </c>
      <c r="BZ39" s="13">
        <f t="shared" si="4"/>
        <v>3.178384939154455E-2</v>
      </c>
      <c r="CA39" s="14">
        <f t="shared" si="5"/>
        <v>2.3647669088857404E-2</v>
      </c>
      <c r="CB39" s="51">
        <f t="shared" si="6"/>
        <v>2.4866134955460584E-2</v>
      </c>
      <c r="CC39" s="15">
        <f t="shared" si="7"/>
        <v>1.7079826195391715E-3</v>
      </c>
    </row>
    <row r="40" spans="1:81" x14ac:dyDescent="0.2">
      <c r="A40" s="2" t="s">
        <v>628</v>
      </c>
      <c r="B40" s="3"/>
      <c r="C40" s="8"/>
      <c r="D40" s="8"/>
      <c r="E40" s="8"/>
      <c r="F40" s="8"/>
      <c r="G40" s="8">
        <v>0</v>
      </c>
      <c r="H40" s="8">
        <v>3.2174737502796091E-2</v>
      </c>
      <c r="I40" s="8">
        <v>3.7035058314392133E-2</v>
      </c>
      <c r="J40" s="8">
        <v>2.8950549816193716E-2</v>
      </c>
      <c r="K40" s="8">
        <v>3.2663076502691402E-2</v>
      </c>
      <c r="L40" s="8">
        <v>4.1558403640198804E-2</v>
      </c>
      <c r="M40" s="8">
        <v>1.3339718814244339E-2</v>
      </c>
      <c r="N40" s="8">
        <v>1.6682350483693487E-2</v>
      </c>
      <c r="O40" s="8">
        <v>2.0697250414028145E-2</v>
      </c>
      <c r="P40" s="8">
        <v>3.2424839306958164E-2</v>
      </c>
      <c r="Q40" s="8">
        <v>2.8585444941188198E-2</v>
      </c>
      <c r="R40" s="8">
        <v>3.145117536074693E-2</v>
      </c>
      <c r="S40" s="8">
        <v>2.6147383710086514E-2</v>
      </c>
      <c r="T40" s="8">
        <v>2.2140171574882572E-3</v>
      </c>
      <c r="U40" s="8">
        <v>-3.4752080053568668E-2</v>
      </c>
      <c r="V40" s="8">
        <v>2.9814031085251047E-2</v>
      </c>
      <c r="W40" s="8">
        <v>2.0135260812212508E-2</v>
      </c>
      <c r="X40" s="8">
        <v>1.344117699219094E-2</v>
      </c>
      <c r="Y40" s="8">
        <v>1.5327724650300301E-2</v>
      </c>
      <c r="Z40" s="8">
        <v>2.1981972237538727E-2</v>
      </c>
      <c r="AA40" s="8">
        <v>2.5318711765110136E-2</v>
      </c>
      <c r="AB40" s="8">
        <v>1.7944456670103914E-2</v>
      </c>
      <c r="AC40" s="8">
        <v>2.5694918362753949E-2</v>
      </c>
      <c r="AD40" s="8">
        <v>2.5591457288643094E-2</v>
      </c>
      <c r="AE40" s="8">
        <v>2.4783222861652909E-2</v>
      </c>
      <c r="AF40" s="8">
        <v>1.8252313184551561E-2</v>
      </c>
      <c r="AG40" s="8">
        <v>1.6999078284768654E-2</v>
      </c>
      <c r="AH40" s="8">
        <v>1.6963012940787392E-2</v>
      </c>
      <c r="AI40" s="8">
        <v>1.7235399408150887E-2</v>
      </c>
      <c r="AJ40" s="8">
        <v>1.7624935473562697E-2</v>
      </c>
      <c r="AK40" s="8">
        <v>1.8000904363711268E-2</v>
      </c>
      <c r="AL40" s="8">
        <v>1.8262672405919833E-2</v>
      </c>
      <c r="AM40" s="8">
        <v>1.8424157645259287E-2</v>
      </c>
      <c r="AN40" s="8">
        <v>1.8524115425338605E-2</v>
      </c>
      <c r="AO40" s="8">
        <v>1.8573002760163826E-2</v>
      </c>
      <c r="AP40" s="8">
        <v>1.8584212479675788E-2</v>
      </c>
      <c r="AQ40" s="8">
        <v>1.8575080697385005E-2</v>
      </c>
      <c r="AR40" s="8">
        <v>1.856622670963004E-2</v>
      </c>
      <c r="AS40" s="8">
        <v>1.8563841687450067E-2</v>
      </c>
      <c r="AT40" s="8">
        <v>1.8575614070648117E-2</v>
      </c>
      <c r="AU40" s="8">
        <v>1.8606626833399975E-2</v>
      </c>
      <c r="AV40" s="8">
        <v>1.8661873774544535E-2</v>
      </c>
      <c r="AW40" s="8">
        <v>1.8707739653250011E-2</v>
      </c>
      <c r="AX40" s="8">
        <v>1.8766861381507738E-2</v>
      </c>
      <c r="AY40" s="8">
        <v>1.8833209980890331E-2</v>
      </c>
      <c r="AZ40" s="8">
        <v>1.8901783330466548E-2</v>
      </c>
      <c r="BA40" s="8">
        <v>1.8974221676287595E-2</v>
      </c>
      <c r="BB40" s="8">
        <v>1.9067242098693926E-2</v>
      </c>
      <c r="BC40" s="8">
        <v>1.9153458191249584E-2</v>
      </c>
      <c r="BD40" s="8">
        <v>1.9225087813537378E-2</v>
      </c>
      <c r="BE40" s="8">
        <v>1.9282063887785084E-2</v>
      </c>
      <c r="BF40" s="8">
        <v>1.9328145608919822E-2</v>
      </c>
      <c r="BG40" s="8">
        <v>1.9345762413465417E-2</v>
      </c>
      <c r="BH40" s="8">
        <v>1.9358147199118658E-2</v>
      </c>
      <c r="BI40" s="8">
        <v>1.9367750337617728E-2</v>
      </c>
      <c r="BJ40" s="8">
        <v>1.9376586963096409E-2</v>
      </c>
      <c r="BK40" s="8">
        <v>1.9389697330875366E-2</v>
      </c>
      <c r="BL40" s="8">
        <v>1.939369436768601E-2</v>
      </c>
      <c r="BM40" s="8">
        <v>1.9397758397053488E-2</v>
      </c>
      <c r="BN40" s="8">
        <v>1.9401742162214353E-2</v>
      </c>
      <c r="BO40" s="8">
        <v>1.941244485044602E-2</v>
      </c>
      <c r="BP40" s="8">
        <v>1.9435432610162007E-2</v>
      </c>
      <c r="BQ40" s="8">
        <v>1.9475808258436755E-2</v>
      </c>
      <c r="BR40" s="8">
        <v>1.9524575921684661E-2</v>
      </c>
      <c r="BS40" s="8">
        <v>1.957811294655909E-2</v>
      </c>
      <c r="BT40" s="8">
        <v>1.9639401515553656E-2</v>
      </c>
      <c r="BV40" s="9">
        <f t="shared" si="0"/>
        <v>4.1558403640198804E-2</v>
      </c>
      <c r="BW40" s="10">
        <f t="shared" si="1"/>
        <v>-3.4752080053568668E-2</v>
      </c>
      <c r="BX40" s="10">
        <f t="shared" si="2"/>
        <v>1.9705070540581821E-2</v>
      </c>
      <c r="BY40" s="41">
        <f t="shared" si="3"/>
        <v>9.3362953501090161E-3</v>
      </c>
      <c r="BZ40" s="13">
        <f t="shared" si="4"/>
        <v>1.9639401515553656E-2</v>
      </c>
      <c r="CA40" s="14">
        <f t="shared" si="5"/>
        <v>1.6963012940787392E-2</v>
      </c>
      <c r="CB40" s="51">
        <f t="shared" si="6"/>
        <v>1.8812921879061101E-2</v>
      </c>
      <c r="CC40" s="15">
        <f t="shared" si="7"/>
        <v>6.8819549833198414E-4</v>
      </c>
    </row>
    <row r="41" spans="1:81" x14ac:dyDescent="0.2">
      <c r="A41" s="2" t="s">
        <v>152</v>
      </c>
      <c r="B41" s="3">
        <v>0</v>
      </c>
      <c r="C41" s="8">
        <v>-7.0155788101002092E-2</v>
      </c>
      <c r="D41" s="8">
        <v>2.514978625285913E-2</v>
      </c>
      <c r="E41" s="8">
        <v>3.738310315435478E-2</v>
      </c>
      <c r="F41" s="8">
        <v>5.2928020538305365E-2</v>
      </c>
      <c r="G41" s="8">
        <v>6.9518566216671962E-2</v>
      </c>
      <c r="H41" s="8">
        <v>6.3120309022016929E-2</v>
      </c>
      <c r="I41" s="8">
        <v>6.9866093600347456E-2</v>
      </c>
      <c r="J41" s="8">
        <v>4.9157717596850503E-2</v>
      </c>
      <c r="K41" s="8">
        <v>4.450287414529952E-2</v>
      </c>
      <c r="L41" s="8">
        <v>4.4732357965231673E-2</v>
      </c>
      <c r="M41" s="8">
        <v>1.2778901399473463E-2</v>
      </c>
      <c r="N41" s="8">
        <v>1.444621836028559E-2</v>
      </c>
      <c r="O41" s="8">
        <v>3.5624852945707275E-2</v>
      </c>
      <c r="P41" s="8">
        <v>5.1356293682538467E-2</v>
      </c>
      <c r="Q41" s="8">
        <v>3.493739427395437E-2</v>
      </c>
      <c r="R41" s="8">
        <v>6.1796696046590105E-2</v>
      </c>
      <c r="S41" s="8">
        <v>7.0348551646499002E-2</v>
      </c>
      <c r="T41" s="8">
        <v>4.249690566956188E-2</v>
      </c>
      <c r="U41" s="8">
        <v>2.8202167819055601E-2</v>
      </c>
      <c r="V41" s="8">
        <v>3.6070030497911354E-2</v>
      </c>
      <c r="W41" s="8">
        <v>5.0172912461362573E-2</v>
      </c>
      <c r="X41" s="8">
        <v>1.6078796552354335E-2</v>
      </c>
      <c r="Y41" s="8">
        <v>1.3919245615985787E-2</v>
      </c>
      <c r="Z41" s="8">
        <v>3.2831000284776701E-2</v>
      </c>
      <c r="AA41" s="8">
        <v>3.8445692037441415E-2</v>
      </c>
      <c r="AB41" s="8">
        <v>2.9696413762805962E-2</v>
      </c>
      <c r="AC41" s="8">
        <v>4.6495434230202859E-2</v>
      </c>
      <c r="AD41" s="8">
        <v>4.6077227844179669E-2</v>
      </c>
      <c r="AE41" s="8">
        <v>3.771321655166826E-2</v>
      </c>
      <c r="AF41" s="8">
        <v>2.3797369259001666E-2</v>
      </c>
      <c r="AG41" s="8">
        <v>2.1172230437909612E-2</v>
      </c>
      <c r="AH41" s="8">
        <v>2.0840532382311538E-2</v>
      </c>
      <c r="AI41" s="8">
        <v>2.075357125938293E-2</v>
      </c>
      <c r="AJ41" s="8">
        <v>2.0643827525103298E-2</v>
      </c>
      <c r="AK41" s="8">
        <v>2.0464381823217526E-2</v>
      </c>
      <c r="AL41" s="8">
        <v>2.0078294248321749E-2</v>
      </c>
      <c r="AM41" s="8">
        <v>1.948691963551763E-2</v>
      </c>
      <c r="AN41" s="8">
        <v>1.8829310778670338E-2</v>
      </c>
      <c r="AO41" s="8">
        <v>1.8132644954492516E-2</v>
      </c>
      <c r="AP41" s="8">
        <v>1.7410915787283932E-2</v>
      </c>
      <c r="AQ41" s="8">
        <v>1.6660466050148148E-2</v>
      </c>
      <c r="AR41" s="8">
        <v>1.5880645390822679E-2</v>
      </c>
      <c r="AS41" s="8">
        <v>1.5065618598773867E-2</v>
      </c>
      <c r="AT41" s="8">
        <v>1.4215353201077363E-2</v>
      </c>
      <c r="AU41" s="8">
        <v>1.3334360815709934E-2</v>
      </c>
      <c r="AV41" s="8">
        <v>1.2436104988897911E-2</v>
      </c>
      <c r="AW41" s="8">
        <v>1.1618157863217071E-2</v>
      </c>
      <c r="AX41" s="8">
        <v>1.0810452847000107E-2</v>
      </c>
      <c r="AY41" s="8">
        <v>1.0030421486821206E-2</v>
      </c>
      <c r="AZ41" s="8">
        <v>9.2933052035695241E-3</v>
      </c>
      <c r="BA41" s="8">
        <v>8.6131011578480798E-3</v>
      </c>
      <c r="BB41" s="8">
        <v>7.9171686902077543E-3</v>
      </c>
      <c r="BC41" s="8">
        <v>7.3019828060176817E-3</v>
      </c>
      <c r="BD41" s="8">
        <v>6.7672595229764099E-3</v>
      </c>
      <c r="BE41" s="8">
        <v>6.3143723754395253E-3</v>
      </c>
      <c r="BF41" s="8">
        <v>5.9468723543645297E-3</v>
      </c>
      <c r="BG41" s="8">
        <v>5.6691267716020288E-3</v>
      </c>
      <c r="BH41" s="8">
        <v>5.4744988306925091E-3</v>
      </c>
      <c r="BI41" s="8">
        <v>5.3524193846039569E-3</v>
      </c>
      <c r="BJ41" s="8">
        <v>5.2951653928450249E-3</v>
      </c>
      <c r="BK41" s="8">
        <v>5.3068366834552183E-3</v>
      </c>
      <c r="BL41" s="8">
        <v>5.3829583445843543E-3</v>
      </c>
      <c r="BM41" s="8">
        <v>5.5197415368679614E-3</v>
      </c>
      <c r="BN41" s="8">
        <v>5.7074378155785865E-3</v>
      </c>
      <c r="BO41" s="8">
        <v>5.9305143093979495E-3</v>
      </c>
      <c r="BP41" s="8">
        <v>6.1637185953447027E-3</v>
      </c>
      <c r="BQ41" s="8">
        <v>6.3501234370328952E-3</v>
      </c>
      <c r="BR41" s="8">
        <v>6.443352460909324E-3</v>
      </c>
      <c r="BS41" s="8">
        <v>6.4102340679397241E-3</v>
      </c>
      <c r="BT41" s="8">
        <v>6.2441522400276117E-3</v>
      </c>
      <c r="BV41" s="9">
        <f t="shared" si="0"/>
        <v>7.0348551646499002E-2</v>
      </c>
      <c r="BW41" s="10">
        <f t="shared" si="1"/>
        <v>-7.0155788101002092E-2</v>
      </c>
      <c r="BX41" s="10">
        <f t="shared" si="2"/>
        <v>2.1982491737863048E-2</v>
      </c>
      <c r="BY41" s="41">
        <f t="shared" si="3"/>
        <v>2.1657544834531195E-2</v>
      </c>
      <c r="BZ41" s="13">
        <f t="shared" si="4"/>
        <v>2.3797369259001666E-2</v>
      </c>
      <c r="CA41" s="14">
        <f t="shared" si="5"/>
        <v>5.2951653928450249E-3</v>
      </c>
      <c r="CB41" s="51">
        <f t="shared" si="6"/>
        <v>1.1586973690609424E-2</v>
      </c>
      <c r="CC41" s="15">
        <f t="shared" si="7"/>
        <v>6.1333751336818502E-3</v>
      </c>
    </row>
    <row r="42" spans="1:81" x14ac:dyDescent="0.2">
      <c r="A42" s="2" t="s">
        <v>144</v>
      </c>
      <c r="B42" s="3">
        <v>0</v>
      </c>
      <c r="C42" s="8">
        <v>4.3682064689675171E-2</v>
      </c>
      <c r="D42" s="8">
        <v>1.0894764730342343E-2</v>
      </c>
      <c r="E42" s="8">
        <v>-2.0432770414199219E-2</v>
      </c>
      <c r="F42" s="8">
        <v>9.6483823201831687E-3</v>
      </c>
      <c r="G42" s="8">
        <v>4.2827804033207739E-2</v>
      </c>
      <c r="H42" s="8">
        <v>3.4966829109998043E-2</v>
      </c>
      <c r="I42" s="8">
        <v>4.4262104038712113E-2</v>
      </c>
      <c r="J42" s="8">
        <v>4.7917721543738523E-2</v>
      </c>
      <c r="K42" s="8">
        <v>3.8882133801973806E-2</v>
      </c>
      <c r="L42" s="8">
        <v>3.7874939944392727E-2</v>
      </c>
      <c r="M42" s="8">
        <v>1.9433052427795472E-2</v>
      </c>
      <c r="N42" s="8">
        <v>7.6879569105874346E-3</v>
      </c>
      <c r="O42" s="8">
        <v>-9.34205177499281E-3</v>
      </c>
      <c r="P42" s="8">
        <v>1.8115830305281522E-2</v>
      </c>
      <c r="Q42" s="8">
        <v>7.6678445272648776E-3</v>
      </c>
      <c r="R42" s="8">
        <v>1.5530544245453193E-2</v>
      </c>
      <c r="S42" s="8">
        <v>2.492001286784995E-2</v>
      </c>
      <c r="T42" s="8">
        <v>1.9927281162490651E-3</v>
      </c>
      <c r="U42" s="8">
        <v>-2.978104780746782E-2</v>
      </c>
      <c r="V42" s="8">
        <v>1.8986917246288204E-2</v>
      </c>
      <c r="W42" s="8">
        <v>-1.8268529085579854E-2</v>
      </c>
      <c r="X42" s="8">
        <v>-4.0282567105319189E-2</v>
      </c>
      <c r="Y42" s="8">
        <v>-1.1301558307142301E-2</v>
      </c>
      <c r="Z42" s="8">
        <v>8.9318708887320408E-3</v>
      </c>
      <c r="AA42" s="8">
        <v>1.8220674750327959E-2</v>
      </c>
      <c r="AB42" s="8">
        <v>1.619414024089405E-2</v>
      </c>
      <c r="AC42" s="8">
        <v>2.6710108146678291E-2</v>
      </c>
      <c r="AD42" s="8">
        <v>2.1525947878620499E-2</v>
      </c>
      <c r="AE42" s="8">
        <v>2.2039066247845129E-2</v>
      </c>
      <c r="AF42" s="8">
        <v>2.0559023608565985E-2</v>
      </c>
      <c r="AG42" s="8">
        <v>1.8037590781509572E-2</v>
      </c>
      <c r="AH42" s="8">
        <v>1.5794131271664291E-2</v>
      </c>
      <c r="AI42" s="8">
        <v>1.4566038115630064E-2</v>
      </c>
      <c r="AJ42" s="8">
        <v>1.4187659761517812E-2</v>
      </c>
      <c r="AK42" s="8">
        <v>1.4154544926597179E-2</v>
      </c>
      <c r="AL42" s="8">
        <v>1.4143549431747449E-2</v>
      </c>
      <c r="AM42" s="8">
        <v>1.4120449688505454E-2</v>
      </c>
      <c r="AN42" s="8">
        <v>1.4095271363058659E-2</v>
      </c>
      <c r="AO42" s="8">
        <v>1.4057424895680404E-2</v>
      </c>
      <c r="AP42" s="8">
        <v>1.398109978268347E-2</v>
      </c>
      <c r="AQ42" s="8">
        <v>1.3867295743836605E-2</v>
      </c>
      <c r="AR42" s="8">
        <v>1.363022377106371E-2</v>
      </c>
      <c r="AS42" s="8">
        <v>1.3387049623120761E-2</v>
      </c>
      <c r="AT42" s="8">
        <v>1.3162169805618129E-2</v>
      </c>
      <c r="AU42" s="8">
        <v>1.2955486938106775E-2</v>
      </c>
      <c r="AV42" s="8">
        <v>1.2770068301958926E-2</v>
      </c>
      <c r="AW42" s="8">
        <v>1.2591135603755133E-2</v>
      </c>
      <c r="AX42" s="8">
        <v>1.2435083041145711E-2</v>
      </c>
      <c r="AY42" s="8">
        <v>1.2334013899349516E-2</v>
      </c>
      <c r="AZ42" s="8">
        <v>1.2290309370369457E-2</v>
      </c>
      <c r="BA42" s="8">
        <v>1.2302712512967995E-2</v>
      </c>
      <c r="BB42" s="8">
        <v>1.2356305914939192E-2</v>
      </c>
      <c r="BC42" s="8">
        <v>1.2443741162081468E-2</v>
      </c>
      <c r="BD42" s="8">
        <v>1.2572802665328453E-2</v>
      </c>
      <c r="BE42" s="8">
        <v>1.2724596322907678E-2</v>
      </c>
      <c r="BF42" s="8">
        <v>1.2888495583443182E-2</v>
      </c>
      <c r="BG42" s="8">
        <v>1.3059749408376398E-2</v>
      </c>
      <c r="BH42" s="8">
        <v>1.324450544973188E-2</v>
      </c>
      <c r="BI42" s="8">
        <v>1.345517681393571E-2</v>
      </c>
      <c r="BJ42" s="8">
        <v>1.3690286987493083E-2</v>
      </c>
      <c r="BK42" s="8">
        <v>1.3959002592265124E-2</v>
      </c>
      <c r="BL42" s="8">
        <v>1.4180524715014631E-2</v>
      </c>
      <c r="BM42" s="8">
        <v>1.4445772421884051E-2</v>
      </c>
      <c r="BN42" s="8">
        <v>1.4747848273303221E-2</v>
      </c>
      <c r="BO42" s="8">
        <v>1.5059592527618682E-2</v>
      </c>
      <c r="BP42" s="8">
        <v>1.5358490588947893E-2</v>
      </c>
      <c r="BQ42" s="8">
        <v>1.5635217846861948E-2</v>
      </c>
      <c r="BR42" s="8">
        <v>1.5880027686039355E-2</v>
      </c>
      <c r="BS42" s="8">
        <v>1.6093484775516975E-2</v>
      </c>
      <c r="BT42" s="8">
        <v>1.6276804731005345E-2</v>
      </c>
      <c r="BV42" s="9">
        <f t="shared" si="0"/>
        <v>4.7917721543738523E-2</v>
      </c>
      <c r="BW42" s="10">
        <f t="shared" si="1"/>
        <v>-4.0282567105319189E-2</v>
      </c>
      <c r="BX42" s="10">
        <f t="shared" si="2"/>
        <v>1.3901403848204753E-2</v>
      </c>
      <c r="BY42" s="41">
        <f t="shared" si="3"/>
        <v>1.452365365530422E-2</v>
      </c>
      <c r="BZ42" s="13">
        <f t="shared" si="4"/>
        <v>2.0559023608565985E-2</v>
      </c>
      <c r="CA42" s="14">
        <f t="shared" si="5"/>
        <v>1.2290309370369457E-2</v>
      </c>
      <c r="CB42" s="51">
        <f t="shared" si="6"/>
        <v>1.4085238017198715E-2</v>
      </c>
      <c r="CC42" s="15">
        <f t="shared" si="7"/>
        <v>1.6652774537119081E-3</v>
      </c>
    </row>
    <row r="43" spans="1:81" x14ac:dyDescent="0.2">
      <c r="A43" s="2" t="s">
        <v>128</v>
      </c>
      <c r="B43" s="3"/>
      <c r="C43" s="8"/>
      <c r="D43" s="8"/>
      <c r="E43" s="8"/>
      <c r="F43" s="8"/>
      <c r="G43" s="8">
        <v>0</v>
      </c>
      <c r="H43" s="8">
        <v>-3.6077666855479529E-2</v>
      </c>
      <c r="I43" s="8">
        <v>1.3811452878330854E-2</v>
      </c>
      <c r="J43" s="8">
        <v>-5.3448641191236379E-2</v>
      </c>
      <c r="K43" s="8">
        <v>6.3510999982763883E-2</v>
      </c>
      <c r="L43" s="8">
        <v>0.10045657218195947</v>
      </c>
      <c r="M43" s="8">
        <v>5.0911191816700452E-2</v>
      </c>
      <c r="N43" s="8">
        <v>4.7437822967556054E-2</v>
      </c>
      <c r="O43" s="8">
        <v>7.2531032034561793E-2</v>
      </c>
      <c r="P43" s="8">
        <v>7.1759496736685913E-2</v>
      </c>
      <c r="Q43" s="8">
        <v>6.3761866998504502E-2</v>
      </c>
      <c r="R43" s="8">
        <v>8.1534321577367397E-2</v>
      </c>
      <c r="S43" s="8">
        <v>8.5350804623097298E-2</v>
      </c>
      <c r="T43" s="8">
        <v>5.2479533753511998E-2</v>
      </c>
      <c r="U43" s="8">
        <v>-7.820884981696008E-2</v>
      </c>
      <c r="V43" s="8">
        <v>4.5037256435771944E-2</v>
      </c>
      <c r="W43" s="8">
        <v>4.1371976661975118E-2</v>
      </c>
      <c r="X43" s="8">
        <v>3.6559013146929553E-2</v>
      </c>
      <c r="Y43" s="8">
        <v>1.7853545823056871E-2</v>
      </c>
      <c r="Z43" s="8">
        <v>7.3860066133746294E-3</v>
      </c>
      <c r="AA43" s="8">
        <v>-2.8282407609860338E-2</v>
      </c>
      <c r="AB43" s="8">
        <v>-1.0325076659438714E-3</v>
      </c>
      <c r="AC43" s="8">
        <v>1.5456843079207028E-2</v>
      </c>
      <c r="AD43" s="8">
        <v>1.7600210671264271E-2</v>
      </c>
      <c r="AE43" s="8">
        <v>1.5467764739605983E-2</v>
      </c>
      <c r="AF43" s="8">
        <v>8.0620488085711983E-3</v>
      </c>
      <c r="AG43" s="8">
        <v>3.653576220326471E-3</v>
      </c>
      <c r="AH43" s="8">
        <v>1.2141669871723604E-3</v>
      </c>
      <c r="AI43" s="8">
        <v>3.3247718837059459E-4</v>
      </c>
      <c r="AJ43" s="8">
        <v>7.0721632767312137E-4</v>
      </c>
      <c r="AK43" s="8">
        <v>1.4703144375221022E-3</v>
      </c>
      <c r="AL43" s="8">
        <v>2.28216629863498E-3</v>
      </c>
      <c r="AM43" s="8">
        <v>3.2113098257455786E-3</v>
      </c>
      <c r="AN43" s="8">
        <v>4.1817023518493368E-3</v>
      </c>
      <c r="AO43" s="8">
        <v>5.1353887693725842E-3</v>
      </c>
      <c r="AP43" s="8">
        <v>6.0266964416120228E-3</v>
      </c>
      <c r="AQ43" s="8">
        <v>6.8269314004381076E-3</v>
      </c>
      <c r="AR43" s="8">
        <v>7.4859801270474868E-3</v>
      </c>
      <c r="AS43" s="8">
        <v>8.0143518909889799E-3</v>
      </c>
      <c r="AT43" s="8">
        <v>8.3784456589990342E-3</v>
      </c>
      <c r="AU43" s="8">
        <v>8.568070298444086E-3</v>
      </c>
      <c r="AV43" s="8">
        <v>8.6074913487992344E-3</v>
      </c>
      <c r="AW43" s="8">
        <v>8.5565437689774093E-3</v>
      </c>
      <c r="AX43" s="8">
        <v>8.4339271825033535E-3</v>
      </c>
      <c r="AY43" s="8">
        <v>8.2410321284762666E-3</v>
      </c>
      <c r="AZ43" s="8">
        <v>7.9799023932893842E-3</v>
      </c>
      <c r="BA43" s="8">
        <v>7.6739293406773434E-3</v>
      </c>
      <c r="BB43" s="8">
        <v>7.4324168234285448E-3</v>
      </c>
      <c r="BC43" s="8">
        <v>7.2284094540375765E-3</v>
      </c>
      <c r="BD43" s="8">
        <v>7.0600100857287629E-3</v>
      </c>
      <c r="BE43" s="8">
        <v>6.928839861734426E-3</v>
      </c>
      <c r="BF43" s="8">
        <v>6.8606415142804522E-3</v>
      </c>
      <c r="BG43" s="8">
        <v>6.8800690908070727E-3</v>
      </c>
      <c r="BH43" s="8">
        <v>7.0542772628146011E-3</v>
      </c>
      <c r="BI43" s="8">
        <v>7.3784683222899439E-3</v>
      </c>
      <c r="BJ43" s="8">
        <v>7.8370693285347848E-3</v>
      </c>
      <c r="BK43" s="8">
        <v>8.4296498972669109E-3</v>
      </c>
      <c r="BL43" s="8">
        <v>9.1920085878303137E-3</v>
      </c>
      <c r="BM43" s="8">
        <v>1.0121410237163175E-2</v>
      </c>
      <c r="BN43" s="8">
        <v>1.1180878479793765E-2</v>
      </c>
      <c r="BO43" s="8">
        <v>1.2305000911896569E-2</v>
      </c>
      <c r="BP43" s="8">
        <v>1.3420327718493441E-2</v>
      </c>
      <c r="BQ43" s="8">
        <v>1.4468698109824318E-2</v>
      </c>
      <c r="BR43" s="8">
        <v>1.5371698352863117E-2</v>
      </c>
      <c r="BS43" s="8">
        <v>1.6061929865627267E-2</v>
      </c>
      <c r="BT43" s="8">
        <v>1.652043211168519E-2</v>
      </c>
      <c r="BV43" s="9">
        <f t="shared" si="0"/>
        <v>0.10045657218195947</v>
      </c>
      <c r="BW43" s="10">
        <f t="shared" si="1"/>
        <v>-7.820884981696008E-2</v>
      </c>
      <c r="BX43" s="10">
        <f t="shared" si="2"/>
        <v>1.5454599163550548E-2</v>
      </c>
      <c r="BY43" s="41">
        <f t="shared" si="3"/>
        <v>2.9068831608764827E-2</v>
      </c>
      <c r="BZ43" s="13">
        <f t="shared" si="4"/>
        <v>1.652043211168519E-2</v>
      </c>
      <c r="CA43" s="14">
        <f t="shared" si="5"/>
        <v>3.3247718837059459E-4</v>
      </c>
      <c r="CB43" s="51">
        <f t="shared" si="6"/>
        <v>7.7262415905266163E-3</v>
      </c>
      <c r="CC43" s="15">
        <f t="shared" si="7"/>
        <v>3.8943828641658995E-3</v>
      </c>
    </row>
    <row r="44" spans="1:81" x14ac:dyDescent="0.2">
      <c r="A44" s="2" t="s">
        <v>122</v>
      </c>
      <c r="B44" s="3">
        <v>0</v>
      </c>
      <c r="C44" s="8">
        <v>9.1037913184305541E-2</v>
      </c>
      <c r="D44" s="8">
        <v>4.6285532528806295E-2</v>
      </c>
      <c r="E44" s="8">
        <v>2.6057453064987079E-4</v>
      </c>
      <c r="F44" s="8">
        <v>6.6555830735806065E-3</v>
      </c>
      <c r="G44" s="8">
        <v>2.009172465351261E-3</v>
      </c>
      <c r="H44" s="8">
        <v>3.3838146515390743E-2</v>
      </c>
      <c r="I44" s="8">
        <v>2.5926690526044016E-2</v>
      </c>
      <c r="J44" s="8">
        <v>2.8345660474350831E-2</v>
      </c>
      <c r="K44" s="8">
        <v>-7.4851062500316257E-3</v>
      </c>
      <c r="L44" s="8">
        <v>4.8645684397827793E-2</v>
      </c>
      <c r="M44" s="8">
        <v>5.475937315842172E-3</v>
      </c>
      <c r="N44" s="8">
        <v>1.2774643040642797E-3</v>
      </c>
      <c r="O44" s="8">
        <v>7.6592439150699576E-2</v>
      </c>
      <c r="P44" s="8">
        <v>9.2541655916516641E-2</v>
      </c>
      <c r="Q44" s="8">
        <v>7.2560718536030855E-2</v>
      </c>
      <c r="R44" s="8">
        <v>5.576743665335826E-2</v>
      </c>
      <c r="S44" s="8">
        <v>5.9922803396081248E-2</v>
      </c>
      <c r="T44" s="8">
        <v>8.4271804944641593E-2</v>
      </c>
      <c r="U44" s="8">
        <v>1.8291757739294923E-2</v>
      </c>
      <c r="V44" s="8">
        <v>7.434452818714532E-2</v>
      </c>
      <c r="W44" s="8">
        <v>9.996915864905298E-2</v>
      </c>
      <c r="X44" s="8">
        <v>5.4114582517531762E-2</v>
      </c>
      <c r="Y44" s="8">
        <v>2.6992079317317952E-2</v>
      </c>
      <c r="Z44" s="8">
        <v>3.6524680835876122E-2</v>
      </c>
      <c r="AA44" s="8">
        <v>4.1063940872882787E-2</v>
      </c>
      <c r="AB44" s="8">
        <v>1.6706640361451752E-2</v>
      </c>
      <c r="AC44" s="8">
        <v>-7.3549020058953918E-3</v>
      </c>
      <c r="AD44" s="8">
        <v>1.6237741043945153E-2</v>
      </c>
      <c r="AE44" s="8">
        <v>2.0651258449896126E-2</v>
      </c>
      <c r="AF44" s="8">
        <v>2.7958629429330362E-2</v>
      </c>
      <c r="AG44" s="8">
        <v>2.5719652233305412E-2</v>
      </c>
      <c r="AH44" s="8">
        <v>2.1515258712575758E-2</v>
      </c>
      <c r="AI44" s="8">
        <v>1.8074409393124879E-2</v>
      </c>
      <c r="AJ44" s="8">
        <v>1.6595782995922681E-2</v>
      </c>
      <c r="AK44" s="8">
        <v>1.6703744182092306E-2</v>
      </c>
      <c r="AL44" s="8">
        <v>1.7077838656960553E-2</v>
      </c>
      <c r="AM44" s="8">
        <v>1.765131035270362E-2</v>
      </c>
      <c r="AN44" s="8">
        <v>1.8329691294331818E-2</v>
      </c>
      <c r="AO44" s="8">
        <v>1.9000768357154474E-2</v>
      </c>
      <c r="AP44" s="8">
        <v>1.9569732254259398E-2</v>
      </c>
      <c r="AQ44" s="8">
        <v>2.001076433665272E-2</v>
      </c>
      <c r="AR44" s="8">
        <v>2.0341793353531257E-2</v>
      </c>
      <c r="AS44" s="8">
        <v>2.0648735110446292E-2</v>
      </c>
      <c r="AT44" s="8">
        <v>2.0899932828413847E-2</v>
      </c>
      <c r="AU44" s="8">
        <v>2.1071617143483268E-2</v>
      </c>
      <c r="AV44" s="8">
        <v>2.118713409574613E-2</v>
      </c>
      <c r="AW44" s="8">
        <v>2.134556396959475E-2</v>
      </c>
      <c r="AX44" s="8">
        <v>2.1576386266765946E-2</v>
      </c>
      <c r="AY44" s="8">
        <v>2.186572721139024E-2</v>
      </c>
      <c r="AZ44" s="8">
        <v>2.2181535278160247E-2</v>
      </c>
      <c r="BA44" s="8">
        <v>2.2500744167104569E-2</v>
      </c>
      <c r="BB44" s="8">
        <v>2.2757750148773459E-2</v>
      </c>
      <c r="BC44" s="8">
        <v>2.3016111621072977E-2</v>
      </c>
      <c r="BD44" s="8">
        <v>2.3246580169265174E-2</v>
      </c>
      <c r="BE44" s="8">
        <v>2.3417712764369769E-2</v>
      </c>
      <c r="BF44" s="8">
        <v>2.3512489832037797E-2</v>
      </c>
      <c r="BG44" s="8">
        <v>2.3547478083549844E-2</v>
      </c>
      <c r="BH44" s="8">
        <v>2.3490914967573051E-2</v>
      </c>
      <c r="BI44" s="8">
        <v>2.3310347298333811E-2</v>
      </c>
      <c r="BJ44" s="8">
        <v>2.3004646895883329E-2</v>
      </c>
      <c r="BK44" s="8">
        <v>2.2609964253359038E-2</v>
      </c>
      <c r="BL44" s="8">
        <v>2.2204256727403004E-2</v>
      </c>
      <c r="BM44" s="8">
        <v>2.1813787975194954E-2</v>
      </c>
      <c r="BN44" s="8">
        <v>2.1440368150976941E-2</v>
      </c>
      <c r="BO44" s="8">
        <v>2.1086753593168028E-2</v>
      </c>
      <c r="BP44" s="8">
        <v>2.077473251859896E-2</v>
      </c>
      <c r="BQ44" s="8">
        <v>2.047899212584392E-2</v>
      </c>
      <c r="BR44" s="8">
        <v>2.029056344623914E-2</v>
      </c>
      <c r="BS44" s="8">
        <v>2.0187057256477514E-2</v>
      </c>
      <c r="BT44" s="8">
        <v>2.0124703168891811E-2</v>
      </c>
      <c r="BV44" s="9">
        <f t="shared" si="0"/>
        <v>9.996915864905298E-2</v>
      </c>
      <c r="BW44" s="10">
        <f t="shared" si="1"/>
        <v>-7.4851062500316257E-3</v>
      </c>
      <c r="BX44" s="10">
        <f t="shared" si="2"/>
        <v>2.8079063947212289E-2</v>
      </c>
      <c r="BY44" s="41">
        <f t="shared" si="3"/>
        <v>2.2486421585119189E-2</v>
      </c>
      <c r="BZ44" s="13">
        <f t="shared" si="4"/>
        <v>2.7958629429330362E-2</v>
      </c>
      <c r="CA44" s="14">
        <f t="shared" si="5"/>
        <v>1.6595782995922681E-2</v>
      </c>
      <c r="CB44" s="51">
        <f t="shared" si="6"/>
        <v>2.1271755185855196E-2</v>
      </c>
      <c r="CC44" s="15">
        <f t="shared" si="7"/>
        <v>2.3136699037435505E-3</v>
      </c>
    </row>
    <row r="45" spans="1:81" x14ac:dyDescent="0.2">
      <c r="A45" s="2" t="s">
        <v>90</v>
      </c>
      <c r="B45" s="3"/>
      <c r="C45" s="8"/>
      <c r="D45" s="8">
        <v>0</v>
      </c>
      <c r="E45" s="8">
        <v>1.9013272929581548E-2</v>
      </c>
      <c r="F45" s="8">
        <v>6.2055302827925596E-2</v>
      </c>
      <c r="G45" s="8">
        <v>5.8434953752149577E-2</v>
      </c>
      <c r="H45" s="8">
        <v>6.7571472226293894E-2</v>
      </c>
      <c r="I45" s="8">
        <v>6.0675429991734919E-2</v>
      </c>
      <c r="J45" s="8">
        <v>4.0118137145210842E-2</v>
      </c>
      <c r="K45" s="8">
        <v>-2.0506943900492347E-3</v>
      </c>
      <c r="L45" s="8">
        <v>1.2101733764322109E-2</v>
      </c>
      <c r="M45" s="8">
        <v>3.3164681708749866E-2</v>
      </c>
      <c r="N45" s="8">
        <v>4.5227922847854041E-2</v>
      </c>
      <c r="O45" s="8">
        <v>5.4187159331994028E-2</v>
      </c>
      <c r="P45" s="8">
        <v>5.2588363805871952E-2</v>
      </c>
      <c r="Q45" s="8">
        <v>6.7509608339877181E-2</v>
      </c>
      <c r="R45" s="8">
        <v>8.4528877290765747E-2</v>
      </c>
      <c r="S45" s="8">
        <v>0.10799577084958401</v>
      </c>
      <c r="T45" s="8">
        <v>5.6297790085084953E-2</v>
      </c>
      <c r="U45" s="8">
        <v>-5.422542328030866E-2</v>
      </c>
      <c r="V45" s="8">
        <v>5.0417166658217383E-2</v>
      </c>
      <c r="W45" s="8">
        <v>2.819099517994661E-2</v>
      </c>
      <c r="X45" s="8">
        <v>1.6571487018250286E-2</v>
      </c>
      <c r="Y45" s="8">
        <v>1.490646437820442E-2</v>
      </c>
      <c r="Z45" s="8">
        <v>2.7503350029367102E-2</v>
      </c>
      <c r="AA45" s="8">
        <v>3.8501006184986863E-2</v>
      </c>
      <c r="AB45" s="8">
        <v>3.3246952959642639E-2</v>
      </c>
      <c r="AC45" s="8">
        <v>3.4001663237318125E-2</v>
      </c>
      <c r="AD45" s="8">
        <v>4.0451198312541292E-2</v>
      </c>
      <c r="AE45" s="8">
        <v>4.5253600687565454E-2</v>
      </c>
      <c r="AF45" s="8">
        <v>3.6056189774027692E-2</v>
      </c>
      <c r="AG45" s="8">
        <v>3.2651366820406036E-2</v>
      </c>
      <c r="AH45" s="8">
        <v>3.043141996762877E-2</v>
      </c>
      <c r="AI45" s="8">
        <v>2.9013547574200382E-2</v>
      </c>
      <c r="AJ45" s="8">
        <v>2.8338789766451544E-2</v>
      </c>
      <c r="AK45" s="8">
        <v>2.7996189309454911E-2</v>
      </c>
      <c r="AL45" s="8">
        <v>2.7568857427942017E-2</v>
      </c>
      <c r="AM45" s="8">
        <v>2.6977609120327095E-2</v>
      </c>
      <c r="AN45" s="8">
        <v>2.63487699774414E-2</v>
      </c>
      <c r="AO45" s="8">
        <v>2.5667120916100572E-2</v>
      </c>
      <c r="AP45" s="8">
        <v>2.4905329750734895E-2</v>
      </c>
      <c r="AQ45" s="8">
        <v>2.4050445582249891E-2</v>
      </c>
      <c r="AR45" s="8">
        <v>2.3211109684805331E-2</v>
      </c>
      <c r="AS45" s="8">
        <v>2.2298740473464473E-2</v>
      </c>
      <c r="AT45" s="8">
        <v>2.137357387302985E-2</v>
      </c>
      <c r="AU45" s="8">
        <v>2.0479327033338768E-2</v>
      </c>
      <c r="AV45" s="8">
        <v>1.964773586002444E-2</v>
      </c>
      <c r="AW45" s="8">
        <v>1.8784743441843554E-2</v>
      </c>
      <c r="AX45" s="8">
        <v>1.7996064396762268E-2</v>
      </c>
      <c r="AY45" s="8">
        <v>1.7309254383507833E-2</v>
      </c>
      <c r="AZ45" s="8">
        <v>1.6743885423930127E-2</v>
      </c>
      <c r="BA45" s="8">
        <v>1.6294496503172162E-2</v>
      </c>
      <c r="BB45" s="8">
        <v>1.5914337492135333E-2</v>
      </c>
      <c r="BC45" s="8">
        <v>1.5572912705136277E-2</v>
      </c>
      <c r="BD45" s="8">
        <v>1.5255024102001968E-2</v>
      </c>
      <c r="BE45" s="8">
        <v>1.4951717418836719E-2</v>
      </c>
      <c r="BF45" s="8">
        <v>1.4658147305169678E-2</v>
      </c>
      <c r="BG45" s="8">
        <v>1.446275441661915E-2</v>
      </c>
      <c r="BH45" s="8">
        <v>1.4251391081132159E-2</v>
      </c>
      <c r="BI45" s="8">
        <v>1.4033137698438169E-2</v>
      </c>
      <c r="BJ45" s="8">
        <v>1.3833607267127013E-2</v>
      </c>
      <c r="BK45" s="8">
        <v>1.3682212131791216E-2</v>
      </c>
      <c r="BL45" s="8">
        <v>1.3513373427989306E-2</v>
      </c>
      <c r="BM45" s="8">
        <v>1.3448263223884149E-2</v>
      </c>
      <c r="BN45" s="8">
        <v>1.3485111626009738E-2</v>
      </c>
      <c r="BO45" s="8">
        <v>1.361161800612809E-2</v>
      </c>
      <c r="BP45" s="8">
        <v>1.3767770862812112E-2</v>
      </c>
      <c r="BQ45" s="8">
        <v>1.3895211188743373E-2</v>
      </c>
      <c r="BR45" s="8">
        <v>1.3966567217755577E-2</v>
      </c>
      <c r="BS45" s="8">
        <v>1.3967693865479358E-2</v>
      </c>
      <c r="BT45" s="8">
        <v>1.3894333444376405E-2</v>
      </c>
      <c r="BV45" s="9">
        <f t="shared" si="0"/>
        <v>0.10799577084958401</v>
      </c>
      <c r="BW45" s="10">
        <f t="shared" si="1"/>
        <v>-5.422542328030866E-2</v>
      </c>
      <c r="BX45" s="10">
        <f t="shared" si="2"/>
        <v>2.7515188339349163E-2</v>
      </c>
      <c r="BY45" s="41">
        <f t="shared" si="3"/>
        <v>2.2085532178691029E-2</v>
      </c>
      <c r="BZ45" s="13">
        <f t="shared" si="4"/>
        <v>3.6056189774027692E-2</v>
      </c>
      <c r="CA45" s="14">
        <f t="shared" si="5"/>
        <v>1.3448263223884149E-2</v>
      </c>
      <c r="CB45" s="51">
        <f t="shared" si="6"/>
        <v>1.9617311013229506E-2</v>
      </c>
      <c r="CC45" s="15">
        <f t="shared" si="7"/>
        <v>6.4297507466827847E-3</v>
      </c>
    </row>
    <row r="46" spans="1:81" x14ac:dyDescent="0.2">
      <c r="A46" s="2" t="s">
        <v>88</v>
      </c>
      <c r="B46" s="3">
        <v>0</v>
      </c>
      <c r="C46" s="8">
        <v>-8.900107205167529E-2</v>
      </c>
      <c r="D46" s="8">
        <v>-5.4636988489282556E-2</v>
      </c>
      <c r="E46" s="8">
        <v>2.8434179988632513E-2</v>
      </c>
      <c r="F46" s="8">
        <v>5.3274875497844709E-2</v>
      </c>
      <c r="G46" s="8">
        <v>4.1071603954646818E-2</v>
      </c>
      <c r="H46" s="8">
        <v>3.5162811430752505E-2</v>
      </c>
      <c r="I46" s="8">
        <v>5.1143800724101185E-2</v>
      </c>
      <c r="J46" s="8">
        <v>3.2856315815074311E-2</v>
      </c>
      <c r="K46" s="8">
        <v>5.2743540125491872E-2</v>
      </c>
      <c r="L46" s="8">
        <v>4.1554338109623279E-2</v>
      </c>
      <c r="M46" s="8">
        <v>2.9493654382802381E-2</v>
      </c>
      <c r="N46" s="8">
        <v>3.8363053701762739E-2</v>
      </c>
      <c r="O46" s="8">
        <v>2.8420831681347014E-2</v>
      </c>
      <c r="P46" s="8">
        <v>4.3517954400636327E-2</v>
      </c>
      <c r="Q46" s="8">
        <v>4.0030074330120957E-2</v>
      </c>
      <c r="R46" s="8">
        <v>5.6559991113029895E-2</v>
      </c>
      <c r="S46" s="8">
        <v>6.9416456940055493E-2</v>
      </c>
      <c r="T46" s="8">
        <v>3.3001301876680156E-2</v>
      </c>
      <c r="U46" s="8">
        <v>-7.7972765614913508E-2</v>
      </c>
      <c r="V46" s="8">
        <v>1.2377559658014903E-2</v>
      </c>
      <c r="W46" s="8">
        <v>6.4936696384987336E-3</v>
      </c>
      <c r="X46" s="8">
        <v>-2.6695821621707028E-2</v>
      </c>
      <c r="Y46" s="8">
        <v>-1.1320548867407854E-2</v>
      </c>
      <c r="Z46" s="8">
        <v>2.9791962007666983E-2</v>
      </c>
      <c r="AA46" s="8">
        <v>2.2589022258986624E-2</v>
      </c>
      <c r="AB46" s="8">
        <v>3.1483554964763627E-2</v>
      </c>
      <c r="AC46" s="8">
        <v>5.0008082945306453E-2</v>
      </c>
      <c r="AD46" s="8">
        <v>4.9531375406965283E-2</v>
      </c>
      <c r="AE46" s="8">
        <v>3.9443619943215547E-2</v>
      </c>
      <c r="AF46" s="8">
        <v>1.0345821175916425E-2</v>
      </c>
      <c r="AG46" s="8">
        <v>5.5021858146786506E-3</v>
      </c>
      <c r="AH46" s="8">
        <v>6.1925070721866593E-3</v>
      </c>
      <c r="AI46" s="8">
        <v>8.0249475383558089E-3</v>
      </c>
      <c r="AJ46" s="8">
        <v>9.7990232548590406E-3</v>
      </c>
      <c r="AK46" s="8">
        <v>1.1064192646921267E-2</v>
      </c>
      <c r="AL46" s="8">
        <v>1.179440892267114E-2</v>
      </c>
      <c r="AM46" s="8">
        <v>1.2139349657922072E-2</v>
      </c>
      <c r="AN46" s="8">
        <v>1.2369785231193253E-2</v>
      </c>
      <c r="AO46" s="8">
        <v>1.2542998854255805E-2</v>
      </c>
      <c r="AP46" s="8">
        <v>1.2656572442933056E-2</v>
      </c>
      <c r="AQ46" s="8">
        <v>1.2701100320247294E-2</v>
      </c>
      <c r="AR46" s="8">
        <v>1.2786159934749408E-2</v>
      </c>
      <c r="AS46" s="8">
        <v>1.283929865760336E-2</v>
      </c>
      <c r="AT46" s="8">
        <v>1.286766206288692E-2</v>
      </c>
      <c r="AU46" s="8">
        <v>1.2871682014421015E-2</v>
      </c>
      <c r="AV46" s="8">
        <v>1.2849970819444723E-2</v>
      </c>
      <c r="AW46" s="8">
        <v>1.2820240136143468E-2</v>
      </c>
      <c r="AX46" s="8">
        <v>1.2807349481099184E-2</v>
      </c>
      <c r="AY46" s="8">
        <v>1.2811390080473828E-2</v>
      </c>
      <c r="AZ46" s="8">
        <v>1.2845101078588828E-2</v>
      </c>
      <c r="BA46" s="8">
        <v>1.2920729636609174E-2</v>
      </c>
      <c r="BB46" s="8">
        <v>1.3046166349335309E-2</v>
      </c>
      <c r="BC46" s="8">
        <v>1.3225666551949011E-2</v>
      </c>
      <c r="BD46" s="8">
        <v>1.3453665720181585E-2</v>
      </c>
      <c r="BE46" s="8">
        <v>1.3723244523345279E-2</v>
      </c>
      <c r="BF46" s="8">
        <v>1.4021938200513562E-2</v>
      </c>
      <c r="BG46" s="8">
        <v>1.4349074939006057E-2</v>
      </c>
      <c r="BH46" s="8">
        <v>1.4708987519076677E-2</v>
      </c>
      <c r="BI46" s="8">
        <v>1.5114890162727823E-2</v>
      </c>
      <c r="BJ46" s="8">
        <v>1.5573308003620889E-2</v>
      </c>
      <c r="BK46" s="8">
        <v>1.6061953534848739E-2</v>
      </c>
      <c r="BL46" s="8">
        <v>1.65682556666642E-2</v>
      </c>
      <c r="BM46" s="8">
        <v>1.7073130618929788E-2</v>
      </c>
      <c r="BN46" s="8">
        <v>1.7558895064200275E-2</v>
      </c>
      <c r="BO46" s="8">
        <v>1.8019609657695668E-2</v>
      </c>
      <c r="BP46" s="8">
        <v>1.8447168924279334E-2</v>
      </c>
      <c r="BQ46" s="8">
        <v>1.8736036554249713E-2</v>
      </c>
      <c r="BR46" s="8">
        <v>1.89808722156386E-2</v>
      </c>
      <c r="BS46" s="8">
        <v>1.9159716998994325E-2</v>
      </c>
      <c r="BT46" s="8">
        <v>1.9265676637970408E-2</v>
      </c>
      <c r="BV46" s="9">
        <f t="shared" si="0"/>
        <v>6.9416456940055493E-2</v>
      </c>
      <c r="BW46" s="10">
        <f t="shared" si="1"/>
        <v>-8.900107205167529E-2</v>
      </c>
      <c r="BX46" s="10">
        <f t="shared" si="2"/>
        <v>1.7151791111667911E-2</v>
      </c>
      <c r="BY46" s="41">
        <f t="shared" si="3"/>
        <v>2.5252342273416981E-2</v>
      </c>
      <c r="BZ46" s="13">
        <f t="shared" si="4"/>
        <v>1.9265676637970408E-2</v>
      </c>
      <c r="CA46" s="14">
        <f t="shared" si="5"/>
        <v>5.5021858146786506E-3</v>
      </c>
      <c r="CB46" s="51">
        <f t="shared" si="6"/>
        <v>1.3674164260424088E-2</v>
      </c>
      <c r="CC46" s="15">
        <f t="shared" si="7"/>
        <v>3.204958794501128E-3</v>
      </c>
    </row>
    <row r="47" spans="1:81" x14ac:dyDescent="0.2">
      <c r="A47" s="2" t="s">
        <v>86</v>
      </c>
      <c r="B47" s="3">
        <v>0</v>
      </c>
      <c r="C47" s="8">
        <v>-1.145974862192467E-2</v>
      </c>
      <c r="D47" s="8">
        <v>-1.1585927379535677E-2</v>
      </c>
      <c r="E47" s="8">
        <v>-2.0656163837486252E-2</v>
      </c>
      <c r="F47" s="8">
        <v>3.9205185354364902E-2</v>
      </c>
      <c r="G47" s="8">
        <v>4.242284516301531E-2</v>
      </c>
      <c r="H47" s="8">
        <v>1.5422667410518676E-2</v>
      </c>
      <c r="I47" s="8">
        <v>3.1160267879349668E-2</v>
      </c>
      <c r="J47" s="8">
        <v>4.1296612402397681E-2</v>
      </c>
      <c r="K47" s="8">
        <v>4.2733138019278361E-2</v>
      </c>
      <c r="L47" s="8">
        <v>4.8837621790305041E-2</v>
      </c>
      <c r="M47" s="8">
        <v>1.7146621681679353E-2</v>
      </c>
      <c r="N47" s="8">
        <v>2.083203853447646E-2</v>
      </c>
      <c r="O47" s="8">
        <v>2.5207331187525384E-2</v>
      </c>
      <c r="P47" s="8">
        <v>3.8063744035111702E-2</v>
      </c>
      <c r="Q47" s="8">
        <v>2.8124346614007312E-2</v>
      </c>
      <c r="R47" s="8">
        <v>4.9390910587894465E-2</v>
      </c>
      <c r="S47" s="8">
        <v>3.5314367691569037E-2</v>
      </c>
      <c r="T47" s="8">
        <v>-7.1966367513068841E-3</v>
      </c>
      <c r="U47" s="8">
        <v>-5.1167410392221391E-2</v>
      </c>
      <c r="V47" s="8">
        <v>5.6966907386551302E-2</v>
      </c>
      <c r="W47" s="8">
        <v>2.7325069656719103E-2</v>
      </c>
      <c r="X47" s="8">
        <v>3.9674632431396795E-4</v>
      </c>
      <c r="Y47" s="8">
        <v>1.2210418273072232E-2</v>
      </c>
      <c r="Z47" s="8">
        <v>2.7097034581739843E-2</v>
      </c>
      <c r="AA47" s="8">
        <v>4.2720530663592937E-2</v>
      </c>
      <c r="AB47" s="8">
        <v>2.9989219339566997E-2</v>
      </c>
      <c r="AC47" s="8">
        <v>2.6594470223290978E-2</v>
      </c>
      <c r="AD47" s="8">
        <v>2.8435371017900168E-2</v>
      </c>
      <c r="AE47" s="8">
        <v>2.1788347117764673E-2</v>
      </c>
      <c r="AF47" s="8">
        <v>2.1180952385926544E-2</v>
      </c>
      <c r="AG47" s="8">
        <v>2.2080320533421016E-2</v>
      </c>
      <c r="AH47" s="8">
        <v>2.2662195166521126E-2</v>
      </c>
      <c r="AI47" s="8">
        <v>2.2984683740152168E-2</v>
      </c>
      <c r="AJ47" s="8">
        <v>2.3205111993842342E-2</v>
      </c>
      <c r="AK47" s="8">
        <v>2.3350003070952807E-2</v>
      </c>
      <c r="AL47" s="8">
        <v>2.3370797518424524E-2</v>
      </c>
      <c r="AM47" s="8">
        <v>2.341468790574508E-2</v>
      </c>
      <c r="AN47" s="8">
        <v>2.3391441299274174E-2</v>
      </c>
      <c r="AO47" s="8">
        <v>2.333148035305177E-2</v>
      </c>
      <c r="AP47" s="8">
        <v>2.3265552068360451E-2</v>
      </c>
      <c r="AQ47" s="8">
        <v>2.3229153658141266E-2</v>
      </c>
      <c r="AR47" s="8">
        <v>2.3121158209912895E-2</v>
      </c>
      <c r="AS47" s="8">
        <v>2.307256534143054E-2</v>
      </c>
      <c r="AT47" s="8">
        <v>2.3066889968593962E-2</v>
      </c>
      <c r="AU47" s="8">
        <v>2.3069620360476994E-2</v>
      </c>
      <c r="AV47" s="8">
        <v>2.3057413456698095E-2</v>
      </c>
      <c r="AW47" s="8">
        <v>2.3148261623010979E-2</v>
      </c>
      <c r="AX47" s="8">
        <v>2.3236385299423512E-2</v>
      </c>
      <c r="AY47" s="8">
        <v>2.3330346282601999E-2</v>
      </c>
      <c r="AZ47" s="8">
        <v>2.3432862098123231E-2</v>
      </c>
      <c r="BA47" s="8">
        <v>2.3552579361128201E-2</v>
      </c>
      <c r="BB47" s="8">
        <v>2.3556746521314231E-2</v>
      </c>
      <c r="BC47" s="8">
        <v>2.3538099651562616E-2</v>
      </c>
      <c r="BD47" s="8">
        <v>2.3476033469755464E-2</v>
      </c>
      <c r="BE47" s="8">
        <v>2.3357798212391367E-2</v>
      </c>
      <c r="BF47" s="8">
        <v>2.3195626874116027E-2</v>
      </c>
      <c r="BG47" s="8">
        <v>2.3123565034425919E-2</v>
      </c>
      <c r="BH47" s="8">
        <v>2.3019559452034155E-2</v>
      </c>
      <c r="BI47" s="8">
        <v>2.2886633438747639E-2</v>
      </c>
      <c r="BJ47" s="8">
        <v>2.2733761024956278E-2</v>
      </c>
      <c r="BK47" s="8">
        <v>2.2583730533255908E-2</v>
      </c>
      <c r="BL47" s="8">
        <v>2.2339173228936193E-2</v>
      </c>
      <c r="BM47" s="8">
        <v>2.2123517847359109E-2</v>
      </c>
      <c r="BN47" s="8">
        <v>2.1937996495271284E-2</v>
      </c>
      <c r="BO47" s="8">
        <v>2.179429402755928E-2</v>
      </c>
      <c r="BP47" s="8">
        <v>2.1706427928290584E-2</v>
      </c>
      <c r="BQ47" s="8">
        <v>2.1685901029753429E-2</v>
      </c>
      <c r="BR47" s="8">
        <v>2.1712108780566508E-2</v>
      </c>
      <c r="BS47" s="8">
        <v>2.1754331176146113E-2</v>
      </c>
      <c r="BT47" s="8">
        <v>2.1780695044238962E-2</v>
      </c>
      <c r="BV47" s="9">
        <f t="shared" si="0"/>
        <v>5.6966907386551302E-2</v>
      </c>
      <c r="BW47" s="10">
        <f t="shared" si="1"/>
        <v>-5.1167410392221391E-2</v>
      </c>
      <c r="BX47" s="10">
        <f t="shared" si="2"/>
        <v>2.2288399822808808E-2</v>
      </c>
      <c r="BY47" s="41">
        <f t="shared" si="3"/>
        <v>1.549801161974813E-2</v>
      </c>
      <c r="BZ47" s="13">
        <f t="shared" si="4"/>
        <v>2.3556746521314231E-2</v>
      </c>
      <c r="CA47" s="14">
        <f t="shared" si="5"/>
        <v>2.1180952385926544E-2</v>
      </c>
      <c r="CB47" s="51">
        <f t="shared" si="6"/>
        <v>2.2825864913802309E-2</v>
      </c>
      <c r="CC47" s="15">
        <f t="shared" si="7"/>
        <v>6.6609107934988729E-4</v>
      </c>
    </row>
    <row r="48" spans="1:81" x14ac:dyDescent="0.2">
      <c r="A48" s="2" t="s">
        <v>44</v>
      </c>
      <c r="B48" s="3">
        <v>0</v>
      </c>
      <c r="C48" s="8">
        <v>9.2651373512449009E-3</v>
      </c>
      <c r="D48" s="8">
        <v>5.984286356067714E-2</v>
      </c>
      <c r="E48" s="8">
        <v>8.0420205896986952E-2</v>
      </c>
      <c r="F48" s="8">
        <v>-5.4556631567685865E-2</v>
      </c>
      <c r="G48" s="8">
        <v>7.1912185630237824E-2</v>
      </c>
      <c r="H48" s="8">
        <v>7.0053194269900754E-2</v>
      </c>
      <c r="I48" s="8">
        <v>7.5287999963949526E-2</v>
      </c>
      <c r="J48" s="8">
        <v>3.0918642839699917E-2</v>
      </c>
      <c r="K48" s="8">
        <v>-3.3758773573254297E-2</v>
      </c>
      <c r="L48" s="8">
        <v>6.5731080551280296E-2</v>
      </c>
      <c r="M48" s="8">
        <v>-6.0115722013499462E-2</v>
      </c>
      <c r="N48" s="8">
        <v>6.3688824881809492E-2</v>
      </c>
      <c r="O48" s="8">
        <v>5.8794447750690981E-2</v>
      </c>
      <c r="P48" s="8">
        <v>9.3691296100895327E-2</v>
      </c>
      <c r="Q48" s="8">
        <v>8.9262054770566035E-2</v>
      </c>
      <c r="R48" s="8">
        <v>7.2987568038194173E-2</v>
      </c>
      <c r="S48" s="8">
        <v>5.0134743646216728E-2</v>
      </c>
      <c r="T48" s="8">
        <v>9.3278774808907006E-3</v>
      </c>
      <c r="U48" s="8">
        <v>-4.8484698525311232E-2</v>
      </c>
      <c r="V48" s="8">
        <v>8.8754670136094616E-2</v>
      </c>
      <c r="W48" s="8">
        <v>0.10656010504183944</v>
      </c>
      <c r="X48" s="8">
        <v>4.7399949868710989E-2</v>
      </c>
      <c r="Y48" s="8">
        <v>8.9192211657757259E-2</v>
      </c>
      <c r="Z48" s="8">
        <v>4.9692815251418887E-2</v>
      </c>
      <c r="AA48" s="8">
        <v>5.9205490544163908E-2</v>
      </c>
      <c r="AB48" s="8">
        <v>3.2197531758463516E-2</v>
      </c>
      <c r="AC48" s="8">
        <v>7.3588307495403349E-2</v>
      </c>
      <c r="AD48" s="8">
        <v>5.0973687235678966E-2</v>
      </c>
      <c r="AE48" s="8">
        <v>4.9866873223305186E-2</v>
      </c>
      <c r="AF48" s="8">
        <v>6.6740832730480593E-2</v>
      </c>
      <c r="AG48" s="8">
        <v>6.2778439129372421E-2</v>
      </c>
      <c r="AH48" s="8">
        <v>5.4656502489277781E-2</v>
      </c>
      <c r="AI48" s="8">
        <v>4.7378616161631859E-2</v>
      </c>
      <c r="AJ48" s="8">
        <v>4.2401476014760187E-2</v>
      </c>
      <c r="AK48" s="8">
        <v>3.9428540681678781E-2</v>
      </c>
      <c r="AL48" s="8">
        <v>3.7281399316825059E-2</v>
      </c>
      <c r="AM48" s="8">
        <v>3.5706042401910221E-2</v>
      </c>
      <c r="AN48" s="8">
        <v>3.4493143311277175E-2</v>
      </c>
      <c r="AO48" s="8">
        <v>3.3497174656484718E-2</v>
      </c>
      <c r="AP48" s="8">
        <v>3.2621110159661626E-2</v>
      </c>
      <c r="AQ48" s="8">
        <v>3.1824607174247399E-2</v>
      </c>
      <c r="AR48" s="8">
        <v>3.109015343044419E-2</v>
      </c>
      <c r="AS48" s="8">
        <v>3.0430148706941385E-2</v>
      </c>
      <c r="AT48" s="8">
        <v>2.987775923091851E-2</v>
      </c>
      <c r="AU48" s="8">
        <v>2.9477147803335102E-2</v>
      </c>
      <c r="AV48" s="8">
        <v>2.9266040404809068E-2</v>
      </c>
      <c r="AW48" s="8">
        <v>2.9189461120040949E-2</v>
      </c>
      <c r="AX48" s="8">
        <v>2.9220506639900501E-2</v>
      </c>
      <c r="AY48" s="8">
        <v>2.9328527269983473E-2</v>
      </c>
      <c r="AZ48" s="8">
        <v>2.9443178691321403E-2</v>
      </c>
      <c r="BA48" s="8">
        <v>2.955648697327895E-2</v>
      </c>
      <c r="BB48" s="8">
        <v>2.9660890219252334E-2</v>
      </c>
      <c r="BC48" s="8">
        <v>2.9710946956883699E-2</v>
      </c>
      <c r="BD48" s="8">
        <v>2.9663107028525593E-2</v>
      </c>
      <c r="BE48" s="8">
        <v>2.9530362990656256E-2</v>
      </c>
      <c r="BF48" s="8">
        <v>2.9270050466878583E-2</v>
      </c>
      <c r="BG48" s="8">
        <v>2.8848819288944894E-2</v>
      </c>
      <c r="BH48" s="8">
        <v>2.832538877608215E-2</v>
      </c>
      <c r="BI48" s="8">
        <v>2.7729112547574486E-2</v>
      </c>
      <c r="BJ48" s="8">
        <v>2.7057569409035809E-2</v>
      </c>
      <c r="BK48" s="8">
        <v>2.6343780043535991E-2</v>
      </c>
      <c r="BL48" s="8">
        <v>2.5619352876142587E-2</v>
      </c>
      <c r="BM48" s="8">
        <v>2.4912196245438833E-2</v>
      </c>
      <c r="BN48" s="8">
        <v>2.424631221621687E-2</v>
      </c>
      <c r="BO48" s="8">
        <v>2.3643538352824622E-2</v>
      </c>
      <c r="BP48" s="8">
        <v>2.3120742365215996E-2</v>
      </c>
      <c r="BQ48" s="8">
        <v>2.2679520154364141E-2</v>
      </c>
      <c r="BR48" s="8">
        <v>2.2320008965168281E-2</v>
      </c>
      <c r="BS48" s="8">
        <v>2.2051672962279056E-2</v>
      </c>
      <c r="BT48" s="8">
        <v>2.1881396574799705E-2</v>
      </c>
      <c r="BV48" s="9">
        <f t="shared" si="0"/>
        <v>0.10656010504183944</v>
      </c>
      <c r="BW48" s="10">
        <f t="shared" si="1"/>
        <v>-6.0115722013499462E-2</v>
      </c>
      <c r="BX48" s="10">
        <f t="shared" si="2"/>
        <v>3.7523042284573635E-2</v>
      </c>
      <c r="BY48" s="41">
        <f t="shared" si="3"/>
        <v>3.0797157668323846E-2</v>
      </c>
      <c r="BZ48" s="13">
        <f t="shared" si="4"/>
        <v>6.6740832730480593E-2</v>
      </c>
      <c r="CA48" s="14">
        <f t="shared" si="5"/>
        <v>2.1881396574799705E-2</v>
      </c>
      <c r="CB48" s="51">
        <f t="shared" si="6"/>
        <v>3.2007367388741492E-2</v>
      </c>
      <c r="CC48" s="15">
        <f t="shared" si="7"/>
        <v>9.9803841736287226E-3</v>
      </c>
    </row>
    <row r="49" spans="1:81" x14ac:dyDescent="0.2">
      <c r="A49" s="2" t="s">
        <v>30</v>
      </c>
      <c r="B49" s="3">
        <v>0</v>
      </c>
      <c r="C49" s="8">
        <v>-7.4086762975256182E-4</v>
      </c>
      <c r="D49" s="8">
        <v>3.5553955891476141E-2</v>
      </c>
      <c r="E49" s="8">
        <v>2.7458578132748102E-2</v>
      </c>
      <c r="F49" s="8">
        <v>4.0376413023864854E-2</v>
      </c>
      <c r="G49" s="8">
        <v>2.718976335021428E-2</v>
      </c>
      <c r="H49" s="8">
        <v>3.7958827409541929E-2</v>
      </c>
      <c r="I49" s="8">
        <v>4.487025998188976E-2</v>
      </c>
      <c r="J49" s="8">
        <v>4.44991322944992E-2</v>
      </c>
      <c r="K49" s="8">
        <v>4.6852016758358817E-2</v>
      </c>
      <c r="L49" s="8">
        <v>4.0921700635323743E-2</v>
      </c>
      <c r="M49" s="8">
        <v>9.759858343298955E-3</v>
      </c>
      <c r="N49" s="8">
        <v>1.7861276520130476E-2</v>
      </c>
      <c r="O49" s="8">
        <v>2.8067759019088312E-2</v>
      </c>
      <c r="P49" s="8">
        <v>3.7857408943229087E-2</v>
      </c>
      <c r="Q49" s="8">
        <v>3.3452142485311809E-2</v>
      </c>
      <c r="R49" s="8">
        <v>2.666625873020112E-2</v>
      </c>
      <c r="S49" s="8">
        <v>1.7785736912294903E-2</v>
      </c>
      <c r="T49" s="8">
        <v>-2.9162481506617155E-3</v>
      </c>
      <c r="U49" s="8">
        <v>-2.7755245637599679E-2</v>
      </c>
      <c r="V49" s="8">
        <v>2.5319187944210508E-2</v>
      </c>
      <c r="W49" s="8">
        <v>1.6014529543527445E-2</v>
      </c>
      <c r="X49" s="8">
        <v>2.2240275249299168E-2</v>
      </c>
      <c r="Y49" s="8">
        <v>1.6773364692393988E-2</v>
      </c>
      <c r="Z49" s="8">
        <v>2.5691951542759162E-2</v>
      </c>
      <c r="AA49" s="8">
        <v>2.8615853745165731E-2</v>
      </c>
      <c r="AB49" s="8">
        <v>1.4852791709440538E-2</v>
      </c>
      <c r="AC49" s="8">
        <v>2.2733370186887036E-2</v>
      </c>
      <c r="AD49" s="8">
        <v>2.8570775045617891E-2</v>
      </c>
      <c r="AE49" s="8">
        <v>2.7755319850961691E-2</v>
      </c>
      <c r="AF49" s="8">
        <v>1.6101795090662119E-2</v>
      </c>
      <c r="AG49" s="8">
        <v>1.4114559543427552E-2</v>
      </c>
      <c r="AH49" s="8">
        <v>1.460831404904317E-2</v>
      </c>
      <c r="AI49" s="8">
        <v>1.5544656442648019E-2</v>
      </c>
      <c r="AJ49" s="8">
        <v>1.6391045500018242E-2</v>
      </c>
      <c r="AK49" s="8">
        <v>1.697319323584856E-2</v>
      </c>
      <c r="AL49" s="8">
        <v>1.7363366474725472E-2</v>
      </c>
      <c r="AM49" s="8">
        <v>1.7618332780067636E-2</v>
      </c>
      <c r="AN49" s="8">
        <v>1.7774713457743063E-2</v>
      </c>
      <c r="AO49" s="8">
        <v>1.7856661679300556E-2</v>
      </c>
      <c r="AP49" s="8">
        <v>1.7892656138678964E-2</v>
      </c>
      <c r="AQ49" s="8">
        <v>1.7914413980744115E-2</v>
      </c>
      <c r="AR49" s="8">
        <v>1.7951459161192451E-2</v>
      </c>
      <c r="AS49" s="8">
        <v>1.8019307312832966E-2</v>
      </c>
      <c r="AT49" s="8">
        <v>1.8118201943531531E-2</v>
      </c>
      <c r="AU49" s="8">
        <v>1.8243993336621633E-2</v>
      </c>
      <c r="AV49" s="8">
        <v>1.8393184303603816E-2</v>
      </c>
      <c r="AW49" s="8">
        <v>1.8565740708116119E-2</v>
      </c>
      <c r="AX49" s="8">
        <v>1.8751048328286002E-2</v>
      </c>
      <c r="AY49" s="8">
        <v>1.893696811093859E-2</v>
      </c>
      <c r="AZ49" s="8">
        <v>1.9116666924996473E-2</v>
      </c>
      <c r="BA49" s="8">
        <v>1.9288110253405488E-2</v>
      </c>
      <c r="BB49" s="8">
        <v>1.9454315260476474E-2</v>
      </c>
      <c r="BC49" s="8">
        <v>1.9605956176858674E-2</v>
      </c>
      <c r="BD49" s="8">
        <v>1.9732457675019521E-2</v>
      </c>
      <c r="BE49" s="8">
        <v>1.9829953555550173E-2</v>
      </c>
      <c r="BF49" s="8">
        <v>1.9904720987091951E-2</v>
      </c>
      <c r="BG49" s="8">
        <v>1.9963559280456566E-2</v>
      </c>
      <c r="BH49" s="8">
        <v>2.0002408369981461E-2</v>
      </c>
      <c r="BI49" s="8">
        <v>2.0017341055501792E-2</v>
      </c>
      <c r="BJ49" s="8">
        <v>2.0009992561376588E-2</v>
      </c>
      <c r="BK49" s="8">
        <v>1.9990678602140433E-2</v>
      </c>
      <c r="BL49" s="8">
        <v>1.9971541901225409E-2</v>
      </c>
      <c r="BM49" s="8">
        <v>1.9951259099858731E-2</v>
      </c>
      <c r="BN49" s="8">
        <v>1.9928339401280804E-2</v>
      </c>
      <c r="BO49" s="8">
        <v>1.9904617270443348E-2</v>
      </c>
      <c r="BP49" s="8">
        <v>1.9889402315431903E-2</v>
      </c>
      <c r="BQ49" s="8">
        <v>1.989331956094964E-2</v>
      </c>
      <c r="BR49" s="8">
        <v>1.9915852040291337E-2</v>
      </c>
      <c r="BS49" s="8">
        <v>1.9955389532769985E-2</v>
      </c>
      <c r="BT49" s="8">
        <v>2.0013017660731158E-2</v>
      </c>
      <c r="BV49" s="9">
        <f t="shared" si="0"/>
        <v>4.6852016758358817E-2</v>
      </c>
      <c r="BW49" s="10">
        <f t="shared" si="1"/>
        <v>-2.7755245637599679E-2</v>
      </c>
      <c r="BX49" s="10">
        <f t="shared" si="2"/>
        <v>2.0813502219543509E-2</v>
      </c>
      <c r="BY49" s="41">
        <f t="shared" si="3"/>
        <v>1.0880364309276776E-2</v>
      </c>
      <c r="BZ49" s="13">
        <f t="shared" si="4"/>
        <v>2.0017341055501792E-2</v>
      </c>
      <c r="CA49" s="14">
        <f t="shared" si="5"/>
        <v>1.4114559543427552E-2</v>
      </c>
      <c r="CB49" s="51">
        <f t="shared" si="6"/>
        <v>1.8621280757655328E-2</v>
      </c>
      <c r="CC49" s="15">
        <f t="shared" si="7"/>
        <v>1.5647757297294537E-3</v>
      </c>
    </row>
    <row r="50" spans="1:81" x14ac:dyDescent="0.2">
      <c r="A50" s="2" t="s">
        <v>14</v>
      </c>
      <c r="B50" s="3"/>
      <c r="C50" s="8"/>
      <c r="D50" s="8"/>
      <c r="E50" s="8"/>
      <c r="F50" s="8"/>
      <c r="G50" s="8">
        <v>0</v>
      </c>
      <c r="H50" s="8">
        <v>3.9954058153650163E-2</v>
      </c>
      <c r="I50" s="8">
        <v>4.2994518087192901E-2</v>
      </c>
      <c r="J50" s="8">
        <v>2.5273321960618933E-2</v>
      </c>
      <c r="K50" s="8">
        <v>3.5306617748977809E-2</v>
      </c>
      <c r="L50" s="8">
        <v>4.7796127713019665E-2</v>
      </c>
      <c r="M50" s="8">
        <v>2.2344640969206742E-2</v>
      </c>
      <c r="N50" s="8">
        <v>2.6364064801625897E-2</v>
      </c>
      <c r="O50" s="8">
        <v>3.515495514062672E-2</v>
      </c>
      <c r="P50" s="8">
        <v>4.6949319243585252E-2</v>
      </c>
      <c r="Q50" s="8">
        <v>4.5450796288558859E-2</v>
      </c>
      <c r="R50" s="8">
        <v>5.0705089045365304E-2</v>
      </c>
      <c r="S50" s="8">
        <v>5.1888287111903963E-2</v>
      </c>
      <c r="T50" s="8">
        <v>2.6551388875043269E-2</v>
      </c>
      <c r="U50" s="8">
        <v>-7.7419074665185938E-3</v>
      </c>
      <c r="V50" s="8">
        <v>5.2608369637378471E-2</v>
      </c>
      <c r="W50" s="8">
        <v>4.21451011732763E-2</v>
      </c>
      <c r="X50" s="8">
        <v>3.1640494344973957E-2</v>
      </c>
      <c r="Y50" s="8">
        <v>3.2944287994244759E-2</v>
      </c>
      <c r="Z50" s="8">
        <v>3.5333267558843584E-2</v>
      </c>
      <c r="AA50" s="8">
        <v>3.4856024186902479E-2</v>
      </c>
      <c r="AB50" s="8">
        <v>3.1319559161245403E-2</v>
      </c>
      <c r="AC50" s="8">
        <v>3.7578324018208153E-2</v>
      </c>
      <c r="AD50" s="8">
        <v>3.9039471867173159E-2</v>
      </c>
      <c r="AE50" s="8">
        <v>3.9260825912001529E-2</v>
      </c>
      <c r="AF50" s="8">
        <v>3.4661882508040476E-2</v>
      </c>
      <c r="AG50" s="8">
        <v>3.2340778224542399E-2</v>
      </c>
      <c r="AH50" s="8">
        <v>3.1009858098287602E-2</v>
      </c>
      <c r="AI50" s="8">
        <v>3.0108172035755221E-2</v>
      </c>
      <c r="AJ50" s="8">
        <v>2.9568079256580004E-2</v>
      </c>
      <c r="AK50" s="8">
        <v>2.9211564601870244E-2</v>
      </c>
      <c r="AL50" s="8">
        <v>2.882771952013119E-2</v>
      </c>
      <c r="AM50" s="8">
        <v>2.8434067941662144E-2</v>
      </c>
      <c r="AN50" s="8">
        <v>2.8035575416171632E-2</v>
      </c>
      <c r="AO50" s="8">
        <v>2.7631200009215817E-2</v>
      </c>
      <c r="AP50" s="8">
        <v>2.721707144640062E-2</v>
      </c>
      <c r="AQ50" s="8">
        <v>2.679785494935305E-2</v>
      </c>
      <c r="AR50" s="8">
        <v>2.6359215699611749E-2</v>
      </c>
      <c r="AS50" s="8">
        <v>2.5922492093812588E-2</v>
      </c>
      <c r="AT50" s="8">
        <v>2.5480805787501337E-2</v>
      </c>
      <c r="AU50" s="8">
        <v>2.5036647799229206E-2</v>
      </c>
      <c r="AV50" s="8">
        <v>2.460244756968244E-2</v>
      </c>
      <c r="AW50" s="8">
        <v>2.4194137901087931E-2</v>
      </c>
      <c r="AX50" s="8">
        <v>2.3814767119894942E-2</v>
      </c>
      <c r="AY50" s="8">
        <v>2.3459229370392798E-2</v>
      </c>
      <c r="AZ50" s="8">
        <v>2.3126435068534068E-2</v>
      </c>
      <c r="BA50" s="8">
        <v>2.2821057327479188E-2</v>
      </c>
      <c r="BB50" s="8">
        <v>2.2540525324364014E-2</v>
      </c>
      <c r="BC50" s="8">
        <v>2.2290108730247171E-2</v>
      </c>
      <c r="BD50" s="8">
        <v>2.2062208456071097E-2</v>
      </c>
      <c r="BE50" s="8">
        <v>2.184945273528216E-2</v>
      </c>
      <c r="BF50" s="8">
        <v>2.1653865302093678E-2</v>
      </c>
      <c r="BG50" s="8">
        <v>2.1493679283161704E-2</v>
      </c>
      <c r="BH50" s="8">
        <v>2.1360756403295378E-2</v>
      </c>
      <c r="BI50" s="8">
        <v>2.1248186331573216E-2</v>
      </c>
      <c r="BJ50" s="8">
        <v>2.1149695183177997E-2</v>
      </c>
      <c r="BK50" s="8">
        <v>2.1062803792643248E-2</v>
      </c>
      <c r="BL50" s="8">
        <v>2.0956958722271102E-2</v>
      </c>
      <c r="BM50" s="8">
        <v>2.0858353433699683E-2</v>
      </c>
      <c r="BN50" s="8">
        <v>2.0756970790075213E-2</v>
      </c>
      <c r="BO50" s="8">
        <v>2.0653918365917345E-2</v>
      </c>
      <c r="BP50" s="8">
        <v>2.0556404314128418E-2</v>
      </c>
      <c r="BQ50" s="8">
        <v>2.0509406947828435E-2</v>
      </c>
      <c r="BR50" s="8">
        <v>2.0481518755173456E-2</v>
      </c>
      <c r="BS50" s="8">
        <v>2.0465700004979492E-2</v>
      </c>
      <c r="BT50" s="8">
        <v>2.0458594267933838E-2</v>
      </c>
      <c r="BV50" s="9">
        <f t="shared" si="0"/>
        <v>5.2608369637378471E-2</v>
      </c>
      <c r="BW50" s="10">
        <f t="shared" si="1"/>
        <v>-7.7419074665185938E-3</v>
      </c>
      <c r="BX50" s="10">
        <f t="shared" si="2"/>
        <v>2.828465409721603E-2</v>
      </c>
      <c r="BY50" s="41">
        <f t="shared" si="3"/>
        <v>1.0467543003509275E-2</v>
      </c>
      <c r="BZ50" s="13">
        <f t="shared" si="4"/>
        <v>3.4661882508040476E-2</v>
      </c>
      <c r="CA50" s="14">
        <f t="shared" si="5"/>
        <v>2.0458594267933838E-2</v>
      </c>
      <c r="CB50" s="51">
        <f t="shared" si="6"/>
        <v>2.4416345533881788E-2</v>
      </c>
      <c r="CC50" s="15">
        <f t="shared" si="7"/>
        <v>3.8261709713637388E-3</v>
      </c>
    </row>
    <row r="51" spans="1:81" ht="17" thickBot="1" x14ac:dyDescent="0.25">
      <c r="A51" s="2" t="s">
        <v>6</v>
      </c>
      <c r="B51" s="3">
        <v>0</v>
      </c>
      <c r="C51" s="8">
        <v>-1.0182566057992837E-2</v>
      </c>
      <c r="D51" s="8">
        <v>-2.1370344012545339E-2</v>
      </c>
      <c r="E51" s="8">
        <v>1.2335485130339441E-2</v>
      </c>
      <c r="F51" s="8">
        <v>3.2341064684235254E-2</v>
      </c>
      <c r="G51" s="8">
        <v>3.1156704911203592E-2</v>
      </c>
      <c r="H51" s="8">
        <v>4.306696293856227E-2</v>
      </c>
      <c r="I51" s="8">
        <v>2.6468209888932615E-2</v>
      </c>
      <c r="J51" s="8">
        <v>5.1736871179242083E-3</v>
      </c>
      <c r="K51" s="8">
        <v>2.3581216788059578E-2</v>
      </c>
      <c r="L51" s="8">
        <v>4.1545591803533233E-2</v>
      </c>
      <c r="M51" s="8">
        <v>2.7354603390589149E-2</v>
      </c>
      <c r="N51" s="8">
        <v>3.6678286844840091E-2</v>
      </c>
      <c r="O51" s="8">
        <v>2.9490741891565531E-2</v>
      </c>
      <c r="P51" s="8">
        <v>4.5545427200393007E-2</v>
      </c>
      <c r="Q51" s="8">
        <v>5.2771171395667782E-2</v>
      </c>
      <c r="R51" s="8">
        <v>5.6036782182959044E-2</v>
      </c>
      <c r="S51" s="8">
        <v>5.360465139616033E-2</v>
      </c>
      <c r="T51" s="8">
        <v>3.1910516450525783E-2</v>
      </c>
      <c r="U51" s="8">
        <v>-1.5381008639148819E-2</v>
      </c>
      <c r="V51" s="8">
        <v>3.0397770627674348E-2</v>
      </c>
      <c r="W51" s="8">
        <v>3.2843551131855664E-2</v>
      </c>
      <c r="X51" s="8">
        <v>2.2132055359341152E-2</v>
      </c>
      <c r="Y51" s="8">
        <v>2.485202145022658E-2</v>
      </c>
      <c r="Z51" s="8">
        <v>1.8469820890286703E-2</v>
      </c>
      <c r="AA51" s="8">
        <v>1.2795457007023003E-2</v>
      </c>
      <c r="AB51" s="8">
        <v>5.6534511757961869E-3</v>
      </c>
      <c r="AC51" s="8">
        <v>1.320069063696927E-2</v>
      </c>
      <c r="AD51" s="8">
        <v>1.9392615336264685E-2</v>
      </c>
      <c r="AE51" s="8">
        <v>2.2365265138740265E-2</v>
      </c>
      <c r="AF51" s="8">
        <v>3.8882627543606718E-2</v>
      </c>
      <c r="AG51" s="8">
        <v>3.7292806848133075E-2</v>
      </c>
      <c r="AH51" s="8">
        <v>3.2518502490895385E-2</v>
      </c>
      <c r="AI51" s="8">
        <v>2.8867677764845334E-2</v>
      </c>
      <c r="AJ51" s="8">
        <v>2.693711593229664E-2</v>
      </c>
      <c r="AK51" s="8">
        <v>2.6167933528268073E-2</v>
      </c>
      <c r="AL51" s="8">
        <v>2.5845391981905275E-2</v>
      </c>
      <c r="AM51" s="8">
        <v>2.5884199374709649E-2</v>
      </c>
      <c r="AN51" s="8">
        <v>2.6102810122095255E-2</v>
      </c>
      <c r="AO51" s="8">
        <v>2.6400658916697184E-2</v>
      </c>
      <c r="AP51" s="8">
        <v>2.6716605005340011E-2</v>
      </c>
      <c r="AQ51" s="8">
        <v>2.7025207490924075E-2</v>
      </c>
      <c r="AR51" s="8">
        <v>2.7272528028659204E-2</v>
      </c>
      <c r="AS51" s="8">
        <v>2.7510497784070553E-2</v>
      </c>
      <c r="AT51" s="8">
        <v>2.7709246860424086E-2</v>
      </c>
      <c r="AU51" s="8">
        <v>2.7852037428700793E-2</v>
      </c>
      <c r="AV51" s="8">
        <v>2.7935401728874876E-2</v>
      </c>
      <c r="AW51" s="8">
        <v>2.7984573542948254E-2</v>
      </c>
      <c r="AX51" s="8">
        <v>2.7993881728640035E-2</v>
      </c>
      <c r="AY51" s="8">
        <v>2.7948790708959947E-2</v>
      </c>
      <c r="AZ51" s="8">
        <v>2.7841011382048864E-2</v>
      </c>
      <c r="BA51" s="8">
        <v>2.7680079715391104E-2</v>
      </c>
      <c r="BB51" s="8">
        <v>2.7505686952846276E-2</v>
      </c>
      <c r="BC51" s="8">
        <v>2.7324507275673593E-2</v>
      </c>
      <c r="BD51" s="8">
        <v>2.7124467707976052E-2</v>
      </c>
      <c r="BE51" s="8">
        <v>2.6900020959966353E-2</v>
      </c>
      <c r="BF51" s="8">
        <v>2.6659373167270184E-2</v>
      </c>
      <c r="BG51" s="8">
        <v>2.6437621024979707E-2</v>
      </c>
      <c r="BH51" s="8">
        <v>2.6237668508858114E-2</v>
      </c>
      <c r="BI51" s="8">
        <v>2.6048760662816806E-2</v>
      </c>
      <c r="BJ51" s="8">
        <v>2.5858347783219715E-2</v>
      </c>
      <c r="BK51" s="8">
        <v>2.5669163234409043E-2</v>
      </c>
      <c r="BL51" s="8">
        <v>2.5509252676504834E-2</v>
      </c>
      <c r="BM51" s="8">
        <v>2.5379882817494259E-2</v>
      </c>
      <c r="BN51" s="8">
        <v>2.5267070956057847E-2</v>
      </c>
      <c r="BO51" s="8">
        <v>2.515733128945441E-2</v>
      </c>
      <c r="BP51" s="8">
        <v>2.5052989001486781E-2</v>
      </c>
      <c r="BQ51" s="8">
        <v>2.4918524218470406E-2</v>
      </c>
      <c r="BR51" s="8">
        <v>2.4817560741570821E-2</v>
      </c>
      <c r="BS51" s="8">
        <v>2.4741531964239449E-2</v>
      </c>
      <c r="BT51" s="8">
        <v>2.4677009684333173E-2</v>
      </c>
      <c r="BV51" s="11">
        <f t="shared" si="0"/>
        <v>5.6036782182959044E-2</v>
      </c>
      <c r="BW51" s="12">
        <f t="shared" si="1"/>
        <v>-2.1370344012545339E-2</v>
      </c>
      <c r="BX51" s="12">
        <f t="shared" si="2"/>
        <v>2.5660369585859773E-2</v>
      </c>
      <c r="BY51" s="47">
        <f t="shared" si="3"/>
        <v>1.2777267347140561E-2</v>
      </c>
      <c r="BZ51" s="16">
        <f t="shared" si="4"/>
        <v>3.8882627543606718E-2</v>
      </c>
      <c r="CA51" s="17">
        <f t="shared" si="5"/>
        <v>2.4677009684333173E-2</v>
      </c>
      <c r="CB51" s="52">
        <f t="shared" si="6"/>
        <v>2.7259911135025908E-2</v>
      </c>
      <c r="CC51" s="18">
        <f t="shared" si="7"/>
        <v>2.8692549567398392E-3</v>
      </c>
    </row>
    <row r="55" spans="1:81" x14ac:dyDescent="0.2">
      <c r="A55" s="1" t="s">
        <v>639</v>
      </c>
      <c r="B55" s="1" t="s">
        <v>636</v>
      </c>
    </row>
    <row r="56" spans="1:81" x14ac:dyDescent="0.2">
      <c r="A56" s="1" t="s">
        <v>638</v>
      </c>
      <c r="B56">
        <v>1990</v>
      </c>
      <c r="C56">
        <v>1991</v>
      </c>
      <c r="D56">
        <v>1992</v>
      </c>
      <c r="E56">
        <v>1993</v>
      </c>
      <c r="F56">
        <v>1994</v>
      </c>
      <c r="G56">
        <v>1995</v>
      </c>
      <c r="H56">
        <v>1996</v>
      </c>
      <c r="I56">
        <v>1997</v>
      </c>
      <c r="J56">
        <v>1998</v>
      </c>
      <c r="K56">
        <v>1999</v>
      </c>
      <c r="L56">
        <v>2000</v>
      </c>
      <c r="M56">
        <v>2001</v>
      </c>
      <c r="N56">
        <v>2002</v>
      </c>
      <c r="O56">
        <v>2003</v>
      </c>
      <c r="P56">
        <v>2004</v>
      </c>
      <c r="Q56">
        <v>2005</v>
      </c>
      <c r="R56">
        <v>2006</v>
      </c>
      <c r="S56">
        <v>2007</v>
      </c>
      <c r="T56">
        <v>2008</v>
      </c>
      <c r="U56">
        <v>2009</v>
      </c>
      <c r="V56">
        <v>2010</v>
      </c>
      <c r="W56">
        <v>2011</v>
      </c>
      <c r="X56">
        <v>2012</v>
      </c>
      <c r="Y56">
        <v>2013</v>
      </c>
      <c r="Z56">
        <v>2014</v>
      </c>
      <c r="AA56">
        <v>2015</v>
      </c>
      <c r="AB56">
        <v>2016</v>
      </c>
      <c r="AC56">
        <v>2017</v>
      </c>
      <c r="AD56">
        <v>2018</v>
      </c>
      <c r="AE56">
        <v>2019</v>
      </c>
      <c r="AF56">
        <v>2020</v>
      </c>
      <c r="AG56">
        <v>2021</v>
      </c>
      <c r="AH56">
        <v>2022</v>
      </c>
      <c r="AI56">
        <v>2023</v>
      </c>
      <c r="AJ56">
        <v>2024</v>
      </c>
      <c r="AK56">
        <v>2025</v>
      </c>
      <c r="AL56">
        <v>2026</v>
      </c>
      <c r="AM56">
        <v>2027</v>
      </c>
      <c r="AN56">
        <v>2028</v>
      </c>
      <c r="AO56">
        <v>2029</v>
      </c>
      <c r="AP56">
        <v>2030</v>
      </c>
      <c r="AQ56">
        <v>2031</v>
      </c>
      <c r="AR56">
        <v>2032</v>
      </c>
      <c r="AS56">
        <v>2033</v>
      </c>
      <c r="AT56">
        <v>2034</v>
      </c>
      <c r="AU56">
        <v>2035</v>
      </c>
      <c r="AV56">
        <v>2036</v>
      </c>
      <c r="AW56">
        <v>2037</v>
      </c>
      <c r="AX56">
        <v>2038</v>
      </c>
      <c r="AY56">
        <v>2039</v>
      </c>
      <c r="AZ56">
        <v>2040</v>
      </c>
      <c r="BA56">
        <v>2041</v>
      </c>
      <c r="BB56">
        <v>2042</v>
      </c>
      <c r="BC56">
        <v>2043</v>
      </c>
      <c r="BD56">
        <v>2044</v>
      </c>
      <c r="BE56">
        <v>2045</v>
      </c>
      <c r="BF56">
        <v>2046</v>
      </c>
      <c r="BG56">
        <v>2047</v>
      </c>
      <c r="BH56">
        <v>2048</v>
      </c>
      <c r="BI56">
        <v>2049</v>
      </c>
      <c r="BJ56">
        <v>2050</v>
      </c>
      <c r="BK56">
        <v>2051</v>
      </c>
      <c r="BL56">
        <v>2052</v>
      </c>
      <c r="BM56">
        <v>2053</v>
      </c>
      <c r="BN56">
        <v>2054</v>
      </c>
      <c r="BO56">
        <v>2055</v>
      </c>
      <c r="BP56">
        <v>2056</v>
      </c>
      <c r="BQ56">
        <v>2057</v>
      </c>
      <c r="BR56">
        <v>2058</v>
      </c>
      <c r="BS56">
        <v>2059</v>
      </c>
      <c r="BT56">
        <v>2060</v>
      </c>
    </row>
    <row r="57" spans="1:81" x14ac:dyDescent="0.2">
      <c r="A57" s="2" t="s">
        <v>514</v>
      </c>
      <c r="B57" s="3"/>
      <c r="C57" s="3"/>
      <c r="D57" s="3"/>
      <c r="E57" s="3">
        <v>462760.52222589997</v>
      </c>
      <c r="F57" s="3">
        <v>489736.98460892099</v>
      </c>
      <c r="G57" s="3">
        <v>475802.94042291201</v>
      </c>
      <c r="H57" s="3">
        <v>502099.094505049</v>
      </c>
      <c r="I57" s="3">
        <v>542824.58410416194</v>
      </c>
      <c r="J57" s="3">
        <v>563724.30643696396</v>
      </c>
      <c r="K57" s="3">
        <v>544639.65790707897</v>
      </c>
      <c r="L57" s="3">
        <v>540342.45886851696</v>
      </c>
      <c r="M57" s="3">
        <v>516519.62462106702</v>
      </c>
      <c r="N57" s="3">
        <v>460247.47380340699</v>
      </c>
      <c r="O57" s="3">
        <v>501464.30888471799</v>
      </c>
      <c r="P57" s="3">
        <v>546150.64211349003</v>
      </c>
      <c r="Q57" s="3">
        <v>594494.03963564301</v>
      </c>
      <c r="R57" s="3">
        <v>642333.87569429702</v>
      </c>
      <c r="S57" s="3">
        <v>700193.06866646605</v>
      </c>
      <c r="T57" s="3">
        <v>728601.53366356599</v>
      </c>
      <c r="U57" s="3">
        <v>685479.06913406204</v>
      </c>
      <c r="V57" s="3">
        <v>754886.55421690596</v>
      </c>
      <c r="W57" s="3">
        <v>800209.57826419605</v>
      </c>
      <c r="X57" s="3">
        <v>791996.06336256396</v>
      </c>
      <c r="Y57" s="3">
        <v>811046.133075224</v>
      </c>
      <c r="Z57" s="3">
        <v>790667.66362041596</v>
      </c>
      <c r="AA57" s="3">
        <v>812262.06133861002</v>
      </c>
      <c r="AB57" s="3">
        <v>797458.24273848103</v>
      </c>
      <c r="AC57" s="3">
        <v>820296.83234075794</v>
      </c>
      <c r="AD57" s="3">
        <v>836759.99122582097</v>
      </c>
      <c r="AE57" s="3">
        <v>858402.90110450995</v>
      </c>
      <c r="AF57" s="3">
        <v>902409.5</v>
      </c>
      <c r="AG57" s="3">
        <v>946524</v>
      </c>
      <c r="AH57" s="3">
        <v>987153</v>
      </c>
      <c r="AI57" s="3">
        <v>1024183</v>
      </c>
      <c r="AJ57" s="3">
        <v>1058515</v>
      </c>
      <c r="AK57" s="3">
        <v>1091179</v>
      </c>
      <c r="AL57" s="3">
        <v>1122919</v>
      </c>
      <c r="AM57" s="3">
        <v>1154323</v>
      </c>
      <c r="AN57" s="3">
        <v>1185764</v>
      </c>
      <c r="AO57" s="3">
        <v>1217496</v>
      </c>
      <c r="AP57" s="3">
        <v>1249683</v>
      </c>
      <c r="AQ57" s="3">
        <v>1282416</v>
      </c>
      <c r="AR57" s="3">
        <v>1315642</v>
      </c>
      <c r="AS57" s="3">
        <v>1349303</v>
      </c>
      <c r="AT57" s="3">
        <v>1383300</v>
      </c>
      <c r="AU57" s="3">
        <v>1417535</v>
      </c>
      <c r="AV57" s="3">
        <v>1451941</v>
      </c>
      <c r="AW57" s="3">
        <v>1486562</v>
      </c>
      <c r="AX57" s="3">
        <v>1521394</v>
      </c>
      <c r="AY57" s="3">
        <v>1556448</v>
      </c>
      <c r="AZ57" s="3">
        <v>1591765</v>
      </c>
      <c r="BA57" s="3">
        <v>1627421</v>
      </c>
      <c r="BB57" s="3">
        <v>1663452</v>
      </c>
      <c r="BC57" s="3">
        <v>1700009</v>
      </c>
      <c r="BD57" s="3">
        <v>1737252</v>
      </c>
      <c r="BE57" s="3">
        <v>1775313</v>
      </c>
      <c r="BF57" s="3">
        <v>1814275</v>
      </c>
      <c r="BG57" s="3">
        <v>1854153</v>
      </c>
      <c r="BH57" s="3">
        <v>1894902</v>
      </c>
      <c r="BI57" s="3">
        <v>1936439</v>
      </c>
      <c r="BJ57" s="3">
        <v>1978687</v>
      </c>
      <c r="BK57" s="3">
        <v>2021602</v>
      </c>
      <c r="BL57" s="3">
        <v>2065161</v>
      </c>
      <c r="BM57" s="3">
        <v>2109365</v>
      </c>
      <c r="BN57" s="3">
        <v>2154236</v>
      </c>
      <c r="BO57" s="3">
        <v>2199823</v>
      </c>
      <c r="BP57" s="3">
        <v>2246188</v>
      </c>
      <c r="BQ57" s="3">
        <v>2293391</v>
      </c>
      <c r="BR57" s="3">
        <v>2341499</v>
      </c>
      <c r="BS57" s="3">
        <v>2390600</v>
      </c>
      <c r="BT57" s="3">
        <v>2440798</v>
      </c>
    </row>
    <row r="58" spans="1:81" x14ac:dyDescent="0.2">
      <c r="A58" s="2" t="s">
        <v>506</v>
      </c>
      <c r="B58" s="3">
        <v>479404.85630510899</v>
      </c>
      <c r="C58" s="3">
        <v>473158.07133552001</v>
      </c>
      <c r="D58" s="3">
        <v>487416.29133017297</v>
      </c>
      <c r="E58" s="3">
        <v>507344.51362689497</v>
      </c>
      <c r="F58" s="3">
        <v>531372.46647006297</v>
      </c>
      <c r="G58" s="3">
        <v>547754.87285258598</v>
      </c>
      <c r="H58" s="3">
        <v>569890.49577665504</v>
      </c>
      <c r="I58" s="3">
        <v>593560.81795703201</v>
      </c>
      <c r="J58" s="3">
        <v>623216.84837092995</v>
      </c>
      <c r="K58" s="3">
        <v>648818.88430893701</v>
      </c>
      <c r="L58" s="3">
        <v>670950.69589379395</v>
      </c>
      <c r="M58" s="3">
        <v>688481.58582573803</v>
      </c>
      <c r="N58" s="3">
        <v>716750.92398942099</v>
      </c>
      <c r="O58" s="3">
        <v>736344.38365863101</v>
      </c>
      <c r="P58" s="3">
        <v>766231.000094897</v>
      </c>
      <c r="Q58" s="3">
        <v>789153.66456638603</v>
      </c>
      <c r="R58" s="3">
        <v>811130.48168992705</v>
      </c>
      <c r="S58" s="3">
        <v>846688.37087466696</v>
      </c>
      <c r="T58" s="3">
        <v>868132.23573163396</v>
      </c>
      <c r="U58" s="3">
        <v>884388.86792013794</v>
      </c>
      <c r="V58" s="3">
        <v>906201.16223433195</v>
      </c>
      <c r="W58" s="3">
        <v>930393.00266364496</v>
      </c>
      <c r="X58" s="3">
        <v>966938.66392767301</v>
      </c>
      <c r="Y58" s="3">
        <v>988423.18306957604</v>
      </c>
      <c r="Z58" s="3">
        <v>1013564.68218605</v>
      </c>
      <c r="AA58" s="3">
        <v>1038999.0191987</v>
      </c>
      <c r="AB58" s="3">
        <v>1066059.5276087599</v>
      </c>
      <c r="AC58" s="3">
        <v>1090330.13571513</v>
      </c>
      <c r="AD58" s="3">
        <v>1122223.51935461</v>
      </c>
      <c r="AE58" s="3">
        <v>1156335.9554268599</v>
      </c>
      <c r="AF58" s="3">
        <v>1190221</v>
      </c>
      <c r="AG58" s="3">
        <v>1223255</v>
      </c>
      <c r="AH58" s="3">
        <v>1255818</v>
      </c>
      <c r="AI58" s="3">
        <v>1288557</v>
      </c>
      <c r="AJ58" s="3">
        <v>1322018</v>
      </c>
      <c r="AK58" s="3">
        <v>1356407</v>
      </c>
      <c r="AL58" s="3">
        <v>1391777</v>
      </c>
      <c r="AM58" s="3">
        <v>1428033</v>
      </c>
      <c r="AN58" s="3">
        <v>1465238</v>
      </c>
      <c r="AO58" s="3">
        <v>1503479</v>
      </c>
      <c r="AP58" s="3">
        <v>1542855</v>
      </c>
      <c r="AQ58" s="3">
        <v>1583458</v>
      </c>
      <c r="AR58" s="3">
        <v>1625542</v>
      </c>
      <c r="AS58" s="3">
        <v>1669185</v>
      </c>
      <c r="AT58" s="3">
        <v>1714446</v>
      </c>
      <c r="AU58" s="3">
        <v>1761375</v>
      </c>
      <c r="AV58" s="3">
        <v>1810016</v>
      </c>
      <c r="AW58" s="3">
        <v>1860204</v>
      </c>
      <c r="AX58" s="3">
        <v>1911938</v>
      </c>
      <c r="AY58" s="3">
        <v>1965214</v>
      </c>
      <c r="AZ58" s="3">
        <v>2020034</v>
      </c>
      <c r="BA58" s="3">
        <v>2076417</v>
      </c>
      <c r="BB58" s="3">
        <v>2134617</v>
      </c>
      <c r="BC58" s="3">
        <v>2194686</v>
      </c>
      <c r="BD58" s="3">
        <v>2256681</v>
      </c>
      <c r="BE58" s="3">
        <v>2320656</v>
      </c>
      <c r="BF58" s="3">
        <v>2386658</v>
      </c>
      <c r="BG58" s="3">
        <v>2454445</v>
      </c>
      <c r="BH58" s="3">
        <v>2523980</v>
      </c>
      <c r="BI58" s="3">
        <v>2595228</v>
      </c>
      <c r="BJ58" s="3">
        <v>2668185</v>
      </c>
      <c r="BK58" s="3">
        <v>2742909</v>
      </c>
      <c r="BL58" s="3">
        <v>2819495</v>
      </c>
      <c r="BM58" s="3">
        <v>2898086</v>
      </c>
      <c r="BN58" s="3">
        <v>2978872</v>
      </c>
      <c r="BO58" s="3">
        <v>3062064</v>
      </c>
      <c r="BP58" s="3">
        <v>3147863</v>
      </c>
      <c r="BQ58" s="3">
        <v>3236058</v>
      </c>
      <c r="BR58" s="3">
        <v>3326692</v>
      </c>
      <c r="BS58" s="3">
        <v>3419770</v>
      </c>
      <c r="BT58" s="3">
        <v>3515286</v>
      </c>
    </row>
    <row r="59" spans="1:81" x14ac:dyDescent="0.2">
      <c r="A59" s="2" t="s">
        <v>504</v>
      </c>
      <c r="B59" s="3">
        <v>233031.94240886701</v>
      </c>
      <c r="C59" s="3">
        <v>241052.03362242499</v>
      </c>
      <c r="D59" s="3">
        <v>246098.51756194999</v>
      </c>
      <c r="E59" s="3">
        <v>247394.98783294301</v>
      </c>
      <c r="F59" s="3">
        <v>253337.70926315899</v>
      </c>
      <c r="G59" s="3">
        <v>260096.71796203501</v>
      </c>
      <c r="H59" s="3">
        <v>266334.65473047597</v>
      </c>
      <c r="I59" s="3">
        <v>272430.400381502</v>
      </c>
      <c r="J59" s="3">
        <v>282018.29806227802</v>
      </c>
      <c r="K59" s="3">
        <v>291533.83573549299</v>
      </c>
      <c r="L59" s="3">
        <v>302638.93105153099</v>
      </c>
      <c r="M59" s="3">
        <v>306100.36076829402</v>
      </c>
      <c r="N59" s="3">
        <v>310664.366429733</v>
      </c>
      <c r="O59" s="3">
        <v>313730.70330355503</v>
      </c>
      <c r="P59" s="3">
        <v>321596.769357018</v>
      </c>
      <c r="Q59" s="3">
        <v>329305.54339516099</v>
      </c>
      <c r="R59" s="3">
        <v>341670.61956844502</v>
      </c>
      <c r="S59" s="3">
        <v>354229.21351392701</v>
      </c>
      <c r="T59" s="3">
        <v>357663.13908355299</v>
      </c>
      <c r="U59" s="3">
        <v>345324.63654637802</v>
      </c>
      <c r="V59" s="3">
        <v>351629.72459901997</v>
      </c>
      <c r="W59" s="3">
        <v>362303.36583853798</v>
      </c>
      <c r="X59" s="3">
        <v>364368.86977031798</v>
      </c>
      <c r="Y59" s="3">
        <v>364390.95841458201</v>
      </c>
      <c r="Z59" s="3">
        <v>367718.92931991501</v>
      </c>
      <c r="AA59" s="3">
        <v>371652.38957361202</v>
      </c>
      <c r="AB59" s="3">
        <v>377208.70384044299</v>
      </c>
      <c r="AC59" s="3">
        <v>388902.86373740801</v>
      </c>
      <c r="AD59" s="3">
        <v>399584.94558900699</v>
      </c>
      <c r="AE59" s="3">
        <v>407581.31927448203</v>
      </c>
      <c r="AF59" s="3">
        <v>412249.4</v>
      </c>
      <c r="AG59" s="3">
        <v>416781.3</v>
      </c>
      <c r="AH59" s="3">
        <v>421635.5</v>
      </c>
      <c r="AI59" s="3">
        <v>426882.7</v>
      </c>
      <c r="AJ59" s="3">
        <v>432577.4</v>
      </c>
      <c r="AK59" s="3">
        <v>438767.7</v>
      </c>
      <c r="AL59" s="3">
        <v>445404.5</v>
      </c>
      <c r="AM59" s="3">
        <v>452513.5</v>
      </c>
      <c r="AN59" s="3">
        <v>460090.5</v>
      </c>
      <c r="AO59" s="3">
        <v>468142.5</v>
      </c>
      <c r="AP59" s="3">
        <v>476680.2</v>
      </c>
      <c r="AQ59" s="3">
        <v>485708.1</v>
      </c>
      <c r="AR59" s="3">
        <v>495210.2</v>
      </c>
      <c r="AS59" s="3">
        <v>505156.8</v>
      </c>
      <c r="AT59" s="3">
        <v>515503.4</v>
      </c>
      <c r="AU59" s="3">
        <v>526193.30000000005</v>
      </c>
      <c r="AV59" s="3">
        <v>537178.9</v>
      </c>
      <c r="AW59" s="3">
        <v>548355.4</v>
      </c>
      <c r="AX59" s="3">
        <v>559681</v>
      </c>
      <c r="AY59" s="3">
        <v>571116.69999999995</v>
      </c>
      <c r="AZ59" s="3">
        <v>582628.19999999995</v>
      </c>
      <c r="BA59" s="3">
        <v>594191.9</v>
      </c>
      <c r="BB59" s="3">
        <v>605865.4</v>
      </c>
      <c r="BC59" s="3">
        <v>617652</v>
      </c>
      <c r="BD59" s="3">
        <v>629556.19999999995</v>
      </c>
      <c r="BE59" s="3">
        <v>641575</v>
      </c>
      <c r="BF59" s="3">
        <v>653701.6</v>
      </c>
      <c r="BG59" s="3">
        <v>665850.30000000005</v>
      </c>
      <c r="BH59" s="3">
        <v>678007.5</v>
      </c>
      <c r="BI59" s="3">
        <v>690162.1</v>
      </c>
      <c r="BJ59" s="3">
        <v>702311.5</v>
      </c>
      <c r="BK59" s="3">
        <v>714465.1</v>
      </c>
      <c r="BL59" s="3">
        <v>726724.9</v>
      </c>
      <c r="BM59" s="3">
        <v>739124.6</v>
      </c>
      <c r="BN59" s="3">
        <v>751700.8</v>
      </c>
      <c r="BO59" s="3">
        <v>764490.1</v>
      </c>
      <c r="BP59" s="3">
        <v>777526.5</v>
      </c>
      <c r="BQ59" s="3">
        <v>790752.6</v>
      </c>
      <c r="BR59" s="3">
        <v>804194</v>
      </c>
      <c r="BS59" s="3">
        <v>817859.6</v>
      </c>
      <c r="BT59" s="3">
        <v>831738.5</v>
      </c>
    </row>
    <row r="60" spans="1:81" x14ac:dyDescent="0.2">
      <c r="A60" s="2" t="s">
        <v>498</v>
      </c>
      <c r="B60" s="3">
        <v>298071.06854742998</v>
      </c>
      <c r="C60" s="3">
        <v>303534.93269319599</v>
      </c>
      <c r="D60" s="3">
        <v>308181.00474080897</v>
      </c>
      <c r="E60" s="3">
        <v>305216.69458538998</v>
      </c>
      <c r="F60" s="3">
        <v>315065.95023746399</v>
      </c>
      <c r="G60" s="3">
        <v>322579.50823943899</v>
      </c>
      <c r="H60" s="3">
        <v>327707.87650995498</v>
      </c>
      <c r="I60" s="3">
        <v>339866.78366331698</v>
      </c>
      <c r="J60" s="3">
        <v>346583.08977599</v>
      </c>
      <c r="K60" s="3">
        <v>358930.98389789101</v>
      </c>
      <c r="L60" s="3">
        <v>371997.92311310599</v>
      </c>
      <c r="M60" s="3">
        <v>374994.876223656</v>
      </c>
      <c r="N60" s="3">
        <v>381668.68822506</v>
      </c>
      <c r="O60" s="3">
        <v>384624.26549042697</v>
      </c>
      <c r="P60" s="3">
        <v>398600.35503358103</v>
      </c>
      <c r="Q60" s="3">
        <v>406968.340155315</v>
      </c>
      <c r="R60" s="3">
        <v>417170.28165813099</v>
      </c>
      <c r="S60" s="3">
        <v>431540.00086356699</v>
      </c>
      <c r="T60" s="3">
        <v>434911.57311293599</v>
      </c>
      <c r="U60" s="3">
        <v>425124.50832803501</v>
      </c>
      <c r="V60" s="3">
        <v>436790.26013746002</v>
      </c>
      <c r="W60" s="3">
        <v>444646.079391793</v>
      </c>
      <c r="X60" s="3">
        <v>445688.30338396999</v>
      </c>
      <c r="Y60" s="3">
        <v>446582.91625279002</v>
      </c>
      <c r="Z60" s="3">
        <v>452358.76058711502</v>
      </c>
      <c r="AA60" s="3">
        <v>458814.510701744</v>
      </c>
      <c r="AB60" s="3">
        <v>465292.62613809301</v>
      </c>
      <c r="AC60" s="3">
        <v>473341.90542531002</v>
      </c>
      <c r="AD60" s="3">
        <v>481339.78370365902</v>
      </c>
      <c r="AE60" s="3">
        <v>489703.889900473</v>
      </c>
      <c r="AF60" s="3">
        <v>496297.6</v>
      </c>
      <c r="AG60" s="3">
        <v>502807</v>
      </c>
      <c r="AH60" s="3">
        <v>509521.1</v>
      </c>
      <c r="AI60" s="3">
        <v>516616.7</v>
      </c>
      <c r="AJ60" s="3">
        <v>524280.8</v>
      </c>
      <c r="AK60" s="3">
        <v>532611.6</v>
      </c>
      <c r="AL60" s="3">
        <v>541629.6</v>
      </c>
      <c r="AM60" s="3">
        <v>551309.69999999995</v>
      </c>
      <c r="AN60" s="3">
        <v>561626.1</v>
      </c>
      <c r="AO60" s="3">
        <v>572575</v>
      </c>
      <c r="AP60" s="3">
        <v>584174.19999999995</v>
      </c>
      <c r="AQ60" s="3">
        <v>596438.69999999995</v>
      </c>
      <c r="AR60" s="3">
        <v>609253.30000000005</v>
      </c>
      <c r="AS60" s="3">
        <v>622550.9</v>
      </c>
      <c r="AT60" s="3">
        <v>636268.30000000005</v>
      </c>
      <c r="AU60" s="3">
        <v>650353.9</v>
      </c>
      <c r="AV60" s="3">
        <v>664772</v>
      </c>
      <c r="AW60" s="3">
        <v>679578.1</v>
      </c>
      <c r="AX60" s="3">
        <v>694772.4</v>
      </c>
      <c r="AY60" s="3">
        <v>710370.5</v>
      </c>
      <c r="AZ60" s="3">
        <v>726402.8</v>
      </c>
      <c r="BA60" s="3">
        <v>742909.1</v>
      </c>
      <c r="BB60" s="3">
        <v>759846</v>
      </c>
      <c r="BC60" s="3">
        <v>777240.2</v>
      </c>
      <c r="BD60" s="3">
        <v>795104.4</v>
      </c>
      <c r="BE60" s="3">
        <v>813439.6</v>
      </c>
      <c r="BF60" s="3">
        <v>832243</v>
      </c>
      <c r="BG60" s="3">
        <v>851512.9</v>
      </c>
      <c r="BH60" s="3">
        <v>871253.3</v>
      </c>
      <c r="BI60" s="3">
        <v>891469.2</v>
      </c>
      <c r="BJ60" s="3">
        <v>912166.9</v>
      </c>
      <c r="BK60" s="3">
        <v>933357.1</v>
      </c>
      <c r="BL60" s="3">
        <v>955062.6</v>
      </c>
      <c r="BM60" s="3">
        <v>977320.3</v>
      </c>
      <c r="BN60" s="3">
        <v>1000169</v>
      </c>
      <c r="BO60" s="3">
        <v>1023642</v>
      </c>
      <c r="BP60" s="3">
        <v>1047764</v>
      </c>
      <c r="BQ60" s="3">
        <v>1072440</v>
      </c>
      <c r="BR60" s="3">
        <v>1097692</v>
      </c>
      <c r="BS60" s="3">
        <v>1123530</v>
      </c>
      <c r="BT60" s="3">
        <v>1149950</v>
      </c>
    </row>
    <row r="61" spans="1:81" x14ac:dyDescent="0.2">
      <c r="A61" s="2" t="s">
        <v>474</v>
      </c>
      <c r="B61" s="3">
        <v>1509247.8755127699</v>
      </c>
      <c r="C61" s="3">
        <v>1524340.3542679001</v>
      </c>
      <c r="D61" s="3">
        <v>1516718.65249656</v>
      </c>
      <c r="E61" s="3">
        <v>1591037.8664688901</v>
      </c>
      <c r="F61" s="3">
        <v>1684909.1005905599</v>
      </c>
      <c r="G61" s="3">
        <v>1755675.28281536</v>
      </c>
      <c r="H61" s="3">
        <v>1794300.1390372999</v>
      </c>
      <c r="I61" s="3">
        <v>1855272.6544730701</v>
      </c>
      <c r="J61" s="3">
        <v>1861630.23642877</v>
      </c>
      <c r="K61" s="3">
        <v>1870316.3707336099</v>
      </c>
      <c r="L61" s="3">
        <v>1952343.82310187</v>
      </c>
      <c r="M61" s="3">
        <v>1979341.8522125999</v>
      </c>
      <c r="N61" s="3">
        <v>2039791.22038274</v>
      </c>
      <c r="O61" s="3">
        <v>2063042.4309831399</v>
      </c>
      <c r="P61" s="3">
        <v>2181964.4464290701</v>
      </c>
      <c r="Q61" s="3">
        <v>2251710.37026199</v>
      </c>
      <c r="R61" s="3">
        <v>2340817.4671617001</v>
      </c>
      <c r="S61" s="3">
        <v>2482678.8934594099</v>
      </c>
      <c r="T61" s="3">
        <v>2609068.6869356702</v>
      </c>
      <c r="U61" s="3">
        <v>2605786.8329627598</v>
      </c>
      <c r="V61" s="3">
        <v>2802310.6837708298</v>
      </c>
      <c r="W61" s="3">
        <v>2913990.4414192801</v>
      </c>
      <c r="X61" s="3">
        <v>2970320.7708050301</v>
      </c>
      <c r="Y61" s="3">
        <v>3059736.4350795699</v>
      </c>
      <c r="Z61" s="3">
        <v>3075286.1421602401</v>
      </c>
      <c r="AA61" s="3">
        <v>2966120.9226759002</v>
      </c>
      <c r="AB61" s="3">
        <v>2863250.8754687002</v>
      </c>
      <c r="AC61" s="3">
        <v>2891198.4765411299</v>
      </c>
      <c r="AD61" s="3">
        <v>2947608.5068831001</v>
      </c>
      <c r="AE61" s="3">
        <v>3031292.3196105198</v>
      </c>
      <c r="AF61" s="3">
        <v>3172702</v>
      </c>
      <c r="AG61" s="3">
        <v>3306067</v>
      </c>
      <c r="AH61" s="3">
        <v>3421463</v>
      </c>
      <c r="AI61" s="3">
        <v>3521882</v>
      </c>
      <c r="AJ61" s="3">
        <v>3612608</v>
      </c>
      <c r="AK61" s="3">
        <v>3698197</v>
      </c>
      <c r="AL61" s="3">
        <v>3781108</v>
      </c>
      <c r="AM61" s="3">
        <v>3862623</v>
      </c>
      <c r="AN61" s="3">
        <v>3943587</v>
      </c>
      <c r="AO61" s="3">
        <v>4024473</v>
      </c>
      <c r="AP61" s="3">
        <v>4105555</v>
      </c>
      <c r="AQ61" s="3">
        <v>4187009</v>
      </c>
      <c r="AR61" s="3">
        <v>4268939</v>
      </c>
      <c r="AS61" s="3">
        <v>4351404</v>
      </c>
      <c r="AT61" s="3">
        <v>4434437</v>
      </c>
      <c r="AU61" s="3">
        <v>4518042</v>
      </c>
      <c r="AV61" s="3">
        <v>4602197</v>
      </c>
      <c r="AW61" s="3">
        <v>4686827</v>
      </c>
      <c r="AX61" s="3">
        <v>4771817</v>
      </c>
      <c r="AY61" s="3">
        <v>4857036</v>
      </c>
      <c r="AZ61" s="3">
        <v>4942365</v>
      </c>
      <c r="BA61" s="3">
        <v>5027705</v>
      </c>
      <c r="BB61" s="3">
        <v>5112935</v>
      </c>
      <c r="BC61" s="3">
        <v>5197929</v>
      </c>
      <c r="BD61" s="3">
        <v>5282578</v>
      </c>
      <c r="BE61" s="3">
        <v>5366815</v>
      </c>
      <c r="BF61" s="3">
        <v>5450620</v>
      </c>
      <c r="BG61" s="3">
        <v>5533673</v>
      </c>
      <c r="BH61" s="3">
        <v>5615953</v>
      </c>
      <c r="BI61" s="3">
        <v>5697475</v>
      </c>
      <c r="BJ61" s="3">
        <v>5778303</v>
      </c>
      <c r="BK61" s="3">
        <v>5858528</v>
      </c>
      <c r="BL61" s="3">
        <v>5938524</v>
      </c>
      <c r="BM61" s="3">
        <v>6018373</v>
      </c>
      <c r="BN61" s="3">
        <v>6098192</v>
      </c>
      <c r="BO61" s="3">
        <v>6178117</v>
      </c>
      <c r="BP61" s="3">
        <v>6258249</v>
      </c>
      <c r="BQ61" s="3">
        <v>6338549</v>
      </c>
      <c r="BR61" s="3">
        <v>6418891</v>
      </c>
      <c r="BS61" s="3">
        <v>6499140</v>
      </c>
      <c r="BT61" s="3">
        <v>6579206</v>
      </c>
    </row>
    <row r="62" spans="1:81" x14ac:dyDescent="0.2">
      <c r="A62" s="2" t="s">
        <v>462</v>
      </c>
      <c r="B62" s="3">
        <v>855451.38130677398</v>
      </c>
      <c r="C62" s="3">
        <v>837267.10861348896</v>
      </c>
      <c r="D62" s="3">
        <v>844659.98023476801</v>
      </c>
      <c r="E62" s="3">
        <v>867087.92046448099</v>
      </c>
      <c r="F62" s="3">
        <v>906050.51972210105</v>
      </c>
      <c r="G62" s="3">
        <v>930311.91094705195</v>
      </c>
      <c r="H62" s="3">
        <v>945299.25461420603</v>
      </c>
      <c r="I62" s="3">
        <v>985756.95001431904</v>
      </c>
      <c r="J62" s="3">
        <v>1024021.2242343</v>
      </c>
      <c r="K62" s="3">
        <v>1076893.3967362901</v>
      </c>
      <c r="L62" s="3">
        <v>1132705.89645008</v>
      </c>
      <c r="M62" s="3">
        <v>1152763.6406050599</v>
      </c>
      <c r="N62" s="3">
        <v>1187462.2410732401</v>
      </c>
      <c r="O62" s="3">
        <v>1208863.5600324799</v>
      </c>
      <c r="P62" s="3">
        <v>1246168.8411499001</v>
      </c>
      <c r="Q62" s="3">
        <v>1286063.4678481901</v>
      </c>
      <c r="R62" s="3">
        <v>1319802.0051478599</v>
      </c>
      <c r="S62" s="3">
        <v>1347026.40898272</v>
      </c>
      <c r="T62" s="3">
        <v>1360501.5354522199</v>
      </c>
      <c r="U62" s="3">
        <v>1320372.56431132</v>
      </c>
      <c r="V62" s="3">
        <v>1361085.7914598</v>
      </c>
      <c r="W62" s="3">
        <v>1403840.49042381</v>
      </c>
      <c r="X62" s="3">
        <v>1428344.7866189501</v>
      </c>
      <c r="Y62" s="3">
        <v>1463696.5553417699</v>
      </c>
      <c r="Z62" s="3">
        <v>1505495.47140106</v>
      </c>
      <c r="AA62" s="3">
        <v>1520564.3540934401</v>
      </c>
      <c r="AB62" s="3">
        <v>1542066.2592517899</v>
      </c>
      <c r="AC62" s="3">
        <v>1588338.69301313</v>
      </c>
      <c r="AD62" s="3">
        <v>1621635.5389815201</v>
      </c>
      <c r="AE62" s="3">
        <v>1657928.8942838099</v>
      </c>
      <c r="AF62" s="3">
        <v>1684775</v>
      </c>
      <c r="AG62" s="3">
        <v>1710503</v>
      </c>
      <c r="AH62" s="3">
        <v>1736864</v>
      </c>
      <c r="AI62" s="3">
        <v>1764255</v>
      </c>
      <c r="AJ62" s="3">
        <v>1792774</v>
      </c>
      <c r="AK62" s="3">
        <v>1822387</v>
      </c>
      <c r="AL62" s="3">
        <v>1852965</v>
      </c>
      <c r="AM62" s="3">
        <v>1884677</v>
      </c>
      <c r="AN62" s="3">
        <v>1917532</v>
      </c>
      <c r="AO62" s="3">
        <v>1951559</v>
      </c>
      <c r="AP62" s="3">
        <v>1986793</v>
      </c>
      <c r="AQ62" s="3">
        <v>2023273</v>
      </c>
      <c r="AR62" s="3">
        <v>2060808</v>
      </c>
      <c r="AS62" s="3">
        <v>2099401</v>
      </c>
      <c r="AT62" s="3">
        <v>2139034</v>
      </c>
      <c r="AU62" s="3">
        <v>2179688</v>
      </c>
      <c r="AV62" s="3">
        <v>2221353</v>
      </c>
      <c r="AW62" s="3">
        <v>2264030</v>
      </c>
      <c r="AX62" s="3">
        <v>2307720</v>
      </c>
      <c r="AY62" s="3">
        <v>2352425</v>
      </c>
      <c r="AZ62" s="3">
        <v>2398151</v>
      </c>
      <c r="BA62" s="3">
        <v>2444905</v>
      </c>
      <c r="BB62" s="3">
        <v>2492690</v>
      </c>
      <c r="BC62" s="3">
        <v>2541479</v>
      </c>
      <c r="BD62" s="3">
        <v>2591227</v>
      </c>
      <c r="BE62" s="3">
        <v>2641896</v>
      </c>
      <c r="BF62" s="3">
        <v>2693479</v>
      </c>
      <c r="BG62" s="3">
        <v>2745988</v>
      </c>
      <c r="BH62" s="3">
        <v>2799434</v>
      </c>
      <c r="BI62" s="3">
        <v>2853831</v>
      </c>
      <c r="BJ62" s="3">
        <v>2909216</v>
      </c>
      <c r="BK62" s="3">
        <v>2965657</v>
      </c>
      <c r="BL62" s="3">
        <v>3023227</v>
      </c>
      <c r="BM62" s="3">
        <v>3081985</v>
      </c>
      <c r="BN62" s="3">
        <v>3141981</v>
      </c>
      <c r="BO62" s="3">
        <v>3203277</v>
      </c>
      <c r="BP62" s="3">
        <v>3265966</v>
      </c>
      <c r="BQ62" s="3">
        <v>3330145</v>
      </c>
      <c r="BR62" s="3">
        <v>3395881</v>
      </c>
      <c r="BS62" s="3">
        <v>3463205</v>
      </c>
      <c r="BT62" s="3">
        <v>3532133</v>
      </c>
    </row>
    <row r="63" spans="1:81" x14ac:dyDescent="0.2">
      <c r="A63" s="2" t="s">
        <v>458</v>
      </c>
      <c r="B63" s="3">
        <v>307491.90558294702</v>
      </c>
      <c r="C63" s="3">
        <v>304984.09770237299</v>
      </c>
      <c r="D63" s="3">
        <v>304473.00428966701</v>
      </c>
      <c r="E63" s="3">
        <v>304094.99957068602</v>
      </c>
      <c r="F63" s="3">
        <v>308120.74891616701</v>
      </c>
      <c r="G63" s="3">
        <v>309782.42180489597</v>
      </c>
      <c r="H63" s="3">
        <v>311538.56074556097</v>
      </c>
      <c r="I63" s="3">
        <v>318712.637947832</v>
      </c>
      <c r="J63" s="3">
        <v>328055.21497826901</v>
      </c>
      <c r="K63" s="3">
        <v>333649.63386723102</v>
      </c>
      <c r="L63" s="3">
        <v>347143.86397085898</v>
      </c>
      <c r="M63" s="3">
        <v>351587.092327411</v>
      </c>
      <c r="N63" s="3">
        <v>352238.02546536602</v>
      </c>
      <c r="O63" s="3">
        <v>352456.77887685201</v>
      </c>
      <c r="P63" s="3">
        <v>361746.49221240199</v>
      </c>
      <c r="Q63" s="3">
        <v>373207.60663985898</v>
      </c>
      <c r="R63" s="3">
        <v>388372.41638595</v>
      </c>
      <c r="S63" s="3">
        <v>404257.50430846302</v>
      </c>
      <c r="T63" s="3">
        <v>412764.05508341698</v>
      </c>
      <c r="U63" s="3">
        <v>403650.01980825601</v>
      </c>
      <c r="V63" s="3">
        <v>415254.05996772402</v>
      </c>
      <c r="W63" s="3">
        <v>422871.99068925099</v>
      </c>
      <c r="X63" s="3">
        <v>427056.37872636801</v>
      </c>
      <c r="Y63" s="3">
        <v>435149.30864337902</v>
      </c>
      <c r="Z63" s="3">
        <v>445811.72891090502</v>
      </c>
      <c r="AA63" s="3">
        <v>451007.06027690403</v>
      </c>
      <c r="AB63" s="3">
        <v>457267.07737937901</v>
      </c>
      <c r="AC63" s="3">
        <v>462151.50092815602</v>
      </c>
      <c r="AD63" s="3">
        <v>472955.06599174603</v>
      </c>
      <c r="AE63" s="3">
        <v>482141.119293981</v>
      </c>
      <c r="AF63" s="3">
        <v>490747.6</v>
      </c>
      <c r="AG63" s="3">
        <v>499114.3</v>
      </c>
      <c r="AH63" s="3">
        <v>507201.8</v>
      </c>
      <c r="AI63" s="3">
        <v>515151.2</v>
      </c>
      <c r="AJ63" s="3">
        <v>523180.6</v>
      </c>
      <c r="AK63" s="3">
        <v>531448.6</v>
      </c>
      <c r="AL63" s="3">
        <v>539958.6</v>
      </c>
      <c r="AM63" s="3">
        <v>548651.4</v>
      </c>
      <c r="AN63" s="3">
        <v>557534.19999999995</v>
      </c>
      <c r="AO63" s="3">
        <v>566618.69999999995</v>
      </c>
      <c r="AP63" s="3">
        <v>575920.1</v>
      </c>
      <c r="AQ63" s="3">
        <v>585458</v>
      </c>
      <c r="AR63" s="3">
        <v>595327.5</v>
      </c>
      <c r="AS63" s="3">
        <v>605555.19999999995</v>
      </c>
      <c r="AT63" s="3">
        <v>616165.1</v>
      </c>
      <c r="AU63" s="3">
        <v>627177.1</v>
      </c>
      <c r="AV63" s="3">
        <v>638607.5</v>
      </c>
      <c r="AW63" s="3">
        <v>650387.6</v>
      </c>
      <c r="AX63" s="3">
        <v>662510.1</v>
      </c>
      <c r="AY63" s="3">
        <v>674958.4</v>
      </c>
      <c r="AZ63" s="3">
        <v>687714.7</v>
      </c>
      <c r="BA63" s="3">
        <v>700766.3</v>
      </c>
      <c r="BB63" s="3">
        <v>714188.5</v>
      </c>
      <c r="BC63" s="3">
        <v>727975.3</v>
      </c>
      <c r="BD63" s="3">
        <v>742120.8</v>
      </c>
      <c r="BE63" s="3">
        <v>756623.8</v>
      </c>
      <c r="BF63" s="3">
        <v>771489.1</v>
      </c>
      <c r="BG63" s="3">
        <v>786625.7</v>
      </c>
      <c r="BH63" s="3">
        <v>802031.7</v>
      </c>
      <c r="BI63" s="3">
        <v>817711.3</v>
      </c>
      <c r="BJ63" s="3">
        <v>833679.2</v>
      </c>
      <c r="BK63" s="3">
        <v>849956.5</v>
      </c>
      <c r="BL63" s="3">
        <v>866657</v>
      </c>
      <c r="BM63" s="3">
        <v>883790.8</v>
      </c>
      <c r="BN63" s="3">
        <v>901369.9</v>
      </c>
      <c r="BO63" s="3">
        <v>919417</v>
      </c>
      <c r="BP63" s="3">
        <v>937966</v>
      </c>
      <c r="BQ63" s="3">
        <v>956931.6</v>
      </c>
      <c r="BR63" s="3">
        <v>976327.2</v>
      </c>
      <c r="BS63" s="3">
        <v>996157.5</v>
      </c>
      <c r="BT63" s="3">
        <v>1016423</v>
      </c>
    </row>
    <row r="64" spans="1:81" x14ac:dyDescent="0.2">
      <c r="A64" s="2" t="s">
        <v>454</v>
      </c>
      <c r="B64" s="3">
        <v>107069.790786069</v>
      </c>
      <c r="C64" s="3">
        <v>115603.146631761</v>
      </c>
      <c r="D64" s="3">
        <v>129796.928155692</v>
      </c>
      <c r="E64" s="3">
        <v>138864.88429817001</v>
      </c>
      <c r="F64" s="3">
        <v>146791.45727146699</v>
      </c>
      <c r="G64" s="3">
        <v>162391.83272683999</v>
      </c>
      <c r="H64" s="3">
        <v>174430.76137446999</v>
      </c>
      <c r="I64" s="3">
        <v>187260.11577892699</v>
      </c>
      <c r="J64" s="3">
        <v>195612.277413323</v>
      </c>
      <c r="K64" s="3">
        <v>194600.862343263</v>
      </c>
      <c r="L64" s="3">
        <v>205004.52977903301</v>
      </c>
      <c r="M64" s="3">
        <v>211791.34908807999</v>
      </c>
      <c r="N64" s="3">
        <v>218363.92686052999</v>
      </c>
      <c r="O64" s="3">
        <v>227328.57157002401</v>
      </c>
      <c r="P64" s="3">
        <v>243650.27907174299</v>
      </c>
      <c r="Q64" s="3">
        <v>257761.449751562</v>
      </c>
      <c r="R64" s="3">
        <v>274047.00842589099</v>
      </c>
      <c r="S64" s="3">
        <v>287520.82746347302</v>
      </c>
      <c r="T64" s="3">
        <v>297555.24683122803</v>
      </c>
      <c r="U64" s="3">
        <v>292929.13832044002</v>
      </c>
      <c r="V64" s="3">
        <v>310169.61168104003</v>
      </c>
      <c r="W64" s="3">
        <v>328898.31868501898</v>
      </c>
      <c r="X64" s="3">
        <v>346622.75035643199</v>
      </c>
      <c r="Y64" s="3">
        <v>360810.37857453403</v>
      </c>
      <c r="Z64" s="3">
        <v>367129.79358984</v>
      </c>
      <c r="AA64" s="3">
        <v>375521.44399714802</v>
      </c>
      <c r="AB64" s="3">
        <v>379992.11053506797</v>
      </c>
      <c r="AC64" s="3">
        <v>386238.348875948</v>
      </c>
      <c r="AD64" s="3">
        <v>400047.279919967</v>
      </c>
      <c r="AE64" s="3">
        <v>414494.044558428</v>
      </c>
      <c r="AF64" s="3">
        <v>426878.3</v>
      </c>
      <c r="AG64" s="3">
        <v>438277.7</v>
      </c>
      <c r="AH64" s="3">
        <v>449363.4</v>
      </c>
      <c r="AI64" s="3">
        <v>460301.5</v>
      </c>
      <c r="AJ64" s="3">
        <v>471220.7</v>
      </c>
      <c r="AK64" s="3">
        <v>482235.6</v>
      </c>
      <c r="AL64" s="3">
        <v>493329.1</v>
      </c>
      <c r="AM64" s="3">
        <v>504529.5</v>
      </c>
      <c r="AN64" s="3">
        <v>515831.3</v>
      </c>
      <c r="AO64" s="3">
        <v>527232.30000000005</v>
      </c>
      <c r="AP64" s="3">
        <v>538732</v>
      </c>
      <c r="AQ64" s="3">
        <v>550332.69999999995</v>
      </c>
      <c r="AR64" s="3">
        <v>561996.9</v>
      </c>
      <c r="AS64" s="3">
        <v>573733.1</v>
      </c>
      <c r="AT64" s="3">
        <v>585548.5</v>
      </c>
      <c r="AU64" s="3">
        <v>597448.9</v>
      </c>
      <c r="AV64" s="3">
        <v>609439.6</v>
      </c>
      <c r="AW64" s="3">
        <v>621528</v>
      </c>
      <c r="AX64" s="3">
        <v>633719.5</v>
      </c>
      <c r="AY64" s="3">
        <v>646015.6</v>
      </c>
      <c r="AZ64" s="3">
        <v>658412.69999999995</v>
      </c>
      <c r="BA64" s="3">
        <v>670906.6</v>
      </c>
      <c r="BB64" s="3">
        <v>683552.2</v>
      </c>
      <c r="BC64" s="3">
        <v>696351.4</v>
      </c>
      <c r="BD64" s="3">
        <v>709307.1</v>
      </c>
      <c r="BE64" s="3">
        <v>722423.7</v>
      </c>
      <c r="BF64" s="3">
        <v>735706.7</v>
      </c>
      <c r="BG64" s="3">
        <v>749098.2</v>
      </c>
      <c r="BH64" s="3">
        <v>762595.3</v>
      </c>
      <c r="BI64" s="3">
        <v>776191.2</v>
      </c>
      <c r="BJ64" s="3">
        <v>789879</v>
      </c>
      <c r="BK64" s="3">
        <v>803654.4</v>
      </c>
      <c r="BL64" s="3">
        <v>817512.7</v>
      </c>
      <c r="BM64" s="3">
        <v>831448.1</v>
      </c>
      <c r="BN64" s="3">
        <v>845457.2</v>
      </c>
      <c r="BO64" s="3">
        <v>859544.6</v>
      </c>
      <c r="BP64" s="3">
        <v>873724.4</v>
      </c>
      <c r="BQ64" s="3">
        <v>888017.7</v>
      </c>
      <c r="BR64" s="3">
        <v>902450.8</v>
      </c>
      <c r="BS64" s="3">
        <v>917059.6</v>
      </c>
      <c r="BT64" s="3">
        <v>931889.4</v>
      </c>
    </row>
    <row r="65" spans="1:72" x14ac:dyDescent="0.2">
      <c r="A65" s="2" t="s">
        <v>452</v>
      </c>
      <c r="B65" s="3">
        <v>1697872.8787509601</v>
      </c>
      <c r="C65" s="3">
        <v>1853719.55553798</v>
      </c>
      <c r="D65" s="3">
        <v>2117702.31492153</v>
      </c>
      <c r="E65" s="3">
        <v>2411792.0582159599</v>
      </c>
      <c r="F65" s="3">
        <v>2726182.7060698899</v>
      </c>
      <c r="G65" s="3">
        <v>3024698.0180619899</v>
      </c>
      <c r="H65" s="3">
        <v>3324870.03603095</v>
      </c>
      <c r="I65" s="3">
        <v>3632066.8861740902</v>
      </c>
      <c r="J65" s="3">
        <v>3917114.2423332199</v>
      </c>
      <c r="K65" s="3">
        <v>4217263.3792898301</v>
      </c>
      <c r="L65" s="3">
        <v>4575349.3821112895</v>
      </c>
      <c r="M65" s="3">
        <v>4956695.7968638605</v>
      </c>
      <c r="N65" s="3">
        <v>5409480.6730247997</v>
      </c>
      <c r="O65" s="3">
        <v>5952702.8378578499</v>
      </c>
      <c r="P65" s="3">
        <v>6554949.5054310802</v>
      </c>
      <c r="Q65" s="3">
        <v>7302079.0199290803</v>
      </c>
      <c r="R65" s="3">
        <v>8230608.7944047898</v>
      </c>
      <c r="S65" s="3">
        <v>9401776.6817330997</v>
      </c>
      <c r="T65" s="3">
        <v>10309140.732439401</v>
      </c>
      <c r="U65" s="3">
        <v>11277796.094515</v>
      </c>
      <c r="V65" s="3">
        <v>12477670.895509301</v>
      </c>
      <c r="W65" s="3">
        <v>13667692.489570299</v>
      </c>
      <c r="X65" s="3">
        <v>14741638.374226401</v>
      </c>
      <c r="Y65" s="3">
        <v>15884901.973845899</v>
      </c>
      <c r="Z65" s="3">
        <v>17046007.5794737</v>
      </c>
      <c r="AA65" s="3">
        <v>18225591.303973299</v>
      </c>
      <c r="AB65" s="3">
        <v>19446705.921339501</v>
      </c>
      <c r="AC65" s="3">
        <v>20788528.6299119</v>
      </c>
      <c r="AD65" s="3">
        <v>22173019.957116999</v>
      </c>
      <c r="AE65" s="3">
        <v>23601365.668477301</v>
      </c>
      <c r="AF65" s="3">
        <v>24896400</v>
      </c>
      <c r="AG65" s="3">
        <v>26133560</v>
      </c>
      <c r="AH65" s="3">
        <v>27347400</v>
      </c>
      <c r="AI65" s="3">
        <v>28546210</v>
      </c>
      <c r="AJ65" s="3">
        <v>29737510</v>
      </c>
      <c r="AK65" s="3">
        <v>30924390</v>
      </c>
      <c r="AL65" s="3">
        <v>32102730</v>
      </c>
      <c r="AM65" s="3">
        <v>33270140</v>
      </c>
      <c r="AN65" s="3">
        <v>34425170</v>
      </c>
      <c r="AO65" s="3">
        <v>35566660</v>
      </c>
      <c r="AP65" s="3">
        <v>36693390</v>
      </c>
      <c r="AQ65" s="3">
        <v>37803900</v>
      </c>
      <c r="AR65" s="3">
        <v>38894150</v>
      </c>
      <c r="AS65" s="3">
        <v>39961290</v>
      </c>
      <c r="AT65" s="3">
        <v>41001810</v>
      </c>
      <c r="AU65" s="3">
        <v>42012500</v>
      </c>
      <c r="AV65" s="3">
        <v>42991250</v>
      </c>
      <c r="AW65" s="3">
        <v>43940020</v>
      </c>
      <c r="AX65" s="3">
        <v>44859150</v>
      </c>
      <c r="AY65" s="3">
        <v>45749680</v>
      </c>
      <c r="AZ65" s="3">
        <v>46613240</v>
      </c>
      <c r="BA65" s="3">
        <v>47452010</v>
      </c>
      <c r="BB65" s="3">
        <v>48266000</v>
      </c>
      <c r="BC65" s="3">
        <v>49058320</v>
      </c>
      <c r="BD65" s="3">
        <v>49832330</v>
      </c>
      <c r="BE65" s="3">
        <v>50591680</v>
      </c>
      <c r="BF65" s="3">
        <v>51340420</v>
      </c>
      <c r="BG65" s="3">
        <v>52086680</v>
      </c>
      <c r="BH65" s="3">
        <v>52835350</v>
      </c>
      <c r="BI65" s="3">
        <v>53590860</v>
      </c>
      <c r="BJ65" s="3">
        <v>54356810</v>
      </c>
      <c r="BK65" s="3">
        <v>55135830</v>
      </c>
      <c r="BL65" s="3">
        <v>55925910</v>
      </c>
      <c r="BM65" s="3">
        <v>56726750</v>
      </c>
      <c r="BN65" s="3">
        <v>57536900</v>
      </c>
      <c r="BO65" s="3">
        <v>58354920</v>
      </c>
      <c r="BP65" s="3">
        <v>59180130</v>
      </c>
      <c r="BQ65" s="3">
        <v>60016730</v>
      </c>
      <c r="BR65" s="3">
        <v>60864800</v>
      </c>
      <c r="BS65" s="3">
        <v>61723510</v>
      </c>
      <c r="BT65" s="3">
        <v>62591470</v>
      </c>
    </row>
    <row r="66" spans="1:72" x14ac:dyDescent="0.2">
      <c r="A66" s="2" t="s">
        <v>442</v>
      </c>
      <c r="B66" s="3">
        <v>254311.03088876401</v>
      </c>
      <c r="C66" s="3">
        <v>261404.32798145199</v>
      </c>
      <c r="D66" s="3">
        <v>272706.44354507001</v>
      </c>
      <c r="E66" s="3">
        <v>288323.76868600602</v>
      </c>
      <c r="F66" s="3">
        <v>304492.42341660202</v>
      </c>
      <c r="G66" s="3">
        <v>320707.98569407401</v>
      </c>
      <c r="H66" s="3">
        <v>325800.99467757298</v>
      </c>
      <c r="I66" s="3">
        <v>336208.76324735302</v>
      </c>
      <c r="J66" s="3">
        <v>338240.32685783599</v>
      </c>
      <c r="K66" s="3">
        <v>320682.30095136602</v>
      </c>
      <c r="L66" s="3">
        <v>328921.26343134599</v>
      </c>
      <c r="M66" s="3">
        <v>334440.22774413798</v>
      </c>
      <c r="N66" s="3">
        <v>342814.54571561998</v>
      </c>
      <c r="O66" s="3">
        <v>356246.951741878</v>
      </c>
      <c r="P66" s="3">
        <v>375245.68029290403</v>
      </c>
      <c r="Q66" s="3">
        <v>392906.82812517497</v>
      </c>
      <c r="R66" s="3">
        <v>419543.57432906999</v>
      </c>
      <c r="S66" s="3">
        <v>448276.66540616401</v>
      </c>
      <c r="T66" s="3">
        <v>462877.25362607202</v>
      </c>
      <c r="U66" s="3">
        <v>468456.87841902702</v>
      </c>
      <c r="V66" s="3">
        <v>488823.29058543599</v>
      </c>
      <c r="W66" s="3">
        <v>524813.05659080297</v>
      </c>
      <c r="X66" s="3">
        <v>545296.79471840395</v>
      </c>
      <c r="Y66" s="3">
        <v>570199.78919726599</v>
      </c>
      <c r="Z66" s="3">
        <v>597160.61571508006</v>
      </c>
      <c r="AA66" s="3">
        <v>614812.36052105797</v>
      </c>
      <c r="AB66" s="3">
        <v>626878.75554800197</v>
      </c>
      <c r="AC66" s="3">
        <v>638094.82354448398</v>
      </c>
      <c r="AD66" s="3">
        <v>655555.60093040904</v>
      </c>
      <c r="AE66" s="3">
        <v>676395.027207384</v>
      </c>
      <c r="AF66" s="3">
        <v>695907.3</v>
      </c>
      <c r="AG66" s="3">
        <v>715276.80000000005</v>
      </c>
      <c r="AH66" s="3">
        <v>734767</v>
      </c>
      <c r="AI66" s="3">
        <v>754254.5</v>
      </c>
      <c r="AJ66" s="3">
        <v>773662.4</v>
      </c>
      <c r="AK66" s="3">
        <v>793144.9</v>
      </c>
      <c r="AL66" s="3">
        <v>812736</v>
      </c>
      <c r="AM66" s="3">
        <v>832414.6</v>
      </c>
      <c r="AN66" s="3">
        <v>852190.3</v>
      </c>
      <c r="AO66" s="3">
        <v>872068.9</v>
      </c>
      <c r="AP66" s="3">
        <v>892049.9</v>
      </c>
      <c r="AQ66" s="3">
        <v>912127.7</v>
      </c>
      <c r="AR66" s="3">
        <v>932338.6</v>
      </c>
      <c r="AS66" s="3">
        <v>952673.6</v>
      </c>
      <c r="AT66" s="3">
        <v>973119.4</v>
      </c>
      <c r="AU66" s="3">
        <v>993661.6</v>
      </c>
      <c r="AV66" s="3">
        <v>1014287</v>
      </c>
      <c r="AW66" s="3">
        <v>1034938</v>
      </c>
      <c r="AX66" s="3">
        <v>1055599</v>
      </c>
      <c r="AY66" s="3">
        <v>1076260</v>
      </c>
      <c r="AZ66" s="3">
        <v>1096913</v>
      </c>
      <c r="BA66" s="3">
        <v>1117560</v>
      </c>
      <c r="BB66" s="3">
        <v>1138214</v>
      </c>
      <c r="BC66" s="3">
        <v>1158897</v>
      </c>
      <c r="BD66" s="3">
        <v>1179631</v>
      </c>
      <c r="BE66" s="3">
        <v>1200434</v>
      </c>
      <c r="BF66" s="3">
        <v>1221315</v>
      </c>
      <c r="BG66" s="3">
        <v>1242270</v>
      </c>
      <c r="BH66" s="3">
        <v>1263277</v>
      </c>
      <c r="BI66" s="3">
        <v>1284305</v>
      </c>
      <c r="BJ66" s="3">
        <v>1305320</v>
      </c>
      <c r="BK66" s="3">
        <v>1326301</v>
      </c>
      <c r="BL66" s="3">
        <v>1347240</v>
      </c>
      <c r="BM66" s="3">
        <v>1368135</v>
      </c>
      <c r="BN66" s="3">
        <v>1388986</v>
      </c>
      <c r="BO66" s="3">
        <v>1409804</v>
      </c>
      <c r="BP66" s="3">
        <v>1430616</v>
      </c>
      <c r="BQ66" s="3">
        <v>1451394</v>
      </c>
      <c r="BR66" s="3">
        <v>1472191</v>
      </c>
      <c r="BS66" s="3">
        <v>1493069</v>
      </c>
      <c r="BT66" s="3">
        <v>1514093</v>
      </c>
    </row>
    <row r="67" spans="1:72" x14ac:dyDescent="0.2">
      <c r="A67" s="2" t="s">
        <v>436</v>
      </c>
      <c r="B67" s="3"/>
      <c r="C67" s="3">
        <v>24214.522841333601</v>
      </c>
      <c r="D67" s="3">
        <v>26440.843585966501</v>
      </c>
      <c r="E67" s="3">
        <v>28313.148937692498</v>
      </c>
      <c r="F67" s="3">
        <v>29583.420278078302</v>
      </c>
      <c r="G67" s="3">
        <v>30798.314836626501</v>
      </c>
      <c r="H67" s="3">
        <v>31179.691274954701</v>
      </c>
      <c r="I67" s="3">
        <v>32919.077100331102</v>
      </c>
      <c r="J67" s="3">
        <v>35213.137912313898</v>
      </c>
      <c r="K67" s="3">
        <v>36603.6465720735</v>
      </c>
      <c r="L67" s="3">
        <v>38006.991563416297</v>
      </c>
      <c r="M67" s="3">
        <v>39333.470929216703</v>
      </c>
      <c r="N67" s="3">
        <v>40629.224132464202</v>
      </c>
      <c r="O67" s="3">
        <v>42358.838132687102</v>
      </c>
      <c r="P67" s="3">
        <v>44196.858533209699</v>
      </c>
      <c r="Q67" s="3">
        <v>45909.620077544801</v>
      </c>
      <c r="R67" s="3">
        <v>49235.075096784902</v>
      </c>
      <c r="S67" s="3">
        <v>53257.367473561899</v>
      </c>
      <c r="T67" s="3">
        <v>55727.753120600399</v>
      </c>
      <c r="U67" s="3">
        <v>55183.564105944599</v>
      </c>
      <c r="V67" s="3">
        <v>57917.1248065365</v>
      </c>
      <c r="W67" s="3">
        <v>60412.426524732</v>
      </c>
      <c r="X67" s="3">
        <v>63306.795883798899</v>
      </c>
      <c r="Y67" s="3">
        <v>64745.567675699298</v>
      </c>
      <c r="Z67" s="3">
        <v>67021.142852694204</v>
      </c>
      <c r="AA67" s="3">
        <v>69454.265747348807</v>
      </c>
      <c r="AB67" s="3">
        <v>72338.660048058402</v>
      </c>
      <c r="AC67" s="3">
        <v>74647.784414092894</v>
      </c>
      <c r="AD67" s="3">
        <v>77373.181215994497</v>
      </c>
      <c r="AE67" s="3">
        <v>80261.767370453905</v>
      </c>
      <c r="AF67" s="3">
        <v>82940.850000000006</v>
      </c>
      <c r="AG67" s="3">
        <v>85721.2</v>
      </c>
      <c r="AH67" s="3">
        <v>88658.03</v>
      </c>
      <c r="AI67" s="3">
        <v>91710.48</v>
      </c>
      <c r="AJ67" s="3">
        <v>94835.76</v>
      </c>
      <c r="AK67" s="3">
        <v>98029.26</v>
      </c>
      <c r="AL67" s="3">
        <v>101283</v>
      </c>
      <c r="AM67" s="3">
        <v>104584.9</v>
      </c>
      <c r="AN67" s="3">
        <v>107930.5</v>
      </c>
      <c r="AO67" s="3">
        <v>111317</v>
      </c>
      <c r="AP67" s="3">
        <v>114741.8</v>
      </c>
      <c r="AQ67" s="3">
        <v>118202.9</v>
      </c>
      <c r="AR67" s="3">
        <v>121705.7</v>
      </c>
      <c r="AS67" s="3">
        <v>125248.3</v>
      </c>
      <c r="AT67" s="3">
        <v>128828.4</v>
      </c>
      <c r="AU67" s="3">
        <v>132443.6</v>
      </c>
      <c r="AV67" s="3">
        <v>136091.5</v>
      </c>
      <c r="AW67" s="3">
        <v>139758.29999999999</v>
      </c>
      <c r="AX67" s="3">
        <v>143437.79999999999</v>
      </c>
      <c r="AY67" s="3">
        <v>147123.29999999999</v>
      </c>
      <c r="AZ67" s="3">
        <v>150809.20000000001</v>
      </c>
      <c r="BA67" s="3">
        <v>154490.5</v>
      </c>
      <c r="BB67" s="3">
        <v>158161.1</v>
      </c>
      <c r="BC67" s="3">
        <v>161815.29999999999</v>
      </c>
      <c r="BD67" s="3">
        <v>165448.5</v>
      </c>
      <c r="BE67" s="3">
        <v>169057.6</v>
      </c>
      <c r="BF67" s="3">
        <v>172640.7</v>
      </c>
      <c r="BG67" s="3">
        <v>176193.5</v>
      </c>
      <c r="BH67" s="3">
        <v>179711.5</v>
      </c>
      <c r="BI67" s="3">
        <v>183191.6</v>
      </c>
      <c r="BJ67" s="3">
        <v>186634</v>
      </c>
      <c r="BK67" s="3">
        <v>190041.2</v>
      </c>
      <c r="BL67" s="3">
        <v>193426.8</v>
      </c>
      <c r="BM67" s="3">
        <v>196792.6</v>
      </c>
      <c r="BN67" s="3">
        <v>200142.9</v>
      </c>
      <c r="BO67" s="3">
        <v>203484.6</v>
      </c>
      <c r="BP67" s="3">
        <v>206826.3</v>
      </c>
      <c r="BQ67" s="3">
        <v>210159.5</v>
      </c>
      <c r="BR67" s="3">
        <v>213487.1</v>
      </c>
      <c r="BS67" s="3">
        <v>216812</v>
      </c>
      <c r="BT67" s="3">
        <v>220139.3</v>
      </c>
    </row>
    <row r="68" spans="1:72" x14ac:dyDescent="0.2">
      <c r="A68" s="2" t="s">
        <v>424</v>
      </c>
      <c r="B68" s="3">
        <v>224739.84665864299</v>
      </c>
      <c r="C68" s="3">
        <v>192793.503493255</v>
      </c>
      <c r="D68" s="3">
        <v>180478.99135158901</v>
      </c>
      <c r="E68" s="3">
        <v>178783.51504222999</v>
      </c>
      <c r="F68" s="3">
        <v>183468.383791776</v>
      </c>
      <c r="G68" s="3">
        <v>194361.97916551499</v>
      </c>
      <c r="H68" s="3">
        <v>202449.62548567899</v>
      </c>
      <c r="I68" s="3">
        <v>201193.062909753</v>
      </c>
      <c r="J68" s="3">
        <v>200554.67875325901</v>
      </c>
      <c r="K68" s="3">
        <v>203093.207494823</v>
      </c>
      <c r="L68" s="3">
        <v>212477.601013676</v>
      </c>
      <c r="M68" s="3">
        <v>218632.810271197</v>
      </c>
      <c r="N68" s="3">
        <v>222051.97238643901</v>
      </c>
      <c r="O68" s="3">
        <v>230043.12176742</v>
      </c>
      <c r="P68" s="3">
        <v>240966.73855350801</v>
      </c>
      <c r="Q68" s="3">
        <v>256888.712941048</v>
      </c>
      <c r="R68" s="3">
        <v>274984.48787432001</v>
      </c>
      <c r="S68" s="3">
        <v>290351.39016615599</v>
      </c>
      <c r="T68" s="3">
        <v>297624.21095269598</v>
      </c>
      <c r="U68" s="3">
        <v>283769.29810857598</v>
      </c>
      <c r="V68" s="3">
        <v>289771.20731750701</v>
      </c>
      <c r="W68" s="3">
        <v>294930.259095966</v>
      </c>
      <c r="X68" s="3">
        <v>292804.410571163</v>
      </c>
      <c r="Y68" s="3">
        <v>291383.63977700198</v>
      </c>
      <c r="Z68" s="3">
        <v>299294.91792922799</v>
      </c>
      <c r="AA68" s="3">
        <v>315420.34066205402</v>
      </c>
      <c r="AB68" s="3">
        <v>323276.34587412601</v>
      </c>
      <c r="AC68" s="3">
        <v>338150.98955721501</v>
      </c>
      <c r="AD68" s="3">
        <v>351016.10486781201</v>
      </c>
      <c r="AE68" s="3">
        <v>362299.114081443</v>
      </c>
      <c r="AF68" s="3">
        <v>369667.7</v>
      </c>
      <c r="AG68" s="3">
        <v>376983.5</v>
      </c>
      <c r="AH68" s="3">
        <v>384986.4</v>
      </c>
      <c r="AI68" s="3">
        <v>393664.7</v>
      </c>
      <c r="AJ68" s="3">
        <v>402917.3</v>
      </c>
      <c r="AK68" s="3">
        <v>412658.5</v>
      </c>
      <c r="AL68" s="3">
        <v>422801.2</v>
      </c>
      <c r="AM68" s="3">
        <v>433234.9</v>
      </c>
      <c r="AN68" s="3">
        <v>443887.7</v>
      </c>
      <c r="AO68" s="3">
        <v>454669.3</v>
      </c>
      <c r="AP68" s="3">
        <v>465478</v>
      </c>
      <c r="AQ68" s="3">
        <v>476217.2</v>
      </c>
      <c r="AR68" s="3">
        <v>486802</v>
      </c>
      <c r="AS68" s="3">
        <v>497170.9</v>
      </c>
      <c r="AT68" s="3">
        <v>507281.1</v>
      </c>
      <c r="AU68" s="3">
        <v>517122.6</v>
      </c>
      <c r="AV68" s="3">
        <v>526716.5</v>
      </c>
      <c r="AW68" s="3">
        <v>536156.1</v>
      </c>
      <c r="AX68" s="3">
        <v>545496.1</v>
      </c>
      <c r="AY68" s="3">
        <v>554804.80000000005</v>
      </c>
      <c r="AZ68" s="3">
        <v>564168.4</v>
      </c>
      <c r="BA68" s="3">
        <v>573665.1</v>
      </c>
      <c r="BB68" s="3">
        <v>583264.30000000005</v>
      </c>
      <c r="BC68" s="3">
        <v>592950.5</v>
      </c>
      <c r="BD68" s="3">
        <v>602685.1</v>
      </c>
      <c r="BE68" s="3">
        <v>612424.69999999995</v>
      </c>
      <c r="BF68" s="3">
        <v>622130</v>
      </c>
      <c r="BG68" s="3">
        <v>631827.69999999995</v>
      </c>
      <c r="BH68" s="3">
        <v>641486.5</v>
      </c>
      <c r="BI68" s="3">
        <v>651099.1</v>
      </c>
      <c r="BJ68" s="3">
        <v>660699.5</v>
      </c>
      <c r="BK68" s="3">
        <v>670356.6</v>
      </c>
      <c r="BL68" s="3">
        <v>680098</v>
      </c>
      <c r="BM68" s="3">
        <v>690039.1</v>
      </c>
      <c r="BN68" s="3">
        <v>700295.1</v>
      </c>
      <c r="BO68" s="3">
        <v>710972.7</v>
      </c>
      <c r="BP68" s="3">
        <v>722126.6</v>
      </c>
      <c r="BQ68" s="3">
        <v>733751.1</v>
      </c>
      <c r="BR68" s="3">
        <v>745793.4</v>
      </c>
      <c r="BS68" s="3">
        <v>758174</v>
      </c>
      <c r="BT68" s="3">
        <v>770808.1</v>
      </c>
    </row>
    <row r="69" spans="1:72" x14ac:dyDescent="0.2">
      <c r="A69" s="2" t="s">
        <v>422</v>
      </c>
      <c r="B69" s="3">
        <v>2416483.8687605001</v>
      </c>
      <c r="C69" s="3">
        <v>2542166.21033603</v>
      </c>
      <c r="D69" s="3">
        <v>2580656.0114999302</v>
      </c>
      <c r="E69" s="3">
        <v>2555397.1315442501</v>
      </c>
      <c r="F69" s="3">
        <v>2620027.6867720298</v>
      </c>
      <c r="G69" s="3">
        <v>2667418.2291253</v>
      </c>
      <c r="H69" s="3">
        <v>2690271.50738606</v>
      </c>
      <c r="I69" s="3">
        <v>2741671.3154507098</v>
      </c>
      <c r="J69" s="3">
        <v>2790184.4362904802</v>
      </c>
      <c r="K69" s="3">
        <v>2841744.60205452</v>
      </c>
      <c r="L69" s="3">
        <v>2932435.9749164502</v>
      </c>
      <c r="M69" s="3">
        <v>2985920.78116338</v>
      </c>
      <c r="N69" s="3">
        <v>2986882.9895186899</v>
      </c>
      <c r="O69" s="3">
        <v>2965392.82007762</v>
      </c>
      <c r="P69" s="3">
        <v>2986081.06427202</v>
      </c>
      <c r="Q69" s="3">
        <v>3012302.1774465898</v>
      </c>
      <c r="R69" s="3">
        <v>3129054.4176698299</v>
      </c>
      <c r="S69" s="3">
        <v>3234420.0056252498</v>
      </c>
      <c r="T69" s="3">
        <v>3260881.7361555598</v>
      </c>
      <c r="U69" s="3">
        <v>3079418.7432071599</v>
      </c>
      <c r="V69" s="3">
        <v>3200981.9754797602</v>
      </c>
      <c r="W69" s="3">
        <v>3319979.4348349501</v>
      </c>
      <c r="X69" s="3">
        <v>3342752.5901890802</v>
      </c>
      <c r="Y69" s="3">
        <v>3362799.3662905302</v>
      </c>
      <c r="Z69" s="3">
        <v>3427590.2046269402</v>
      </c>
      <c r="AA69" s="3">
        <v>3479150.5568678798</v>
      </c>
      <c r="AB69" s="3">
        <v>3543700.97675724</v>
      </c>
      <c r="AC69" s="3">
        <v>3632788.7601934699</v>
      </c>
      <c r="AD69" s="3">
        <v>3710458.0968132801</v>
      </c>
      <c r="AE69" s="3">
        <v>3789670.77128916</v>
      </c>
      <c r="AF69" s="3">
        <v>3831374</v>
      </c>
      <c r="AG69" s="3">
        <v>3869243</v>
      </c>
      <c r="AH69" s="3">
        <v>3908514</v>
      </c>
      <c r="AI69" s="3">
        <v>3949638</v>
      </c>
      <c r="AJ69" s="3">
        <v>3992895</v>
      </c>
      <c r="AK69" s="3">
        <v>4038568</v>
      </c>
      <c r="AL69" s="3">
        <v>4085817</v>
      </c>
      <c r="AM69" s="3">
        <v>4134207</v>
      </c>
      <c r="AN69" s="3">
        <v>4183591</v>
      </c>
      <c r="AO69" s="3">
        <v>4233948</v>
      </c>
      <c r="AP69" s="3">
        <v>4285332</v>
      </c>
      <c r="AQ69" s="3">
        <v>4337857</v>
      </c>
      <c r="AR69" s="3">
        <v>4391689</v>
      </c>
      <c r="AS69" s="3">
        <v>4447117</v>
      </c>
      <c r="AT69" s="3">
        <v>4504416</v>
      </c>
      <c r="AU69" s="3">
        <v>4563811</v>
      </c>
      <c r="AV69" s="3">
        <v>4625464</v>
      </c>
      <c r="AW69" s="3">
        <v>4689429</v>
      </c>
      <c r="AX69" s="3">
        <v>4755719</v>
      </c>
      <c r="AY69" s="3">
        <v>4824214</v>
      </c>
      <c r="AZ69" s="3">
        <v>4894689</v>
      </c>
      <c r="BA69" s="3">
        <v>4966905</v>
      </c>
      <c r="BB69" s="3">
        <v>5041211</v>
      </c>
      <c r="BC69" s="3">
        <v>5117513</v>
      </c>
      <c r="BD69" s="3">
        <v>5195748</v>
      </c>
      <c r="BE69" s="3">
        <v>5275824</v>
      </c>
      <c r="BF69" s="3">
        <v>5357645</v>
      </c>
      <c r="BG69" s="3">
        <v>5440552</v>
      </c>
      <c r="BH69" s="3">
        <v>5524494</v>
      </c>
      <c r="BI69" s="3">
        <v>5609369</v>
      </c>
      <c r="BJ69" s="3">
        <v>5694981</v>
      </c>
      <c r="BK69" s="3">
        <v>5781108</v>
      </c>
      <c r="BL69" s="3">
        <v>5867600</v>
      </c>
      <c r="BM69" s="3">
        <v>5954414</v>
      </c>
      <c r="BN69" s="3">
        <v>6041644</v>
      </c>
      <c r="BO69" s="3">
        <v>6129522</v>
      </c>
      <c r="BP69" s="3">
        <v>6218324</v>
      </c>
      <c r="BQ69" s="3">
        <v>6308378</v>
      </c>
      <c r="BR69" s="3">
        <v>6399877</v>
      </c>
      <c r="BS69" s="3">
        <v>6492884</v>
      </c>
      <c r="BT69" s="3">
        <v>6587327</v>
      </c>
    </row>
    <row r="70" spans="1:72" x14ac:dyDescent="0.2">
      <c r="A70" s="2" t="s">
        <v>416</v>
      </c>
      <c r="B70" s="3">
        <v>169906.63657559999</v>
      </c>
      <c r="C70" s="3">
        <v>172274.55065941901</v>
      </c>
      <c r="D70" s="3">
        <v>175645.98354116399</v>
      </c>
      <c r="E70" s="3">
        <v>175664.706398779</v>
      </c>
      <c r="F70" s="3">
        <v>185031.936654964</v>
      </c>
      <c r="G70" s="3">
        <v>190634.02661505601</v>
      </c>
      <c r="H70" s="3">
        <v>196162.54365579001</v>
      </c>
      <c r="I70" s="3">
        <v>202559.30025562699</v>
      </c>
      <c r="J70" s="3">
        <v>207052.39052982401</v>
      </c>
      <c r="K70" s="3">
        <v>213156.17396332399</v>
      </c>
      <c r="L70" s="3">
        <v>221143.05494931099</v>
      </c>
      <c r="M70" s="3">
        <v>222963.259522345</v>
      </c>
      <c r="N70" s="3">
        <v>224003.16922662</v>
      </c>
      <c r="O70" s="3">
        <v>224876.814681232</v>
      </c>
      <c r="P70" s="3">
        <v>230877.094993412</v>
      </c>
      <c r="Q70" s="3">
        <v>236271.78315753301</v>
      </c>
      <c r="R70" s="3">
        <v>245517.051137003</v>
      </c>
      <c r="S70" s="3">
        <v>247749.42227978</v>
      </c>
      <c r="T70" s="3">
        <v>246481.01460194</v>
      </c>
      <c r="U70" s="3">
        <v>234387.23524283699</v>
      </c>
      <c r="V70" s="3">
        <v>238772.471309085</v>
      </c>
      <c r="W70" s="3">
        <v>241964.45483017</v>
      </c>
      <c r="X70" s="3">
        <v>242512.42804317499</v>
      </c>
      <c r="Y70" s="3">
        <v>244775.91604790301</v>
      </c>
      <c r="Z70" s="3">
        <v>248739.88781782001</v>
      </c>
      <c r="AA70" s="3">
        <v>252736.031258567</v>
      </c>
      <c r="AB70" s="3">
        <v>257699.961846441</v>
      </c>
      <c r="AC70" s="3">
        <v>263472.79899393499</v>
      </c>
      <c r="AD70" s="3">
        <v>267852.13786391902</v>
      </c>
      <c r="AE70" s="3">
        <v>273072.20214765897</v>
      </c>
      <c r="AF70" s="3">
        <v>276756.8</v>
      </c>
      <c r="AG70" s="3">
        <v>280674.90000000002</v>
      </c>
      <c r="AH70" s="3">
        <v>285198.8</v>
      </c>
      <c r="AI70" s="3">
        <v>290249.2</v>
      </c>
      <c r="AJ70" s="3">
        <v>295664.3</v>
      </c>
      <c r="AK70" s="3">
        <v>301344.40000000002</v>
      </c>
      <c r="AL70" s="3">
        <v>307213.8</v>
      </c>
      <c r="AM70" s="3">
        <v>313193.5</v>
      </c>
      <c r="AN70" s="3">
        <v>319268.90000000002</v>
      </c>
      <c r="AO70" s="3">
        <v>325441</v>
      </c>
      <c r="AP70" s="3">
        <v>331720.7</v>
      </c>
      <c r="AQ70" s="3">
        <v>338121.7</v>
      </c>
      <c r="AR70" s="3">
        <v>344661.8</v>
      </c>
      <c r="AS70" s="3">
        <v>351363.5</v>
      </c>
      <c r="AT70" s="3">
        <v>358248.2</v>
      </c>
      <c r="AU70" s="3">
        <v>365325.7</v>
      </c>
      <c r="AV70" s="3">
        <v>372598.3</v>
      </c>
      <c r="AW70" s="3">
        <v>380070.1</v>
      </c>
      <c r="AX70" s="3">
        <v>387747.7</v>
      </c>
      <c r="AY70" s="3">
        <v>395643.5</v>
      </c>
      <c r="AZ70" s="3">
        <v>403775.4</v>
      </c>
      <c r="BA70" s="3">
        <v>412166</v>
      </c>
      <c r="BB70" s="3">
        <v>420839</v>
      </c>
      <c r="BC70" s="3">
        <v>429807.2</v>
      </c>
      <c r="BD70" s="3">
        <v>439067.5</v>
      </c>
      <c r="BE70" s="3">
        <v>448599.2</v>
      </c>
      <c r="BF70" s="3">
        <v>458369.7</v>
      </c>
      <c r="BG70" s="3">
        <v>468394.9</v>
      </c>
      <c r="BH70" s="3">
        <v>478639.9</v>
      </c>
      <c r="BI70" s="3">
        <v>489074.1</v>
      </c>
      <c r="BJ70" s="3">
        <v>499674.8</v>
      </c>
      <c r="BK70" s="3">
        <v>510433.2</v>
      </c>
      <c r="BL70" s="3">
        <v>521297.3</v>
      </c>
      <c r="BM70" s="3">
        <v>532273.4</v>
      </c>
      <c r="BN70" s="3">
        <v>543370.80000000005</v>
      </c>
      <c r="BO70" s="3">
        <v>554603.80000000005</v>
      </c>
      <c r="BP70" s="3">
        <v>565992</v>
      </c>
      <c r="BQ70" s="3">
        <v>577556.5</v>
      </c>
      <c r="BR70" s="3">
        <v>589313.9</v>
      </c>
      <c r="BS70" s="3">
        <v>601283.4</v>
      </c>
      <c r="BT70" s="3">
        <v>613481.19999999995</v>
      </c>
    </row>
    <row r="71" spans="1:72" x14ac:dyDescent="0.2">
      <c r="A71" s="2" t="s">
        <v>392</v>
      </c>
      <c r="B71" s="3">
        <v>907747.860208228</v>
      </c>
      <c r="C71" s="3">
        <v>930831.91430226702</v>
      </c>
      <c r="D71" s="3">
        <v>939494.85861768504</v>
      </c>
      <c r="E71" s="3">
        <v>929804.06947763602</v>
      </c>
      <c r="F71" s="3">
        <v>951954.12544842402</v>
      </c>
      <c r="G71" s="3">
        <v>978211.09182719002</v>
      </c>
      <c r="H71" s="3">
        <v>1004374.74467665</v>
      </c>
      <c r="I71" s="3">
        <v>1041435.1004337399</v>
      </c>
      <c r="J71" s="3">
        <v>1086276.2583301901</v>
      </c>
      <c r="K71" s="3">
        <v>1134994.7368468</v>
      </c>
      <c r="L71" s="3">
        <v>1195025.7388772999</v>
      </c>
      <c r="M71" s="3">
        <v>1242839.6010418299</v>
      </c>
      <c r="N71" s="3">
        <v>1278631.8416387099</v>
      </c>
      <c r="O71" s="3">
        <v>1319389.14550129</v>
      </c>
      <c r="P71" s="3">
        <v>1361169.4782064899</v>
      </c>
      <c r="Q71" s="3">
        <v>1411847.27037454</v>
      </c>
      <c r="R71" s="3">
        <v>1470779.5146440801</v>
      </c>
      <c r="S71" s="3">
        <v>1526213.08288528</v>
      </c>
      <c r="T71" s="3">
        <v>1543269.9890793201</v>
      </c>
      <c r="U71" s="3">
        <v>1488118.6831702001</v>
      </c>
      <c r="V71" s="3">
        <v>1488327.9703627599</v>
      </c>
      <c r="W71" s="3">
        <v>1473463.07213295</v>
      </c>
      <c r="X71" s="3">
        <v>1430323.7495655101</v>
      </c>
      <c r="Y71" s="3">
        <v>1405926.64584803</v>
      </c>
      <c r="Z71" s="3">
        <v>1425328.3947324499</v>
      </c>
      <c r="AA71" s="3">
        <v>1474249.2759944999</v>
      </c>
      <c r="AB71" s="3">
        <v>1522523.0192269001</v>
      </c>
      <c r="AC71" s="3">
        <v>1568987.52975516</v>
      </c>
      <c r="AD71" s="3">
        <v>1613017.6422615401</v>
      </c>
      <c r="AE71" s="3">
        <v>1651137.3770508999</v>
      </c>
      <c r="AF71" s="3">
        <v>1671748</v>
      </c>
      <c r="AG71" s="3">
        <v>1688704</v>
      </c>
      <c r="AH71" s="3">
        <v>1705933</v>
      </c>
      <c r="AI71" s="3">
        <v>1724619</v>
      </c>
      <c r="AJ71" s="3">
        <v>1744982</v>
      </c>
      <c r="AK71" s="3">
        <v>1766838</v>
      </c>
      <c r="AL71" s="3">
        <v>1789912</v>
      </c>
      <c r="AM71" s="3">
        <v>1813963</v>
      </c>
      <c r="AN71" s="3">
        <v>1838758</v>
      </c>
      <c r="AO71" s="3">
        <v>1864064</v>
      </c>
      <c r="AP71" s="3">
        <v>1889672</v>
      </c>
      <c r="AQ71" s="3">
        <v>1915409</v>
      </c>
      <c r="AR71" s="3">
        <v>1941124</v>
      </c>
      <c r="AS71" s="3">
        <v>1966673</v>
      </c>
      <c r="AT71" s="3">
        <v>1991943</v>
      </c>
      <c r="AU71" s="3">
        <v>2016873</v>
      </c>
      <c r="AV71" s="3">
        <v>2041469</v>
      </c>
      <c r="AW71" s="3">
        <v>2065619</v>
      </c>
      <c r="AX71" s="3">
        <v>2089457</v>
      </c>
      <c r="AY71" s="3">
        <v>2113190</v>
      </c>
      <c r="AZ71" s="3">
        <v>2137078</v>
      </c>
      <c r="BA71" s="3">
        <v>2161398</v>
      </c>
      <c r="BB71" s="3">
        <v>2186416</v>
      </c>
      <c r="BC71" s="3">
        <v>2212411</v>
      </c>
      <c r="BD71" s="3">
        <v>2239692</v>
      </c>
      <c r="BE71" s="3">
        <v>2268577</v>
      </c>
      <c r="BF71" s="3">
        <v>2299357</v>
      </c>
      <c r="BG71" s="3">
        <v>2332210</v>
      </c>
      <c r="BH71" s="3">
        <v>2367247</v>
      </c>
      <c r="BI71" s="3">
        <v>2404570</v>
      </c>
      <c r="BJ71" s="3">
        <v>2444307</v>
      </c>
      <c r="BK71" s="3">
        <v>2486596</v>
      </c>
      <c r="BL71" s="3">
        <v>2531495</v>
      </c>
      <c r="BM71" s="3">
        <v>2579034</v>
      </c>
      <c r="BN71" s="3">
        <v>2629258</v>
      </c>
      <c r="BO71" s="3">
        <v>2682243</v>
      </c>
      <c r="BP71" s="3">
        <v>2738065</v>
      </c>
      <c r="BQ71" s="3">
        <v>2796682</v>
      </c>
      <c r="BR71" s="3">
        <v>2857983</v>
      </c>
      <c r="BS71" s="3">
        <v>2921850</v>
      </c>
      <c r="BT71" s="3">
        <v>2988225</v>
      </c>
    </row>
    <row r="72" spans="1:72" x14ac:dyDescent="0.2">
      <c r="A72" s="2" t="s">
        <v>390</v>
      </c>
      <c r="B72" s="3"/>
      <c r="C72" s="3"/>
      <c r="D72" s="3"/>
      <c r="E72" s="3"/>
      <c r="F72" s="3"/>
      <c r="G72" s="3">
        <v>15489.481459877499</v>
      </c>
      <c r="H72" s="3">
        <v>16312.455917442499</v>
      </c>
      <c r="I72" s="3">
        <v>18222.691294697699</v>
      </c>
      <c r="J72" s="3">
        <v>19002.187131666</v>
      </c>
      <c r="K72" s="3">
        <v>18925.918776263999</v>
      </c>
      <c r="L72" s="3">
        <v>20779.133802855999</v>
      </c>
      <c r="M72" s="3">
        <v>22118.073730822402</v>
      </c>
      <c r="N72" s="3">
        <v>23475.037843739599</v>
      </c>
      <c r="O72" s="3">
        <v>25230.0079234798</v>
      </c>
      <c r="P72" s="3">
        <v>26845.8589602916</v>
      </c>
      <c r="Q72" s="3">
        <v>29299.756740964101</v>
      </c>
      <c r="R72" s="3">
        <v>32364.328873382001</v>
      </c>
      <c r="S72" s="3">
        <v>34697.117143062103</v>
      </c>
      <c r="T72" s="3">
        <v>32959.283666328804</v>
      </c>
      <c r="U72" s="3">
        <v>28274.732254423801</v>
      </c>
      <c r="V72" s="3">
        <v>28741.240674230499</v>
      </c>
      <c r="W72" s="3">
        <v>30910.356528053901</v>
      </c>
      <c r="X72" s="3">
        <v>32247.349168053199</v>
      </c>
      <c r="Y72" s="3">
        <v>32899.016793728202</v>
      </c>
      <c r="Z72" s="3">
        <v>33806.065560686999</v>
      </c>
      <c r="AA72" s="3">
        <v>34397.678098667202</v>
      </c>
      <c r="AB72" s="3">
        <v>35155.125642100596</v>
      </c>
      <c r="AC72" s="3">
        <v>36828.460846334398</v>
      </c>
      <c r="AD72" s="3">
        <v>38191.853209906803</v>
      </c>
      <c r="AE72" s="3">
        <v>39409.724666366099</v>
      </c>
      <c r="AF72" s="3">
        <v>40532.080000000002</v>
      </c>
      <c r="AG72" s="3">
        <v>41588.11</v>
      </c>
      <c r="AH72" s="3">
        <v>42591.92</v>
      </c>
      <c r="AI72" s="3">
        <v>43572.61</v>
      </c>
      <c r="AJ72" s="3">
        <v>44561.46</v>
      </c>
      <c r="AK72" s="3">
        <v>45567.78</v>
      </c>
      <c r="AL72" s="3">
        <v>46588.11</v>
      </c>
      <c r="AM72" s="3">
        <v>47623.02</v>
      </c>
      <c r="AN72" s="3">
        <v>48667.16</v>
      </c>
      <c r="AO72" s="3">
        <v>49714.26</v>
      </c>
      <c r="AP72" s="3">
        <v>50758.34</v>
      </c>
      <c r="AQ72" s="3">
        <v>51795.3</v>
      </c>
      <c r="AR72" s="3">
        <v>52817.02</v>
      </c>
      <c r="AS72" s="3">
        <v>53823.040000000001</v>
      </c>
      <c r="AT72" s="3">
        <v>54814.01</v>
      </c>
      <c r="AU72" s="3">
        <v>55791.33</v>
      </c>
      <c r="AV72" s="3">
        <v>56756.67</v>
      </c>
      <c r="AW72" s="3">
        <v>57711.040000000001</v>
      </c>
      <c r="AX72" s="3">
        <v>58655.99</v>
      </c>
      <c r="AY72" s="3">
        <v>59592.5</v>
      </c>
      <c r="AZ72" s="3">
        <v>60520.54</v>
      </c>
      <c r="BA72" s="3">
        <v>61439.09</v>
      </c>
      <c r="BB72" s="3">
        <v>62345.599999999999</v>
      </c>
      <c r="BC72" s="3">
        <v>63236.81</v>
      </c>
      <c r="BD72" s="3">
        <v>64109.38</v>
      </c>
      <c r="BE72" s="3">
        <v>64961.09</v>
      </c>
      <c r="BF72" s="3">
        <v>65791.42</v>
      </c>
      <c r="BG72" s="3">
        <v>66601.440000000002</v>
      </c>
      <c r="BH72" s="3">
        <v>67394.179999999993</v>
      </c>
      <c r="BI72" s="3">
        <v>68174.38</v>
      </c>
      <c r="BJ72" s="3">
        <v>68947.929999999993</v>
      </c>
      <c r="BK72" s="3">
        <v>69721.36</v>
      </c>
      <c r="BL72" s="3">
        <v>70500.87</v>
      </c>
      <c r="BM72" s="3">
        <v>71291.92</v>
      </c>
      <c r="BN72" s="3">
        <v>72099.7</v>
      </c>
      <c r="BO72" s="3">
        <v>72927.83</v>
      </c>
      <c r="BP72" s="3">
        <v>73778.429999999993</v>
      </c>
      <c r="BQ72" s="3">
        <v>74643.66</v>
      </c>
      <c r="BR72" s="3">
        <v>75521.59</v>
      </c>
      <c r="BS72" s="3">
        <v>76409.38</v>
      </c>
      <c r="BT72" s="3">
        <v>77303.490000000005</v>
      </c>
    </row>
    <row r="73" spans="1:72" x14ac:dyDescent="0.2">
      <c r="A73" s="2" t="s">
        <v>382</v>
      </c>
      <c r="B73" s="3">
        <v>140240.932334957</v>
      </c>
      <c r="C73" s="3">
        <v>131944.32928004899</v>
      </c>
      <c r="D73" s="3">
        <v>127557.63239354901</v>
      </c>
      <c r="E73" s="3">
        <v>126620.721961495</v>
      </c>
      <c r="F73" s="3">
        <v>131609.797797192</v>
      </c>
      <c r="G73" s="3">
        <v>137145.68256832301</v>
      </c>
      <c r="H73" s="3">
        <v>142162.543410902</v>
      </c>
      <c r="I73" s="3">
        <v>151051.52281252999</v>
      </c>
      <c r="J73" s="3">
        <v>159250.322643213</v>
      </c>
      <c r="K73" s="3">
        <v>166327.71959614701</v>
      </c>
      <c r="L73" s="3">
        <v>175700.158117518</v>
      </c>
      <c r="M73" s="3">
        <v>180235.782640905</v>
      </c>
      <c r="N73" s="3">
        <v>183264.34839102201</v>
      </c>
      <c r="O73" s="3">
        <v>186918.632496117</v>
      </c>
      <c r="P73" s="3">
        <v>194257.20851374001</v>
      </c>
      <c r="Q73" s="3">
        <v>199658.61385156299</v>
      </c>
      <c r="R73" s="3">
        <v>207754.05345664601</v>
      </c>
      <c r="S73" s="3">
        <v>218526.85632486001</v>
      </c>
      <c r="T73" s="3">
        <v>220101.710514921</v>
      </c>
      <c r="U73" s="3">
        <v>201901.41960706201</v>
      </c>
      <c r="V73" s="3">
        <v>207942.991503442</v>
      </c>
      <c r="W73" s="3">
        <v>213288.82682750199</v>
      </c>
      <c r="X73" s="3">
        <v>210246.924274082</v>
      </c>
      <c r="Y73" s="3">
        <v>208652.06487906599</v>
      </c>
      <c r="Z73" s="3">
        <v>207333.944152593</v>
      </c>
      <c r="AA73" s="3">
        <v>207614.017021962</v>
      </c>
      <c r="AB73" s="3">
        <v>212047.392720023</v>
      </c>
      <c r="AC73" s="3">
        <v>217633.29050354101</v>
      </c>
      <c r="AD73" s="3">
        <v>224041.599520758</v>
      </c>
      <c r="AE73" s="3">
        <v>229725.36593822201</v>
      </c>
      <c r="AF73" s="3">
        <v>232163.7</v>
      </c>
      <c r="AG73" s="3">
        <v>234100.7</v>
      </c>
      <c r="AH73" s="3">
        <v>236272.5</v>
      </c>
      <c r="AI73" s="3">
        <v>238810.6</v>
      </c>
      <c r="AJ73" s="3">
        <v>241694.4</v>
      </c>
      <c r="AK73" s="3">
        <v>244847</v>
      </c>
      <c r="AL73" s="3">
        <v>248195.1</v>
      </c>
      <c r="AM73" s="3">
        <v>251682.7</v>
      </c>
      <c r="AN73" s="3">
        <v>255275.9</v>
      </c>
      <c r="AO73" s="3">
        <v>258962.4</v>
      </c>
      <c r="AP73" s="3">
        <v>262742.09999999998</v>
      </c>
      <c r="AQ73" s="3">
        <v>266620.7</v>
      </c>
      <c r="AR73" s="3">
        <v>270608.09999999998</v>
      </c>
      <c r="AS73" s="3">
        <v>274712.8</v>
      </c>
      <c r="AT73" s="3">
        <v>278935.59999999998</v>
      </c>
      <c r="AU73" s="3">
        <v>283271.2</v>
      </c>
      <c r="AV73" s="3">
        <v>287714</v>
      </c>
      <c r="AW73" s="3">
        <v>292261.8</v>
      </c>
      <c r="AX73" s="3">
        <v>296911.40000000002</v>
      </c>
      <c r="AY73" s="3">
        <v>301649.2</v>
      </c>
      <c r="AZ73" s="3">
        <v>306457.3</v>
      </c>
      <c r="BA73" s="3">
        <v>311326.2</v>
      </c>
      <c r="BB73" s="3">
        <v>316258.59999999998</v>
      </c>
      <c r="BC73" s="3">
        <v>321265.5</v>
      </c>
      <c r="BD73" s="3">
        <v>326360.2</v>
      </c>
      <c r="BE73" s="3">
        <v>331550</v>
      </c>
      <c r="BF73" s="3">
        <v>336833.5</v>
      </c>
      <c r="BG73" s="3">
        <v>342200</v>
      </c>
      <c r="BH73" s="3">
        <v>347632</v>
      </c>
      <c r="BI73" s="3">
        <v>353110.9</v>
      </c>
      <c r="BJ73" s="3">
        <v>358623.6</v>
      </c>
      <c r="BK73" s="3">
        <v>364163.8</v>
      </c>
      <c r="BL73" s="3">
        <v>369731.9</v>
      </c>
      <c r="BM73" s="3">
        <v>375330.7</v>
      </c>
      <c r="BN73" s="3">
        <v>380966</v>
      </c>
      <c r="BO73" s="3">
        <v>386647.6</v>
      </c>
      <c r="BP73" s="3">
        <v>392386.2</v>
      </c>
      <c r="BQ73" s="3">
        <v>398237.7</v>
      </c>
      <c r="BR73" s="3">
        <v>404211.20000000001</v>
      </c>
      <c r="BS73" s="3">
        <v>410316.1</v>
      </c>
      <c r="BT73" s="3">
        <v>416557.6</v>
      </c>
    </row>
    <row r="74" spans="1:72" x14ac:dyDescent="0.2">
      <c r="A74" s="2" t="s">
        <v>378</v>
      </c>
      <c r="B74" s="3">
        <v>1690770.9441998501</v>
      </c>
      <c r="C74" s="3">
        <v>1708026.09153644</v>
      </c>
      <c r="D74" s="3">
        <v>1732997.12687013</v>
      </c>
      <c r="E74" s="3">
        <v>1723407.41388346</v>
      </c>
      <c r="F74" s="3">
        <v>1763343.23563976</v>
      </c>
      <c r="G74" s="3">
        <v>1801689.1808394799</v>
      </c>
      <c r="H74" s="3">
        <v>1826328.1607742601</v>
      </c>
      <c r="I74" s="3">
        <v>1869095.2534759799</v>
      </c>
      <c r="J74" s="3">
        <v>1935600.2005069701</v>
      </c>
      <c r="K74" s="3">
        <v>1999426.41087474</v>
      </c>
      <c r="L74" s="3">
        <v>2079919.9249223799</v>
      </c>
      <c r="M74" s="3">
        <v>2120909.40656636</v>
      </c>
      <c r="N74" s="3">
        <v>2143673.3881709501</v>
      </c>
      <c r="O74" s="3">
        <v>2161997.4488234399</v>
      </c>
      <c r="P74" s="3">
        <v>2217989.2637902601</v>
      </c>
      <c r="Q74" s="3">
        <v>2254692.5321049499</v>
      </c>
      <c r="R74" s="3">
        <v>2311740.3536407198</v>
      </c>
      <c r="S74" s="3">
        <v>2366189.2256762302</v>
      </c>
      <c r="T74" s="3">
        <v>2367929.2898337198</v>
      </c>
      <c r="U74" s="3">
        <v>2299681.93196397</v>
      </c>
      <c r="V74" s="3">
        <v>2343232.8162079598</v>
      </c>
      <c r="W74" s="3">
        <v>2392669.1770628798</v>
      </c>
      <c r="X74" s="3">
        <v>2398151.02449635</v>
      </c>
      <c r="Y74" s="3">
        <v>2412631.2212378802</v>
      </c>
      <c r="Z74" s="3">
        <v>2436538.0366181899</v>
      </c>
      <c r="AA74" s="3">
        <v>2460400.26505449</v>
      </c>
      <c r="AB74" s="3">
        <v>2487671.98557219</v>
      </c>
      <c r="AC74" s="3">
        <v>2545368.1285146</v>
      </c>
      <c r="AD74" s="3">
        <v>2593640.21446288</v>
      </c>
      <c r="AE74" s="3">
        <v>2643453.3510086499</v>
      </c>
      <c r="AF74" s="3">
        <v>2683031</v>
      </c>
      <c r="AG74" s="3">
        <v>2719299</v>
      </c>
      <c r="AH74" s="3">
        <v>2755137</v>
      </c>
      <c r="AI74" s="3">
        <v>2792692</v>
      </c>
      <c r="AJ74" s="3">
        <v>2833075</v>
      </c>
      <c r="AK74" s="3">
        <v>2876079</v>
      </c>
      <c r="AL74" s="3">
        <v>2921277</v>
      </c>
      <c r="AM74" s="3">
        <v>2968034</v>
      </c>
      <c r="AN74" s="3">
        <v>3016091</v>
      </c>
      <c r="AO74" s="3">
        <v>3065297</v>
      </c>
      <c r="AP74" s="3">
        <v>3115610</v>
      </c>
      <c r="AQ74" s="3">
        <v>3167079</v>
      </c>
      <c r="AR74" s="3">
        <v>3219833</v>
      </c>
      <c r="AS74" s="3">
        <v>3274121</v>
      </c>
      <c r="AT74" s="3">
        <v>3330294</v>
      </c>
      <c r="AU74" s="3">
        <v>3388701</v>
      </c>
      <c r="AV74" s="3">
        <v>3449585</v>
      </c>
      <c r="AW74" s="3">
        <v>3513037</v>
      </c>
      <c r="AX74" s="3">
        <v>3579093</v>
      </c>
      <c r="AY74" s="3">
        <v>3647852</v>
      </c>
      <c r="AZ74" s="3">
        <v>3719461</v>
      </c>
      <c r="BA74" s="3">
        <v>3794115</v>
      </c>
      <c r="BB74" s="3">
        <v>3872032</v>
      </c>
      <c r="BC74" s="3">
        <v>3953376</v>
      </c>
      <c r="BD74" s="3">
        <v>4038261</v>
      </c>
      <c r="BE74" s="3">
        <v>4126719</v>
      </c>
      <c r="BF74" s="3">
        <v>4218832</v>
      </c>
      <c r="BG74" s="3">
        <v>4314374</v>
      </c>
      <c r="BH74" s="3">
        <v>4413557</v>
      </c>
      <c r="BI74" s="3">
        <v>4516559</v>
      </c>
      <c r="BJ74" s="3">
        <v>4623462</v>
      </c>
      <c r="BK74" s="3">
        <v>4734310</v>
      </c>
      <c r="BL74" s="3">
        <v>4849628</v>
      </c>
      <c r="BM74" s="3">
        <v>4969448</v>
      </c>
      <c r="BN74" s="3">
        <v>5093741</v>
      </c>
      <c r="BO74" s="3">
        <v>5222398</v>
      </c>
      <c r="BP74" s="3">
        <v>5355375</v>
      </c>
      <c r="BQ74" s="3">
        <v>5492252</v>
      </c>
      <c r="BR74" s="3">
        <v>5633222</v>
      </c>
      <c r="BS74" s="3">
        <v>5778500</v>
      </c>
      <c r="BT74" s="3">
        <v>5928296</v>
      </c>
    </row>
    <row r="75" spans="1:72" x14ac:dyDescent="0.2">
      <c r="A75" s="2" t="s">
        <v>370</v>
      </c>
      <c r="B75" s="3">
        <v>1515055.7246826999</v>
      </c>
      <c r="C75" s="3">
        <v>1498593.98885612</v>
      </c>
      <c r="D75" s="3">
        <v>1504198.3775701099</v>
      </c>
      <c r="E75" s="3">
        <v>1542208.3406303599</v>
      </c>
      <c r="F75" s="3">
        <v>1602046.6182433199</v>
      </c>
      <c r="G75" s="3">
        <v>1641612.91555748</v>
      </c>
      <c r="H75" s="3">
        <v>1683289.1159306399</v>
      </c>
      <c r="I75" s="3">
        <v>1751263.1374617401</v>
      </c>
      <c r="J75" s="3">
        <v>1806214.4198241001</v>
      </c>
      <c r="K75" s="3">
        <v>1864314.04219246</v>
      </c>
      <c r="L75" s="3">
        <v>1932626.2823729699</v>
      </c>
      <c r="M75" s="3">
        <v>1981794.8185304401</v>
      </c>
      <c r="N75" s="3">
        <v>2030504.9098779601</v>
      </c>
      <c r="O75" s="3">
        <v>2098037.6617649202</v>
      </c>
      <c r="P75" s="3">
        <v>2147644.8252333398</v>
      </c>
      <c r="Q75" s="3">
        <v>2214137.8190066898</v>
      </c>
      <c r="R75" s="3">
        <v>2268515.7150649801</v>
      </c>
      <c r="S75" s="3">
        <v>2321978.0426699901</v>
      </c>
      <c r="T75" s="3">
        <v>2311005.7540632598</v>
      </c>
      <c r="U75" s="3">
        <v>2214226.3371688402</v>
      </c>
      <c r="V75" s="3">
        <v>2251748.7897539702</v>
      </c>
      <c r="W75" s="3">
        <v>2284456.9112514602</v>
      </c>
      <c r="X75" s="3">
        <v>2318298.5936910901</v>
      </c>
      <c r="Y75" s="3">
        <v>2365879.0875962698</v>
      </c>
      <c r="Z75" s="3">
        <v>2438138.9735753201</v>
      </c>
      <c r="AA75" s="3">
        <v>2495336.2391563901</v>
      </c>
      <c r="AB75" s="3">
        <v>2543640.7323579499</v>
      </c>
      <c r="AC75" s="3">
        <v>2589099.4327047402</v>
      </c>
      <c r="AD75" s="3">
        <v>2625117.73232878</v>
      </c>
      <c r="AE75" s="3">
        <v>2659566.8394416701</v>
      </c>
      <c r="AF75" s="3">
        <v>2695542</v>
      </c>
      <c r="AG75" s="3">
        <v>2735685</v>
      </c>
      <c r="AH75" s="3">
        <v>2779523</v>
      </c>
      <c r="AI75" s="3">
        <v>2826267</v>
      </c>
      <c r="AJ75" s="3">
        <v>2875475</v>
      </c>
      <c r="AK75" s="3">
        <v>2927095</v>
      </c>
      <c r="AL75" s="3">
        <v>2981182</v>
      </c>
      <c r="AM75" s="3">
        <v>3037909</v>
      </c>
      <c r="AN75" s="3">
        <v>3097358</v>
      </c>
      <c r="AO75" s="3">
        <v>3159447</v>
      </c>
      <c r="AP75" s="3">
        <v>3223973</v>
      </c>
      <c r="AQ75" s="3">
        <v>3290745</v>
      </c>
      <c r="AR75" s="3">
        <v>3359646</v>
      </c>
      <c r="AS75" s="3">
        <v>3430621</v>
      </c>
      <c r="AT75" s="3">
        <v>3503664</v>
      </c>
      <c r="AU75" s="3">
        <v>3578796</v>
      </c>
      <c r="AV75" s="3">
        <v>3656059</v>
      </c>
      <c r="AW75" s="3">
        <v>3735119</v>
      </c>
      <c r="AX75" s="3">
        <v>3815976</v>
      </c>
      <c r="AY75" s="3">
        <v>3898596</v>
      </c>
      <c r="AZ75" s="3">
        <v>3982941</v>
      </c>
      <c r="BA75" s="3">
        <v>4068995</v>
      </c>
      <c r="BB75" s="3">
        <v>4157203</v>
      </c>
      <c r="BC75" s="3">
        <v>4247587</v>
      </c>
      <c r="BD75" s="3">
        <v>4340152</v>
      </c>
      <c r="BE75" s="3">
        <v>4434909</v>
      </c>
      <c r="BF75" s="3">
        <v>4531897</v>
      </c>
      <c r="BG75" s="3">
        <v>4631162</v>
      </c>
      <c r="BH75" s="3">
        <v>4732760</v>
      </c>
      <c r="BI75" s="3">
        <v>4836796</v>
      </c>
      <c r="BJ75" s="3">
        <v>4943462</v>
      </c>
      <c r="BK75" s="3">
        <v>5053021</v>
      </c>
      <c r="BL75" s="3">
        <v>5165184</v>
      </c>
      <c r="BM75" s="3">
        <v>5280180</v>
      </c>
      <c r="BN75" s="3">
        <v>5398254</v>
      </c>
      <c r="BO75" s="3">
        <v>5519672</v>
      </c>
      <c r="BP75" s="3">
        <v>5644704</v>
      </c>
      <c r="BQ75" s="3">
        <v>5774131</v>
      </c>
      <c r="BR75" s="3">
        <v>5908070</v>
      </c>
      <c r="BS75" s="3">
        <v>6046562</v>
      </c>
      <c r="BT75" s="3">
        <v>6189624</v>
      </c>
    </row>
    <row r="76" spans="1:72" x14ac:dyDescent="0.2">
      <c r="A76" s="2" t="s">
        <v>354</v>
      </c>
      <c r="B76" s="3">
        <v>207247.959604809</v>
      </c>
      <c r="C76" s="3">
        <v>213672.646355876</v>
      </c>
      <c r="D76" s="3">
        <v>215168.35488014101</v>
      </c>
      <c r="E76" s="3">
        <v>211725.66120238299</v>
      </c>
      <c r="F76" s="3">
        <v>215960.17442805</v>
      </c>
      <c r="G76" s="3">
        <v>220494.73291568001</v>
      </c>
      <c r="H76" s="3">
        <v>226879.01787740801</v>
      </c>
      <c r="I76" s="3">
        <v>237315.900119856</v>
      </c>
      <c r="J76" s="3">
        <v>246501.778578406</v>
      </c>
      <c r="K76" s="3">
        <v>253769.73946256901</v>
      </c>
      <c r="L76" s="3">
        <v>264057.35570125101</v>
      </c>
      <c r="M76" s="3">
        <v>275121.671168409</v>
      </c>
      <c r="N76" s="3">
        <v>286092.41208984901</v>
      </c>
      <c r="O76" s="3">
        <v>302709.92528393603</v>
      </c>
      <c r="P76" s="3">
        <v>317153.892978622</v>
      </c>
      <c r="Q76" s="3">
        <v>319671.12661587697</v>
      </c>
      <c r="R76" s="3">
        <v>337526.53274008998</v>
      </c>
      <c r="S76" s="3">
        <v>348220.56792247499</v>
      </c>
      <c r="T76" s="3">
        <v>347409.89408183401</v>
      </c>
      <c r="U76" s="3">
        <v>332426.61534318002</v>
      </c>
      <c r="V76" s="3">
        <v>314269.77591456601</v>
      </c>
      <c r="W76" s="3">
        <v>285452.33356866997</v>
      </c>
      <c r="X76" s="3">
        <v>264556.338988162</v>
      </c>
      <c r="Y76" s="3">
        <v>256176.031105131</v>
      </c>
      <c r="Z76" s="3">
        <v>258153.902975162</v>
      </c>
      <c r="AA76" s="3">
        <v>257256.49121180299</v>
      </c>
      <c r="AB76" s="3">
        <v>256586.86114115</v>
      </c>
      <c r="AC76" s="3">
        <v>259924.377260234</v>
      </c>
      <c r="AD76" s="3">
        <v>265003.69054756698</v>
      </c>
      <c r="AE76" s="3">
        <v>271162.16572403599</v>
      </c>
      <c r="AF76" s="3">
        <v>282030.5</v>
      </c>
      <c r="AG76" s="3">
        <v>291939.90000000002</v>
      </c>
      <c r="AH76" s="3">
        <v>300039</v>
      </c>
      <c r="AI76" s="3">
        <v>306713.90000000002</v>
      </c>
      <c r="AJ76" s="3">
        <v>312421</v>
      </c>
      <c r="AK76" s="3">
        <v>317504.90000000002</v>
      </c>
      <c r="AL76" s="3">
        <v>322171.8</v>
      </c>
      <c r="AM76" s="3">
        <v>326551.2</v>
      </c>
      <c r="AN76" s="3">
        <v>330722.8</v>
      </c>
      <c r="AO76" s="3">
        <v>334735.8</v>
      </c>
      <c r="AP76" s="3">
        <v>338620.2</v>
      </c>
      <c r="AQ76" s="3">
        <v>342394.4</v>
      </c>
      <c r="AR76" s="3">
        <v>346067.6</v>
      </c>
      <c r="AS76" s="3">
        <v>349640.8</v>
      </c>
      <c r="AT76" s="3">
        <v>353109.8</v>
      </c>
      <c r="AU76" s="3">
        <v>356471</v>
      </c>
      <c r="AV76" s="3">
        <v>359724.2</v>
      </c>
      <c r="AW76" s="3">
        <v>362869.3</v>
      </c>
      <c r="AX76" s="3">
        <v>365911</v>
      </c>
      <c r="AY76" s="3">
        <v>368861.9</v>
      </c>
      <c r="AZ76" s="3">
        <v>371742</v>
      </c>
      <c r="BA76" s="3">
        <v>374575.3</v>
      </c>
      <c r="BB76" s="3">
        <v>377385.3</v>
      </c>
      <c r="BC76" s="3">
        <v>380198.5</v>
      </c>
      <c r="BD76" s="3">
        <v>383044.8</v>
      </c>
      <c r="BE76" s="3">
        <v>385955.9</v>
      </c>
      <c r="BF76" s="3">
        <v>388961</v>
      </c>
      <c r="BG76" s="3">
        <v>392050.7</v>
      </c>
      <c r="BH76" s="3">
        <v>395236</v>
      </c>
      <c r="BI76" s="3">
        <v>398527.8</v>
      </c>
      <c r="BJ76" s="3">
        <v>401940.8</v>
      </c>
      <c r="BK76" s="3">
        <v>405490.8</v>
      </c>
      <c r="BL76" s="3">
        <v>409183.5</v>
      </c>
      <c r="BM76" s="3">
        <v>413019.2</v>
      </c>
      <c r="BN76" s="3">
        <v>416997.3</v>
      </c>
      <c r="BO76" s="3">
        <v>421121.5</v>
      </c>
      <c r="BP76" s="3">
        <v>425398.7</v>
      </c>
      <c r="BQ76" s="3">
        <v>429827.1</v>
      </c>
      <c r="BR76" s="3">
        <v>434399.4</v>
      </c>
      <c r="BS76" s="3">
        <v>439106</v>
      </c>
      <c r="BT76" s="3">
        <v>443938.9</v>
      </c>
    </row>
    <row r="77" spans="1:72" x14ac:dyDescent="0.2">
      <c r="A77" s="2" t="s">
        <v>330</v>
      </c>
      <c r="B77" s="3"/>
      <c r="C77" s="3">
        <v>151182.74013179401</v>
      </c>
      <c r="D77" s="3">
        <v>146550.228323374</v>
      </c>
      <c r="E77" s="3">
        <v>145705.93997589999</v>
      </c>
      <c r="F77" s="3">
        <v>150000.119225381</v>
      </c>
      <c r="G77" s="3">
        <v>152234.409214393</v>
      </c>
      <c r="H77" s="3">
        <v>152255.957662954</v>
      </c>
      <c r="I77" s="3">
        <v>157341.555720373</v>
      </c>
      <c r="J77" s="3">
        <v>164006.304448301</v>
      </c>
      <c r="K77" s="3">
        <v>169233.01538491101</v>
      </c>
      <c r="L77" s="3">
        <v>176356.33750628299</v>
      </c>
      <c r="M77" s="3">
        <v>183129.32106817499</v>
      </c>
      <c r="N77" s="3">
        <v>191421.79381839</v>
      </c>
      <c r="O77" s="3">
        <v>198788.89061176</v>
      </c>
      <c r="P77" s="3">
        <v>208738.11162806401</v>
      </c>
      <c r="Q77" s="3">
        <v>217897.989116718</v>
      </c>
      <c r="R77" s="3">
        <v>226289.61756972401</v>
      </c>
      <c r="S77" s="3">
        <v>227273.438018833</v>
      </c>
      <c r="T77" s="3">
        <v>229217.79191145601</v>
      </c>
      <c r="U77" s="3">
        <v>214089.47710394999</v>
      </c>
      <c r="V77" s="3">
        <v>215550.37692025601</v>
      </c>
      <c r="W77" s="3">
        <v>219132.64471111001</v>
      </c>
      <c r="X77" s="3">
        <v>215530.58634602799</v>
      </c>
      <c r="Y77" s="3">
        <v>220048.574508074</v>
      </c>
      <c r="Z77" s="3">
        <v>229351.64148570801</v>
      </c>
      <c r="AA77" s="3">
        <v>237074.24421640701</v>
      </c>
      <c r="AB77" s="3">
        <v>242321.14173190101</v>
      </c>
      <c r="AC77" s="3">
        <v>251986.630240395</v>
      </c>
      <c r="AD77" s="3">
        <v>263150.53967646998</v>
      </c>
      <c r="AE77" s="3">
        <v>272694.886237411</v>
      </c>
      <c r="AF77" s="3">
        <v>278925.3</v>
      </c>
      <c r="AG77" s="3">
        <v>285049.7</v>
      </c>
      <c r="AH77" s="3">
        <v>291647.09999999998</v>
      </c>
      <c r="AI77" s="3">
        <v>298664.2</v>
      </c>
      <c r="AJ77" s="3">
        <v>305932.09999999998</v>
      </c>
      <c r="AK77" s="3">
        <v>313337.5</v>
      </c>
      <c r="AL77" s="3">
        <v>320754.5</v>
      </c>
      <c r="AM77" s="3">
        <v>328086.2</v>
      </c>
      <c r="AN77" s="3">
        <v>335258.2</v>
      </c>
      <c r="AO77" s="3">
        <v>342226.6</v>
      </c>
      <c r="AP77" s="3">
        <v>348972.4</v>
      </c>
      <c r="AQ77" s="3">
        <v>355489</v>
      </c>
      <c r="AR77" s="3">
        <v>361733.8</v>
      </c>
      <c r="AS77" s="3">
        <v>367686.5</v>
      </c>
      <c r="AT77" s="3">
        <v>373330.9</v>
      </c>
      <c r="AU77" s="3">
        <v>378670.4</v>
      </c>
      <c r="AV77" s="3">
        <v>383755.1</v>
      </c>
      <c r="AW77" s="3">
        <v>388668.6</v>
      </c>
      <c r="AX77" s="3">
        <v>393493.1</v>
      </c>
      <c r="AY77" s="3">
        <v>398293.4</v>
      </c>
      <c r="AZ77" s="3">
        <v>403123.20000000001</v>
      </c>
      <c r="BA77" s="3">
        <v>408039.5</v>
      </c>
      <c r="BB77" s="3">
        <v>413093.1</v>
      </c>
      <c r="BC77" s="3">
        <v>418314</v>
      </c>
      <c r="BD77" s="3">
        <v>423702.6</v>
      </c>
      <c r="BE77" s="3">
        <v>429238.7</v>
      </c>
      <c r="BF77" s="3">
        <v>434898.2</v>
      </c>
      <c r="BG77" s="3">
        <v>440701.6</v>
      </c>
      <c r="BH77" s="3">
        <v>446623.1</v>
      </c>
      <c r="BI77" s="3">
        <v>452628.8</v>
      </c>
      <c r="BJ77" s="3">
        <v>458688.5</v>
      </c>
      <c r="BK77" s="3">
        <v>464796.7</v>
      </c>
      <c r="BL77" s="3">
        <v>470934.9</v>
      </c>
      <c r="BM77" s="3">
        <v>477144.5</v>
      </c>
      <c r="BN77" s="3">
        <v>483464.3</v>
      </c>
      <c r="BO77" s="3">
        <v>489929.2</v>
      </c>
      <c r="BP77" s="3">
        <v>496574.3</v>
      </c>
      <c r="BQ77" s="3">
        <v>503433.4</v>
      </c>
      <c r="BR77" s="3">
        <v>510521.59999999998</v>
      </c>
      <c r="BS77" s="3">
        <v>517819</v>
      </c>
      <c r="BT77" s="3">
        <v>525283.9</v>
      </c>
    </row>
    <row r="78" spans="1:72" x14ac:dyDescent="0.2">
      <c r="A78" s="2" t="s">
        <v>320</v>
      </c>
      <c r="B78" s="3">
        <v>794026.95899242302</v>
      </c>
      <c r="C78" s="3">
        <v>864915.50695658603</v>
      </c>
      <c r="D78" s="3">
        <v>921343.61513742502</v>
      </c>
      <c r="E78" s="3">
        <v>994640.52726957202</v>
      </c>
      <c r="F78" s="3">
        <v>1069636.1127885799</v>
      </c>
      <c r="G78" s="3">
        <v>1157561.7636653199</v>
      </c>
      <c r="H78" s="3">
        <v>1248059.8551167301</v>
      </c>
      <c r="I78" s="3">
        <v>1306717.4721178201</v>
      </c>
      <c r="J78" s="3">
        <v>1135187.95498088</v>
      </c>
      <c r="K78" s="3">
        <v>1144169.02696962</v>
      </c>
      <c r="L78" s="3">
        <v>1200462.6166258601</v>
      </c>
      <c r="M78" s="3">
        <v>1244201.0692771401</v>
      </c>
      <c r="N78" s="3">
        <v>1300183.5902923001</v>
      </c>
      <c r="O78" s="3">
        <v>1362337.1651677301</v>
      </c>
      <c r="P78" s="3">
        <v>1430874.63073983</v>
      </c>
      <c r="Q78" s="3">
        <v>1512328.1891854999</v>
      </c>
      <c r="R78" s="3">
        <v>1595520.6337113699</v>
      </c>
      <c r="S78" s="3">
        <v>1696756.77292859</v>
      </c>
      <c r="T78" s="3">
        <v>1798794.67744578</v>
      </c>
      <c r="U78" s="3">
        <v>1883369.8392763201</v>
      </c>
      <c r="V78" s="3">
        <v>2003484.1179019101</v>
      </c>
      <c r="W78" s="3">
        <v>2127094.76461221</v>
      </c>
      <c r="X78" s="3">
        <v>2255359.6563568199</v>
      </c>
      <c r="Y78" s="3">
        <v>2380695.9395938702</v>
      </c>
      <c r="Z78" s="3">
        <v>2499889.49151474</v>
      </c>
      <c r="AA78" s="3">
        <v>2621792.1602703701</v>
      </c>
      <c r="AB78" s="3">
        <v>2753754.2900055898</v>
      </c>
      <c r="AC78" s="3">
        <v>2893305.7529571098</v>
      </c>
      <c r="AD78" s="3">
        <v>3046621.0799341402</v>
      </c>
      <c r="AE78" s="3">
        <v>3209713.0138112698</v>
      </c>
      <c r="AF78" s="3">
        <v>3369484</v>
      </c>
      <c r="AG78" s="3">
        <v>3529872</v>
      </c>
      <c r="AH78" s="3">
        <v>3692687</v>
      </c>
      <c r="AI78" s="3">
        <v>3858863</v>
      </c>
      <c r="AJ78" s="3">
        <v>4029423</v>
      </c>
      <c r="AK78" s="3">
        <v>4205102</v>
      </c>
      <c r="AL78" s="3">
        <v>4386041</v>
      </c>
      <c r="AM78" s="3">
        <v>4572193</v>
      </c>
      <c r="AN78" s="3">
        <v>4763718</v>
      </c>
      <c r="AO78" s="3">
        <v>4960712</v>
      </c>
      <c r="AP78" s="3">
        <v>5163064</v>
      </c>
      <c r="AQ78" s="3">
        <v>5370735</v>
      </c>
      <c r="AR78" s="3">
        <v>5584181</v>
      </c>
      <c r="AS78" s="3">
        <v>5803479</v>
      </c>
      <c r="AT78" s="3">
        <v>6028728</v>
      </c>
      <c r="AU78" s="3">
        <v>6260036</v>
      </c>
      <c r="AV78" s="3">
        <v>6497364</v>
      </c>
      <c r="AW78" s="3">
        <v>6740571</v>
      </c>
      <c r="AX78" s="3">
        <v>6989865</v>
      </c>
      <c r="AY78" s="3">
        <v>7245123</v>
      </c>
      <c r="AZ78" s="3">
        <v>7506188</v>
      </c>
      <c r="BA78" s="3">
        <v>7772993</v>
      </c>
      <c r="BB78" s="3">
        <v>8045444</v>
      </c>
      <c r="BC78" s="3">
        <v>8323461</v>
      </c>
      <c r="BD78" s="3">
        <v>8606789</v>
      </c>
      <c r="BE78" s="3">
        <v>8894611</v>
      </c>
      <c r="BF78" s="3">
        <v>9186111</v>
      </c>
      <c r="BG78" s="3">
        <v>9480952</v>
      </c>
      <c r="BH78" s="3">
        <v>9779022</v>
      </c>
      <c r="BI78" s="3">
        <v>10080230</v>
      </c>
      <c r="BJ78" s="3">
        <v>10384460</v>
      </c>
      <c r="BK78" s="3">
        <v>10691690</v>
      </c>
      <c r="BL78" s="3">
        <v>11001750</v>
      </c>
      <c r="BM78" s="3">
        <v>11314990</v>
      </c>
      <c r="BN78" s="3">
        <v>11631550</v>
      </c>
      <c r="BO78" s="3">
        <v>11951390</v>
      </c>
      <c r="BP78" s="3">
        <v>12274610</v>
      </c>
      <c r="BQ78" s="3">
        <v>12602610</v>
      </c>
      <c r="BR78" s="3">
        <v>12936330</v>
      </c>
      <c r="BS78" s="3">
        <v>13276620</v>
      </c>
      <c r="BT78" s="3">
        <v>13624130</v>
      </c>
    </row>
    <row r="79" spans="1:72" x14ac:dyDescent="0.2">
      <c r="A79" s="2" t="s">
        <v>314</v>
      </c>
      <c r="B79" s="3">
        <v>1297455.0864621</v>
      </c>
      <c r="C79" s="3">
        <v>1366028.0368876101</v>
      </c>
      <c r="D79" s="3">
        <v>1385568.4408217799</v>
      </c>
      <c r="E79" s="3">
        <v>1459888.79134637</v>
      </c>
      <c r="F79" s="3">
        <v>1542829.6116839901</v>
      </c>
      <c r="G79" s="3">
        <v>1641489.7414832299</v>
      </c>
      <c r="H79" s="3">
        <v>1900779.33589633</v>
      </c>
      <c r="I79" s="3">
        <v>2073784.8909215699</v>
      </c>
      <c r="J79" s="3">
        <v>2196414.0127776</v>
      </c>
      <c r="K79" s="3">
        <v>2348745.87597303</v>
      </c>
      <c r="L79" s="3">
        <v>2478611.3014422199</v>
      </c>
      <c r="M79" s="3">
        <v>2578383.8829852198</v>
      </c>
      <c r="N79" s="3">
        <v>2695603.7494090898</v>
      </c>
      <c r="O79" s="3">
        <v>2883977.0281541301</v>
      </c>
      <c r="P79" s="3">
        <v>3120261.9689771198</v>
      </c>
      <c r="Q79" s="3">
        <v>3407940.51403919</v>
      </c>
      <c r="R79" s="3">
        <v>3723706.8026835402</v>
      </c>
      <c r="S79" s="3">
        <v>4093851.16605847</v>
      </c>
      <c r="T79" s="3">
        <v>4339082.2586688204</v>
      </c>
      <c r="U79" s="3">
        <v>4574522.4912396902</v>
      </c>
      <c r="V79" s="3">
        <v>5080534.18151893</v>
      </c>
      <c r="W79" s="3">
        <v>5467670.4455820899</v>
      </c>
      <c r="X79" s="3">
        <v>5773816.5707423398</v>
      </c>
      <c r="Y79" s="3">
        <v>6125805.4525573198</v>
      </c>
      <c r="Z79" s="3">
        <v>6561038.1361180795</v>
      </c>
      <c r="AA79" s="3">
        <v>7068982.5221440597</v>
      </c>
      <c r="AB79" s="3">
        <v>7626477.7678518398</v>
      </c>
      <c r="AC79" s="3">
        <v>8110254.5011760397</v>
      </c>
      <c r="AD79" s="3">
        <v>8692351.28365013</v>
      </c>
      <c r="AE79" s="3">
        <v>9352168.7779072691</v>
      </c>
      <c r="AF79" s="3">
        <v>10074210</v>
      </c>
      <c r="AG79" s="3">
        <v>10810090</v>
      </c>
      <c r="AH79" s="3">
        <v>11558350</v>
      </c>
      <c r="AI79" s="3">
        <v>12319860</v>
      </c>
      <c r="AJ79" s="3">
        <v>13098490</v>
      </c>
      <c r="AK79" s="3">
        <v>13897900</v>
      </c>
      <c r="AL79" s="3">
        <v>14719120</v>
      </c>
      <c r="AM79" s="3">
        <v>15563830</v>
      </c>
      <c r="AN79" s="3">
        <v>16432660</v>
      </c>
      <c r="AO79" s="3">
        <v>17325930</v>
      </c>
      <c r="AP79" s="3">
        <v>18243690</v>
      </c>
      <c r="AQ79" s="3">
        <v>19185900</v>
      </c>
      <c r="AR79" s="3">
        <v>20151790</v>
      </c>
      <c r="AS79" s="3">
        <v>21141450</v>
      </c>
      <c r="AT79" s="3">
        <v>22154570</v>
      </c>
      <c r="AU79" s="3">
        <v>23190540</v>
      </c>
      <c r="AV79" s="3">
        <v>24248800</v>
      </c>
      <c r="AW79" s="3">
        <v>25329450</v>
      </c>
      <c r="AX79" s="3">
        <v>26432740</v>
      </c>
      <c r="AY79" s="3">
        <v>27558680</v>
      </c>
      <c r="AZ79" s="3">
        <v>28707070</v>
      </c>
      <c r="BA79" s="3">
        <v>29877730</v>
      </c>
      <c r="BB79" s="3">
        <v>31071270</v>
      </c>
      <c r="BC79" s="3">
        <v>32288260</v>
      </c>
      <c r="BD79" s="3">
        <v>33528770</v>
      </c>
      <c r="BE79" s="3">
        <v>34792330</v>
      </c>
      <c r="BF79" s="3">
        <v>36078400</v>
      </c>
      <c r="BG79" s="3">
        <v>37387350</v>
      </c>
      <c r="BH79" s="3">
        <v>38719370</v>
      </c>
      <c r="BI79" s="3">
        <v>40074020</v>
      </c>
      <c r="BJ79" s="3">
        <v>41450380</v>
      </c>
      <c r="BK79" s="3">
        <v>42847680</v>
      </c>
      <c r="BL79" s="3">
        <v>44263780</v>
      </c>
      <c r="BM79" s="3">
        <v>45699030</v>
      </c>
      <c r="BN79" s="3">
        <v>47153260</v>
      </c>
      <c r="BO79" s="3">
        <v>48625880</v>
      </c>
      <c r="BP79" s="3">
        <v>50116830</v>
      </c>
      <c r="BQ79" s="3">
        <v>51631240</v>
      </c>
      <c r="BR79" s="3">
        <v>53172280</v>
      </c>
      <c r="BS79" s="3">
        <v>54743510</v>
      </c>
      <c r="BT79" s="3">
        <v>56348490</v>
      </c>
    </row>
    <row r="80" spans="1:72" x14ac:dyDescent="0.2">
      <c r="A80" s="2" t="s">
        <v>310</v>
      </c>
      <c r="B80" s="3">
        <v>74155.504485906597</v>
      </c>
      <c r="C80" s="3">
        <v>75586.438419737795</v>
      </c>
      <c r="D80" s="3">
        <v>78113.500347049194</v>
      </c>
      <c r="E80" s="3">
        <v>80216.791621999801</v>
      </c>
      <c r="F80" s="3">
        <v>84833.931373295098</v>
      </c>
      <c r="G80" s="3">
        <v>93007.190582735304</v>
      </c>
      <c r="H80" s="3">
        <v>100236.611068963</v>
      </c>
      <c r="I80" s="3">
        <v>110511.966037687</v>
      </c>
      <c r="J80" s="3">
        <v>119880.74087121899</v>
      </c>
      <c r="K80" s="3">
        <v>132620.14131301499</v>
      </c>
      <c r="L80" s="3">
        <v>145318.12471519501</v>
      </c>
      <c r="M80" s="3">
        <v>153798.89159563399</v>
      </c>
      <c r="N80" s="3">
        <v>163518.197579392</v>
      </c>
      <c r="O80" s="3">
        <v>168652.997985833</v>
      </c>
      <c r="P80" s="3">
        <v>180045.03492550401</v>
      </c>
      <c r="Q80" s="3">
        <v>190885.57467512801</v>
      </c>
      <c r="R80" s="3">
        <v>201456.764107492</v>
      </c>
      <c r="S80" s="3">
        <v>211847.298811324</v>
      </c>
      <c r="T80" s="3">
        <v>203515.56027302201</v>
      </c>
      <c r="U80" s="3">
        <v>194016.94119527799</v>
      </c>
      <c r="V80" s="3">
        <v>197432.84857469401</v>
      </c>
      <c r="W80" s="3">
        <v>203227.35865416299</v>
      </c>
      <c r="X80" s="3">
        <v>203310.50405899301</v>
      </c>
      <c r="Y80" s="3">
        <v>206607.50653151501</v>
      </c>
      <c r="Z80" s="3">
        <v>223751.14429525001</v>
      </c>
      <c r="AA80" s="3">
        <v>280774.49588346999</v>
      </c>
      <c r="AB80" s="3">
        <v>295184.694915411</v>
      </c>
      <c r="AC80" s="3">
        <v>318233.56731709302</v>
      </c>
      <c r="AD80" s="3">
        <v>331080.20355389902</v>
      </c>
      <c r="AE80" s="3">
        <v>340595.669132724</v>
      </c>
      <c r="AF80" s="3">
        <v>348117.7</v>
      </c>
      <c r="AG80" s="3">
        <v>356102.1</v>
      </c>
      <c r="AH80" s="3">
        <v>364905.6</v>
      </c>
      <c r="AI80" s="3">
        <v>374447.1</v>
      </c>
      <c r="AJ80" s="3">
        <v>384538.1</v>
      </c>
      <c r="AK80" s="3">
        <v>395031.7</v>
      </c>
      <c r="AL80" s="3">
        <v>405851.6</v>
      </c>
      <c r="AM80" s="3">
        <v>416934.8</v>
      </c>
      <c r="AN80" s="3">
        <v>428292.6</v>
      </c>
      <c r="AO80" s="3">
        <v>439933.3</v>
      </c>
      <c r="AP80" s="3">
        <v>451820.9</v>
      </c>
      <c r="AQ80" s="3">
        <v>463903.9</v>
      </c>
      <c r="AR80" s="3">
        <v>476185.9</v>
      </c>
      <c r="AS80" s="3">
        <v>488621.6</v>
      </c>
      <c r="AT80" s="3">
        <v>501171.6</v>
      </c>
      <c r="AU80" s="3">
        <v>513810</v>
      </c>
      <c r="AV80" s="3">
        <v>526530.1</v>
      </c>
      <c r="AW80" s="3">
        <v>539284</v>
      </c>
      <c r="AX80" s="3">
        <v>552096.80000000005</v>
      </c>
      <c r="AY80" s="3">
        <v>565003.30000000005</v>
      </c>
      <c r="AZ80" s="3">
        <v>578042.1</v>
      </c>
      <c r="BA80" s="3">
        <v>591252.69999999995</v>
      </c>
      <c r="BB80" s="3">
        <v>604672.19999999995</v>
      </c>
      <c r="BC80" s="3">
        <v>618334.19999999995</v>
      </c>
      <c r="BD80" s="3">
        <v>632271.80000000005</v>
      </c>
      <c r="BE80" s="3">
        <v>646521.80000000005</v>
      </c>
      <c r="BF80" s="3">
        <v>661129.6</v>
      </c>
      <c r="BG80" s="3">
        <v>676069.7</v>
      </c>
      <c r="BH80" s="3">
        <v>691403.8</v>
      </c>
      <c r="BI80" s="3">
        <v>707205.3</v>
      </c>
      <c r="BJ80" s="3">
        <v>723553.2</v>
      </c>
      <c r="BK80" s="3">
        <v>740521.1</v>
      </c>
      <c r="BL80" s="3">
        <v>758162.6</v>
      </c>
      <c r="BM80" s="3">
        <v>776517.9</v>
      </c>
      <c r="BN80" s="3">
        <v>795621.4</v>
      </c>
      <c r="BO80" s="3">
        <v>815506.3</v>
      </c>
      <c r="BP80" s="3">
        <v>836200.7</v>
      </c>
      <c r="BQ80" s="3">
        <v>857709.1</v>
      </c>
      <c r="BR80" s="3">
        <v>880015.6</v>
      </c>
      <c r="BS80" s="3">
        <v>903092.4</v>
      </c>
      <c r="BT80" s="3">
        <v>926913.2</v>
      </c>
    </row>
    <row r="81" spans="1:72" x14ac:dyDescent="0.2">
      <c r="A81" s="2" t="s">
        <v>304</v>
      </c>
      <c r="B81" s="3">
        <v>7306.1780848503404</v>
      </c>
      <c r="C81" s="3">
        <v>7289.8469129556997</v>
      </c>
      <c r="D81" s="3">
        <v>7043.8951948925896</v>
      </c>
      <c r="E81" s="3">
        <v>7136.4131986932598</v>
      </c>
      <c r="F81" s="3">
        <v>7393.9562126554802</v>
      </c>
      <c r="G81" s="3">
        <v>7402.5763608418802</v>
      </c>
      <c r="H81" s="3">
        <v>7756.7942609586498</v>
      </c>
      <c r="I81" s="3">
        <v>8137.9002712445799</v>
      </c>
      <c r="J81" s="3">
        <v>8709.0676946221392</v>
      </c>
      <c r="K81" s="3">
        <v>9048.2419485113096</v>
      </c>
      <c r="L81" s="3">
        <v>9464.7321354874803</v>
      </c>
      <c r="M81" s="3">
        <v>9836.4630101306193</v>
      </c>
      <c r="N81" s="3">
        <v>9890.6133578596</v>
      </c>
      <c r="O81" s="3">
        <v>10123.7065023717</v>
      </c>
      <c r="P81" s="3">
        <v>10941.123419290499</v>
      </c>
      <c r="Q81" s="3">
        <v>11640.3187356134</v>
      </c>
      <c r="R81" s="3">
        <v>12224.335391203</v>
      </c>
      <c r="S81" s="3">
        <v>13376.8798167689</v>
      </c>
      <c r="T81" s="3">
        <v>13598.7908659283</v>
      </c>
      <c r="U81" s="3">
        <v>12714.154922067301</v>
      </c>
      <c r="V81" s="3">
        <v>12255.728715977801</v>
      </c>
      <c r="W81" s="3">
        <v>12496.3116038184</v>
      </c>
      <c r="X81" s="3">
        <v>12661.170442926399</v>
      </c>
      <c r="Y81" s="3">
        <v>13206.6311213474</v>
      </c>
      <c r="Z81" s="3">
        <v>13497.2227764075</v>
      </c>
      <c r="AA81" s="3">
        <v>14079.1309454658</v>
      </c>
      <c r="AB81" s="3">
        <v>15132.454121393899</v>
      </c>
      <c r="AC81" s="3">
        <v>15683.6124866394</v>
      </c>
      <c r="AD81" s="3">
        <v>16129.536487429101</v>
      </c>
      <c r="AE81" s="3">
        <v>16554.200092210998</v>
      </c>
      <c r="AF81" s="3">
        <v>16877.54</v>
      </c>
      <c r="AG81" s="3">
        <v>17214.830000000002</v>
      </c>
      <c r="AH81" s="3">
        <v>17580.48</v>
      </c>
      <c r="AI81" s="3">
        <v>17971.8</v>
      </c>
      <c r="AJ81" s="3">
        <v>18384.79</v>
      </c>
      <c r="AK81" s="3">
        <v>18816.7</v>
      </c>
      <c r="AL81" s="3">
        <v>19263.75</v>
      </c>
      <c r="AM81" s="3">
        <v>19725.689999999999</v>
      </c>
      <c r="AN81" s="3">
        <v>20201.63</v>
      </c>
      <c r="AO81" s="3">
        <v>20691.400000000001</v>
      </c>
      <c r="AP81" s="3">
        <v>21195.11</v>
      </c>
      <c r="AQ81" s="3">
        <v>21713.08</v>
      </c>
      <c r="AR81" s="3">
        <v>22245.64</v>
      </c>
      <c r="AS81" s="3">
        <v>22792.91</v>
      </c>
      <c r="AT81" s="3">
        <v>23354.94</v>
      </c>
      <c r="AU81" s="3">
        <v>23931.85</v>
      </c>
      <c r="AV81" s="3">
        <v>24523.75</v>
      </c>
      <c r="AW81" s="3">
        <v>25130.41</v>
      </c>
      <c r="AX81" s="3">
        <v>25751.439999999999</v>
      </c>
      <c r="AY81" s="3">
        <v>26386.46</v>
      </c>
      <c r="AZ81" s="3">
        <v>27035.22</v>
      </c>
      <c r="BA81" s="3">
        <v>27697.56</v>
      </c>
      <c r="BB81" s="3">
        <v>28370.57</v>
      </c>
      <c r="BC81" s="3">
        <v>29053.67</v>
      </c>
      <c r="BD81" s="3">
        <v>29746.53</v>
      </c>
      <c r="BE81" s="3">
        <v>30449.21</v>
      </c>
      <c r="BF81" s="3">
        <v>31162.06</v>
      </c>
      <c r="BG81" s="3">
        <v>31888.18</v>
      </c>
      <c r="BH81" s="3">
        <v>32627.91</v>
      </c>
      <c r="BI81" s="3">
        <v>33381.65</v>
      </c>
      <c r="BJ81" s="3">
        <v>34150.050000000003</v>
      </c>
      <c r="BK81" s="3">
        <v>34933.79</v>
      </c>
      <c r="BL81" s="3">
        <v>35729.9</v>
      </c>
      <c r="BM81" s="3">
        <v>36538.22</v>
      </c>
      <c r="BN81" s="3">
        <v>37358.550000000003</v>
      </c>
      <c r="BO81" s="3">
        <v>38190.97</v>
      </c>
      <c r="BP81" s="3">
        <v>39035.78</v>
      </c>
      <c r="BQ81" s="3">
        <v>39896.839999999997</v>
      </c>
      <c r="BR81" s="3">
        <v>40774.85</v>
      </c>
      <c r="BS81" s="3">
        <v>41671.06</v>
      </c>
      <c r="BT81" s="3">
        <v>42587.29</v>
      </c>
    </row>
    <row r="82" spans="1:72" x14ac:dyDescent="0.2">
      <c r="A82" s="2" t="s">
        <v>302</v>
      </c>
      <c r="B82" s="3">
        <v>90050.3225224411</v>
      </c>
      <c r="C82" s="3">
        <v>97007.714135900096</v>
      </c>
      <c r="D82" s="3">
        <v>104534.800829802</v>
      </c>
      <c r="E82" s="3">
        <v>108838.243923844</v>
      </c>
      <c r="F82" s="3">
        <v>116922.580262563</v>
      </c>
      <c r="G82" s="3">
        <v>124642.890356024</v>
      </c>
      <c r="H82" s="3">
        <v>132138.26838576901</v>
      </c>
      <c r="I82" s="3">
        <v>137485.37279676599</v>
      </c>
      <c r="J82" s="3">
        <v>143165.678430022</v>
      </c>
      <c r="K82" s="3">
        <v>148245.31485394199</v>
      </c>
      <c r="L82" s="3">
        <v>161496.84041279199</v>
      </c>
      <c r="M82" s="3">
        <v>161229.954158874</v>
      </c>
      <c r="N82" s="3">
        <v>160977.05242247001</v>
      </c>
      <c r="O82" s="3">
        <v>162749.040201166</v>
      </c>
      <c r="P82" s="3">
        <v>170829.29442971401</v>
      </c>
      <c r="Q82" s="3">
        <v>177813.572548956</v>
      </c>
      <c r="R82" s="3">
        <v>187675.23297727699</v>
      </c>
      <c r="S82" s="3">
        <v>199334.57280019901</v>
      </c>
      <c r="T82" s="3">
        <v>205538.87678394601</v>
      </c>
      <c r="U82" s="3">
        <v>208460.23481902099</v>
      </c>
      <c r="V82" s="3">
        <v>219761.241853666</v>
      </c>
      <c r="W82" s="3">
        <v>231546.257812489</v>
      </c>
      <c r="X82" s="3">
        <v>236614.83198458701</v>
      </c>
      <c r="Y82" s="3">
        <v>246556.707214664</v>
      </c>
      <c r="Z82" s="3">
        <v>255147.236150952</v>
      </c>
      <c r="AA82" s="3">
        <v>261760.23749129599</v>
      </c>
      <c r="AB82" s="3">
        <v>272129.62600241002</v>
      </c>
      <c r="AC82" s="3">
        <v>280998.91583537997</v>
      </c>
      <c r="AD82" s="3">
        <v>291525.20348824601</v>
      </c>
      <c r="AE82" s="3">
        <v>301885.60897930601</v>
      </c>
      <c r="AF82" s="3">
        <v>313113.5</v>
      </c>
      <c r="AG82" s="3">
        <v>325006.8</v>
      </c>
      <c r="AH82" s="3">
        <v>337319.9</v>
      </c>
      <c r="AI82" s="3">
        <v>349909.2</v>
      </c>
      <c r="AJ82" s="3">
        <v>362764.1</v>
      </c>
      <c r="AK82" s="3">
        <v>375947.9</v>
      </c>
      <c r="AL82" s="3">
        <v>389481</v>
      </c>
      <c r="AM82" s="3">
        <v>403387.4</v>
      </c>
      <c r="AN82" s="3">
        <v>417682.7</v>
      </c>
      <c r="AO82" s="3">
        <v>432371.7</v>
      </c>
      <c r="AP82" s="3">
        <v>447453.2</v>
      </c>
      <c r="AQ82" s="3">
        <v>462922.7</v>
      </c>
      <c r="AR82" s="3">
        <v>478771.1</v>
      </c>
      <c r="AS82" s="3">
        <v>494983.8</v>
      </c>
      <c r="AT82" s="3">
        <v>511545</v>
      </c>
      <c r="AU82" s="3">
        <v>528441.69999999995</v>
      </c>
      <c r="AV82" s="3">
        <v>545666.9</v>
      </c>
      <c r="AW82" s="3">
        <v>563218.69999999995</v>
      </c>
      <c r="AX82" s="3">
        <v>581100.4</v>
      </c>
      <c r="AY82" s="3">
        <v>599320.1</v>
      </c>
      <c r="AZ82" s="3">
        <v>617890.4</v>
      </c>
      <c r="BA82" s="3">
        <v>636826</v>
      </c>
      <c r="BB82" s="3">
        <v>656140.80000000005</v>
      </c>
      <c r="BC82" s="3">
        <v>675847.5</v>
      </c>
      <c r="BD82" s="3">
        <v>695958.8</v>
      </c>
      <c r="BE82" s="3">
        <v>716491.2</v>
      </c>
      <c r="BF82" s="3">
        <v>737467.9</v>
      </c>
      <c r="BG82" s="3">
        <v>758916.9</v>
      </c>
      <c r="BH82" s="3">
        <v>780868.9</v>
      </c>
      <c r="BI82" s="3">
        <v>803358.1</v>
      </c>
      <c r="BJ82" s="3">
        <v>826423.4</v>
      </c>
      <c r="BK82" s="3">
        <v>850106</v>
      </c>
      <c r="BL82" s="3">
        <v>874438.8</v>
      </c>
      <c r="BM82" s="3">
        <v>899452.1</v>
      </c>
      <c r="BN82" s="3">
        <v>925179.7</v>
      </c>
      <c r="BO82" s="3">
        <v>951660.4</v>
      </c>
      <c r="BP82" s="3">
        <v>978932.1</v>
      </c>
      <c r="BQ82" s="3">
        <v>1007015</v>
      </c>
      <c r="BR82" s="3">
        <v>1035919</v>
      </c>
      <c r="BS82" s="3">
        <v>1065656</v>
      </c>
      <c r="BT82" s="3">
        <v>1096248</v>
      </c>
    </row>
    <row r="83" spans="1:72" x14ac:dyDescent="0.2">
      <c r="A83" s="2" t="s">
        <v>300</v>
      </c>
      <c r="B83" s="3">
        <v>1713421.0488056401</v>
      </c>
      <c r="C83" s="3">
        <v>1739675.4995247801</v>
      </c>
      <c r="D83" s="3">
        <v>1751842.5276971699</v>
      </c>
      <c r="E83" s="3">
        <v>1736813.01264768</v>
      </c>
      <c r="F83" s="3">
        <v>1776434.15435739</v>
      </c>
      <c r="G83" s="3">
        <v>1829040.12453446</v>
      </c>
      <c r="H83" s="3">
        <v>1847332.7738324599</v>
      </c>
      <c r="I83" s="3">
        <v>1883417.1583531401</v>
      </c>
      <c r="J83" s="3">
        <v>1910741.0126752399</v>
      </c>
      <c r="K83" s="3">
        <v>1939536.4123678401</v>
      </c>
      <c r="L83" s="3">
        <v>2017036.6367618199</v>
      </c>
      <c r="M83" s="3">
        <v>2048526.69792068</v>
      </c>
      <c r="N83" s="3">
        <v>2053588.1045671599</v>
      </c>
      <c r="O83" s="3">
        <v>2058541.0256835399</v>
      </c>
      <c r="P83" s="3">
        <v>2086917.75926124</v>
      </c>
      <c r="Q83" s="3">
        <v>2110675.3136038799</v>
      </c>
      <c r="R83" s="3">
        <v>2155093.7947478201</v>
      </c>
      <c r="S83" s="3">
        <v>2183751.9693069099</v>
      </c>
      <c r="T83" s="3">
        <v>2160857.5092710401</v>
      </c>
      <c r="U83" s="3">
        <v>2041271.1131722799</v>
      </c>
      <c r="V83" s="3">
        <v>2074917.03296183</v>
      </c>
      <c r="W83" s="3">
        <v>2089857.2251873901</v>
      </c>
      <c r="X83" s="3">
        <v>2030260.22024164</v>
      </c>
      <c r="Y83" s="3">
        <v>1994744.4138213701</v>
      </c>
      <c r="Z83" s="3">
        <v>1998381.52714804</v>
      </c>
      <c r="AA83" s="3">
        <v>2014942.2705258799</v>
      </c>
      <c r="AB83" s="3">
        <v>2034530.38158993</v>
      </c>
      <c r="AC83" s="3">
        <v>2066524.03309728</v>
      </c>
      <c r="AD83" s="3">
        <v>2095921.5843521301</v>
      </c>
      <c r="AE83" s="3">
        <v>2119647.2818400702</v>
      </c>
      <c r="AF83" s="3">
        <v>2130927</v>
      </c>
      <c r="AG83" s="3">
        <v>2139511</v>
      </c>
      <c r="AH83" s="3">
        <v>2148040</v>
      </c>
      <c r="AI83" s="3">
        <v>2157702</v>
      </c>
      <c r="AJ83" s="3">
        <v>2169131</v>
      </c>
      <c r="AK83" s="3">
        <v>2182439</v>
      </c>
      <c r="AL83" s="3">
        <v>2197323</v>
      </c>
      <c r="AM83" s="3">
        <v>2213428</v>
      </c>
      <c r="AN83" s="3">
        <v>2230621</v>
      </c>
      <c r="AO83" s="3">
        <v>2248806</v>
      </c>
      <c r="AP83" s="3">
        <v>2267916</v>
      </c>
      <c r="AQ83" s="3">
        <v>2287943</v>
      </c>
      <c r="AR83" s="3">
        <v>2309021</v>
      </c>
      <c r="AS83" s="3">
        <v>2331142</v>
      </c>
      <c r="AT83" s="3">
        <v>2354304</v>
      </c>
      <c r="AU83" s="3">
        <v>2378532</v>
      </c>
      <c r="AV83" s="3">
        <v>2403902</v>
      </c>
      <c r="AW83" s="3">
        <v>2430138</v>
      </c>
      <c r="AX83" s="3">
        <v>2457285</v>
      </c>
      <c r="AY83" s="3">
        <v>2485373</v>
      </c>
      <c r="AZ83" s="3">
        <v>2514467</v>
      </c>
      <c r="BA83" s="3">
        <v>2544674</v>
      </c>
      <c r="BB83" s="3">
        <v>2576276</v>
      </c>
      <c r="BC83" s="3">
        <v>2609369</v>
      </c>
      <c r="BD83" s="3">
        <v>2644023</v>
      </c>
      <c r="BE83" s="3">
        <v>2680291</v>
      </c>
      <c r="BF83" s="3">
        <v>2718208</v>
      </c>
      <c r="BG83" s="3">
        <v>2757788</v>
      </c>
      <c r="BH83" s="3">
        <v>2799046</v>
      </c>
      <c r="BI83" s="3">
        <v>2842038</v>
      </c>
      <c r="BJ83" s="3">
        <v>2886881</v>
      </c>
      <c r="BK83" s="3">
        <v>2933736</v>
      </c>
      <c r="BL83" s="3">
        <v>2982561</v>
      </c>
      <c r="BM83" s="3">
        <v>3033489</v>
      </c>
      <c r="BN83" s="3">
        <v>3086637</v>
      </c>
      <c r="BO83" s="3">
        <v>3142088</v>
      </c>
      <c r="BP83" s="3">
        <v>3199870</v>
      </c>
      <c r="BQ83" s="3">
        <v>3260202</v>
      </c>
      <c r="BR83" s="3">
        <v>3323068</v>
      </c>
      <c r="BS83" s="3">
        <v>3388453</v>
      </c>
      <c r="BT83" s="3">
        <v>3456331</v>
      </c>
    </row>
    <row r="84" spans="1:72" x14ac:dyDescent="0.2">
      <c r="A84" s="2" t="s">
        <v>294</v>
      </c>
      <c r="B84" s="3">
        <v>3682723.8220641501</v>
      </c>
      <c r="C84" s="3">
        <v>3805150.1117052701</v>
      </c>
      <c r="D84" s="3">
        <v>3836314.6040986301</v>
      </c>
      <c r="E84" s="3">
        <v>3842877.1096023498</v>
      </c>
      <c r="F84" s="3">
        <v>3876064.1905585201</v>
      </c>
      <c r="G84" s="3">
        <v>3982351.3096377202</v>
      </c>
      <c r="H84" s="3">
        <v>4105804.1719928798</v>
      </c>
      <c r="I84" s="3">
        <v>4149985.3931955802</v>
      </c>
      <c r="J84" s="3">
        <v>4103155.64931875</v>
      </c>
      <c r="K84" s="3">
        <v>4092817.57336991</v>
      </c>
      <c r="L84" s="3">
        <v>4206582.8741172301</v>
      </c>
      <c r="M84" s="3">
        <v>4223675.73063228</v>
      </c>
      <c r="N84" s="3">
        <v>4228658.45182415</v>
      </c>
      <c r="O84" s="3">
        <v>4293283.4983741697</v>
      </c>
      <c r="P84" s="3">
        <v>4387936.0682450803</v>
      </c>
      <c r="Q84" s="3">
        <v>4460892.9826502297</v>
      </c>
      <c r="R84" s="3">
        <v>4524237.0443774797</v>
      </c>
      <c r="S84" s="3">
        <v>4599077.1704673404</v>
      </c>
      <c r="T84" s="3">
        <v>4548784.3943633502</v>
      </c>
      <c r="U84" s="3">
        <v>4302402.5432470003</v>
      </c>
      <c r="V84" s="3">
        <v>4482748.9889899502</v>
      </c>
      <c r="W84" s="3">
        <v>4477574.9400507202</v>
      </c>
      <c r="X84" s="3">
        <v>4544517.7855972899</v>
      </c>
      <c r="Y84" s="3">
        <v>4635420.3316200003</v>
      </c>
      <c r="Z84" s="3">
        <v>4652791.0689109704</v>
      </c>
      <c r="AA84" s="3">
        <v>4715781.62984786</v>
      </c>
      <c r="AB84" s="3">
        <v>4760837.4921813402</v>
      </c>
      <c r="AC84" s="3">
        <v>4839977.0260796603</v>
      </c>
      <c r="AD84" s="3">
        <v>4896894.6478394596</v>
      </c>
      <c r="AE84" s="3">
        <v>4956288.8052429901</v>
      </c>
      <c r="AF84" s="3">
        <v>4986639</v>
      </c>
      <c r="AG84" s="3">
        <v>5013914</v>
      </c>
      <c r="AH84" s="3">
        <v>5044030</v>
      </c>
      <c r="AI84" s="3">
        <v>5079930</v>
      </c>
      <c r="AJ84" s="3">
        <v>5123197</v>
      </c>
      <c r="AK84" s="3">
        <v>5173302</v>
      </c>
      <c r="AL84" s="3">
        <v>5229258</v>
      </c>
      <c r="AM84" s="3">
        <v>5289618</v>
      </c>
      <c r="AN84" s="3">
        <v>5353492</v>
      </c>
      <c r="AO84" s="3">
        <v>5420081</v>
      </c>
      <c r="AP84" s="3">
        <v>5488704</v>
      </c>
      <c r="AQ84" s="3">
        <v>5558765</v>
      </c>
      <c r="AR84" s="3">
        <v>5630193</v>
      </c>
      <c r="AS84" s="3">
        <v>5702497</v>
      </c>
      <c r="AT84" s="3">
        <v>5775365</v>
      </c>
      <c r="AU84" s="3">
        <v>5848693</v>
      </c>
      <c r="AV84" s="3">
        <v>5922538</v>
      </c>
      <c r="AW84" s="3">
        <v>5996370</v>
      </c>
      <c r="AX84" s="3">
        <v>6070221</v>
      </c>
      <c r="AY84" s="3">
        <v>6144150</v>
      </c>
      <c r="AZ84" s="3">
        <v>6218262</v>
      </c>
      <c r="BA84" s="3">
        <v>6292665</v>
      </c>
      <c r="BB84" s="3">
        <v>6367331</v>
      </c>
      <c r="BC84" s="3">
        <v>6442085</v>
      </c>
      <c r="BD84" s="3">
        <v>6516703</v>
      </c>
      <c r="BE84" s="3">
        <v>6591090</v>
      </c>
      <c r="BF84" s="3">
        <v>6665423</v>
      </c>
      <c r="BG84" s="3">
        <v>6739406</v>
      </c>
      <c r="BH84" s="3">
        <v>6813610</v>
      </c>
      <c r="BI84" s="3">
        <v>6888848</v>
      </c>
      <c r="BJ84" s="3">
        <v>6966054</v>
      </c>
      <c r="BK84" s="3">
        <v>7046013</v>
      </c>
      <c r="BL84" s="3">
        <v>7128967</v>
      </c>
      <c r="BM84" s="3">
        <v>7214796</v>
      </c>
      <c r="BN84" s="3">
        <v>7303280</v>
      </c>
      <c r="BO84" s="3">
        <v>7394308</v>
      </c>
      <c r="BP84" s="3">
        <v>7487843</v>
      </c>
      <c r="BQ84" s="3">
        <v>7584295</v>
      </c>
      <c r="BR84" s="3">
        <v>7683261</v>
      </c>
      <c r="BS84" s="3">
        <v>7784375</v>
      </c>
      <c r="BT84" s="3">
        <v>7887404</v>
      </c>
    </row>
    <row r="85" spans="1:72" x14ac:dyDescent="0.2">
      <c r="A85" s="2" t="s">
        <v>280</v>
      </c>
      <c r="B85" s="3">
        <v>499034.150800567</v>
      </c>
      <c r="C85" s="3">
        <v>550704.15424477996</v>
      </c>
      <c r="D85" s="3">
        <v>584712.67535168806</v>
      </c>
      <c r="E85" s="3">
        <v>624746.70093627099</v>
      </c>
      <c r="F85" s="3">
        <v>682261.63642958098</v>
      </c>
      <c r="G85" s="3">
        <v>747558.07784368005</v>
      </c>
      <c r="H85" s="3">
        <v>804331.57200147305</v>
      </c>
      <c r="I85" s="3">
        <v>851965.57944491401</v>
      </c>
      <c r="J85" s="3">
        <v>805352.79354253202</v>
      </c>
      <c r="K85" s="3">
        <v>896426.96024635294</v>
      </c>
      <c r="L85" s="3">
        <v>976427.92126418999</v>
      </c>
      <c r="M85" s="3">
        <v>1020614.04211851</v>
      </c>
      <c r="N85" s="3">
        <v>1096470.75884177</v>
      </c>
      <c r="O85" s="3">
        <v>1128632.75438293</v>
      </c>
      <c r="P85" s="3">
        <v>1183933.9527907299</v>
      </c>
      <c r="Q85" s="3">
        <v>1230387.57801496</v>
      </c>
      <c r="R85" s="3">
        <v>1294074.3316138501</v>
      </c>
      <c r="S85" s="3">
        <v>1364774.74197248</v>
      </c>
      <c r="T85" s="3">
        <v>1403387.1462830701</v>
      </c>
      <c r="U85" s="3">
        <v>1413316.3697255601</v>
      </c>
      <c r="V85" s="3">
        <v>1505136.49802332</v>
      </c>
      <c r="W85" s="3">
        <v>1560551.1787083701</v>
      </c>
      <c r="X85" s="3">
        <v>1596325.0986377399</v>
      </c>
      <c r="Y85" s="3">
        <v>1642558.0638784401</v>
      </c>
      <c r="Z85" s="3">
        <v>1697443.1606029901</v>
      </c>
      <c r="AA85" s="3">
        <v>1744805.71463273</v>
      </c>
      <c r="AB85" s="3">
        <v>1795916.63348253</v>
      </c>
      <c r="AC85" s="3">
        <v>1850921.27914696</v>
      </c>
      <c r="AD85" s="3">
        <v>1907113.02574186</v>
      </c>
      <c r="AE85" s="3">
        <v>1965233.15979722</v>
      </c>
      <c r="AF85" s="3">
        <v>2034655</v>
      </c>
      <c r="AG85" s="3">
        <v>2103608</v>
      </c>
      <c r="AH85" s="3">
        <v>2169180</v>
      </c>
      <c r="AI85" s="3">
        <v>2231631</v>
      </c>
      <c r="AJ85" s="3">
        <v>2292102</v>
      </c>
      <c r="AK85" s="3">
        <v>2351626</v>
      </c>
      <c r="AL85" s="3">
        <v>2410456</v>
      </c>
      <c r="AM85" s="3">
        <v>2468437</v>
      </c>
      <c r="AN85" s="3">
        <v>2525545</v>
      </c>
      <c r="AO85" s="3">
        <v>2581711</v>
      </c>
      <c r="AP85" s="3">
        <v>2636873</v>
      </c>
      <c r="AQ85" s="3">
        <v>2691018</v>
      </c>
      <c r="AR85" s="3">
        <v>2744194</v>
      </c>
      <c r="AS85" s="3">
        <v>2796477</v>
      </c>
      <c r="AT85" s="3">
        <v>2847940</v>
      </c>
      <c r="AU85" s="3">
        <v>2898636</v>
      </c>
      <c r="AV85" s="3">
        <v>2948623</v>
      </c>
      <c r="AW85" s="3">
        <v>2997620</v>
      </c>
      <c r="AX85" s="3">
        <v>3045615</v>
      </c>
      <c r="AY85" s="3">
        <v>3092552</v>
      </c>
      <c r="AZ85" s="3">
        <v>3138401</v>
      </c>
      <c r="BA85" s="3">
        <v>3183191</v>
      </c>
      <c r="BB85" s="3">
        <v>3226971</v>
      </c>
      <c r="BC85" s="3">
        <v>3269858</v>
      </c>
      <c r="BD85" s="3">
        <v>3312047</v>
      </c>
      <c r="BE85" s="3">
        <v>3353791</v>
      </c>
      <c r="BF85" s="3">
        <v>3395353</v>
      </c>
      <c r="BG85" s="3">
        <v>3437298</v>
      </c>
      <c r="BH85" s="3">
        <v>3479799</v>
      </c>
      <c r="BI85" s="3">
        <v>3523002</v>
      </c>
      <c r="BJ85" s="3">
        <v>3567039</v>
      </c>
      <c r="BK85" s="3">
        <v>3611991</v>
      </c>
      <c r="BL85" s="3">
        <v>3657425</v>
      </c>
      <c r="BM85" s="3">
        <v>3703107</v>
      </c>
      <c r="BN85" s="3">
        <v>3748721</v>
      </c>
      <c r="BO85" s="3">
        <v>3794015</v>
      </c>
      <c r="BP85" s="3">
        <v>3838892</v>
      </c>
      <c r="BQ85" s="3">
        <v>3882960</v>
      </c>
      <c r="BR85" s="3">
        <v>3926322</v>
      </c>
      <c r="BS85" s="3">
        <v>3969155</v>
      </c>
      <c r="BT85" s="3">
        <v>4011649</v>
      </c>
    </row>
    <row r="86" spans="1:72" x14ac:dyDescent="0.2">
      <c r="A86" s="2" t="s">
        <v>246</v>
      </c>
      <c r="B86" s="3"/>
      <c r="C86" s="3"/>
      <c r="D86" s="3"/>
      <c r="E86" s="3"/>
      <c r="F86" s="3"/>
      <c r="G86" s="3">
        <v>32406.965865181999</v>
      </c>
      <c r="H86" s="3">
        <v>34075.911277249201</v>
      </c>
      <c r="I86" s="3">
        <v>36901.904546265701</v>
      </c>
      <c r="J86" s="3">
        <v>39657.434542083203</v>
      </c>
      <c r="K86" s="3">
        <v>39207.464402651101</v>
      </c>
      <c r="L86" s="3">
        <v>40709.7638746679</v>
      </c>
      <c r="M86" s="3">
        <v>43365.844259711703</v>
      </c>
      <c r="N86" s="3">
        <v>46297.700386847297</v>
      </c>
      <c r="O86" s="3">
        <v>51176.813629564698</v>
      </c>
      <c r="P86" s="3">
        <v>54528.937346142098</v>
      </c>
      <c r="Q86" s="3">
        <v>58742.610764662197</v>
      </c>
      <c r="R86" s="3">
        <v>63093.349511429202</v>
      </c>
      <c r="S86" s="3">
        <v>70088.480378283901</v>
      </c>
      <c r="T86" s="3">
        <v>71930.460170583101</v>
      </c>
      <c r="U86" s="3">
        <v>61274.564510569799</v>
      </c>
      <c r="V86" s="3">
        <v>62279.356686745901</v>
      </c>
      <c r="W86" s="3">
        <v>66042.979658085198</v>
      </c>
      <c r="X86" s="3">
        <v>68570.414227152796</v>
      </c>
      <c r="Y86" s="3">
        <v>70969.405532824996</v>
      </c>
      <c r="Z86" s="3">
        <v>73480.009156789194</v>
      </c>
      <c r="AA86" s="3">
        <v>74975.0694144554</v>
      </c>
      <c r="AB86" s="3">
        <v>76733.1454726722</v>
      </c>
      <c r="AC86" s="3">
        <v>79671.208668157895</v>
      </c>
      <c r="AD86" s="3">
        <v>82306.860540719295</v>
      </c>
      <c r="AE86" s="3">
        <v>84658.866741485806</v>
      </c>
      <c r="AF86" s="3">
        <v>86373.02</v>
      </c>
      <c r="AG86" s="3">
        <v>87920.58</v>
      </c>
      <c r="AH86" s="3">
        <v>89336.89</v>
      </c>
      <c r="AI86" s="3">
        <v>90624.43</v>
      </c>
      <c r="AJ86" s="3">
        <v>91804.7</v>
      </c>
      <c r="AK86" s="3">
        <v>92896.85</v>
      </c>
      <c r="AL86" s="3">
        <v>93887.58</v>
      </c>
      <c r="AM86" s="3">
        <v>94762.92</v>
      </c>
      <c r="AN86" s="3">
        <v>95527.14</v>
      </c>
      <c r="AO86" s="3">
        <v>96190.96</v>
      </c>
      <c r="AP86" s="3">
        <v>96767.17</v>
      </c>
      <c r="AQ86" s="3">
        <v>97271.31</v>
      </c>
      <c r="AR86" s="3">
        <v>97734.88</v>
      </c>
      <c r="AS86" s="3">
        <v>98183.6</v>
      </c>
      <c r="AT86" s="3">
        <v>98641.46</v>
      </c>
      <c r="AU86" s="3">
        <v>99125.97</v>
      </c>
      <c r="AV86" s="3">
        <v>99646.87</v>
      </c>
      <c r="AW86" s="3">
        <v>100198.8</v>
      </c>
      <c r="AX86" s="3">
        <v>100787.7</v>
      </c>
      <c r="AY86" s="3">
        <v>101417.7</v>
      </c>
      <c r="AZ86" s="3">
        <v>102089.5</v>
      </c>
      <c r="BA86" s="3">
        <v>102799.9</v>
      </c>
      <c r="BB86" s="3">
        <v>103542.39999999999</v>
      </c>
      <c r="BC86" s="3">
        <v>104311.6</v>
      </c>
      <c r="BD86" s="3">
        <v>105100.6</v>
      </c>
      <c r="BE86" s="3">
        <v>105902.39999999999</v>
      </c>
      <c r="BF86" s="3">
        <v>106709</v>
      </c>
      <c r="BG86" s="3">
        <v>107512.1</v>
      </c>
      <c r="BH86" s="3">
        <v>108305.2</v>
      </c>
      <c r="BI86" s="3">
        <v>109081.60000000001</v>
      </c>
      <c r="BJ86" s="3">
        <v>109835</v>
      </c>
      <c r="BK86" s="3">
        <v>110560.2</v>
      </c>
      <c r="BL86" s="3">
        <v>111257.4</v>
      </c>
      <c r="BM86" s="3">
        <v>111935.8</v>
      </c>
      <c r="BN86" s="3">
        <v>112609.4</v>
      </c>
      <c r="BO86" s="3">
        <v>113290.1</v>
      </c>
      <c r="BP86" s="3">
        <v>113986.1</v>
      </c>
      <c r="BQ86" s="3">
        <v>114706.9</v>
      </c>
      <c r="BR86" s="3">
        <v>115462.6</v>
      </c>
      <c r="BS86" s="3">
        <v>116259.6</v>
      </c>
      <c r="BT86" s="3">
        <v>117093.1</v>
      </c>
    </row>
    <row r="87" spans="1:72" x14ac:dyDescent="0.2">
      <c r="A87" s="2" t="s">
        <v>244</v>
      </c>
      <c r="B87" s="3">
        <v>20537.276684493801</v>
      </c>
      <c r="C87" s="3">
        <v>22312.558008594999</v>
      </c>
      <c r="D87" s="3">
        <v>22718.569086113199</v>
      </c>
      <c r="E87" s="3">
        <v>23672.8962029469</v>
      </c>
      <c r="F87" s="3">
        <v>24577.418919183499</v>
      </c>
      <c r="G87" s="3">
        <v>24929.416773093799</v>
      </c>
      <c r="H87" s="3">
        <v>25276.7790378272</v>
      </c>
      <c r="I87" s="3">
        <v>26723.893961102702</v>
      </c>
      <c r="J87" s="3">
        <v>28334.9362075504</v>
      </c>
      <c r="K87" s="3">
        <v>30733.567071225702</v>
      </c>
      <c r="L87" s="3">
        <v>33257.961608646998</v>
      </c>
      <c r="M87" s="3">
        <v>34093.830257536603</v>
      </c>
      <c r="N87" s="3">
        <v>35401.017923519197</v>
      </c>
      <c r="O87" s="3">
        <v>35980.296170672998</v>
      </c>
      <c r="P87" s="3">
        <v>37297.884441573602</v>
      </c>
      <c r="Q87" s="3">
        <v>38491.393841623802</v>
      </c>
      <c r="R87" s="3">
        <v>40482.459105281501</v>
      </c>
      <c r="S87" s="3">
        <v>43860.986030486303</v>
      </c>
      <c r="T87" s="3">
        <v>43298.951346515401</v>
      </c>
      <c r="U87" s="3">
        <v>41389.901077437797</v>
      </c>
      <c r="V87" s="3">
        <v>43396.558602915698</v>
      </c>
      <c r="W87" s="3">
        <v>44505.3112861626</v>
      </c>
      <c r="X87" s="3">
        <v>44338.7600364795</v>
      </c>
      <c r="Y87" s="3">
        <v>45970.526763446098</v>
      </c>
      <c r="Z87" s="3">
        <v>48610.945754796099</v>
      </c>
      <c r="AA87" s="3">
        <v>50017.329298254299</v>
      </c>
      <c r="AB87" s="3">
        <v>51556.418897627402</v>
      </c>
      <c r="AC87" s="3">
        <v>52751.045735903499</v>
      </c>
      <c r="AD87" s="3">
        <v>54633.756778369599</v>
      </c>
      <c r="AE87" s="3">
        <v>56733.558580270997</v>
      </c>
      <c r="AF87" s="3">
        <v>58205.21</v>
      </c>
      <c r="AG87" s="3">
        <v>59671.91</v>
      </c>
      <c r="AH87" s="3">
        <v>61284.66</v>
      </c>
      <c r="AI87" s="3">
        <v>63041.97</v>
      </c>
      <c r="AJ87" s="3">
        <v>64922.29</v>
      </c>
      <c r="AK87" s="3">
        <v>66919.490000000005</v>
      </c>
      <c r="AL87" s="3">
        <v>69015.759999999995</v>
      </c>
      <c r="AM87" s="3">
        <v>71183.679999999993</v>
      </c>
      <c r="AN87" s="3">
        <v>73420.539999999994</v>
      </c>
      <c r="AO87" s="3">
        <v>75725.73</v>
      </c>
      <c r="AP87" s="3">
        <v>78098.28</v>
      </c>
      <c r="AQ87" s="3">
        <v>80537.850000000006</v>
      </c>
      <c r="AR87" s="3">
        <v>83060.87</v>
      </c>
      <c r="AS87" s="3">
        <v>85672.69</v>
      </c>
      <c r="AT87" s="3">
        <v>88375.81</v>
      </c>
      <c r="AU87" s="3">
        <v>91169.65</v>
      </c>
      <c r="AV87" s="3">
        <v>94052.79</v>
      </c>
      <c r="AW87" s="3">
        <v>97013.79</v>
      </c>
      <c r="AX87" s="3">
        <v>100052.7</v>
      </c>
      <c r="AY87" s="3">
        <v>103166.2</v>
      </c>
      <c r="AZ87" s="3">
        <v>106348.8</v>
      </c>
      <c r="BA87" s="3">
        <v>109596.7</v>
      </c>
      <c r="BB87" s="3">
        <v>112912.5</v>
      </c>
      <c r="BC87" s="3">
        <v>116301</v>
      </c>
      <c r="BD87" s="3">
        <v>119765.8</v>
      </c>
      <c r="BE87" s="3">
        <v>123307.9</v>
      </c>
      <c r="BF87" s="3">
        <v>126927.3</v>
      </c>
      <c r="BG87" s="3">
        <v>130646.3</v>
      </c>
      <c r="BH87" s="3">
        <v>134468.5</v>
      </c>
      <c r="BI87" s="3">
        <v>138394.70000000001</v>
      </c>
      <c r="BJ87" s="3">
        <v>142423.5</v>
      </c>
      <c r="BK87" s="3">
        <v>146555</v>
      </c>
      <c r="BL87" s="3">
        <v>150774.29999999999</v>
      </c>
      <c r="BM87" s="3">
        <v>155086.1</v>
      </c>
      <c r="BN87" s="3">
        <v>159492</v>
      </c>
      <c r="BO87" s="3">
        <v>163991.20000000001</v>
      </c>
      <c r="BP87" s="3">
        <v>168584.8</v>
      </c>
      <c r="BQ87" s="3">
        <v>173281.3</v>
      </c>
      <c r="BR87" s="3">
        <v>178091</v>
      </c>
      <c r="BS87" s="3">
        <v>183022.8</v>
      </c>
      <c r="BT87" s="3">
        <v>188082.8</v>
      </c>
    </row>
    <row r="88" spans="1:72" x14ac:dyDescent="0.2">
      <c r="A88" s="2" t="s">
        <v>242</v>
      </c>
      <c r="B88" s="3"/>
      <c r="C88" s="3"/>
      <c r="D88" s="3"/>
      <c r="E88" s="3"/>
      <c r="F88" s="3"/>
      <c r="G88" s="3">
        <v>19821.741344098598</v>
      </c>
      <c r="H88" s="3">
        <v>20289.333818866398</v>
      </c>
      <c r="I88" s="3">
        <v>22110.127390822101</v>
      </c>
      <c r="J88" s="3">
        <v>23552.101021686802</v>
      </c>
      <c r="K88" s="3">
        <v>24168.9198029205</v>
      </c>
      <c r="L88" s="3">
        <v>25475.701148952299</v>
      </c>
      <c r="M88" s="3">
        <v>27121.758923956</v>
      </c>
      <c r="N88" s="3">
        <v>29048.221753247301</v>
      </c>
      <c r="O88" s="3">
        <v>31497.188326603999</v>
      </c>
      <c r="P88" s="3">
        <v>34122.6539405152</v>
      </c>
      <c r="Q88" s="3">
        <v>37772.769593692501</v>
      </c>
      <c r="R88" s="3">
        <v>42263.718168112697</v>
      </c>
      <c r="S88" s="3">
        <v>46481.335213279701</v>
      </c>
      <c r="T88" s="3">
        <v>44832.340754001103</v>
      </c>
      <c r="U88" s="3">
        <v>38375.726978541097</v>
      </c>
      <c r="V88" s="3">
        <v>36863.468156013201</v>
      </c>
      <c r="W88" s="3">
        <v>39215.731709607098</v>
      </c>
      <c r="X88" s="3">
        <v>40797.9366384901</v>
      </c>
      <c r="Y88" s="3">
        <v>41789.265894807599</v>
      </c>
      <c r="Z88" s="3">
        <v>42565.812351747802</v>
      </c>
      <c r="AA88" s="3">
        <v>43830.744405564998</v>
      </c>
      <c r="AB88" s="3">
        <v>44798.888447054102</v>
      </c>
      <c r="AC88" s="3">
        <v>46836.9411686678</v>
      </c>
      <c r="AD88" s="3">
        <v>48766.619430039304</v>
      </c>
      <c r="AE88" s="3">
        <v>50499.646732031302</v>
      </c>
      <c r="AF88" s="3">
        <v>51911.12</v>
      </c>
      <c r="AG88" s="3">
        <v>53184.02</v>
      </c>
      <c r="AH88" s="3">
        <v>54354.95</v>
      </c>
      <c r="AI88" s="3">
        <v>55457.1</v>
      </c>
      <c r="AJ88" s="3">
        <v>56521.18</v>
      </c>
      <c r="AK88" s="3">
        <v>57554.879999999997</v>
      </c>
      <c r="AL88" s="3">
        <v>58553.24</v>
      </c>
      <c r="AM88" s="3">
        <v>59514.12</v>
      </c>
      <c r="AN88" s="3">
        <v>60431.02</v>
      </c>
      <c r="AO88" s="3">
        <v>61298.2</v>
      </c>
      <c r="AP88" s="3">
        <v>62112.29</v>
      </c>
      <c r="AQ88" s="3">
        <v>62877.61</v>
      </c>
      <c r="AR88" s="3">
        <v>63600.23</v>
      </c>
      <c r="AS88" s="3">
        <v>64295.67</v>
      </c>
      <c r="AT88" s="3">
        <v>64977.08</v>
      </c>
      <c r="AU88" s="3">
        <v>65653.34</v>
      </c>
      <c r="AV88" s="3">
        <v>66330.2</v>
      </c>
      <c r="AW88" s="3">
        <v>67018.17</v>
      </c>
      <c r="AX88" s="3">
        <v>67720.800000000003</v>
      </c>
      <c r="AY88" s="3">
        <v>68437.5</v>
      </c>
      <c r="AZ88" s="3">
        <v>69163.509999999995</v>
      </c>
      <c r="BA88" s="3">
        <v>69891.53</v>
      </c>
      <c r="BB88" s="3">
        <v>70607.23</v>
      </c>
      <c r="BC88" s="3">
        <v>71302.95</v>
      </c>
      <c r="BD88" s="3">
        <v>71971.399999999994</v>
      </c>
      <c r="BE88" s="3">
        <v>72607.02</v>
      </c>
      <c r="BF88" s="3">
        <v>73206.2</v>
      </c>
      <c r="BG88" s="3">
        <v>73768.31</v>
      </c>
      <c r="BH88" s="3">
        <v>74296.66</v>
      </c>
      <c r="BI88" s="3">
        <v>74797.38</v>
      </c>
      <c r="BJ88" s="3">
        <v>75278.94</v>
      </c>
      <c r="BK88" s="3">
        <v>75751.17</v>
      </c>
      <c r="BL88" s="3">
        <v>76225.7</v>
      </c>
      <c r="BM88" s="3">
        <v>76715.649999999994</v>
      </c>
      <c r="BN88" s="3">
        <v>77234.100000000006</v>
      </c>
      <c r="BO88" s="3">
        <v>77790.58</v>
      </c>
      <c r="BP88" s="3">
        <v>78389.83</v>
      </c>
      <c r="BQ88" s="3">
        <v>79032.28</v>
      </c>
      <c r="BR88" s="3">
        <v>79714.09</v>
      </c>
      <c r="BS88" s="3">
        <v>80427.92</v>
      </c>
      <c r="BT88" s="3">
        <v>81162.91</v>
      </c>
    </row>
    <row r="89" spans="1:72" x14ac:dyDescent="0.2">
      <c r="A89" s="2" t="s">
        <v>224</v>
      </c>
      <c r="B89" s="3">
        <v>1078103.6072172001</v>
      </c>
      <c r="C89" s="3">
        <v>1123314.96495506</v>
      </c>
      <c r="D89" s="3">
        <v>1163409.94125309</v>
      </c>
      <c r="E89" s="3">
        <v>1186090.5397336399</v>
      </c>
      <c r="F89" s="3">
        <v>1244534.0555065901</v>
      </c>
      <c r="G89" s="3">
        <v>1166243.8729347601</v>
      </c>
      <c r="H89" s="3">
        <v>1242270.14693795</v>
      </c>
      <c r="I89" s="3">
        <v>1330271.26663576</v>
      </c>
      <c r="J89" s="3">
        <v>1399379.7958154399</v>
      </c>
      <c r="K89" s="3">
        <v>1437776.00439408</v>
      </c>
      <c r="L89" s="3">
        <v>1505228.1309295199</v>
      </c>
      <c r="M89" s="3">
        <v>1502489.7280647601</v>
      </c>
      <c r="N89" s="3">
        <v>1501757.5699819501</v>
      </c>
      <c r="O89" s="3">
        <v>1523781.59313303</v>
      </c>
      <c r="P89" s="3">
        <v>1579858.84486015</v>
      </c>
      <c r="Q89" s="3">
        <v>1619567.9056307101</v>
      </c>
      <c r="R89" s="3">
        <v>1692404.87614749</v>
      </c>
      <c r="S89" s="3">
        <v>1731028.3964219601</v>
      </c>
      <c r="T89" s="3">
        <v>1746944.01719509</v>
      </c>
      <c r="U89" s="3">
        <v>1658341.2867847199</v>
      </c>
      <c r="V89" s="3">
        <v>1743416.6325506601</v>
      </c>
      <c r="W89" s="3">
        <v>1807380.57372318</v>
      </c>
      <c r="X89" s="3">
        <v>1869263.5024905</v>
      </c>
      <c r="Y89" s="3">
        <v>1898963.57422931</v>
      </c>
      <c r="Z89" s="3">
        <v>1953059.71818054</v>
      </c>
      <c r="AA89" s="3">
        <v>2017177.88377384</v>
      </c>
      <c r="AB89" s="3">
        <v>2070977.04950464</v>
      </c>
      <c r="AC89" s="3">
        <v>2118123.6290063299</v>
      </c>
      <c r="AD89" s="3">
        <v>2170561.58215725</v>
      </c>
      <c r="AE89" s="3">
        <v>2232093.2670967202</v>
      </c>
      <c r="AF89" s="3">
        <v>2285064</v>
      </c>
      <c r="AG89" s="3">
        <v>2341103</v>
      </c>
      <c r="AH89" s="3">
        <v>2402369</v>
      </c>
      <c r="AI89" s="3">
        <v>2467553</v>
      </c>
      <c r="AJ89" s="3">
        <v>2535242</v>
      </c>
      <c r="AK89" s="3">
        <v>2605236</v>
      </c>
      <c r="AL89" s="3">
        <v>2677368</v>
      </c>
      <c r="AM89" s="3">
        <v>2751689</v>
      </c>
      <c r="AN89" s="3">
        <v>2828157</v>
      </c>
      <c r="AO89" s="3">
        <v>2906746</v>
      </c>
      <c r="AP89" s="3">
        <v>2987437</v>
      </c>
      <c r="AQ89" s="3">
        <v>3070222</v>
      </c>
      <c r="AR89" s="3">
        <v>3154934</v>
      </c>
      <c r="AS89" s="3">
        <v>3241556</v>
      </c>
      <c r="AT89" s="3">
        <v>3330064</v>
      </c>
      <c r="AU89" s="3">
        <v>3420428</v>
      </c>
      <c r="AV89" s="3">
        <v>3512604</v>
      </c>
      <c r="AW89" s="3">
        <v>3606537</v>
      </c>
      <c r="AX89" s="3">
        <v>3702138</v>
      </c>
      <c r="AY89" s="3">
        <v>3799299</v>
      </c>
      <c r="AZ89" s="3">
        <v>3897890</v>
      </c>
      <c r="BA89" s="3">
        <v>3997775</v>
      </c>
      <c r="BB89" s="3">
        <v>4098791</v>
      </c>
      <c r="BC89" s="3">
        <v>4200756</v>
      </c>
      <c r="BD89" s="3">
        <v>4303496</v>
      </c>
      <c r="BE89" s="3">
        <v>4406876</v>
      </c>
      <c r="BF89" s="3">
        <v>4510822</v>
      </c>
      <c r="BG89" s="3">
        <v>4615306</v>
      </c>
      <c r="BH89" s="3">
        <v>4720345</v>
      </c>
      <c r="BI89" s="3">
        <v>4825983</v>
      </c>
      <c r="BJ89" s="3">
        <v>4932279</v>
      </c>
      <c r="BK89" s="3">
        <v>5039276</v>
      </c>
      <c r="BL89" s="3">
        <v>5146681</v>
      </c>
      <c r="BM89" s="3">
        <v>5254418</v>
      </c>
      <c r="BN89" s="3">
        <v>5362423</v>
      </c>
      <c r="BO89" s="3">
        <v>5470684</v>
      </c>
      <c r="BP89" s="3">
        <v>5579247</v>
      </c>
      <c r="BQ89" s="3">
        <v>5688478</v>
      </c>
      <c r="BR89" s="3">
        <v>5798524</v>
      </c>
      <c r="BS89" s="3">
        <v>5909656</v>
      </c>
      <c r="BT89" s="3">
        <v>6022273</v>
      </c>
    </row>
    <row r="90" spans="1:72" x14ac:dyDescent="0.2">
      <c r="A90" s="2" t="s">
        <v>180</v>
      </c>
      <c r="B90" s="3">
        <v>470117.62972374097</v>
      </c>
      <c r="C90" s="3">
        <v>481640.97372760403</v>
      </c>
      <c r="D90" s="3">
        <v>489298.83962608001</v>
      </c>
      <c r="E90" s="3">
        <v>495482.299612834</v>
      </c>
      <c r="F90" s="3">
        <v>510387.37573845999</v>
      </c>
      <c r="G90" s="3">
        <v>526991.98474225402</v>
      </c>
      <c r="H90" s="3">
        <v>544329.88230856601</v>
      </c>
      <c r="I90" s="3">
        <v>568765.57480593503</v>
      </c>
      <c r="J90" s="3">
        <v>593965.75045783306</v>
      </c>
      <c r="K90" s="3">
        <v>623458.92921428301</v>
      </c>
      <c r="L90" s="3">
        <v>650402.35373140196</v>
      </c>
      <c r="M90" s="3">
        <v>664214.36785602896</v>
      </c>
      <c r="N90" s="3">
        <v>664902.46130536299</v>
      </c>
      <c r="O90" s="3">
        <v>667287.51512483996</v>
      </c>
      <c r="P90" s="3">
        <v>679328.93361561396</v>
      </c>
      <c r="Q90" s="3">
        <v>694018.50910191797</v>
      </c>
      <c r="R90" s="3">
        <v>719482.17474052904</v>
      </c>
      <c r="S90" s="3">
        <v>746080.52702313499</v>
      </c>
      <c r="T90" s="3">
        <v>758752.86096942099</v>
      </c>
      <c r="U90" s="3">
        <v>730173.77716971305</v>
      </c>
      <c r="V90" s="3">
        <v>739890.93009071099</v>
      </c>
      <c r="W90" s="3">
        <v>752204.75871285296</v>
      </c>
      <c r="X90" s="3">
        <v>744251.98883963004</v>
      </c>
      <c r="Y90" s="3">
        <v>743350.69109648105</v>
      </c>
      <c r="Z90" s="3">
        <v>753899.28099007998</v>
      </c>
      <c r="AA90" s="3">
        <v>770938.05390135397</v>
      </c>
      <c r="AB90" s="3">
        <v>787477.68565624603</v>
      </c>
      <c r="AC90" s="3">
        <v>813372.343034024</v>
      </c>
      <c r="AD90" s="3">
        <v>840207.73184265697</v>
      </c>
      <c r="AE90" s="3">
        <v>864958.71836469299</v>
      </c>
      <c r="AF90" s="3">
        <v>880130.9</v>
      </c>
      <c r="AG90" s="3">
        <v>893819.5</v>
      </c>
      <c r="AH90" s="3">
        <v>907921.6</v>
      </c>
      <c r="AI90" s="3">
        <v>922883.9</v>
      </c>
      <c r="AJ90" s="3">
        <v>938795.8</v>
      </c>
      <c r="AK90" s="3">
        <v>955576.7</v>
      </c>
      <c r="AL90" s="3">
        <v>973023.6</v>
      </c>
      <c r="AM90" s="3">
        <v>991000.7</v>
      </c>
      <c r="AN90" s="3">
        <v>1009437</v>
      </c>
      <c r="AO90" s="3">
        <v>1028319</v>
      </c>
      <c r="AP90" s="3">
        <v>1047679</v>
      </c>
      <c r="AQ90" s="3">
        <v>1067583</v>
      </c>
      <c r="AR90" s="3">
        <v>1088118</v>
      </c>
      <c r="AS90" s="3">
        <v>1109361</v>
      </c>
      <c r="AT90" s="3">
        <v>1131370</v>
      </c>
      <c r="AU90" s="3">
        <v>1154203</v>
      </c>
      <c r="AV90" s="3">
        <v>1177939</v>
      </c>
      <c r="AW90" s="3">
        <v>1202511</v>
      </c>
      <c r="AX90" s="3">
        <v>1227985</v>
      </c>
      <c r="AY90" s="3">
        <v>1254399</v>
      </c>
      <c r="AZ90" s="3">
        <v>1281758</v>
      </c>
      <c r="BA90" s="3">
        <v>1310053</v>
      </c>
      <c r="BB90" s="3">
        <v>1339426</v>
      </c>
      <c r="BC90" s="3">
        <v>1369845</v>
      </c>
      <c r="BD90" s="3">
        <v>1401269</v>
      </c>
      <c r="BE90" s="3">
        <v>1433664</v>
      </c>
      <c r="BF90" s="3">
        <v>1467028</v>
      </c>
      <c r="BG90" s="3">
        <v>1501378</v>
      </c>
      <c r="BH90" s="3">
        <v>1536721</v>
      </c>
      <c r="BI90" s="3">
        <v>1573032</v>
      </c>
      <c r="BJ90" s="3">
        <v>1610258</v>
      </c>
      <c r="BK90" s="3">
        <v>1648351</v>
      </c>
      <c r="BL90" s="3">
        <v>1687072</v>
      </c>
      <c r="BM90" s="3">
        <v>1726396</v>
      </c>
      <c r="BN90" s="3">
        <v>1766295</v>
      </c>
      <c r="BO90" s="3">
        <v>1806748</v>
      </c>
      <c r="BP90" s="3">
        <v>1847753</v>
      </c>
      <c r="BQ90" s="3">
        <v>1889581</v>
      </c>
      <c r="BR90" s="3">
        <v>1932299</v>
      </c>
      <c r="BS90" s="3">
        <v>1975986</v>
      </c>
      <c r="BT90" s="3">
        <v>2020737</v>
      </c>
    </row>
    <row r="91" spans="1:72" x14ac:dyDescent="0.2">
      <c r="A91" s="2" t="s">
        <v>178</v>
      </c>
      <c r="B91" s="3">
        <v>169006.80199675899</v>
      </c>
      <c r="C91" s="3">
        <v>174220.32463072601</v>
      </c>
      <c r="D91" s="3">
        <v>180447.55747803801</v>
      </c>
      <c r="E91" s="3">
        <v>185581.85146479099</v>
      </c>
      <c r="F91" s="3">
        <v>194963.85203562499</v>
      </c>
      <c r="G91" s="3">
        <v>203062.527009168</v>
      </c>
      <c r="H91" s="3">
        <v>213272.51156527299</v>
      </c>
      <c r="I91" s="3">
        <v>224543.20806035501</v>
      </c>
      <c r="J91" s="3">
        <v>230436.27252079599</v>
      </c>
      <c r="K91" s="3">
        <v>235075.56099204399</v>
      </c>
      <c r="L91" s="3">
        <v>242610.41357753199</v>
      </c>
      <c r="M91" s="3">
        <v>247669.64362693799</v>
      </c>
      <c r="N91" s="3">
        <v>251230.569722157</v>
      </c>
      <c r="O91" s="3">
        <v>253541.28957949599</v>
      </c>
      <c r="P91" s="3">
        <v>263579.23195423099</v>
      </c>
      <c r="Q91" s="3">
        <v>270497.310840511</v>
      </c>
      <c r="R91" s="3">
        <v>276976.01283592399</v>
      </c>
      <c r="S91" s="3">
        <v>285243.85435783502</v>
      </c>
      <c r="T91" s="3">
        <v>286615.23382086598</v>
      </c>
      <c r="U91" s="3">
        <v>281768.60229414498</v>
      </c>
      <c r="V91" s="3">
        <v>283717.28987241501</v>
      </c>
      <c r="W91" s="3">
        <v>286475.02192204201</v>
      </c>
      <c r="X91" s="3">
        <v>294271.75543029699</v>
      </c>
      <c r="Y91" s="3">
        <v>297345.21215167397</v>
      </c>
      <c r="Z91" s="3">
        <v>303218.04802133702</v>
      </c>
      <c r="AA91" s="3">
        <v>309191.630205856</v>
      </c>
      <c r="AB91" s="3">
        <v>312566.23511444998</v>
      </c>
      <c r="AC91" s="3">
        <v>318563.71480081801</v>
      </c>
      <c r="AD91" s="3">
        <v>324153.15052229899</v>
      </c>
      <c r="AE91" s="3">
        <v>329327.93724683399</v>
      </c>
      <c r="AF91" s="3">
        <v>335085.7</v>
      </c>
      <c r="AG91" s="3">
        <v>340908.7</v>
      </c>
      <c r="AH91" s="3">
        <v>346968.7</v>
      </c>
      <c r="AI91" s="3">
        <v>353301.1</v>
      </c>
      <c r="AJ91" s="3">
        <v>359901.4</v>
      </c>
      <c r="AK91" s="3">
        <v>366767.9</v>
      </c>
      <c r="AL91" s="3">
        <v>373870</v>
      </c>
      <c r="AM91" s="3">
        <v>381180.5</v>
      </c>
      <c r="AN91" s="3">
        <v>388679.4</v>
      </c>
      <c r="AO91" s="3">
        <v>396354.3</v>
      </c>
      <c r="AP91" s="3">
        <v>404200.7</v>
      </c>
      <c r="AQ91" s="3">
        <v>412220.6</v>
      </c>
      <c r="AR91" s="3">
        <v>420420.7</v>
      </c>
      <c r="AS91" s="3">
        <v>428812.79999999999</v>
      </c>
      <c r="AT91" s="3">
        <v>437409.4</v>
      </c>
      <c r="AU91" s="3">
        <v>446227.7</v>
      </c>
      <c r="AV91" s="3">
        <v>455288.4</v>
      </c>
      <c r="AW91" s="3">
        <v>464610.8</v>
      </c>
      <c r="AX91" s="3">
        <v>474215.8</v>
      </c>
      <c r="AY91" s="3">
        <v>484121.7</v>
      </c>
      <c r="AZ91" s="3">
        <v>494346</v>
      </c>
      <c r="BA91" s="3">
        <v>504905.4</v>
      </c>
      <c r="BB91" s="3">
        <v>515808.2</v>
      </c>
      <c r="BC91" s="3">
        <v>527055.30000000005</v>
      </c>
      <c r="BD91" s="3">
        <v>538641.80000000005</v>
      </c>
      <c r="BE91" s="3">
        <v>550563.4</v>
      </c>
      <c r="BF91" s="3">
        <v>562817.19999999995</v>
      </c>
      <c r="BG91" s="3">
        <v>575329</v>
      </c>
      <c r="BH91" s="3">
        <v>588084.4</v>
      </c>
      <c r="BI91" s="3">
        <v>601067.4</v>
      </c>
      <c r="BJ91" s="3">
        <v>614264.6</v>
      </c>
      <c r="BK91" s="3">
        <v>627666.19999999995</v>
      </c>
      <c r="BL91" s="3">
        <v>641341</v>
      </c>
      <c r="BM91" s="3">
        <v>655286.6</v>
      </c>
      <c r="BN91" s="3">
        <v>669503.30000000005</v>
      </c>
      <c r="BO91" s="3">
        <v>684001.3</v>
      </c>
      <c r="BP91" s="3">
        <v>698799.6</v>
      </c>
      <c r="BQ91" s="3">
        <v>713925.6</v>
      </c>
      <c r="BR91" s="3">
        <v>729407.6</v>
      </c>
      <c r="BS91" s="3">
        <v>745270.8</v>
      </c>
      <c r="BT91" s="3">
        <v>761539.3</v>
      </c>
    </row>
    <row r="92" spans="1:72" x14ac:dyDescent="0.2">
      <c r="A92" s="2" t="s">
        <v>172</v>
      </c>
      <c r="B92" s="3">
        <v>76306.952121843395</v>
      </c>
      <c r="C92" s="3">
        <v>74653.019840663794</v>
      </c>
      <c r="D92" s="3">
        <v>75268.005047001905</v>
      </c>
      <c r="E92" s="3">
        <v>78984.027388763207</v>
      </c>
      <c r="F92" s="3">
        <v>84257.783208477995</v>
      </c>
      <c r="G92" s="3">
        <v>87918.834805538601</v>
      </c>
      <c r="H92" s="3">
        <v>91208.833875870201</v>
      </c>
      <c r="I92" s="3">
        <v>93920.952992536506</v>
      </c>
      <c r="J92" s="3">
        <v>94658.248105833496</v>
      </c>
      <c r="K92" s="3">
        <v>98880.688433149102</v>
      </c>
      <c r="L92" s="3">
        <v>102916.915362791</v>
      </c>
      <c r="M92" s="3">
        <v>105183.084313074</v>
      </c>
      <c r="N92" s="3">
        <v>110529.67636951699</v>
      </c>
      <c r="O92" s="3">
        <v>115628.900074808</v>
      </c>
      <c r="P92" s="3">
        <v>120721.25243701</v>
      </c>
      <c r="Q92" s="3">
        <v>123808.546886258</v>
      </c>
      <c r="R92" s="3">
        <v>127216.73305769599</v>
      </c>
      <c r="S92" s="3">
        <v>132238.99772040601</v>
      </c>
      <c r="T92" s="3">
        <v>131680.35752738599</v>
      </c>
      <c r="U92" s="3">
        <v>132135.240439783</v>
      </c>
      <c r="V92" s="3">
        <v>134744.289410136</v>
      </c>
      <c r="W92" s="3">
        <v>137306.61324749299</v>
      </c>
      <c r="X92" s="3">
        <v>140824.74090833199</v>
      </c>
      <c r="Y92" s="3">
        <v>143914.78389481499</v>
      </c>
      <c r="Z92" s="3">
        <v>148482.16564512701</v>
      </c>
      <c r="AA92" s="3">
        <v>154658.81594654999</v>
      </c>
      <c r="AB92" s="3">
        <v>161062.907704171</v>
      </c>
      <c r="AC92" s="3">
        <v>165940.874162041</v>
      </c>
      <c r="AD92" s="3">
        <v>170964.45895371601</v>
      </c>
      <c r="AE92" s="3">
        <v>176177.21008833</v>
      </c>
      <c r="AF92" s="3">
        <v>181776.8</v>
      </c>
      <c r="AG92" s="3">
        <v>187397.4</v>
      </c>
      <c r="AH92" s="3">
        <v>192769.7</v>
      </c>
      <c r="AI92" s="3">
        <v>197903.2</v>
      </c>
      <c r="AJ92" s="3">
        <v>202946</v>
      </c>
      <c r="AK92" s="3">
        <v>208037.4</v>
      </c>
      <c r="AL92" s="3">
        <v>213202.9</v>
      </c>
      <c r="AM92" s="3">
        <v>218458.3</v>
      </c>
      <c r="AN92" s="3">
        <v>223813</v>
      </c>
      <c r="AO92" s="3">
        <v>229274.3</v>
      </c>
      <c r="AP92" s="3">
        <v>234848.9</v>
      </c>
      <c r="AQ92" s="3">
        <v>240543.5</v>
      </c>
      <c r="AR92" s="3">
        <v>246362.5</v>
      </c>
      <c r="AS92" s="3">
        <v>252310.6</v>
      </c>
      <c r="AT92" s="3">
        <v>258394.6</v>
      </c>
      <c r="AU92" s="3">
        <v>264624.90000000002</v>
      </c>
      <c r="AV92" s="3">
        <v>271015.3</v>
      </c>
      <c r="AW92" s="3">
        <v>277547.8</v>
      </c>
      <c r="AX92" s="3">
        <v>284234.90000000002</v>
      </c>
      <c r="AY92" s="3">
        <v>291091.3</v>
      </c>
      <c r="AZ92" s="3">
        <v>298131.8</v>
      </c>
      <c r="BA92" s="3">
        <v>305368.3</v>
      </c>
      <c r="BB92" s="3">
        <v>312838.09999999998</v>
      </c>
      <c r="BC92" s="3">
        <v>320539</v>
      </c>
      <c r="BD92" s="3">
        <v>328466</v>
      </c>
      <c r="BE92" s="3">
        <v>336616.2</v>
      </c>
      <c r="BF92" s="3">
        <v>344989.8</v>
      </c>
      <c r="BG92" s="3">
        <v>353545</v>
      </c>
      <c r="BH92" s="3">
        <v>362277.2</v>
      </c>
      <c r="BI92" s="3">
        <v>371184.5</v>
      </c>
      <c r="BJ92" s="3">
        <v>380269.1</v>
      </c>
      <c r="BK92" s="3">
        <v>389533.7</v>
      </c>
      <c r="BL92" s="3">
        <v>399016.6</v>
      </c>
      <c r="BM92" s="3">
        <v>408709.9</v>
      </c>
      <c r="BN92" s="3">
        <v>418607.7</v>
      </c>
      <c r="BO92" s="3">
        <v>428711.8</v>
      </c>
      <c r="BP92" s="3">
        <v>439032.2</v>
      </c>
      <c r="BQ92" s="3">
        <v>449529.5</v>
      </c>
      <c r="BR92" s="3">
        <v>460217</v>
      </c>
      <c r="BS92" s="3">
        <v>471116.2</v>
      </c>
      <c r="BT92" s="3">
        <v>482257</v>
      </c>
    </row>
    <row r="93" spans="1:72" x14ac:dyDescent="0.2">
      <c r="A93" s="2" t="s">
        <v>152</v>
      </c>
      <c r="B93" s="3">
        <v>378234.19535006199</v>
      </c>
      <c r="C93" s="3">
        <v>351698.87728853</v>
      </c>
      <c r="D93" s="3">
        <v>360544.02887770702</v>
      </c>
      <c r="E93" s="3">
        <v>374022.28350092901</v>
      </c>
      <c r="F93" s="3">
        <v>393818.54260385002</v>
      </c>
      <c r="G93" s="3">
        <v>421196.24303520902</v>
      </c>
      <c r="H93" s="3">
        <v>447782.28005450399</v>
      </c>
      <c r="I93" s="3">
        <v>479067.07874536898</v>
      </c>
      <c r="J93" s="3">
        <v>502616.922912282</v>
      </c>
      <c r="K93" s="3">
        <v>524984.82057594496</v>
      </c>
      <c r="L93" s="3">
        <v>548468.62949626101</v>
      </c>
      <c r="M93" s="3">
        <v>555477.45603329805</v>
      </c>
      <c r="N93" s="3">
        <v>563502.00465737097</v>
      </c>
      <c r="O93" s="3">
        <v>583576.68070790102</v>
      </c>
      <c r="P93" s="3">
        <v>613547.01610861695</v>
      </c>
      <c r="Q93" s="3">
        <v>634982.75011601194</v>
      </c>
      <c r="R93" s="3">
        <v>674222.58611975901</v>
      </c>
      <c r="S93" s="3">
        <v>721653.16854064097</v>
      </c>
      <c r="T93" s="3">
        <v>752321.19517025305</v>
      </c>
      <c r="U93" s="3">
        <v>773538.28377027705</v>
      </c>
      <c r="V93" s="3">
        <v>801439.83325717296</v>
      </c>
      <c r="W93" s="3">
        <v>841650.40385423403</v>
      </c>
      <c r="X93" s="3">
        <v>855183.12946601305</v>
      </c>
      <c r="Y93" s="3">
        <v>867086.63349169795</v>
      </c>
      <c r="Z93" s="3">
        <v>895553.95500278997</v>
      </c>
      <c r="AA93" s="3">
        <v>929984.14655973995</v>
      </c>
      <c r="AB93" s="3">
        <v>957601.34056882805</v>
      </c>
      <c r="AC93" s="3">
        <v>1002125.430718</v>
      </c>
      <c r="AD93" s="3">
        <v>1048300.59251764</v>
      </c>
      <c r="AE93" s="3">
        <v>1087835.3797744999</v>
      </c>
      <c r="AF93" s="3">
        <v>1113723</v>
      </c>
      <c r="AG93" s="3">
        <v>1137303</v>
      </c>
      <c r="AH93" s="3">
        <v>1161005</v>
      </c>
      <c r="AI93" s="3">
        <v>1185100</v>
      </c>
      <c r="AJ93" s="3">
        <v>1209565</v>
      </c>
      <c r="AK93" s="3">
        <v>1234318</v>
      </c>
      <c r="AL93" s="3">
        <v>1259101</v>
      </c>
      <c r="AM93" s="3">
        <v>1283637</v>
      </c>
      <c r="AN93" s="3">
        <v>1307807</v>
      </c>
      <c r="AO93" s="3">
        <v>1331521</v>
      </c>
      <c r="AP93" s="3">
        <v>1354704</v>
      </c>
      <c r="AQ93" s="3">
        <v>1377274</v>
      </c>
      <c r="AR93" s="3">
        <v>1399146</v>
      </c>
      <c r="AS93" s="3">
        <v>1420225</v>
      </c>
      <c r="AT93" s="3">
        <v>1440414</v>
      </c>
      <c r="AU93" s="3">
        <v>1459621</v>
      </c>
      <c r="AV93" s="3">
        <v>1477773</v>
      </c>
      <c r="AW93" s="3">
        <v>1494942</v>
      </c>
      <c r="AX93" s="3">
        <v>1511103</v>
      </c>
      <c r="AY93" s="3">
        <v>1526260</v>
      </c>
      <c r="AZ93" s="3">
        <v>1540444</v>
      </c>
      <c r="BA93" s="3">
        <v>1553712</v>
      </c>
      <c r="BB93" s="3">
        <v>1566013</v>
      </c>
      <c r="BC93" s="3">
        <v>1577448</v>
      </c>
      <c r="BD93" s="3">
        <v>1588123</v>
      </c>
      <c r="BE93" s="3">
        <v>1598151</v>
      </c>
      <c r="BF93" s="3">
        <v>1607655</v>
      </c>
      <c r="BG93" s="3">
        <v>1616769</v>
      </c>
      <c r="BH93" s="3">
        <v>1625620</v>
      </c>
      <c r="BI93" s="3">
        <v>1634321</v>
      </c>
      <c r="BJ93" s="3">
        <v>1642975</v>
      </c>
      <c r="BK93" s="3">
        <v>1651694</v>
      </c>
      <c r="BL93" s="3">
        <v>1660585</v>
      </c>
      <c r="BM93" s="3">
        <v>1669751</v>
      </c>
      <c r="BN93" s="3">
        <v>1679281</v>
      </c>
      <c r="BO93" s="3">
        <v>1689240</v>
      </c>
      <c r="BP93" s="3">
        <v>1699652</v>
      </c>
      <c r="BQ93" s="3">
        <v>1710445</v>
      </c>
      <c r="BR93" s="3">
        <v>1721466</v>
      </c>
      <c r="BS93" s="3">
        <v>1732501</v>
      </c>
      <c r="BT93" s="3">
        <v>1743319</v>
      </c>
    </row>
    <row r="94" spans="1:72" x14ac:dyDescent="0.2">
      <c r="A94" s="2" t="s">
        <v>144</v>
      </c>
      <c r="B94" s="3">
        <v>202042.84996794199</v>
      </c>
      <c r="C94" s="3">
        <v>210868.49881032799</v>
      </c>
      <c r="D94" s="3">
        <v>213165.861493907</v>
      </c>
      <c r="E94" s="3">
        <v>208810.292385857</v>
      </c>
      <c r="F94" s="3">
        <v>210824.97391918499</v>
      </c>
      <c r="G94" s="3">
        <v>219854.144587502</v>
      </c>
      <c r="H94" s="3">
        <v>227541.746890418</v>
      </c>
      <c r="I94" s="3">
        <v>237613.22336443199</v>
      </c>
      <c r="J94" s="3">
        <v>248999.10763671901</v>
      </c>
      <c r="K94" s="3">
        <v>258680.72425642199</v>
      </c>
      <c r="L94" s="3">
        <v>268478.24115240597</v>
      </c>
      <c r="M94" s="3">
        <v>273695.59288844297</v>
      </c>
      <c r="N94" s="3">
        <v>275799.75281318702</v>
      </c>
      <c r="O94" s="3">
        <v>273223.21724287601</v>
      </c>
      <c r="P94" s="3">
        <v>278172.882681911</v>
      </c>
      <c r="Q94" s="3">
        <v>280305.86909801699</v>
      </c>
      <c r="R94" s="3">
        <v>284659.17180030397</v>
      </c>
      <c r="S94" s="3">
        <v>291752.88202451903</v>
      </c>
      <c r="T94" s="3">
        <v>292334.266195526</v>
      </c>
      <c r="U94" s="3">
        <v>283628.245438196</v>
      </c>
      <c r="V94" s="3">
        <v>289013.47146304097</v>
      </c>
      <c r="W94" s="3">
        <v>283733.62045349402</v>
      </c>
      <c r="X94" s="3">
        <v>272304.10184754099</v>
      </c>
      <c r="Y94" s="3">
        <v>269226.64116323699</v>
      </c>
      <c r="Z94" s="3">
        <v>271631.338761914</v>
      </c>
      <c r="AA94" s="3">
        <v>276580.64503749099</v>
      </c>
      <c r="AB94" s="3">
        <v>281059.63079114503</v>
      </c>
      <c r="AC94" s="3">
        <v>288566.763925242</v>
      </c>
      <c r="AD94" s="3">
        <v>294778.43704499898</v>
      </c>
      <c r="AE94" s="3">
        <v>301275.07854746998</v>
      </c>
      <c r="AF94" s="3">
        <v>307469</v>
      </c>
      <c r="AG94" s="3">
        <v>313015</v>
      </c>
      <c r="AH94" s="3">
        <v>317958.8</v>
      </c>
      <c r="AI94" s="3">
        <v>322590.2</v>
      </c>
      <c r="AJ94" s="3">
        <v>327167</v>
      </c>
      <c r="AK94" s="3">
        <v>331797.90000000002</v>
      </c>
      <c r="AL94" s="3">
        <v>336490.7</v>
      </c>
      <c r="AM94" s="3">
        <v>341242.1</v>
      </c>
      <c r="AN94" s="3">
        <v>346052</v>
      </c>
      <c r="AO94" s="3">
        <v>350916.6</v>
      </c>
      <c r="AP94" s="3">
        <v>355822.8</v>
      </c>
      <c r="AQ94" s="3">
        <v>360757.1</v>
      </c>
      <c r="AR94" s="3">
        <v>365674.3</v>
      </c>
      <c r="AS94" s="3">
        <v>370569.6</v>
      </c>
      <c r="AT94" s="3">
        <v>375447.1</v>
      </c>
      <c r="AU94" s="3">
        <v>380311.2</v>
      </c>
      <c r="AV94" s="3">
        <v>385167.8</v>
      </c>
      <c r="AW94" s="3">
        <v>390017.5</v>
      </c>
      <c r="AX94" s="3">
        <v>394867.4</v>
      </c>
      <c r="AY94" s="3">
        <v>399737.7</v>
      </c>
      <c r="AZ94" s="3">
        <v>404650.6</v>
      </c>
      <c r="BA94" s="3">
        <v>409628.9</v>
      </c>
      <c r="BB94" s="3">
        <v>414690.4</v>
      </c>
      <c r="BC94" s="3">
        <v>419850.7</v>
      </c>
      <c r="BD94" s="3">
        <v>425129.4</v>
      </c>
      <c r="BE94" s="3">
        <v>430539</v>
      </c>
      <c r="BF94" s="3">
        <v>436088</v>
      </c>
      <c r="BG94" s="3">
        <v>441783.2</v>
      </c>
      <c r="BH94" s="3">
        <v>447634.4</v>
      </c>
      <c r="BI94" s="3">
        <v>453657.4</v>
      </c>
      <c r="BJ94" s="3">
        <v>459868.1</v>
      </c>
      <c r="BK94" s="3">
        <v>466287.4</v>
      </c>
      <c r="BL94" s="3">
        <v>472899.6</v>
      </c>
      <c r="BM94" s="3">
        <v>479731</v>
      </c>
      <c r="BN94" s="3">
        <v>486806</v>
      </c>
      <c r="BO94" s="3">
        <v>494137.1</v>
      </c>
      <c r="BP94" s="3">
        <v>501726.3</v>
      </c>
      <c r="BQ94" s="3">
        <v>509570.9</v>
      </c>
      <c r="BR94" s="3">
        <v>517662.9</v>
      </c>
      <c r="BS94" s="3">
        <v>525993.9</v>
      </c>
      <c r="BT94" s="3">
        <v>534555.4</v>
      </c>
    </row>
    <row r="95" spans="1:72" x14ac:dyDescent="0.2">
      <c r="A95" s="2" t="s">
        <v>128</v>
      </c>
      <c r="B95" s="3"/>
      <c r="C95" s="3"/>
      <c r="D95" s="3"/>
      <c r="E95" s="3"/>
      <c r="F95" s="3"/>
      <c r="G95" s="3">
        <v>1817875.9632880399</v>
      </c>
      <c r="H95" s="3">
        <v>1752291.2398999501</v>
      </c>
      <c r="I95" s="3">
        <v>1776492.92778894</v>
      </c>
      <c r="J95" s="3">
        <v>1681541.79471278</v>
      </c>
      <c r="K95" s="3">
        <v>1788338.1956078</v>
      </c>
      <c r="L95" s="3">
        <v>1967988.52064063</v>
      </c>
      <c r="M95" s="3">
        <v>2068181.1617080299</v>
      </c>
      <c r="N95" s="3">
        <v>2166291.1735219699</v>
      </c>
      <c r="O95" s="3">
        <v>2323414.5080248802</v>
      </c>
      <c r="P95" s="3">
        <v>2490141.5638314602</v>
      </c>
      <c r="Q95" s="3">
        <v>2648917.6390319299</v>
      </c>
      <c r="R95" s="3">
        <v>2864895.3416447202</v>
      </c>
      <c r="S95" s="3">
        <v>3109416.4642150602</v>
      </c>
      <c r="T95" s="3">
        <v>3272597.1905025602</v>
      </c>
      <c r="U95" s="3">
        <v>3016651.1283191401</v>
      </c>
      <c r="V95" s="3">
        <v>3152512.8187625101</v>
      </c>
      <c r="W95" s="3">
        <v>3282938.5055269301</v>
      </c>
      <c r="X95" s="3">
        <v>3402959.4975110502</v>
      </c>
      <c r="Y95" s="3">
        <v>3463714.39083387</v>
      </c>
      <c r="Z95" s="3">
        <v>3489297.4082314102</v>
      </c>
      <c r="AA95" s="3">
        <v>3390611.6766597801</v>
      </c>
      <c r="AB95" s="3">
        <v>3387110.8441113899</v>
      </c>
      <c r="AC95" s="3">
        <v>3439464.8849207</v>
      </c>
      <c r="AD95" s="3">
        <v>3500000.1914917198</v>
      </c>
      <c r="AE95" s="3">
        <v>3554137.3710422898</v>
      </c>
      <c r="AF95" s="3">
        <v>3582791</v>
      </c>
      <c r="AG95" s="3">
        <v>3595881</v>
      </c>
      <c r="AH95" s="3">
        <v>3600247</v>
      </c>
      <c r="AI95" s="3">
        <v>3601444</v>
      </c>
      <c r="AJ95" s="3">
        <v>3603991</v>
      </c>
      <c r="AK95" s="3">
        <v>3609290</v>
      </c>
      <c r="AL95" s="3">
        <v>3617527</v>
      </c>
      <c r="AM95" s="3">
        <v>3629144</v>
      </c>
      <c r="AN95" s="3">
        <v>3644320</v>
      </c>
      <c r="AO95" s="3">
        <v>3663035</v>
      </c>
      <c r="AP95" s="3">
        <v>3685111</v>
      </c>
      <c r="AQ95" s="3">
        <v>3710269</v>
      </c>
      <c r="AR95" s="3">
        <v>3738044</v>
      </c>
      <c r="AS95" s="3">
        <v>3768002</v>
      </c>
      <c r="AT95" s="3">
        <v>3799572</v>
      </c>
      <c r="AU95" s="3">
        <v>3832127</v>
      </c>
      <c r="AV95" s="3">
        <v>3865112</v>
      </c>
      <c r="AW95" s="3">
        <v>3898184</v>
      </c>
      <c r="AX95" s="3">
        <v>3931061</v>
      </c>
      <c r="AY95" s="3">
        <v>3963457</v>
      </c>
      <c r="AZ95" s="3">
        <v>3995085</v>
      </c>
      <c r="BA95" s="3">
        <v>4025743</v>
      </c>
      <c r="BB95" s="3">
        <v>4055664</v>
      </c>
      <c r="BC95" s="3">
        <v>4084980</v>
      </c>
      <c r="BD95" s="3">
        <v>4113820</v>
      </c>
      <c r="BE95" s="3">
        <v>4142324</v>
      </c>
      <c r="BF95" s="3">
        <v>4170743</v>
      </c>
      <c r="BG95" s="3">
        <v>4199438</v>
      </c>
      <c r="BH95" s="3">
        <v>4229062</v>
      </c>
      <c r="BI95" s="3">
        <v>4260266</v>
      </c>
      <c r="BJ95" s="3">
        <v>4293654</v>
      </c>
      <c r="BK95" s="3">
        <v>4329848</v>
      </c>
      <c r="BL95" s="3">
        <v>4369648</v>
      </c>
      <c r="BM95" s="3">
        <v>4413875</v>
      </c>
      <c r="BN95" s="3">
        <v>4463226</v>
      </c>
      <c r="BO95" s="3">
        <v>4518146</v>
      </c>
      <c r="BP95" s="3">
        <v>4578781</v>
      </c>
      <c r="BQ95" s="3">
        <v>4645030</v>
      </c>
      <c r="BR95" s="3">
        <v>4716432</v>
      </c>
      <c r="BS95" s="3">
        <v>4792187</v>
      </c>
      <c r="BT95" s="3">
        <v>4871356</v>
      </c>
    </row>
    <row r="96" spans="1:72" x14ac:dyDescent="0.2">
      <c r="A96" s="2" t="s">
        <v>122</v>
      </c>
      <c r="B96" s="3">
        <v>553389.03840465297</v>
      </c>
      <c r="C96" s="3">
        <v>603768.42164008203</v>
      </c>
      <c r="D96" s="3">
        <v>631714.16455977003</v>
      </c>
      <c r="E96" s="3">
        <v>631878.77318170504</v>
      </c>
      <c r="F96" s="3">
        <v>636084.29484904802</v>
      </c>
      <c r="G96" s="3">
        <v>637362.29789990105</v>
      </c>
      <c r="H96" s="3">
        <v>658929.456719624</v>
      </c>
      <c r="I96" s="3">
        <v>676013.31682248798</v>
      </c>
      <c r="J96" s="3">
        <v>695175.36077727797</v>
      </c>
      <c r="K96" s="3">
        <v>689971.89933945599</v>
      </c>
      <c r="L96" s="3">
        <v>723536.05459809303</v>
      </c>
      <c r="M96" s="3">
        <v>727498.09267882397</v>
      </c>
      <c r="N96" s="3">
        <v>728427.44552349602</v>
      </c>
      <c r="O96" s="3">
        <v>784219.48032045399</v>
      </c>
      <c r="P96" s="3">
        <v>856792.44963129901</v>
      </c>
      <c r="Q96" s="3">
        <v>918961.92541279201</v>
      </c>
      <c r="R96" s="3">
        <v>970210.07637509797</v>
      </c>
      <c r="S96" s="3">
        <v>1028347.78403462</v>
      </c>
      <c r="T96" s="3">
        <v>1115008.5079060399</v>
      </c>
      <c r="U96" s="3">
        <v>1135403.97340991</v>
      </c>
      <c r="V96" s="3">
        <v>1219815.0461148799</v>
      </c>
      <c r="W96" s="3">
        <v>1341758.9299824401</v>
      </c>
      <c r="X96" s="3">
        <v>1414367.65431761</v>
      </c>
      <c r="Y96" s="3">
        <v>1452544.3782267999</v>
      </c>
      <c r="Z96" s="3">
        <v>1505598.0980414799</v>
      </c>
      <c r="AA96" s="3">
        <v>1567423.88931778</v>
      </c>
      <c r="AB96" s="3">
        <v>1593610.2765305601</v>
      </c>
      <c r="AC96" s="3">
        <v>1581889.42911109</v>
      </c>
      <c r="AD96" s="3">
        <v>1607575.7400211501</v>
      </c>
      <c r="AE96" s="3">
        <v>1640774.2021061101</v>
      </c>
      <c r="AF96" s="3">
        <v>1686648</v>
      </c>
      <c r="AG96" s="3">
        <v>1730028</v>
      </c>
      <c r="AH96" s="3">
        <v>1767250</v>
      </c>
      <c r="AI96" s="3">
        <v>1799192</v>
      </c>
      <c r="AJ96" s="3">
        <v>1829051</v>
      </c>
      <c r="AK96" s="3">
        <v>1859603</v>
      </c>
      <c r="AL96" s="3">
        <v>1891361</v>
      </c>
      <c r="AM96" s="3">
        <v>1924746</v>
      </c>
      <c r="AN96" s="3">
        <v>1960026</v>
      </c>
      <c r="AO96" s="3">
        <v>1997268</v>
      </c>
      <c r="AP96" s="3">
        <v>2036354</v>
      </c>
      <c r="AQ96" s="3">
        <v>2077103</v>
      </c>
      <c r="AR96" s="3">
        <v>2119355</v>
      </c>
      <c r="AS96" s="3">
        <v>2163117</v>
      </c>
      <c r="AT96" s="3">
        <v>2208326</v>
      </c>
      <c r="AU96" s="3">
        <v>2254859</v>
      </c>
      <c r="AV96" s="3">
        <v>2302633</v>
      </c>
      <c r="AW96" s="3">
        <v>2351784</v>
      </c>
      <c r="AX96" s="3">
        <v>2402527</v>
      </c>
      <c r="AY96" s="3">
        <v>2455060</v>
      </c>
      <c r="AZ96" s="3">
        <v>2509517</v>
      </c>
      <c r="BA96" s="3">
        <v>2565983</v>
      </c>
      <c r="BB96" s="3">
        <v>2624379</v>
      </c>
      <c r="BC96" s="3">
        <v>2684782</v>
      </c>
      <c r="BD96" s="3">
        <v>2747194</v>
      </c>
      <c r="BE96" s="3">
        <v>2811527</v>
      </c>
      <c r="BF96" s="3">
        <v>2877633</v>
      </c>
      <c r="BG96" s="3">
        <v>2945394</v>
      </c>
      <c r="BH96" s="3">
        <v>3014584</v>
      </c>
      <c r="BI96" s="3">
        <v>3084855</v>
      </c>
      <c r="BJ96" s="3">
        <v>3155821</v>
      </c>
      <c r="BK96" s="3">
        <v>3227174</v>
      </c>
      <c r="BL96" s="3">
        <v>3298831</v>
      </c>
      <c r="BM96" s="3">
        <v>3370791</v>
      </c>
      <c r="BN96" s="3">
        <v>3443062</v>
      </c>
      <c r="BO96" s="3">
        <v>3515665</v>
      </c>
      <c r="BP96" s="3">
        <v>3588702</v>
      </c>
      <c r="BQ96" s="3">
        <v>3662195</v>
      </c>
      <c r="BR96" s="3">
        <v>3736503</v>
      </c>
      <c r="BS96" s="3">
        <v>3811932</v>
      </c>
      <c r="BT96" s="3">
        <v>3888646</v>
      </c>
    </row>
    <row r="97" spans="1:72" x14ac:dyDescent="0.2">
      <c r="A97" s="2" t="s">
        <v>90</v>
      </c>
      <c r="B97" s="3"/>
      <c r="C97" s="3"/>
      <c r="D97" s="3">
        <v>61286.146489806197</v>
      </c>
      <c r="E97" s="3">
        <v>62451.396719819197</v>
      </c>
      <c r="F97" s="3">
        <v>66326.837055294498</v>
      </c>
      <c r="G97" s="3">
        <v>70202.642711146997</v>
      </c>
      <c r="H97" s="3">
        <v>74946.338633315696</v>
      </c>
      <c r="I97" s="3">
        <v>79493.739956198304</v>
      </c>
      <c r="J97" s="3">
        <v>82682.880717946799</v>
      </c>
      <c r="K97" s="3">
        <v>82513.323398305394</v>
      </c>
      <c r="L97" s="3">
        <v>83511.877670081099</v>
      </c>
      <c r="M97" s="3">
        <v>86281.522511909396</v>
      </c>
      <c r="N97" s="3">
        <v>90183.856555273407</v>
      </c>
      <c r="O97" s="3">
        <v>95070.663559607696</v>
      </c>
      <c r="P97" s="3">
        <v>100070.274202146</v>
      </c>
      <c r="Q97" s="3">
        <v>106825.979219997</v>
      </c>
      <c r="R97" s="3">
        <v>115855.85930895001</v>
      </c>
      <c r="S97" s="3">
        <v>128367.80214246101</v>
      </c>
      <c r="T97" s="3">
        <v>135594.62572116099</v>
      </c>
      <c r="U97" s="3">
        <v>128241.949746896</v>
      </c>
      <c r="V97" s="3">
        <v>134707.54549985999</v>
      </c>
      <c r="W97" s="3">
        <v>138505.08526574899</v>
      </c>
      <c r="X97" s="3">
        <v>140800.320488192</v>
      </c>
      <c r="Y97" s="3">
        <v>142899.15544998899</v>
      </c>
      <c r="Z97" s="3">
        <v>146829.36094123099</v>
      </c>
      <c r="AA97" s="3">
        <v>152482.439074967</v>
      </c>
      <c r="AB97" s="3">
        <v>157552.01555406401</v>
      </c>
      <c r="AC97" s="3">
        <v>162909.046129294</v>
      </c>
      <c r="AD97" s="3">
        <v>169498.912261177</v>
      </c>
      <c r="AE97" s="3">
        <v>177169.348353621</v>
      </c>
      <c r="AF97" s="3">
        <v>183557.4</v>
      </c>
      <c r="AG97" s="3">
        <v>189550.8</v>
      </c>
      <c r="AH97" s="3">
        <v>195319.1</v>
      </c>
      <c r="AI97" s="3">
        <v>200986</v>
      </c>
      <c r="AJ97" s="3">
        <v>206681.7</v>
      </c>
      <c r="AK97" s="3">
        <v>212468</v>
      </c>
      <c r="AL97" s="3">
        <v>218325.5</v>
      </c>
      <c r="AM97" s="3">
        <v>224215.4</v>
      </c>
      <c r="AN97" s="3">
        <v>230123.2</v>
      </c>
      <c r="AO97" s="3">
        <v>236029.8</v>
      </c>
      <c r="AP97" s="3">
        <v>241908.2</v>
      </c>
      <c r="AQ97" s="3">
        <v>247726.2</v>
      </c>
      <c r="AR97" s="3">
        <v>253476.2</v>
      </c>
      <c r="AS97" s="3">
        <v>259128.4</v>
      </c>
      <c r="AT97" s="3">
        <v>264666.90000000002</v>
      </c>
      <c r="AU97" s="3">
        <v>270087.09999999998</v>
      </c>
      <c r="AV97" s="3">
        <v>275393.7</v>
      </c>
      <c r="AW97" s="3">
        <v>280566.90000000002</v>
      </c>
      <c r="AX97" s="3">
        <v>285616</v>
      </c>
      <c r="AY97" s="3">
        <v>290559.8</v>
      </c>
      <c r="AZ97" s="3">
        <v>295424.90000000002</v>
      </c>
      <c r="BA97" s="3">
        <v>300238.7</v>
      </c>
      <c r="BB97" s="3">
        <v>305016.8</v>
      </c>
      <c r="BC97" s="3">
        <v>309766.8</v>
      </c>
      <c r="BD97" s="3">
        <v>314492.3</v>
      </c>
      <c r="BE97" s="3">
        <v>319194.5</v>
      </c>
      <c r="BF97" s="3">
        <v>323873.3</v>
      </c>
      <c r="BG97" s="3">
        <v>328557.40000000002</v>
      </c>
      <c r="BH97" s="3">
        <v>333239.8</v>
      </c>
      <c r="BI97" s="3">
        <v>337916.2</v>
      </c>
      <c r="BJ97" s="3">
        <v>342590.8</v>
      </c>
      <c r="BK97" s="3">
        <v>347278.2</v>
      </c>
      <c r="BL97" s="3">
        <v>351971.1</v>
      </c>
      <c r="BM97" s="3">
        <v>356704.5</v>
      </c>
      <c r="BN97" s="3">
        <v>361514.7</v>
      </c>
      <c r="BO97" s="3">
        <v>366435.5</v>
      </c>
      <c r="BP97" s="3">
        <v>371480.5</v>
      </c>
      <c r="BQ97" s="3">
        <v>376642.3</v>
      </c>
      <c r="BR97" s="3">
        <v>381902.7</v>
      </c>
      <c r="BS97" s="3">
        <v>387237</v>
      </c>
      <c r="BT97" s="3">
        <v>392617.4</v>
      </c>
    </row>
    <row r="98" spans="1:72" x14ac:dyDescent="0.2">
      <c r="A98" s="2" t="s">
        <v>88</v>
      </c>
      <c r="B98" s="3">
        <v>36562.3508985109</v>
      </c>
      <c r="C98" s="3">
        <v>33308.262471813898</v>
      </c>
      <c r="D98" s="3">
        <v>31488.399318543401</v>
      </c>
      <c r="E98" s="3">
        <v>32383.746132320801</v>
      </c>
      <c r="F98" s="3">
        <v>34108.986175673999</v>
      </c>
      <c r="G98" s="3">
        <v>35509.896947175803</v>
      </c>
      <c r="H98" s="3">
        <v>36758.524757454798</v>
      </c>
      <c r="I98" s="3">
        <v>38638.495422562002</v>
      </c>
      <c r="J98" s="3">
        <v>39908.014030785002</v>
      </c>
      <c r="K98" s="3">
        <v>42012.903970146399</v>
      </c>
      <c r="L98" s="3">
        <v>43758.722386688998</v>
      </c>
      <c r="M98" s="3">
        <v>45049.327020994999</v>
      </c>
      <c r="N98" s="3">
        <v>46777.556772729702</v>
      </c>
      <c r="O98" s="3">
        <v>48107.013840232103</v>
      </c>
      <c r="P98" s="3">
        <v>50200.532674882103</v>
      </c>
      <c r="Q98" s="3">
        <v>52210.063729269299</v>
      </c>
      <c r="R98" s="3">
        <v>55163.064469807498</v>
      </c>
      <c r="S98" s="3">
        <v>58992.288959257399</v>
      </c>
      <c r="T98" s="3">
        <v>60939.111295598203</v>
      </c>
      <c r="U98" s="3">
        <v>56187.520253765397</v>
      </c>
      <c r="V98" s="3">
        <v>56882.984637742302</v>
      </c>
      <c r="W98" s="3">
        <v>57252.363948031598</v>
      </c>
      <c r="X98" s="3">
        <v>55723.965052653897</v>
      </c>
      <c r="Y98" s="3">
        <v>55093.139183189604</v>
      </c>
      <c r="Z98" s="3">
        <v>56734.471892618298</v>
      </c>
      <c r="AA98" s="3">
        <v>58016.048141052503</v>
      </c>
      <c r="AB98" s="3">
        <v>59842.599581539696</v>
      </c>
      <c r="AC98" s="3">
        <v>62835.213265076098</v>
      </c>
      <c r="AD98" s="3">
        <v>65947.5278020853</v>
      </c>
      <c r="AE98" s="3">
        <v>68548.737024905393</v>
      </c>
      <c r="AF98" s="3">
        <v>69257.929999999993</v>
      </c>
      <c r="AG98" s="3">
        <v>69639</v>
      </c>
      <c r="AH98" s="3">
        <v>70070.240000000005</v>
      </c>
      <c r="AI98" s="3">
        <v>70632.55</v>
      </c>
      <c r="AJ98" s="3">
        <v>71324.679999999993</v>
      </c>
      <c r="AK98" s="3">
        <v>72113.83</v>
      </c>
      <c r="AL98" s="3">
        <v>72964.37</v>
      </c>
      <c r="AM98" s="3">
        <v>73850.11</v>
      </c>
      <c r="AN98" s="3">
        <v>74763.62</v>
      </c>
      <c r="AO98" s="3">
        <v>75701.38</v>
      </c>
      <c r="AP98" s="3">
        <v>76659.5</v>
      </c>
      <c r="AQ98" s="3">
        <v>77633.16</v>
      </c>
      <c r="AR98" s="3">
        <v>78625.789999999994</v>
      </c>
      <c r="AS98" s="3">
        <v>79635.289999999994</v>
      </c>
      <c r="AT98" s="3">
        <v>80660.009999999995</v>
      </c>
      <c r="AU98" s="3">
        <v>81698.240000000005</v>
      </c>
      <c r="AV98" s="3">
        <v>82748.06</v>
      </c>
      <c r="AW98" s="3">
        <v>83808.91</v>
      </c>
      <c r="AX98" s="3">
        <v>84882.28</v>
      </c>
      <c r="AY98" s="3">
        <v>85969.74</v>
      </c>
      <c r="AZ98" s="3">
        <v>87074.03</v>
      </c>
      <c r="BA98" s="3">
        <v>88199.09</v>
      </c>
      <c r="BB98" s="3">
        <v>89349.75</v>
      </c>
      <c r="BC98" s="3">
        <v>90531.46</v>
      </c>
      <c r="BD98" s="3">
        <v>91749.440000000002</v>
      </c>
      <c r="BE98" s="3">
        <v>93008.54</v>
      </c>
      <c r="BF98" s="3">
        <v>94312.7</v>
      </c>
      <c r="BG98" s="3">
        <v>95666</v>
      </c>
      <c r="BH98" s="3">
        <v>97073.15</v>
      </c>
      <c r="BI98" s="3">
        <v>98540.4</v>
      </c>
      <c r="BJ98" s="3">
        <v>100075</v>
      </c>
      <c r="BK98" s="3">
        <v>101682.4</v>
      </c>
      <c r="BL98" s="3">
        <v>103367.1</v>
      </c>
      <c r="BM98" s="3">
        <v>105131.9</v>
      </c>
      <c r="BN98" s="3">
        <v>106977.9</v>
      </c>
      <c r="BO98" s="3">
        <v>108905.60000000001</v>
      </c>
      <c r="BP98" s="3">
        <v>110914.6</v>
      </c>
      <c r="BQ98" s="3">
        <v>112992.7</v>
      </c>
      <c r="BR98" s="3">
        <v>115137.4</v>
      </c>
      <c r="BS98" s="3">
        <v>117343.4</v>
      </c>
      <c r="BT98" s="3">
        <v>119604.1</v>
      </c>
    </row>
    <row r="99" spans="1:72" x14ac:dyDescent="0.2">
      <c r="A99" s="2" t="s">
        <v>86</v>
      </c>
      <c r="B99" s="3">
        <v>256500.13261253701</v>
      </c>
      <c r="C99" s="3">
        <v>253560.70557130699</v>
      </c>
      <c r="D99" s="3">
        <v>250622.969650254</v>
      </c>
      <c r="E99" s="3">
        <v>245446.06052772101</v>
      </c>
      <c r="F99" s="3">
        <v>255068.81882520899</v>
      </c>
      <c r="G99" s="3">
        <v>265889.56383214402</v>
      </c>
      <c r="H99" s="3">
        <v>269990.29014305503</v>
      </c>
      <c r="I99" s="3">
        <v>278403.25990873598</v>
      </c>
      <c r="J99" s="3">
        <v>289900.37142475101</v>
      </c>
      <c r="K99" s="3">
        <v>302288.72400868498</v>
      </c>
      <c r="L99" s="3">
        <v>317051.78638329502</v>
      </c>
      <c r="M99" s="3">
        <v>322488.15341790998</v>
      </c>
      <c r="N99" s="3">
        <v>329206.23905682401</v>
      </c>
      <c r="O99" s="3">
        <v>337504.649753729</v>
      </c>
      <c r="P99" s="3">
        <v>350351.34035261499</v>
      </c>
      <c r="Q99" s="3">
        <v>360204.742885374</v>
      </c>
      <c r="R99" s="3">
        <v>377995.58313456102</v>
      </c>
      <c r="S99" s="3">
        <v>391344.25814316398</v>
      </c>
      <c r="T99" s="3">
        <v>388527.89567259798</v>
      </c>
      <c r="U99" s="3">
        <v>368647.929385892</v>
      </c>
      <c r="V99" s="3">
        <v>389648.66183746199</v>
      </c>
      <c r="W99" s="3">
        <v>400295.83866381802</v>
      </c>
      <c r="X99" s="3">
        <v>400454.65456644603</v>
      </c>
      <c r="Y99" s="3">
        <v>405344.37339810102</v>
      </c>
      <c r="Z99" s="3">
        <v>416328.00390158303</v>
      </c>
      <c r="AA99" s="3">
        <v>434113.75715837302</v>
      </c>
      <c r="AB99" s="3">
        <v>447132.48984011897</v>
      </c>
      <c r="AC99" s="3">
        <v>459023.74152703799</v>
      </c>
      <c r="AD99" s="3">
        <v>472076.25192338403</v>
      </c>
      <c r="AE99" s="3">
        <v>482362.01316634403</v>
      </c>
      <c r="AF99" s="3">
        <v>492578.9</v>
      </c>
      <c r="AG99" s="3">
        <v>503455.2</v>
      </c>
      <c r="AH99" s="3">
        <v>514864.6</v>
      </c>
      <c r="AI99" s="3">
        <v>526698.6</v>
      </c>
      <c r="AJ99" s="3">
        <v>538920.69999999995</v>
      </c>
      <c r="AK99" s="3">
        <v>551504.5</v>
      </c>
      <c r="AL99" s="3">
        <v>564393.6</v>
      </c>
      <c r="AM99" s="3">
        <v>577608.69999999995</v>
      </c>
      <c r="AN99" s="3">
        <v>591119.80000000005</v>
      </c>
      <c r="AO99" s="3">
        <v>604911.5</v>
      </c>
      <c r="AP99" s="3">
        <v>618985.1</v>
      </c>
      <c r="AQ99" s="3">
        <v>633363.6</v>
      </c>
      <c r="AR99" s="3">
        <v>648007.69999999995</v>
      </c>
      <c r="AS99" s="3">
        <v>662958.9</v>
      </c>
      <c r="AT99" s="3">
        <v>678251.3</v>
      </c>
      <c r="AU99" s="3">
        <v>693898.3</v>
      </c>
      <c r="AV99" s="3">
        <v>709897.8</v>
      </c>
      <c r="AW99" s="3">
        <v>726330.7</v>
      </c>
      <c r="AX99" s="3">
        <v>743208</v>
      </c>
      <c r="AY99" s="3">
        <v>760547.3</v>
      </c>
      <c r="AZ99" s="3">
        <v>778369.1</v>
      </c>
      <c r="BA99" s="3">
        <v>796701.7</v>
      </c>
      <c r="BB99" s="3">
        <v>815469.4</v>
      </c>
      <c r="BC99" s="3">
        <v>834664</v>
      </c>
      <c r="BD99" s="3">
        <v>854258.6</v>
      </c>
      <c r="BE99" s="3">
        <v>874212.2</v>
      </c>
      <c r="BF99" s="3">
        <v>894490.1</v>
      </c>
      <c r="BG99" s="3">
        <v>915173.9</v>
      </c>
      <c r="BH99" s="3">
        <v>936240.8</v>
      </c>
      <c r="BI99" s="3">
        <v>957668.2</v>
      </c>
      <c r="BJ99" s="3">
        <v>979439.6</v>
      </c>
      <c r="BK99" s="3">
        <v>1001559</v>
      </c>
      <c r="BL99" s="3">
        <v>1023933</v>
      </c>
      <c r="BM99" s="3">
        <v>1046586</v>
      </c>
      <c r="BN99" s="3">
        <v>1069546</v>
      </c>
      <c r="BO99" s="3">
        <v>1092856</v>
      </c>
      <c r="BP99" s="3">
        <v>1116578</v>
      </c>
      <c r="BQ99" s="3">
        <v>1140792</v>
      </c>
      <c r="BR99" s="3">
        <v>1165561</v>
      </c>
      <c r="BS99" s="3">
        <v>1190917</v>
      </c>
      <c r="BT99" s="3">
        <v>1216856</v>
      </c>
    </row>
    <row r="100" spans="1:72" x14ac:dyDescent="0.2">
      <c r="A100" s="2" t="s">
        <v>44</v>
      </c>
      <c r="B100" s="3">
        <v>593231.50589673396</v>
      </c>
      <c r="C100" s="3">
        <v>598727.87727995298</v>
      </c>
      <c r="D100" s="3">
        <v>634557.467949991</v>
      </c>
      <c r="E100" s="3">
        <v>685588.71017600002</v>
      </c>
      <c r="F100" s="3">
        <v>648185.29950796301</v>
      </c>
      <c r="G100" s="3">
        <v>694797.72108897101</v>
      </c>
      <c r="H100" s="3">
        <v>743470.52082270104</v>
      </c>
      <c r="I100" s="3">
        <v>799444.92936759803</v>
      </c>
      <c r="J100" s="3">
        <v>824162.68160872394</v>
      </c>
      <c r="K100" s="3">
        <v>796339.96025276894</v>
      </c>
      <c r="L100" s="3">
        <v>848684.246326347</v>
      </c>
      <c r="M100" s="3">
        <v>797664.98009695602</v>
      </c>
      <c r="N100" s="3">
        <v>848467.32532870304</v>
      </c>
      <c r="O100" s="3">
        <v>898352.49315591005</v>
      </c>
      <c r="P100" s="3">
        <v>982520.30259515799</v>
      </c>
      <c r="Q100" s="3">
        <v>1070222.0836586</v>
      </c>
      <c r="R100" s="3">
        <v>1148334.9908056101</v>
      </c>
      <c r="S100" s="3">
        <v>1205906.47118963</v>
      </c>
      <c r="T100" s="3">
        <v>1217155.0190063</v>
      </c>
      <c r="U100" s="3">
        <v>1158141.62485121</v>
      </c>
      <c r="V100" s="3">
        <v>1260932.1027357599</v>
      </c>
      <c r="W100" s="3">
        <v>1395297.16005391</v>
      </c>
      <c r="X100" s="3">
        <v>1461434.1754924201</v>
      </c>
      <c r="Y100" s="3">
        <v>1591782.7217968199</v>
      </c>
      <c r="Z100" s="3">
        <v>1670882.88651147</v>
      </c>
      <c r="AA100" s="3">
        <v>1769808.32744923</v>
      </c>
      <c r="AB100" s="3">
        <v>1826791.7872786699</v>
      </c>
      <c r="AC100" s="3">
        <v>1961222.30305101</v>
      </c>
      <c r="AD100" s="3">
        <v>2061193.03532637</v>
      </c>
      <c r="AE100" s="3">
        <v>2163978.2871077498</v>
      </c>
      <c r="AF100" s="3">
        <v>2308404</v>
      </c>
      <c r="AG100" s="3">
        <v>2453322</v>
      </c>
      <c r="AH100" s="3">
        <v>2587412</v>
      </c>
      <c r="AI100" s="3">
        <v>2710000</v>
      </c>
      <c r="AJ100" s="3">
        <v>2824908</v>
      </c>
      <c r="AK100" s="3">
        <v>2936290</v>
      </c>
      <c r="AL100" s="3">
        <v>3045759</v>
      </c>
      <c r="AM100" s="3">
        <v>3154511</v>
      </c>
      <c r="AN100" s="3">
        <v>3263320</v>
      </c>
      <c r="AO100" s="3">
        <v>3372632</v>
      </c>
      <c r="AP100" s="3">
        <v>3482651</v>
      </c>
      <c r="AQ100" s="3">
        <v>3593485</v>
      </c>
      <c r="AR100" s="3">
        <v>3705207</v>
      </c>
      <c r="AS100" s="3">
        <v>3817957</v>
      </c>
      <c r="AT100" s="3">
        <v>3932029</v>
      </c>
      <c r="AU100" s="3">
        <v>4047934</v>
      </c>
      <c r="AV100" s="3">
        <v>4166401</v>
      </c>
      <c r="AW100" s="3">
        <v>4288016</v>
      </c>
      <c r="AX100" s="3">
        <v>4413314</v>
      </c>
      <c r="AY100" s="3">
        <v>4542750</v>
      </c>
      <c r="AZ100" s="3">
        <v>4676503</v>
      </c>
      <c r="BA100" s="3">
        <v>4814724</v>
      </c>
      <c r="BB100" s="3">
        <v>4957533</v>
      </c>
      <c r="BC100" s="3">
        <v>5104826</v>
      </c>
      <c r="BD100" s="3">
        <v>5256251</v>
      </c>
      <c r="BE100" s="3">
        <v>5411470</v>
      </c>
      <c r="BF100" s="3">
        <v>5569864</v>
      </c>
      <c r="BG100" s="3">
        <v>5730548</v>
      </c>
      <c r="BH100" s="3">
        <v>5892868</v>
      </c>
      <c r="BI100" s="3">
        <v>6056272</v>
      </c>
      <c r="BJ100" s="3">
        <v>6220140</v>
      </c>
      <c r="BK100" s="3">
        <v>6384002</v>
      </c>
      <c r="BL100" s="3">
        <v>6547556</v>
      </c>
      <c r="BM100" s="3">
        <v>6710670</v>
      </c>
      <c r="BN100" s="3">
        <v>6873379</v>
      </c>
      <c r="BO100" s="3">
        <v>7035890</v>
      </c>
      <c r="BP100" s="3">
        <v>7198565</v>
      </c>
      <c r="BQ100" s="3">
        <v>7361825</v>
      </c>
      <c r="BR100" s="3">
        <v>7526141</v>
      </c>
      <c r="BS100" s="3">
        <v>7692105</v>
      </c>
      <c r="BT100" s="3">
        <v>7860419</v>
      </c>
    </row>
    <row r="101" spans="1:72" x14ac:dyDescent="0.2">
      <c r="A101" s="2" t="s">
        <v>30</v>
      </c>
      <c r="B101" s="3">
        <v>9064025.6965269409</v>
      </c>
      <c r="C101" s="3">
        <v>9057310.4532931391</v>
      </c>
      <c r="D101" s="3">
        <v>9379333.6696449295</v>
      </c>
      <c r="E101" s="3">
        <v>9636876.8360459898</v>
      </c>
      <c r="F101" s="3">
        <v>10025979.355438299</v>
      </c>
      <c r="G101" s="3">
        <v>10298583.361466801</v>
      </c>
      <c r="H101" s="3">
        <v>10689505.509847499</v>
      </c>
      <c r="I101" s="3">
        <v>11169146.401152199</v>
      </c>
      <c r="J101" s="3">
        <v>11666163.7244737</v>
      </c>
      <c r="K101" s="3">
        <v>12212747.022798499</v>
      </c>
      <c r="L101" s="3">
        <v>12712513.4004004</v>
      </c>
      <c r="M101" s="3">
        <v>12836585.730375599</v>
      </c>
      <c r="N101" s="3">
        <v>13065863.537680199</v>
      </c>
      <c r="O101" s="3">
        <v>13432593.0468321</v>
      </c>
      <c r="P101" s="3">
        <v>13941116.214973999</v>
      </c>
      <c r="Q101" s="3">
        <v>14407476.4210016</v>
      </c>
      <c r="R101" s="3">
        <v>14791669.914893299</v>
      </c>
      <c r="S101" s="3">
        <v>15054750.664493101</v>
      </c>
      <c r="T101" s="3">
        <v>15010847.2757091</v>
      </c>
      <c r="U101" s="3">
        <v>14594217.5223433</v>
      </c>
      <c r="V101" s="3">
        <v>14963731.258690201</v>
      </c>
      <c r="W101" s="3">
        <v>15203368.375013901</v>
      </c>
      <c r="X101" s="3">
        <v>15541495.4723907</v>
      </c>
      <c r="Y101" s="3">
        <v>15802178.643814299</v>
      </c>
      <c r="Z101" s="3">
        <v>16208167.451801199</v>
      </c>
      <c r="AA101" s="3">
        <v>16671978.001079099</v>
      </c>
      <c r="AB101" s="3">
        <v>16919603.417713501</v>
      </c>
      <c r="AC101" s="3">
        <v>17304243.025623702</v>
      </c>
      <c r="AD101" s="3">
        <v>17798638.6604435</v>
      </c>
      <c r="AE101" s="3">
        <v>18292645.569375802</v>
      </c>
      <c r="AF101" s="3">
        <v>18587190</v>
      </c>
      <c r="AG101" s="3">
        <v>18849540</v>
      </c>
      <c r="AH101" s="3">
        <v>19124900</v>
      </c>
      <c r="AI101" s="3">
        <v>19422190</v>
      </c>
      <c r="AJ101" s="3">
        <v>19740540</v>
      </c>
      <c r="AK101" s="3">
        <v>20075600</v>
      </c>
      <c r="AL101" s="3">
        <v>20424180</v>
      </c>
      <c r="AM101" s="3">
        <v>20784020</v>
      </c>
      <c r="AN101" s="3">
        <v>21153450</v>
      </c>
      <c r="AO101" s="3">
        <v>21531180</v>
      </c>
      <c r="AP101" s="3">
        <v>21916430</v>
      </c>
      <c r="AQ101" s="3">
        <v>22309050</v>
      </c>
      <c r="AR101" s="3">
        <v>22709530</v>
      </c>
      <c r="AS101" s="3">
        <v>23118740</v>
      </c>
      <c r="AT101" s="3">
        <v>23537610</v>
      </c>
      <c r="AU101" s="3">
        <v>23967030</v>
      </c>
      <c r="AV101" s="3">
        <v>24407860</v>
      </c>
      <c r="AW101" s="3">
        <v>24861010</v>
      </c>
      <c r="AX101" s="3">
        <v>25327180</v>
      </c>
      <c r="AY101" s="3">
        <v>25806800</v>
      </c>
      <c r="AZ101" s="3">
        <v>26300140</v>
      </c>
      <c r="BA101" s="3">
        <v>26807420</v>
      </c>
      <c r="BB101" s="3">
        <v>27328940</v>
      </c>
      <c r="BC101" s="3">
        <v>27864750</v>
      </c>
      <c r="BD101" s="3">
        <v>28414590</v>
      </c>
      <c r="BE101" s="3">
        <v>28978050</v>
      </c>
      <c r="BF101" s="3">
        <v>29554850</v>
      </c>
      <c r="BG101" s="3">
        <v>30144870</v>
      </c>
      <c r="BH101" s="3">
        <v>30747840</v>
      </c>
      <c r="BI101" s="3">
        <v>31363330</v>
      </c>
      <c r="BJ101" s="3">
        <v>31990910</v>
      </c>
      <c r="BK101" s="3">
        <v>32630430</v>
      </c>
      <c r="BL101" s="3">
        <v>33282110</v>
      </c>
      <c r="BM101" s="3">
        <v>33946130</v>
      </c>
      <c r="BN101" s="3">
        <v>34622620</v>
      </c>
      <c r="BO101" s="3">
        <v>35311770</v>
      </c>
      <c r="BP101" s="3">
        <v>36014100</v>
      </c>
      <c r="BQ101" s="3">
        <v>36730540</v>
      </c>
      <c r="BR101" s="3">
        <v>37462060</v>
      </c>
      <c r="BS101" s="3">
        <v>38209630</v>
      </c>
      <c r="BT101" s="3">
        <v>38974320</v>
      </c>
    </row>
    <row r="102" spans="1:72" x14ac:dyDescent="0.2">
      <c r="A102" s="2" t="s">
        <v>6</v>
      </c>
      <c r="B102" s="3">
        <v>356773.457155757</v>
      </c>
      <c r="C102" s="3">
        <v>353140.58786053001</v>
      </c>
      <c r="D102" s="3">
        <v>345593.85201315797</v>
      </c>
      <c r="E102" s="3">
        <v>349856.91983580298</v>
      </c>
      <c r="F102" s="3">
        <v>361171.66511043999</v>
      </c>
      <c r="G102" s="3">
        <v>372424.58410257398</v>
      </c>
      <c r="H102" s="3">
        <v>388463.77986352902</v>
      </c>
      <c r="I102" s="3">
        <v>398745.72072320501</v>
      </c>
      <c r="J102" s="3">
        <v>400808.70632183802</v>
      </c>
      <c r="K102" s="3">
        <v>410260.263316155</v>
      </c>
      <c r="L102" s="3">
        <v>427304.768749098</v>
      </c>
      <c r="M102" s="3">
        <v>438993.521225137</v>
      </c>
      <c r="N102" s="3">
        <v>455095.051519659</v>
      </c>
      <c r="O102" s="3">
        <v>468516.142220154</v>
      </c>
      <c r="P102" s="3">
        <v>489854.91006785101</v>
      </c>
      <c r="Q102" s="3">
        <v>515705.127486051</v>
      </c>
      <c r="R102" s="3">
        <v>544603.58338562201</v>
      </c>
      <c r="S102" s="3">
        <v>573796.86862210801</v>
      </c>
      <c r="T102" s="3">
        <v>592107.02303753397</v>
      </c>
      <c r="U102" s="3">
        <v>582999.81980089296</v>
      </c>
      <c r="V102" s="3">
        <v>600721.71459917596</v>
      </c>
      <c r="W102" s="3">
        <v>620451.54894862999</v>
      </c>
      <c r="X102" s="3">
        <v>634183.41697775002</v>
      </c>
      <c r="Y102" s="3">
        <v>649944.15685985901</v>
      </c>
      <c r="Z102" s="3">
        <v>661948.50902574905</v>
      </c>
      <c r="AA102" s="3">
        <v>670418.44271385099</v>
      </c>
      <c r="AB102" s="3">
        <v>674208.62064708699</v>
      </c>
      <c r="AC102" s="3">
        <v>683108.640073027</v>
      </c>
      <c r="AD102" s="3">
        <v>696355.90316284203</v>
      </c>
      <c r="AE102" s="3">
        <v>711930.08756800601</v>
      </c>
      <c r="AF102" s="3">
        <v>739611.8</v>
      </c>
      <c r="AG102" s="3">
        <v>767194</v>
      </c>
      <c r="AH102" s="3">
        <v>792142</v>
      </c>
      <c r="AI102" s="3">
        <v>815009.3</v>
      </c>
      <c r="AJ102" s="3">
        <v>836963.3</v>
      </c>
      <c r="AK102" s="3">
        <v>858864.9</v>
      </c>
      <c r="AL102" s="3">
        <v>881062.6</v>
      </c>
      <c r="AM102" s="3">
        <v>903868.2</v>
      </c>
      <c r="AN102" s="3">
        <v>927461.7</v>
      </c>
      <c r="AO102" s="3">
        <v>951947.3</v>
      </c>
      <c r="AP102" s="3">
        <v>977380.1</v>
      </c>
      <c r="AQ102" s="3">
        <v>1003794</v>
      </c>
      <c r="AR102" s="3">
        <v>1031170</v>
      </c>
      <c r="AS102" s="3">
        <v>1059538</v>
      </c>
      <c r="AT102" s="3">
        <v>1088897</v>
      </c>
      <c r="AU102" s="3">
        <v>1119225</v>
      </c>
      <c r="AV102" s="3">
        <v>1150491</v>
      </c>
      <c r="AW102" s="3">
        <v>1182687</v>
      </c>
      <c r="AX102" s="3">
        <v>1215795</v>
      </c>
      <c r="AY102" s="3">
        <v>1249775</v>
      </c>
      <c r="AZ102" s="3">
        <v>1284570</v>
      </c>
      <c r="BA102" s="3">
        <v>1320127</v>
      </c>
      <c r="BB102" s="3">
        <v>1356438</v>
      </c>
      <c r="BC102" s="3">
        <v>1393502</v>
      </c>
      <c r="BD102" s="3">
        <v>1431300</v>
      </c>
      <c r="BE102" s="3">
        <v>1469802</v>
      </c>
      <c r="BF102" s="3">
        <v>1508986</v>
      </c>
      <c r="BG102" s="3">
        <v>1548880</v>
      </c>
      <c r="BH102" s="3">
        <v>1589519</v>
      </c>
      <c r="BI102" s="3">
        <v>1630924</v>
      </c>
      <c r="BJ102" s="3">
        <v>1673097</v>
      </c>
      <c r="BK102" s="3">
        <v>1716044</v>
      </c>
      <c r="BL102" s="3">
        <v>1759819</v>
      </c>
      <c r="BM102" s="3">
        <v>1804483</v>
      </c>
      <c r="BN102" s="3">
        <v>1850077</v>
      </c>
      <c r="BO102" s="3">
        <v>1896620</v>
      </c>
      <c r="BP102" s="3">
        <v>1944136</v>
      </c>
      <c r="BQ102" s="3">
        <v>1992581</v>
      </c>
      <c r="BR102" s="3">
        <v>2042032</v>
      </c>
      <c r="BS102" s="3">
        <v>2092555</v>
      </c>
      <c r="BT102" s="3">
        <v>2144193</v>
      </c>
    </row>
    <row r="103" spans="1:72" x14ac:dyDescent="0.2">
      <c r="A103" s="2" t="s">
        <v>637</v>
      </c>
      <c r="B103" s="3">
        <v>34427151.069890238</v>
      </c>
      <c r="C103" s="3">
        <v>35325646.960344642</v>
      </c>
      <c r="D103" s="3">
        <v>36365865.077876672</v>
      </c>
      <c r="E103" s="3">
        <v>37793833.088485412</v>
      </c>
      <c r="F103" s="3">
        <v>39345750.997405246</v>
      </c>
      <c r="G103" s="3">
        <v>42618016.972549669</v>
      </c>
      <c r="H103" s="3">
        <v>44320779.701064147</v>
      </c>
      <c r="I103" s="3">
        <v>46226330.265560158</v>
      </c>
      <c r="J103" s="3">
        <v>47394623.193419494</v>
      </c>
      <c r="K103" s="3">
        <v>49067967.037866376</v>
      </c>
      <c r="L103" s="3">
        <v>51413225.857026435</v>
      </c>
      <c r="M103" s="3">
        <v>52562035.929870546</v>
      </c>
      <c r="N103" s="3">
        <v>53947784.851230979</v>
      </c>
      <c r="O103" s="3">
        <v>55844316.807612203</v>
      </c>
      <c r="P103" s="3">
        <v>58466169.465352751</v>
      </c>
      <c r="Q103" s="3">
        <v>61123503.423494846</v>
      </c>
      <c r="R103" s="3">
        <v>64222776.107347853</v>
      </c>
      <c r="S103" s="3">
        <v>67555185.95312947</v>
      </c>
      <c r="T103" s="3">
        <v>69348869.96589683</v>
      </c>
      <c r="U103" s="3">
        <v>68811977.431713164</v>
      </c>
      <c r="V103" s="3">
        <v>72432063.375919595</v>
      </c>
      <c r="W103" s="3">
        <v>75484720.015086889</v>
      </c>
      <c r="X103" s="3">
        <v>77873093.871856183</v>
      </c>
      <c r="Y103" s="3">
        <v>80438567.503373623</v>
      </c>
      <c r="Z103" s="3">
        <v>83280724.931020409</v>
      </c>
      <c r="AA103" s="3">
        <v>86183559.89351885</v>
      </c>
      <c r="AB103" s="3">
        <v>88882790.996330515</v>
      </c>
      <c r="AC103" s="3">
        <v>92222857.316033363</v>
      </c>
      <c r="AD103" s="3">
        <v>95823188.95973295</v>
      </c>
      <c r="AE103" s="3">
        <v>99585286.499813884</v>
      </c>
      <c r="AF103" s="3">
        <v>103037101.15000002</v>
      </c>
      <c r="AG103" s="3">
        <v>106369406.95</v>
      </c>
      <c r="AH103" s="3">
        <v>109667954.76999998</v>
      </c>
      <c r="AI103" s="3">
        <v>112969816.73999999</v>
      </c>
      <c r="AJ103" s="3">
        <v>116310075.96000002</v>
      </c>
      <c r="AK103" s="3">
        <v>119707642.39000002</v>
      </c>
      <c r="AL103" s="3">
        <v>123158632.50999999</v>
      </c>
      <c r="AM103" s="3">
        <v>126660469.74000002</v>
      </c>
      <c r="AN103" s="3">
        <v>130211493.91000001</v>
      </c>
      <c r="AO103" s="3">
        <v>133809414.22999997</v>
      </c>
      <c r="AP103" s="3">
        <v>137451318.19000003</v>
      </c>
      <c r="AQ103" s="3">
        <v>141134664.00999999</v>
      </c>
      <c r="AR103" s="3">
        <v>144854944.33000004</v>
      </c>
      <c r="AS103" s="3">
        <v>148609937.29999995</v>
      </c>
      <c r="AT103" s="3">
        <v>152396580.90999997</v>
      </c>
      <c r="AU103" s="3">
        <v>156212095.58000004</v>
      </c>
      <c r="AV103" s="3">
        <v>160055276.94</v>
      </c>
      <c r="AW103" s="3">
        <v>163927695.81999999</v>
      </c>
      <c r="AX103" s="3">
        <v>167831562.31000003</v>
      </c>
      <c r="AY103" s="3">
        <v>171768781.60000002</v>
      </c>
      <c r="AZ103" s="3">
        <v>175741252.40000001</v>
      </c>
      <c r="BA103" s="3">
        <v>179751803.07000002</v>
      </c>
      <c r="BB103" s="3">
        <v>183803463.44999999</v>
      </c>
      <c r="BC103" s="3">
        <v>187900493.88999999</v>
      </c>
      <c r="BD103" s="3">
        <v>192045986.05000001</v>
      </c>
      <c r="BE103" s="3">
        <v>196242062.66</v>
      </c>
      <c r="BF103" s="3">
        <v>200491512.08000001</v>
      </c>
      <c r="BG103" s="3">
        <v>204800796.93000001</v>
      </c>
      <c r="BH103" s="3">
        <v>209175491.70000005</v>
      </c>
      <c r="BI103" s="3">
        <v>213620146.30999994</v>
      </c>
      <c r="BJ103" s="3">
        <v>218138098.01999998</v>
      </c>
      <c r="BK103" s="3">
        <v>222732661.91999993</v>
      </c>
      <c r="BL103" s="3">
        <v>227400496.57000002</v>
      </c>
      <c r="BM103" s="3">
        <v>232143666.89000002</v>
      </c>
      <c r="BN103" s="3">
        <v>236962358.75</v>
      </c>
      <c r="BO103" s="3">
        <v>241856541.78000003</v>
      </c>
      <c r="BP103" s="3">
        <v>246828184.94</v>
      </c>
      <c r="BQ103" s="3">
        <v>251890537.28000003</v>
      </c>
      <c r="BR103" s="3">
        <v>257049601.92999998</v>
      </c>
      <c r="BS103" s="3">
        <v>262310289.66</v>
      </c>
      <c r="BT103" s="3">
        <v>267676754.88999999</v>
      </c>
    </row>
  </sheetData>
  <mergeCells count="2">
    <mergeCell ref="BV1:BY1"/>
    <mergeCell ref="BZ1:C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D29B5-820F-3346-B85F-D5C9E787CBCB}">
  <dimension ref="A1:FB3438"/>
  <sheetViews>
    <sheetView topLeftCell="I1" workbookViewId="0">
      <selection activeCell="K2" sqref="K2"/>
    </sheetView>
  </sheetViews>
  <sheetFormatPr baseColWidth="10" defaultRowHeight="16" x14ac:dyDescent="0.2"/>
  <cols>
    <col min="1" max="2" width="12" customWidth="1"/>
    <col min="3" max="3" width="15.1640625" bestFit="1" customWidth="1"/>
    <col min="5" max="5" width="11.83203125" customWidth="1"/>
    <col min="6" max="6" width="13.6640625" customWidth="1"/>
    <col min="8" max="8" width="15" style="6" bestFit="1" customWidth="1"/>
    <col min="9" max="9" width="18.83203125" style="5" customWidth="1"/>
    <col min="11" max="11" width="22.33203125" customWidth="1"/>
    <col min="12" max="12" width="17" bestFit="1" customWidth="1"/>
    <col min="13" max="13" width="14.5" customWidth="1"/>
  </cols>
  <sheetData>
    <row r="1" spans="1:158" x14ac:dyDescent="0.2">
      <c r="A1" t="s">
        <v>635</v>
      </c>
      <c r="B1" t="s">
        <v>705</v>
      </c>
      <c r="C1" t="s">
        <v>634</v>
      </c>
      <c r="D1" t="s">
        <v>633</v>
      </c>
      <c r="E1" t="s">
        <v>632</v>
      </c>
      <c r="F1" t="s">
        <v>631</v>
      </c>
      <c r="G1" t="s">
        <v>630</v>
      </c>
      <c r="H1" s="6" t="s">
        <v>629</v>
      </c>
      <c r="I1" s="5" t="s">
        <v>641</v>
      </c>
      <c r="K1" s="27" t="s">
        <v>640</v>
      </c>
      <c r="N1" s="26">
        <v>1990</v>
      </c>
      <c r="O1" s="26">
        <v>1991</v>
      </c>
      <c r="P1" s="26">
        <v>1992</v>
      </c>
      <c r="Q1" s="26">
        <v>1993</v>
      </c>
      <c r="R1" s="26">
        <v>1994</v>
      </c>
      <c r="S1" s="26">
        <v>1995</v>
      </c>
      <c r="T1" s="26">
        <v>1996</v>
      </c>
      <c r="U1" s="26">
        <v>1997</v>
      </c>
      <c r="V1" s="26">
        <v>1998</v>
      </c>
      <c r="W1" s="26">
        <v>1999</v>
      </c>
      <c r="X1" s="26">
        <v>2000</v>
      </c>
      <c r="Y1" s="26">
        <v>2001</v>
      </c>
      <c r="Z1" s="26">
        <v>2002</v>
      </c>
      <c r="AA1" s="26">
        <v>2003</v>
      </c>
      <c r="AB1" s="26">
        <v>2004</v>
      </c>
      <c r="AC1" s="26">
        <v>2005</v>
      </c>
      <c r="AD1" s="26">
        <v>2006</v>
      </c>
      <c r="AE1" s="26">
        <v>2007</v>
      </c>
      <c r="AF1" s="26">
        <v>2008</v>
      </c>
      <c r="AG1" s="26">
        <v>2009</v>
      </c>
      <c r="AH1" s="26">
        <v>2010</v>
      </c>
      <c r="AI1" s="26">
        <v>2011</v>
      </c>
      <c r="AJ1" s="26">
        <v>2012</v>
      </c>
      <c r="AK1" s="26">
        <v>2013</v>
      </c>
      <c r="AL1" s="26">
        <v>2014</v>
      </c>
      <c r="AM1" s="26">
        <v>2015</v>
      </c>
      <c r="AN1" s="26">
        <v>2016</v>
      </c>
      <c r="AO1" s="26">
        <v>2017</v>
      </c>
      <c r="AP1" s="26">
        <v>2018</v>
      </c>
      <c r="AQ1" s="26">
        <v>2019</v>
      </c>
      <c r="AR1" s="26">
        <v>2020</v>
      </c>
      <c r="AS1" s="26">
        <v>2021</v>
      </c>
      <c r="AT1" s="26">
        <v>2022</v>
      </c>
      <c r="AU1" s="26">
        <v>2023</v>
      </c>
      <c r="AV1" s="26">
        <v>2024</v>
      </c>
      <c r="AW1" s="26">
        <v>2025</v>
      </c>
      <c r="AX1" s="26">
        <v>2026</v>
      </c>
      <c r="AY1" s="26">
        <v>2027</v>
      </c>
      <c r="AZ1" s="26">
        <v>2028</v>
      </c>
      <c r="BA1" s="26">
        <v>2029</v>
      </c>
      <c r="BB1" s="26">
        <v>2030</v>
      </c>
      <c r="BC1" s="26">
        <v>2031</v>
      </c>
      <c r="BD1" s="26">
        <v>2032</v>
      </c>
      <c r="BE1" s="26">
        <v>2033</v>
      </c>
      <c r="BF1" s="26">
        <v>2034</v>
      </c>
      <c r="BG1" s="26">
        <v>2035</v>
      </c>
      <c r="BH1" s="26">
        <v>2036</v>
      </c>
      <c r="BI1" s="26">
        <v>2037</v>
      </c>
      <c r="BJ1" s="26">
        <v>2038</v>
      </c>
      <c r="BK1" s="26">
        <v>2039</v>
      </c>
      <c r="BL1" s="26">
        <v>2040</v>
      </c>
      <c r="BM1" s="26">
        <v>2041</v>
      </c>
      <c r="BN1" s="26">
        <v>2042</v>
      </c>
      <c r="BO1" s="26">
        <v>2043</v>
      </c>
      <c r="BP1" s="26">
        <v>2044</v>
      </c>
      <c r="BQ1" s="26">
        <v>2045</v>
      </c>
      <c r="BR1" s="26">
        <v>2046</v>
      </c>
      <c r="BS1" s="26">
        <v>2047</v>
      </c>
      <c r="BT1" s="26">
        <v>2048</v>
      </c>
      <c r="BU1" s="26">
        <v>2049</v>
      </c>
      <c r="BV1" s="26">
        <v>2050</v>
      </c>
      <c r="BW1" s="26">
        <v>2051</v>
      </c>
      <c r="BX1" s="26">
        <v>2052</v>
      </c>
      <c r="BY1" s="26">
        <v>2053</v>
      </c>
      <c r="BZ1" s="26">
        <v>2054</v>
      </c>
      <c r="CA1" s="26">
        <v>2055</v>
      </c>
      <c r="CB1" s="26">
        <v>2056</v>
      </c>
      <c r="CC1" s="26">
        <v>2057</v>
      </c>
      <c r="CD1" s="26">
        <v>2058</v>
      </c>
      <c r="CE1" s="26">
        <v>2059</v>
      </c>
      <c r="CF1" s="26">
        <v>2060</v>
      </c>
      <c r="CI1" t="s">
        <v>642</v>
      </c>
      <c r="CJ1" t="s">
        <v>636</v>
      </c>
    </row>
    <row r="2" spans="1:158" x14ac:dyDescent="0.2">
      <c r="A2" t="s">
        <v>506</v>
      </c>
      <c r="B2" t="str">
        <f>_xlfn.XLOOKUP(A2,'Country Code &amp; Info'!A:A,'Country Code &amp; Info'!B:B)</f>
        <v>Australia</v>
      </c>
      <c r="C2" t="s">
        <v>626</v>
      </c>
      <c r="D2" t="s">
        <v>625</v>
      </c>
      <c r="E2" t="s">
        <v>624</v>
      </c>
      <c r="F2" t="s">
        <v>623</v>
      </c>
      <c r="G2">
        <v>1990</v>
      </c>
      <c r="H2" s="6">
        <v>479404.85630510899</v>
      </c>
      <c r="I2" s="5">
        <f>IF(A2=A1, H2/H1-1, 0)</f>
        <v>0</v>
      </c>
      <c r="K2" s="28" t="s">
        <v>863</v>
      </c>
      <c r="L2">
        <f>VLOOKUP(M2,'Country Code &amp; Info'!A:E,5)</f>
        <v>0</v>
      </c>
      <c r="M2" s="2" t="s">
        <v>514</v>
      </c>
      <c r="N2" s="3"/>
      <c r="O2" s="3"/>
      <c r="P2" s="3"/>
      <c r="Q2" s="3">
        <v>462760.52222589997</v>
      </c>
      <c r="R2" s="3">
        <v>489736.98460892099</v>
      </c>
      <c r="S2" s="3">
        <v>475802.94042291201</v>
      </c>
      <c r="T2" s="3">
        <v>502099.094505049</v>
      </c>
      <c r="U2" s="3">
        <v>542824.58410416194</v>
      </c>
      <c r="V2" s="3">
        <v>563724.30643696396</v>
      </c>
      <c r="W2" s="3">
        <v>544639.65790707897</v>
      </c>
      <c r="X2" s="3">
        <v>540342.45886851696</v>
      </c>
      <c r="Y2" s="3">
        <v>516519.62462106702</v>
      </c>
      <c r="Z2" s="3">
        <v>460247.47380340699</v>
      </c>
      <c r="AA2" s="3">
        <v>501464.30888471799</v>
      </c>
      <c r="AB2" s="3">
        <v>546150.64211349003</v>
      </c>
      <c r="AC2" s="3">
        <v>594494.03963564301</v>
      </c>
      <c r="AD2" s="3">
        <v>642333.87569429702</v>
      </c>
      <c r="AE2" s="3">
        <v>700193.06866646605</v>
      </c>
      <c r="AF2" s="3">
        <v>728601.53366356599</v>
      </c>
      <c r="AG2" s="3">
        <v>685479.06913406204</v>
      </c>
      <c r="AH2" s="3">
        <v>754886.55421690596</v>
      </c>
      <c r="AI2" s="3">
        <v>800209.57826419605</v>
      </c>
      <c r="AJ2" s="3">
        <v>791996.06336256396</v>
      </c>
      <c r="AK2" s="3">
        <v>811046.133075224</v>
      </c>
      <c r="AL2" s="3">
        <v>790667.66362041596</v>
      </c>
      <c r="AM2" s="3">
        <v>812262.06133861002</v>
      </c>
      <c r="AN2" s="3">
        <v>797458.24273848103</v>
      </c>
      <c r="AO2" s="3">
        <v>820296.83234075794</v>
      </c>
      <c r="AP2" s="3">
        <v>836759.99122582097</v>
      </c>
      <c r="AQ2" s="3">
        <v>858402.90110450995</v>
      </c>
      <c r="AR2" s="3">
        <v>902409.5</v>
      </c>
      <c r="AS2" s="3">
        <v>946524</v>
      </c>
      <c r="AT2" s="3">
        <v>987153</v>
      </c>
      <c r="AU2" s="3">
        <v>1024183</v>
      </c>
      <c r="AV2" s="3">
        <v>1058515</v>
      </c>
      <c r="AW2" s="3">
        <v>1091179</v>
      </c>
      <c r="AX2" s="3">
        <v>1122919</v>
      </c>
      <c r="AY2" s="3">
        <v>1154323</v>
      </c>
      <c r="AZ2" s="3">
        <v>1185764</v>
      </c>
      <c r="BA2" s="3">
        <v>1217496</v>
      </c>
      <c r="BB2" s="3">
        <v>1249683</v>
      </c>
      <c r="BC2" s="3">
        <v>1282416</v>
      </c>
      <c r="BD2" s="3">
        <v>1315642</v>
      </c>
      <c r="BE2" s="3">
        <v>1349303</v>
      </c>
      <c r="BF2" s="3">
        <v>1383300</v>
      </c>
      <c r="BG2" s="3">
        <v>1417535</v>
      </c>
      <c r="BH2" s="3">
        <v>1451941</v>
      </c>
      <c r="BI2" s="3">
        <v>1486562</v>
      </c>
      <c r="BJ2" s="3">
        <v>1521394</v>
      </c>
      <c r="BK2" s="3">
        <v>1556448</v>
      </c>
      <c r="BL2" s="3">
        <v>1591765</v>
      </c>
      <c r="BM2" s="3">
        <v>1627421</v>
      </c>
      <c r="BN2" s="3">
        <v>1663452</v>
      </c>
      <c r="BO2" s="3">
        <v>1700009</v>
      </c>
      <c r="BP2" s="3">
        <v>1737252</v>
      </c>
      <c r="BQ2" s="3">
        <v>1775313</v>
      </c>
      <c r="BR2" s="3">
        <v>1814275</v>
      </c>
      <c r="BS2" s="3">
        <v>1854153</v>
      </c>
      <c r="BT2" s="3">
        <v>1894902</v>
      </c>
      <c r="BU2" s="3">
        <v>1936439</v>
      </c>
      <c r="BV2" s="3">
        <v>1978687</v>
      </c>
      <c r="BW2" s="3">
        <v>2021602</v>
      </c>
      <c r="BX2" s="3">
        <v>2065161</v>
      </c>
      <c r="BY2" s="3">
        <v>2109365</v>
      </c>
      <c r="BZ2" s="3">
        <v>2154236</v>
      </c>
      <c r="CA2" s="3">
        <v>2199823</v>
      </c>
      <c r="CB2" s="3">
        <v>2246188</v>
      </c>
      <c r="CC2" s="3">
        <v>2293391</v>
      </c>
      <c r="CD2" s="3">
        <v>2341499</v>
      </c>
      <c r="CE2" s="3">
        <v>2390600</v>
      </c>
      <c r="CF2" s="3">
        <v>2440798</v>
      </c>
      <c r="CG2" s="3">
        <v>84112420.706583709</v>
      </c>
      <c r="CI2" t="s">
        <v>638</v>
      </c>
      <c r="CJ2">
        <v>1990</v>
      </c>
      <c r="CK2">
        <v>1991</v>
      </c>
      <c r="CL2">
        <v>1992</v>
      </c>
      <c r="CM2">
        <v>1993</v>
      </c>
      <c r="CN2">
        <v>1994</v>
      </c>
      <c r="CO2">
        <v>1995</v>
      </c>
      <c r="CP2">
        <v>1996</v>
      </c>
      <c r="CQ2">
        <v>1997</v>
      </c>
      <c r="CR2">
        <v>1998</v>
      </c>
      <c r="CS2">
        <v>1999</v>
      </c>
      <c r="CT2">
        <v>2000</v>
      </c>
      <c r="CU2">
        <v>2001</v>
      </c>
      <c r="CV2">
        <v>2002</v>
      </c>
      <c r="CW2">
        <v>2003</v>
      </c>
      <c r="CX2">
        <v>2004</v>
      </c>
      <c r="CY2">
        <v>2005</v>
      </c>
      <c r="CZ2">
        <v>2006</v>
      </c>
      <c r="DA2">
        <v>2007</v>
      </c>
      <c r="DB2">
        <v>2008</v>
      </c>
      <c r="DC2">
        <v>2009</v>
      </c>
      <c r="DD2">
        <v>2010</v>
      </c>
      <c r="DE2">
        <v>2011</v>
      </c>
      <c r="DF2">
        <v>2012</v>
      </c>
      <c r="DG2">
        <v>2013</v>
      </c>
      <c r="DH2">
        <v>2014</v>
      </c>
      <c r="DI2">
        <v>2015</v>
      </c>
      <c r="DJ2">
        <v>2016</v>
      </c>
      <c r="DK2">
        <v>2017</v>
      </c>
      <c r="DL2">
        <v>2018</v>
      </c>
      <c r="DM2">
        <v>2019</v>
      </c>
      <c r="DN2">
        <v>2020</v>
      </c>
      <c r="DO2">
        <v>2021</v>
      </c>
      <c r="DP2">
        <v>2022</v>
      </c>
      <c r="DQ2">
        <v>2023</v>
      </c>
      <c r="DR2">
        <v>2024</v>
      </c>
      <c r="DS2">
        <v>2025</v>
      </c>
      <c r="DT2">
        <v>2026</v>
      </c>
      <c r="DU2">
        <v>2027</v>
      </c>
      <c r="DV2">
        <v>2028</v>
      </c>
      <c r="DW2">
        <v>2029</v>
      </c>
      <c r="DX2">
        <v>2030</v>
      </c>
      <c r="DY2">
        <v>2031</v>
      </c>
      <c r="DZ2">
        <v>2032</v>
      </c>
      <c r="EA2">
        <v>2033</v>
      </c>
      <c r="EB2">
        <v>2034</v>
      </c>
      <c r="EC2">
        <v>2035</v>
      </c>
      <c r="ED2">
        <v>2036</v>
      </c>
      <c r="EE2">
        <v>2037</v>
      </c>
      <c r="EF2">
        <v>2038</v>
      </c>
      <c r="EG2">
        <v>2039</v>
      </c>
      <c r="EH2">
        <v>2040</v>
      </c>
      <c r="EI2">
        <v>2041</v>
      </c>
      <c r="EJ2">
        <v>2042</v>
      </c>
      <c r="EK2">
        <v>2043</v>
      </c>
      <c r="EL2">
        <v>2044</v>
      </c>
      <c r="EM2">
        <v>2045</v>
      </c>
      <c r="EN2">
        <v>2046</v>
      </c>
      <c r="EO2">
        <v>2047</v>
      </c>
      <c r="EP2">
        <v>2048</v>
      </c>
      <c r="EQ2">
        <v>2049</v>
      </c>
      <c r="ER2">
        <v>2050</v>
      </c>
      <c r="ES2">
        <v>2051</v>
      </c>
      <c r="ET2">
        <v>2052</v>
      </c>
      <c r="EU2">
        <v>2053</v>
      </c>
      <c r="EV2">
        <v>2054</v>
      </c>
      <c r="EW2">
        <v>2055</v>
      </c>
      <c r="EX2">
        <v>2056</v>
      </c>
      <c r="EY2">
        <v>2057</v>
      </c>
      <c r="EZ2">
        <v>2058</v>
      </c>
      <c r="FA2">
        <v>2059</v>
      </c>
      <c r="FB2">
        <v>2060</v>
      </c>
    </row>
    <row r="3" spans="1:158" x14ac:dyDescent="0.2">
      <c r="A3" t="s">
        <v>506</v>
      </c>
      <c r="B3" t="str">
        <f>_xlfn.XLOOKUP(A3,'Country Code &amp; Info'!A:A,'Country Code &amp; Info'!B:B)</f>
        <v>Australia</v>
      </c>
      <c r="C3" t="s">
        <v>626</v>
      </c>
      <c r="D3" t="s">
        <v>625</v>
      </c>
      <c r="E3" t="s">
        <v>624</v>
      </c>
      <c r="F3" t="s">
        <v>623</v>
      </c>
      <c r="G3">
        <v>1991</v>
      </c>
      <c r="H3" s="6">
        <v>473158.07133552001</v>
      </c>
      <c r="I3" s="5">
        <f t="shared" ref="I3:I66" si="0">IF(A3=A2, H3/H2-1, 0)</f>
        <v>-1.3030291386145865E-2</v>
      </c>
      <c r="K3" s="65" t="s">
        <v>862</v>
      </c>
      <c r="L3" t="str">
        <f>VLOOKUP(M3,'Country Code &amp; Info'!A:E,5)</f>
        <v>Fiscal year end: June 30; reporting period for national accounts data: FY.</v>
      </c>
      <c r="M3" s="2" t="s">
        <v>506</v>
      </c>
      <c r="N3" s="3">
        <v>479404.85630510899</v>
      </c>
      <c r="O3" s="3">
        <v>473158.07133552001</v>
      </c>
      <c r="P3" s="3">
        <v>487416.29133017297</v>
      </c>
      <c r="Q3" s="3">
        <v>507344.51362689497</v>
      </c>
      <c r="R3" s="3">
        <v>531372.46647006297</v>
      </c>
      <c r="S3" s="3">
        <v>547754.87285258598</v>
      </c>
      <c r="T3" s="3">
        <v>569890.49577665504</v>
      </c>
      <c r="U3" s="3">
        <v>593560.81795703201</v>
      </c>
      <c r="V3" s="3">
        <v>623216.84837092995</v>
      </c>
      <c r="W3" s="3">
        <v>648818.88430893701</v>
      </c>
      <c r="X3" s="3">
        <v>670950.69589379395</v>
      </c>
      <c r="Y3" s="3">
        <v>688481.58582573803</v>
      </c>
      <c r="Z3" s="3">
        <v>716750.92398942099</v>
      </c>
      <c r="AA3" s="3">
        <v>736344.38365863101</v>
      </c>
      <c r="AB3" s="3">
        <v>766231.000094897</v>
      </c>
      <c r="AC3" s="3">
        <v>789153.66456638603</v>
      </c>
      <c r="AD3" s="3">
        <v>811130.48168992705</v>
      </c>
      <c r="AE3" s="3">
        <v>846688.37087466696</v>
      </c>
      <c r="AF3" s="3">
        <v>868132.23573163396</v>
      </c>
      <c r="AG3" s="3">
        <v>884388.86792013794</v>
      </c>
      <c r="AH3" s="3">
        <v>906201.16223433195</v>
      </c>
      <c r="AI3" s="3">
        <v>930393.00266364496</v>
      </c>
      <c r="AJ3" s="3">
        <v>966938.66392767301</v>
      </c>
      <c r="AK3" s="3">
        <v>988423.18306957604</v>
      </c>
      <c r="AL3" s="3">
        <v>1013564.68218605</v>
      </c>
      <c r="AM3" s="3">
        <v>1038999.0191987</v>
      </c>
      <c r="AN3" s="3">
        <v>1066059.5276087599</v>
      </c>
      <c r="AO3" s="3">
        <v>1090330.13571513</v>
      </c>
      <c r="AP3" s="3">
        <v>1122223.51935461</v>
      </c>
      <c r="AQ3" s="3">
        <v>1156335.9554268599</v>
      </c>
      <c r="AR3" s="3">
        <v>1190221</v>
      </c>
      <c r="AS3" s="3">
        <v>1223255</v>
      </c>
      <c r="AT3" s="3">
        <v>1255818</v>
      </c>
      <c r="AU3" s="3">
        <v>1288557</v>
      </c>
      <c r="AV3" s="3">
        <v>1322018</v>
      </c>
      <c r="AW3" s="3">
        <v>1356407</v>
      </c>
      <c r="AX3" s="3">
        <v>1391777</v>
      </c>
      <c r="AY3" s="3">
        <v>1428033</v>
      </c>
      <c r="AZ3" s="3">
        <v>1465238</v>
      </c>
      <c r="BA3" s="3">
        <v>1503479</v>
      </c>
      <c r="BB3" s="3">
        <v>1542855</v>
      </c>
      <c r="BC3" s="3">
        <v>1583458</v>
      </c>
      <c r="BD3" s="3">
        <v>1625542</v>
      </c>
      <c r="BE3" s="3">
        <v>1669185</v>
      </c>
      <c r="BF3" s="3">
        <v>1714446</v>
      </c>
      <c r="BG3" s="3">
        <v>1761375</v>
      </c>
      <c r="BH3" s="3">
        <v>1810016</v>
      </c>
      <c r="BI3" s="3">
        <v>1860204</v>
      </c>
      <c r="BJ3" s="3">
        <v>1911938</v>
      </c>
      <c r="BK3" s="3">
        <v>1965214</v>
      </c>
      <c r="BL3" s="3">
        <v>2020034</v>
      </c>
      <c r="BM3" s="3">
        <v>2076417</v>
      </c>
      <c r="BN3" s="3">
        <v>2134617</v>
      </c>
      <c r="BO3" s="3">
        <v>2194686</v>
      </c>
      <c r="BP3" s="3">
        <v>2256681</v>
      </c>
      <c r="BQ3" s="3">
        <v>2320656</v>
      </c>
      <c r="BR3" s="3">
        <v>2386658</v>
      </c>
      <c r="BS3" s="3">
        <v>2454445</v>
      </c>
      <c r="BT3" s="3">
        <v>2523980</v>
      </c>
      <c r="BU3" s="3">
        <v>2595228</v>
      </c>
      <c r="BV3" s="3">
        <v>2668185</v>
      </c>
      <c r="BW3" s="3">
        <v>2742909</v>
      </c>
      <c r="BX3" s="3">
        <v>2819495</v>
      </c>
      <c r="BY3" s="3">
        <v>2898086</v>
      </c>
      <c r="BZ3" s="3">
        <v>2978872</v>
      </c>
      <c r="CA3" s="3">
        <v>3062064</v>
      </c>
      <c r="CB3" s="3">
        <v>3147863</v>
      </c>
      <c r="CC3" s="3">
        <v>3236058</v>
      </c>
      <c r="CD3" s="3">
        <v>3326692</v>
      </c>
      <c r="CE3" s="3">
        <v>3419770</v>
      </c>
      <c r="CF3" s="3">
        <v>3515286</v>
      </c>
      <c r="CG3" s="3">
        <v>111167377.17996447</v>
      </c>
      <c r="CI3" t="s">
        <v>514</v>
      </c>
      <c r="CM3">
        <v>0</v>
      </c>
      <c r="CN3">
        <v>5.829464936477935E-2</v>
      </c>
      <c r="CO3">
        <v>-2.845209699066531E-2</v>
      </c>
      <c r="CP3">
        <v>5.5266901164511495E-2</v>
      </c>
      <c r="CQ3">
        <v>8.1110462147434559E-2</v>
      </c>
      <c r="CR3">
        <v>3.8501797716647967E-2</v>
      </c>
      <c r="CS3">
        <v>-3.3854578048106654E-2</v>
      </c>
      <c r="CT3">
        <v>-7.889985564171198E-3</v>
      </c>
      <c r="CU3">
        <v>-4.4088399600015205E-2</v>
      </c>
      <c r="CV3">
        <v>-0.10894484572380547</v>
      </c>
      <c r="CW3">
        <v>8.9553636743950005E-2</v>
      </c>
      <c r="CX3">
        <v>8.9111692371799611E-2</v>
      </c>
      <c r="CY3">
        <v>8.8516599257439266E-2</v>
      </c>
      <c r="CZ3">
        <v>8.0471515051646847E-2</v>
      </c>
      <c r="DA3">
        <v>9.0076508746528727E-2</v>
      </c>
      <c r="DB3">
        <v>4.0572331073206014E-2</v>
      </c>
      <c r="DC3">
        <v>-5.9185250836180536E-2</v>
      </c>
      <c r="DD3">
        <v>0.10125398164312083</v>
      </c>
      <c r="DE3">
        <v>6.0039516923581449E-2</v>
      </c>
      <c r="DF3">
        <v>-1.0264204684288791E-2</v>
      </c>
      <c r="DG3">
        <v>2.4053237880728107E-2</v>
      </c>
      <c r="DH3">
        <v>-2.5126153277544749E-2</v>
      </c>
      <c r="DI3">
        <v>2.7311598427226302E-2</v>
      </c>
      <c r="DJ3">
        <v>-1.8225421701626998E-2</v>
      </c>
      <c r="DK3">
        <v>2.8639229464666238E-2</v>
      </c>
      <c r="DL3">
        <v>2.0069757965643475E-2</v>
      </c>
      <c r="DM3">
        <v>2.5865134692903968E-2</v>
      </c>
      <c r="DN3">
        <v>5.1265668882137572E-2</v>
      </c>
      <c r="DO3">
        <v>4.8885234475035899E-2</v>
      </c>
      <c r="DP3">
        <v>4.2924426638944135E-2</v>
      </c>
      <c r="DQ3">
        <v>3.7511915579449218E-2</v>
      </c>
      <c r="DR3">
        <v>3.3521353117557995E-2</v>
      </c>
      <c r="DS3">
        <v>3.0858325106398965E-2</v>
      </c>
      <c r="DT3">
        <v>2.9087803192693329E-2</v>
      </c>
      <c r="DU3">
        <v>2.7966398288745697E-2</v>
      </c>
      <c r="DV3">
        <v>2.723761027026228E-2</v>
      </c>
      <c r="DW3">
        <v>2.6760805691520506E-2</v>
      </c>
      <c r="DX3">
        <v>2.6437047842456929E-2</v>
      </c>
      <c r="DY3">
        <v>2.6193042555592072E-2</v>
      </c>
      <c r="DZ3">
        <v>2.5908909433444371E-2</v>
      </c>
      <c r="EA3">
        <v>2.5585227592308524E-2</v>
      </c>
      <c r="EB3">
        <v>2.5195971549755614E-2</v>
      </c>
      <c r="EC3">
        <v>2.4748789127448934E-2</v>
      </c>
      <c r="ED3">
        <v>2.4271711104135063E-2</v>
      </c>
      <c r="EE3">
        <v>2.3844632805327448E-2</v>
      </c>
      <c r="EF3">
        <v>2.3431246056336619E-2</v>
      </c>
      <c r="EG3">
        <v>2.3040711347619425E-2</v>
      </c>
      <c r="EH3">
        <v>2.2690767696704306E-2</v>
      </c>
      <c r="EI3">
        <v>2.2400291500315639E-2</v>
      </c>
      <c r="EJ3">
        <v>2.2139937975483859E-2</v>
      </c>
      <c r="EK3">
        <v>2.1976588443790357E-2</v>
      </c>
      <c r="EL3">
        <v>2.1907531077776543E-2</v>
      </c>
      <c r="EM3">
        <v>2.1908738628592772E-2</v>
      </c>
      <c r="EN3">
        <v>2.1946552523414153E-2</v>
      </c>
      <c r="EO3">
        <v>2.1980129803916171E-2</v>
      </c>
      <c r="EP3">
        <v>2.1977150752931385E-2</v>
      </c>
      <c r="EQ3">
        <v>2.1920394827806389E-2</v>
      </c>
      <c r="ER3">
        <v>2.1817366826427209E-2</v>
      </c>
      <c r="ES3">
        <v>2.1688624830506376E-2</v>
      </c>
      <c r="ET3">
        <v>2.1546773301569733E-2</v>
      </c>
      <c r="EU3">
        <v>2.1404626564224261E-2</v>
      </c>
      <c r="EV3">
        <v>2.1272278624135721E-2</v>
      </c>
      <c r="EW3">
        <v>2.116156261430957E-2</v>
      </c>
      <c r="EX3">
        <v>2.1076695715973592E-2</v>
      </c>
      <c r="EY3">
        <v>2.1014714707762616E-2</v>
      </c>
      <c r="EZ3">
        <v>2.0976798112489314E-2</v>
      </c>
      <c r="FA3">
        <v>2.0969900051206469E-2</v>
      </c>
      <c r="FB3">
        <v>2.0998075796871074E-2</v>
      </c>
    </row>
    <row r="4" spans="1:158" x14ac:dyDescent="0.2">
      <c r="A4" t="s">
        <v>506</v>
      </c>
      <c r="B4" t="str">
        <f>_xlfn.XLOOKUP(A4,'Country Code &amp; Info'!A:A,'Country Code &amp; Info'!B:B)</f>
        <v>Australia</v>
      </c>
      <c r="C4" t="s">
        <v>626</v>
      </c>
      <c r="D4" t="s">
        <v>625</v>
      </c>
      <c r="E4" t="s">
        <v>624</v>
      </c>
      <c r="F4" t="s">
        <v>623</v>
      </c>
      <c r="G4">
        <v>1992</v>
      </c>
      <c r="H4" s="6">
        <v>487416.29133017297</v>
      </c>
      <c r="I4" s="5">
        <f t="shared" si="0"/>
        <v>3.0134157818354934E-2</v>
      </c>
      <c r="K4" s="4" t="s">
        <v>816</v>
      </c>
      <c r="L4" t="str">
        <f>VLOOKUP(M4,'Country Code &amp; Info'!A:E,5)</f>
        <v>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v>
      </c>
      <c r="M4" s="2" t="s">
        <v>504</v>
      </c>
      <c r="N4" s="3">
        <v>233031.94240886701</v>
      </c>
      <c r="O4" s="3">
        <v>241052.03362242499</v>
      </c>
      <c r="P4" s="3">
        <v>246098.51756194999</v>
      </c>
      <c r="Q4" s="3">
        <v>247394.98783294301</v>
      </c>
      <c r="R4" s="3">
        <v>253337.70926315899</v>
      </c>
      <c r="S4" s="3">
        <v>260096.71796203501</v>
      </c>
      <c r="T4" s="3">
        <v>266334.65473047597</v>
      </c>
      <c r="U4" s="3">
        <v>272430.400381502</v>
      </c>
      <c r="V4" s="3">
        <v>282018.29806227802</v>
      </c>
      <c r="W4" s="3">
        <v>291533.83573549299</v>
      </c>
      <c r="X4" s="3">
        <v>302638.93105153099</v>
      </c>
      <c r="Y4" s="3">
        <v>306100.36076829402</v>
      </c>
      <c r="Z4" s="3">
        <v>310664.366429733</v>
      </c>
      <c r="AA4" s="3">
        <v>313730.70330355503</v>
      </c>
      <c r="AB4" s="3">
        <v>321596.769357018</v>
      </c>
      <c r="AC4" s="3">
        <v>329305.54339516099</v>
      </c>
      <c r="AD4" s="3">
        <v>341670.61956844502</v>
      </c>
      <c r="AE4" s="3">
        <v>354229.21351392701</v>
      </c>
      <c r="AF4" s="3">
        <v>357663.13908355299</v>
      </c>
      <c r="AG4" s="3">
        <v>345324.63654637802</v>
      </c>
      <c r="AH4" s="3">
        <v>351629.72459901997</v>
      </c>
      <c r="AI4" s="3">
        <v>362303.36583853798</v>
      </c>
      <c r="AJ4" s="3">
        <v>364368.86977031798</v>
      </c>
      <c r="AK4" s="3">
        <v>364390.95841458201</v>
      </c>
      <c r="AL4" s="3">
        <v>367718.92931991501</v>
      </c>
      <c r="AM4" s="3">
        <v>371652.38957361202</v>
      </c>
      <c r="AN4" s="3">
        <v>377208.70384044299</v>
      </c>
      <c r="AO4" s="3">
        <v>388902.86373740801</v>
      </c>
      <c r="AP4" s="3">
        <v>399584.94558900699</v>
      </c>
      <c r="AQ4" s="3">
        <v>407581.31927448203</v>
      </c>
      <c r="AR4" s="3">
        <v>412249.4</v>
      </c>
      <c r="AS4" s="3">
        <v>416781.3</v>
      </c>
      <c r="AT4" s="3">
        <v>421635.5</v>
      </c>
      <c r="AU4" s="3">
        <v>426882.7</v>
      </c>
      <c r="AV4" s="3">
        <v>432577.4</v>
      </c>
      <c r="AW4" s="3">
        <v>438767.7</v>
      </c>
      <c r="AX4" s="3">
        <v>445404.5</v>
      </c>
      <c r="AY4" s="3">
        <v>452513.5</v>
      </c>
      <c r="AZ4" s="3">
        <v>460090.5</v>
      </c>
      <c r="BA4" s="3">
        <v>468142.5</v>
      </c>
      <c r="BB4" s="3">
        <v>476680.2</v>
      </c>
      <c r="BC4" s="3">
        <v>485708.1</v>
      </c>
      <c r="BD4" s="3">
        <v>495210.2</v>
      </c>
      <c r="BE4" s="3">
        <v>505156.8</v>
      </c>
      <c r="BF4" s="3">
        <v>515503.4</v>
      </c>
      <c r="BG4" s="3">
        <v>526193.30000000005</v>
      </c>
      <c r="BH4" s="3">
        <v>537178.9</v>
      </c>
      <c r="BI4" s="3">
        <v>548355.4</v>
      </c>
      <c r="BJ4" s="3">
        <v>559681</v>
      </c>
      <c r="BK4" s="3">
        <v>571116.69999999995</v>
      </c>
      <c r="BL4" s="3">
        <v>582628.19999999995</v>
      </c>
      <c r="BM4" s="3">
        <v>594191.9</v>
      </c>
      <c r="BN4" s="3">
        <v>605865.4</v>
      </c>
      <c r="BO4" s="3">
        <v>617652</v>
      </c>
      <c r="BP4" s="3">
        <v>629556.19999999995</v>
      </c>
      <c r="BQ4" s="3">
        <v>641575</v>
      </c>
      <c r="BR4" s="3">
        <v>653701.6</v>
      </c>
      <c r="BS4" s="3">
        <v>665850.30000000005</v>
      </c>
      <c r="BT4" s="3">
        <v>678007.5</v>
      </c>
      <c r="BU4" s="3">
        <v>690162.1</v>
      </c>
      <c r="BV4" s="3">
        <v>702311.5</v>
      </c>
      <c r="BW4" s="3">
        <v>714465.1</v>
      </c>
      <c r="BX4" s="3">
        <v>726724.9</v>
      </c>
      <c r="BY4" s="3">
        <v>739124.6</v>
      </c>
      <c r="BZ4" s="3">
        <v>751700.8</v>
      </c>
      <c r="CA4" s="3">
        <v>764490.1</v>
      </c>
      <c r="CB4" s="3">
        <v>777526.5</v>
      </c>
      <c r="CC4" s="3">
        <v>790752.6</v>
      </c>
      <c r="CD4" s="3">
        <v>804194</v>
      </c>
      <c r="CE4" s="3">
        <v>817859.6</v>
      </c>
      <c r="CF4" s="3">
        <v>831738.5</v>
      </c>
      <c r="CG4" s="3">
        <v>34007502.850536048</v>
      </c>
      <c r="CI4" t="s">
        <v>506</v>
      </c>
      <c r="CJ4">
        <v>0</v>
      </c>
      <c r="CK4">
        <v>-1.3030291386145865E-2</v>
      </c>
      <c r="CL4">
        <v>3.0134157818354934E-2</v>
      </c>
      <c r="CM4">
        <v>4.0885425151336863E-2</v>
      </c>
      <c r="CN4">
        <v>4.7360229977451374E-2</v>
      </c>
      <c r="CO4">
        <v>3.0830363664403393E-2</v>
      </c>
      <c r="CP4">
        <v>4.041154907265665E-2</v>
      </c>
      <c r="CQ4">
        <v>4.1534860391238437E-2</v>
      </c>
      <c r="CR4">
        <v>4.9962917896047454E-2</v>
      </c>
      <c r="CS4">
        <v>4.1080461808646662E-2</v>
      </c>
      <c r="CT4">
        <v>3.4110923895857015E-2</v>
      </c>
      <c r="CU4">
        <v>2.6128432445532646E-2</v>
      </c>
      <c r="CV4">
        <v>4.1060412864605267E-2</v>
      </c>
      <c r="CW4">
        <v>2.7336497259261572E-2</v>
      </c>
      <c r="CX4">
        <v>4.0587824256593352E-2</v>
      </c>
      <c r="CY4">
        <v>2.9916127732563691E-2</v>
      </c>
      <c r="CZ4">
        <v>2.7848590344716317E-2</v>
      </c>
      <c r="DA4">
        <v>4.3837446609894082E-2</v>
      </c>
      <c r="DB4">
        <v>2.5326750188873648E-2</v>
      </c>
      <c r="DC4">
        <v>1.8725986110633697E-2</v>
      </c>
      <c r="DD4">
        <v>2.466369162412807E-2</v>
      </c>
      <c r="DE4">
        <v>2.6695883251424579E-2</v>
      </c>
      <c r="DF4">
        <v>3.9279810960960226E-2</v>
      </c>
      <c r="DG4">
        <v>2.2219112693905085E-2</v>
      </c>
      <c r="DH4">
        <v>2.5435966645780628E-2</v>
      </c>
      <c r="DI4">
        <v>2.5093945615580537E-2</v>
      </c>
      <c r="DJ4">
        <v>2.6044787251993329E-2</v>
      </c>
      <c r="DK4">
        <v>2.2766653716618013E-2</v>
      </c>
      <c r="DL4">
        <v>2.9251125502975928E-2</v>
      </c>
      <c r="DM4">
        <v>3.0397185127494009E-2</v>
      </c>
      <c r="DN4">
        <v>2.9303806055768211E-2</v>
      </c>
      <c r="DO4">
        <v>2.7754509456647147E-2</v>
      </c>
      <c r="DP4">
        <v>2.6619960678680998E-2</v>
      </c>
      <c r="DQ4">
        <v>2.6069860441560788E-2</v>
      </c>
      <c r="DR4">
        <v>2.5967807400060661E-2</v>
      </c>
      <c r="DS4">
        <v>2.601250512474107E-2</v>
      </c>
      <c r="DT4">
        <v>2.6076244077183341E-2</v>
      </c>
      <c r="DU4">
        <v>2.6050150275511053E-2</v>
      </c>
      <c r="DV4">
        <v>2.605331949611811E-2</v>
      </c>
      <c r="DW4">
        <v>2.6098831725630989E-2</v>
      </c>
      <c r="DX4">
        <v>2.618992350408611E-2</v>
      </c>
      <c r="DY4">
        <v>2.6316795810364502E-2</v>
      </c>
      <c r="DZ4">
        <v>2.6577275810283574E-2</v>
      </c>
      <c r="EA4">
        <v>2.6848275836613311E-2</v>
      </c>
      <c r="EB4">
        <v>2.7115628285660387E-2</v>
      </c>
      <c r="EC4">
        <v>2.7372690653423959E-2</v>
      </c>
      <c r="ED4">
        <v>2.7615357320275313E-2</v>
      </c>
      <c r="EE4">
        <v>2.7727931686791774E-2</v>
      </c>
      <c r="EF4">
        <v>2.7810928263781731E-2</v>
      </c>
      <c r="EG4">
        <v>2.7864920305993079E-2</v>
      </c>
      <c r="EH4">
        <v>2.7895180881064352E-2</v>
      </c>
      <c r="EI4">
        <v>2.7911906433258027E-2</v>
      </c>
      <c r="EJ4">
        <v>2.8029051967884966E-2</v>
      </c>
      <c r="EK4">
        <v>2.8140411136986065E-2</v>
      </c>
      <c r="EL4">
        <v>2.8247776675114356E-2</v>
      </c>
      <c r="EM4">
        <v>2.834915524170234E-2</v>
      </c>
      <c r="EN4">
        <v>2.8441095965968222E-2</v>
      </c>
      <c r="EO4">
        <v>2.8402477439163798E-2</v>
      </c>
      <c r="EP4">
        <v>2.8330233515112324E-2</v>
      </c>
      <c r="EQ4">
        <v>2.8228432871892695E-2</v>
      </c>
      <c r="ER4">
        <v>2.8111980912659762E-2</v>
      </c>
      <c r="ES4">
        <v>2.8005554337499072E-2</v>
      </c>
      <c r="ET4">
        <v>2.7921451276728515E-2</v>
      </c>
      <c r="EU4">
        <v>2.7874140581912732E-2</v>
      </c>
      <c r="EV4">
        <v>2.7875639301249144E-2</v>
      </c>
      <c r="EW4">
        <v>2.7927349681355906E-2</v>
      </c>
      <c r="EX4">
        <v>2.8019989131513823E-2</v>
      </c>
      <c r="EY4">
        <v>2.8017420071966281E-2</v>
      </c>
      <c r="EZ4">
        <v>2.8007532621479481E-2</v>
      </c>
      <c r="FA4">
        <v>2.7979145649792647E-2</v>
      </c>
      <c r="FB4">
        <v>2.7930533339961539E-2</v>
      </c>
    </row>
    <row r="5" spans="1:158" ht="16" customHeight="1" x14ac:dyDescent="0.2">
      <c r="A5" t="s">
        <v>506</v>
      </c>
      <c r="B5" t="str">
        <f>_xlfn.XLOOKUP(A5,'Country Code &amp; Info'!A:A,'Country Code &amp; Info'!B:B)</f>
        <v>Australia</v>
      </c>
      <c r="C5" t="s">
        <v>626</v>
      </c>
      <c r="D5" t="s">
        <v>625</v>
      </c>
      <c r="E5" t="s">
        <v>624</v>
      </c>
      <c r="F5" t="s">
        <v>623</v>
      </c>
      <c r="G5">
        <v>1993</v>
      </c>
      <c r="H5" s="6">
        <v>507344.51362689497</v>
      </c>
      <c r="I5" s="5">
        <f t="shared" si="0"/>
        <v>4.0885425151336863E-2</v>
      </c>
      <c r="K5" s="99" t="s">
        <v>817</v>
      </c>
      <c r="L5" t="str">
        <f>VLOOKUP(M5,'Country Code &amp; Info'!A:E,5)</f>
        <v>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v>
      </c>
      <c r="M5" s="2" t="s">
        <v>498</v>
      </c>
      <c r="N5" s="3">
        <v>298071.06854742998</v>
      </c>
      <c r="O5" s="3">
        <v>303534.93269319599</v>
      </c>
      <c r="P5" s="3">
        <v>308181.00474080897</v>
      </c>
      <c r="Q5" s="3">
        <v>305216.69458538998</v>
      </c>
      <c r="R5" s="3">
        <v>315065.95023746399</v>
      </c>
      <c r="S5" s="3">
        <v>322579.50823943899</v>
      </c>
      <c r="T5" s="3">
        <v>327707.87650995498</v>
      </c>
      <c r="U5" s="3">
        <v>339866.78366331698</v>
      </c>
      <c r="V5" s="3">
        <v>346583.08977599</v>
      </c>
      <c r="W5" s="3">
        <v>358930.98389789101</v>
      </c>
      <c r="X5" s="3">
        <v>371997.92311310599</v>
      </c>
      <c r="Y5" s="3">
        <v>374994.876223656</v>
      </c>
      <c r="Z5" s="3">
        <v>381668.68822506</v>
      </c>
      <c r="AA5" s="3">
        <v>384624.26549042697</v>
      </c>
      <c r="AB5" s="3">
        <v>398600.35503358103</v>
      </c>
      <c r="AC5" s="3">
        <v>406968.340155315</v>
      </c>
      <c r="AD5" s="3">
        <v>417170.28165813099</v>
      </c>
      <c r="AE5" s="3">
        <v>431540.00086356699</v>
      </c>
      <c r="AF5" s="3">
        <v>434911.57311293599</v>
      </c>
      <c r="AG5" s="3">
        <v>425124.50832803501</v>
      </c>
      <c r="AH5" s="3">
        <v>436790.26013746002</v>
      </c>
      <c r="AI5" s="3">
        <v>444646.079391793</v>
      </c>
      <c r="AJ5" s="3">
        <v>445688.30338396999</v>
      </c>
      <c r="AK5" s="3">
        <v>446582.91625279002</v>
      </c>
      <c r="AL5" s="3">
        <v>452358.76058711502</v>
      </c>
      <c r="AM5" s="3">
        <v>458814.510701744</v>
      </c>
      <c r="AN5" s="3">
        <v>465292.62613809301</v>
      </c>
      <c r="AO5" s="3">
        <v>473341.90542531002</v>
      </c>
      <c r="AP5" s="3">
        <v>481339.78370365902</v>
      </c>
      <c r="AQ5" s="3">
        <v>489703.889900473</v>
      </c>
      <c r="AR5" s="3">
        <v>496297.6</v>
      </c>
      <c r="AS5" s="3">
        <v>502807</v>
      </c>
      <c r="AT5" s="3">
        <v>509521.1</v>
      </c>
      <c r="AU5" s="3">
        <v>516616.7</v>
      </c>
      <c r="AV5" s="3">
        <v>524280.8</v>
      </c>
      <c r="AW5" s="3">
        <v>532611.6</v>
      </c>
      <c r="AX5" s="3">
        <v>541629.6</v>
      </c>
      <c r="AY5" s="3">
        <v>551309.69999999995</v>
      </c>
      <c r="AZ5" s="3">
        <v>561626.1</v>
      </c>
      <c r="BA5" s="3">
        <v>572575</v>
      </c>
      <c r="BB5" s="3">
        <v>584174.19999999995</v>
      </c>
      <c r="BC5" s="3">
        <v>596438.69999999995</v>
      </c>
      <c r="BD5" s="3">
        <v>609253.30000000005</v>
      </c>
      <c r="BE5" s="3">
        <v>622550.9</v>
      </c>
      <c r="BF5" s="3">
        <v>636268.30000000005</v>
      </c>
      <c r="BG5" s="3">
        <v>650353.9</v>
      </c>
      <c r="BH5" s="3">
        <v>664772</v>
      </c>
      <c r="BI5" s="3">
        <v>679578.1</v>
      </c>
      <c r="BJ5" s="3">
        <v>694772.4</v>
      </c>
      <c r="BK5" s="3">
        <v>710370.5</v>
      </c>
      <c r="BL5" s="3">
        <v>726402.8</v>
      </c>
      <c r="BM5" s="3">
        <v>742909.1</v>
      </c>
      <c r="BN5" s="3">
        <v>759846</v>
      </c>
      <c r="BO5" s="3">
        <v>777240.2</v>
      </c>
      <c r="BP5" s="3">
        <v>795104.4</v>
      </c>
      <c r="BQ5" s="3">
        <v>813439.6</v>
      </c>
      <c r="BR5" s="3">
        <v>832243</v>
      </c>
      <c r="BS5" s="3">
        <v>851512.9</v>
      </c>
      <c r="BT5" s="3">
        <v>871253.3</v>
      </c>
      <c r="BU5" s="3">
        <v>891469.2</v>
      </c>
      <c r="BV5" s="3">
        <v>912166.9</v>
      </c>
      <c r="BW5" s="3">
        <v>933357.1</v>
      </c>
      <c r="BX5" s="3">
        <v>955062.6</v>
      </c>
      <c r="BY5" s="3">
        <v>977320.3</v>
      </c>
      <c r="BZ5" s="3">
        <v>1000169</v>
      </c>
      <c r="CA5" s="3">
        <v>1023642</v>
      </c>
      <c r="CB5" s="3">
        <v>1047764</v>
      </c>
      <c r="CC5" s="3">
        <v>1072440</v>
      </c>
      <c r="CD5" s="3">
        <v>1097692</v>
      </c>
      <c r="CE5" s="3">
        <v>1123530</v>
      </c>
      <c r="CF5" s="3">
        <v>1149950</v>
      </c>
      <c r="CG5" s="3">
        <v>42960219.640717097</v>
      </c>
      <c r="CI5" t="s">
        <v>504</v>
      </c>
      <c r="CJ5">
        <v>0</v>
      </c>
      <c r="CK5">
        <v>3.4416274141020109E-2</v>
      </c>
      <c r="CL5">
        <v>2.0935247314401995E-2</v>
      </c>
      <c r="CM5">
        <v>5.2680945981995464E-3</v>
      </c>
      <c r="CN5">
        <v>2.4021187665406174E-2</v>
      </c>
      <c r="CO5">
        <v>2.6679836643880739E-2</v>
      </c>
      <c r="CP5">
        <v>2.3983142952813008E-2</v>
      </c>
      <c r="CQ5">
        <v>2.2887542205856537E-2</v>
      </c>
      <c r="CR5">
        <v>3.5193934551171369E-2</v>
      </c>
      <c r="CS5">
        <v>3.3740852060293092E-2</v>
      </c>
      <c r="CT5">
        <v>3.809196036549789E-2</v>
      </c>
      <c r="CU5">
        <v>1.1437489898395325E-2</v>
      </c>
      <c r="CV5">
        <v>1.4910161000737165E-2</v>
      </c>
      <c r="CW5">
        <v>9.8702561515551235E-3</v>
      </c>
      <c r="CX5">
        <v>2.5072668918387775E-2</v>
      </c>
      <c r="CY5">
        <v>2.3970309321065253E-2</v>
      </c>
      <c r="CZ5">
        <v>3.7548946324435617E-2</v>
      </c>
      <c r="DA5">
        <v>3.6756435075817828E-2</v>
      </c>
      <c r="DB5">
        <v>9.6940778417502482E-3</v>
      </c>
      <c r="DC5">
        <v>-3.4497551435661356E-2</v>
      </c>
      <c r="DD5">
        <v>1.8258436802249811E-2</v>
      </c>
      <c r="DE5">
        <v>3.0354775187705352E-2</v>
      </c>
      <c r="DF5">
        <v>5.7010343445180744E-3</v>
      </c>
      <c r="DG5">
        <v>6.0621655955328535E-5</v>
      </c>
      <c r="DH5">
        <v>9.1329678425957628E-3</v>
      </c>
      <c r="DI5">
        <v>1.0696920773080265E-2</v>
      </c>
      <c r="DJ5">
        <v>1.4950298781088334E-2</v>
      </c>
      <c r="DK5">
        <v>3.1001829432630412E-2</v>
      </c>
      <c r="DL5">
        <v>2.7467223431945964E-2</v>
      </c>
      <c r="DM5">
        <v>2.0011699073617439E-2</v>
      </c>
      <c r="DN5">
        <v>1.1453127277343045E-2</v>
      </c>
      <c r="DO5">
        <v>1.0993102718888093E-2</v>
      </c>
      <c r="DP5">
        <v>1.1646875711554205E-2</v>
      </c>
      <c r="DQ5">
        <v>1.2444872407565422E-2</v>
      </c>
      <c r="DR5">
        <v>1.3340198607252107E-2</v>
      </c>
      <c r="DS5">
        <v>1.4310271410387987E-2</v>
      </c>
      <c r="DT5">
        <v>1.5125999475348761E-2</v>
      </c>
      <c r="DU5">
        <v>1.5960772735793993E-2</v>
      </c>
      <c r="DV5">
        <v>1.6744251828950896E-2</v>
      </c>
      <c r="DW5">
        <v>1.7500904713311893E-2</v>
      </c>
      <c r="DX5">
        <v>1.8237395664781664E-2</v>
      </c>
      <c r="DY5">
        <v>1.8939112637780919E-2</v>
      </c>
      <c r="DZ5">
        <v>1.9563396204428152E-2</v>
      </c>
      <c r="EA5">
        <v>2.0085612129960184E-2</v>
      </c>
      <c r="EB5">
        <v>2.0481957285342078E-2</v>
      </c>
      <c r="EC5">
        <v>2.0736817642715843E-2</v>
      </c>
      <c r="ED5">
        <v>2.0877498820300433E-2</v>
      </c>
      <c r="EE5">
        <v>2.0805917730573498E-2</v>
      </c>
      <c r="EF5">
        <v>2.0653758493123231E-2</v>
      </c>
      <c r="EG5">
        <v>2.0432532103108692E-2</v>
      </c>
      <c r="EH5">
        <v>2.0156125709509087E-2</v>
      </c>
      <c r="EI5">
        <v>1.9847477344900444E-2</v>
      </c>
      <c r="EJ5">
        <v>1.9646009984316537E-2</v>
      </c>
      <c r="EK5">
        <v>1.9454155989102384E-2</v>
      </c>
      <c r="EL5">
        <v>1.9273312480166727E-2</v>
      </c>
      <c r="EM5">
        <v>1.90909088021054E-2</v>
      </c>
      <c r="EN5">
        <v>1.8901297587966992E-2</v>
      </c>
      <c r="EO5">
        <v>1.858447340499092E-2</v>
      </c>
      <c r="EP5">
        <v>1.8258158027412374E-2</v>
      </c>
      <c r="EQ5">
        <v>1.7926940336205677E-2</v>
      </c>
      <c r="ER5">
        <v>1.7603690495319846E-2</v>
      </c>
      <c r="ES5">
        <v>1.7305141664346824E-2</v>
      </c>
      <c r="ET5">
        <v>1.7159410585625645E-2</v>
      </c>
      <c r="EU5">
        <v>1.7062439996207601E-2</v>
      </c>
      <c r="EV5">
        <v>1.7014993141887036E-2</v>
      </c>
      <c r="EW5">
        <v>1.7013817199609038E-2</v>
      </c>
      <c r="EX5">
        <v>1.7052411797092049E-2</v>
      </c>
      <c r="EY5">
        <v>1.7010481314784665E-2</v>
      </c>
      <c r="EZ5">
        <v>1.6998236869534278E-2</v>
      </c>
      <c r="FA5">
        <v>1.6992914644973656E-2</v>
      </c>
      <c r="FB5">
        <v>1.6969783077682266E-2</v>
      </c>
    </row>
    <row r="6" spans="1:158" x14ac:dyDescent="0.2">
      <c r="A6" t="s">
        <v>506</v>
      </c>
      <c r="B6" t="str">
        <f>_xlfn.XLOOKUP(A6,'Country Code &amp; Info'!A:A,'Country Code &amp; Info'!B:B)</f>
        <v>Australia</v>
      </c>
      <c r="C6" t="s">
        <v>626</v>
      </c>
      <c r="D6" t="s">
        <v>625</v>
      </c>
      <c r="E6" t="s">
        <v>624</v>
      </c>
      <c r="F6" t="s">
        <v>623</v>
      </c>
      <c r="G6">
        <v>1994</v>
      </c>
      <c r="H6" s="6">
        <v>531372.46647006297</v>
      </c>
      <c r="I6" s="5">
        <f t="shared" si="0"/>
        <v>4.7360229977451374E-2</v>
      </c>
      <c r="K6" s="99"/>
      <c r="L6">
        <f>VLOOKUP(M6,'Country Code &amp; Info'!A:E,5)</f>
        <v>0</v>
      </c>
      <c r="M6" s="2" t="s">
        <v>474</v>
      </c>
      <c r="N6" s="3">
        <v>1509247.8755127699</v>
      </c>
      <c r="O6" s="3">
        <v>1524340.3542679001</v>
      </c>
      <c r="P6" s="3">
        <v>1516718.65249656</v>
      </c>
      <c r="Q6" s="3">
        <v>1591037.8664688901</v>
      </c>
      <c r="R6" s="3">
        <v>1684909.1005905599</v>
      </c>
      <c r="S6" s="3">
        <v>1755675.28281536</v>
      </c>
      <c r="T6" s="3">
        <v>1794300.1390372999</v>
      </c>
      <c r="U6" s="3">
        <v>1855272.6544730701</v>
      </c>
      <c r="V6" s="3">
        <v>1861630.23642877</v>
      </c>
      <c r="W6" s="3">
        <v>1870316.3707336099</v>
      </c>
      <c r="X6" s="3">
        <v>1952343.82310187</v>
      </c>
      <c r="Y6" s="3">
        <v>1979341.8522125999</v>
      </c>
      <c r="Z6" s="3">
        <v>2039791.22038274</v>
      </c>
      <c r="AA6" s="3">
        <v>2063042.4309831399</v>
      </c>
      <c r="AB6" s="3">
        <v>2181964.4464290701</v>
      </c>
      <c r="AC6" s="3">
        <v>2251710.37026199</v>
      </c>
      <c r="AD6" s="3">
        <v>2340817.4671617001</v>
      </c>
      <c r="AE6" s="3">
        <v>2482678.8934594099</v>
      </c>
      <c r="AF6" s="3">
        <v>2609068.6869356702</v>
      </c>
      <c r="AG6" s="3">
        <v>2605786.8329627598</v>
      </c>
      <c r="AH6" s="3">
        <v>2802310.6837708298</v>
      </c>
      <c r="AI6" s="3">
        <v>2913990.4414192801</v>
      </c>
      <c r="AJ6" s="3">
        <v>2970320.7708050301</v>
      </c>
      <c r="AK6" s="3">
        <v>3059736.4350795699</v>
      </c>
      <c r="AL6" s="3">
        <v>3075286.1421602401</v>
      </c>
      <c r="AM6" s="3">
        <v>2966120.9226759002</v>
      </c>
      <c r="AN6" s="3">
        <v>2863250.8754687002</v>
      </c>
      <c r="AO6" s="3">
        <v>2891198.4765411299</v>
      </c>
      <c r="AP6" s="3">
        <v>2947608.5068831001</v>
      </c>
      <c r="AQ6" s="3">
        <v>3031292.3196105198</v>
      </c>
      <c r="AR6" s="3">
        <v>3172702</v>
      </c>
      <c r="AS6" s="3">
        <v>3306067</v>
      </c>
      <c r="AT6" s="3">
        <v>3421463</v>
      </c>
      <c r="AU6" s="3">
        <v>3521882</v>
      </c>
      <c r="AV6" s="3">
        <v>3612608</v>
      </c>
      <c r="AW6" s="3">
        <v>3698197</v>
      </c>
      <c r="AX6" s="3">
        <v>3781108</v>
      </c>
      <c r="AY6" s="3">
        <v>3862623</v>
      </c>
      <c r="AZ6" s="3">
        <v>3943587</v>
      </c>
      <c r="BA6" s="3">
        <v>4024473</v>
      </c>
      <c r="BB6" s="3">
        <v>4105555</v>
      </c>
      <c r="BC6" s="3">
        <v>4187009</v>
      </c>
      <c r="BD6" s="3">
        <v>4268939</v>
      </c>
      <c r="BE6" s="3">
        <v>4351404</v>
      </c>
      <c r="BF6" s="3">
        <v>4434437</v>
      </c>
      <c r="BG6" s="3">
        <v>4518042</v>
      </c>
      <c r="BH6" s="3">
        <v>4602197</v>
      </c>
      <c r="BI6" s="3">
        <v>4686827</v>
      </c>
      <c r="BJ6" s="3">
        <v>4771817</v>
      </c>
      <c r="BK6" s="3">
        <v>4857036</v>
      </c>
      <c r="BL6" s="3">
        <v>4942365</v>
      </c>
      <c r="BM6" s="3">
        <v>5027705</v>
      </c>
      <c r="BN6" s="3">
        <v>5112935</v>
      </c>
      <c r="BO6" s="3">
        <v>5197929</v>
      </c>
      <c r="BP6" s="3">
        <v>5282578</v>
      </c>
      <c r="BQ6" s="3">
        <v>5366815</v>
      </c>
      <c r="BR6" s="3">
        <v>5450620</v>
      </c>
      <c r="BS6" s="3">
        <v>5533673</v>
      </c>
      <c r="BT6" s="3">
        <v>5615953</v>
      </c>
      <c r="BU6" s="3">
        <v>5697475</v>
      </c>
      <c r="BV6" s="3">
        <v>5778303</v>
      </c>
      <c r="BW6" s="3">
        <v>5858528</v>
      </c>
      <c r="BX6" s="3">
        <v>5938524</v>
      </c>
      <c r="BY6" s="3">
        <v>6018373</v>
      </c>
      <c r="BZ6" s="3">
        <v>6098192</v>
      </c>
      <c r="CA6" s="3">
        <v>6178117</v>
      </c>
      <c r="CB6" s="3">
        <v>6258249</v>
      </c>
      <c r="CC6" s="3">
        <v>6338549</v>
      </c>
      <c r="CD6" s="3">
        <v>6418891</v>
      </c>
      <c r="CE6" s="3">
        <v>6499140</v>
      </c>
      <c r="CF6" s="3">
        <v>6579206</v>
      </c>
      <c r="CG6" s="3">
        <v>271311203.13113004</v>
      </c>
      <c r="CI6" t="s">
        <v>498</v>
      </c>
      <c r="CJ6">
        <v>0</v>
      </c>
      <c r="CK6">
        <v>1.8330742974796976E-2</v>
      </c>
      <c r="CL6">
        <v>1.5306548101035489E-2</v>
      </c>
      <c r="CM6">
        <v>-9.6187309075459471E-3</v>
      </c>
      <c r="CN6">
        <v>3.226971468730877E-2</v>
      </c>
      <c r="CO6">
        <v>2.3847572218807178E-2</v>
      </c>
      <c r="CP6">
        <v>1.5897997670420549E-2</v>
      </c>
      <c r="CQ6">
        <v>3.7102883466985093E-2</v>
      </c>
      <c r="CR6">
        <v>1.9761584348667594E-2</v>
      </c>
      <c r="CS6">
        <v>3.5627514688849837E-2</v>
      </c>
      <c r="CT6">
        <v>3.6405158098394397E-2</v>
      </c>
      <c r="CU6">
        <v>8.0563705449472334E-3</v>
      </c>
      <c r="CV6">
        <v>1.7797075172364618E-2</v>
      </c>
      <c r="CW6">
        <v>7.7438295478515773E-3</v>
      </c>
      <c r="CX6">
        <v>3.6336993781017402E-2</v>
      </c>
      <c r="CY6">
        <v>2.0993421144918534E-2</v>
      </c>
      <c r="CZ6">
        <v>2.5068145347430626E-2</v>
      </c>
      <c r="DA6">
        <v>3.4445692412030215E-2</v>
      </c>
      <c r="DB6">
        <v>7.812884651763552E-3</v>
      </c>
      <c r="DC6">
        <v>-2.2503574036553675E-2</v>
      </c>
      <c r="DD6">
        <v>2.7440788712241204E-2</v>
      </c>
      <c r="DE6">
        <v>1.7985335231286426E-2</v>
      </c>
      <c r="DF6">
        <v>2.3439405866405583E-3</v>
      </c>
      <c r="DG6">
        <v>2.0072612676336199E-3</v>
      </c>
      <c r="DH6">
        <v>1.2933419806537172E-2</v>
      </c>
      <c r="DI6">
        <v>1.4271305603212214E-2</v>
      </c>
      <c r="DJ6">
        <v>1.4119247070980556E-2</v>
      </c>
      <c r="DK6">
        <v>1.7299391469032477E-2</v>
      </c>
      <c r="DL6">
        <v>1.6896619941483282E-2</v>
      </c>
      <c r="DM6">
        <v>1.7376719066220847E-2</v>
      </c>
      <c r="DN6">
        <v>1.3464688019666493E-2</v>
      </c>
      <c r="DO6">
        <v>1.3115920770118583E-2</v>
      </c>
      <c r="DP6">
        <v>1.3353234939052161E-2</v>
      </c>
      <c r="DQ6">
        <v>1.3926017980413485E-2</v>
      </c>
      <c r="DR6">
        <v>1.4835176640631165E-2</v>
      </c>
      <c r="DS6">
        <v>1.5889958205602683E-2</v>
      </c>
      <c r="DT6">
        <v>1.6931662772647016E-2</v>
      </c>
      <c r="DU6">
        <v>1.7872176852963717E-2</v>
      </c>
      <c r="DV6">
        <v>1.871253126872241E-2</v>
      </c>
      <c r="DW6">
        <v>1.9494998540844133E-2</v>
      </c>
      <c r="DX6">
        <v>2.025795747282011E-2</v>
      </c>
      <c r="DY6">
        <v>2.0994593735909506E-2</v>
      </c>
      <c r="DZ6">
        <v>2.1485192023924737E-2</v>
      </c>
      <c r="EA6">
        <v>2.1826061508407157E-2</v>
      </c>
      <c r="EB6">
        <v>2.203418226525744E-2</v>
      </c>
      <c r="EC6">
        <v>2.2137830849030093E-2</v>
      </c>
      <c r="ED6">
        <v>2.2169621801299222E-2</v>
      </c>
      <c r="EE6">
        <v>2.2272448298062963E-2</v>
      </c>
      <c r="EF6">
        <v>2.2358430914710237E-2</v>
      </c>
      <c r="EG6">
        <v>2.2450661540383443E-2</v>
      </c>
      <c r="EH6">
        <v>2.256892705989344E-2</v>
      </c>
      <c r="EI6">
        <v>2.2723343026761267E-2</v>
      </c>
      <c r="EJ6">
        <v>2.2798078526699905E-2</v>
      </c>
      <c r="EK6">
        <v>2.2891743853359792E-2</v>
      </c>
      <c r="EL6">
        <v>2.2984143125896139E-2</v>
      </c>
      <c r="EM6">
        <v>2.3060116382200846E-2</v>
      </c>
      <c r="EN6">
        <v>2.3115914199407062E-2</v>
      </c>
      <c r="EO6">
        <v>2.3154174922468629E-2</v>
      </c>
      <c r="EP6">
        <v>2.3182737454711555E-2</v>
      </c>
      <c r="EQ6">
        <v>2.3203240664913194E-2</v>
      </c>
      <c r="ER6">
        <v>2.3217515535029154E-2</v>
      </c>
      <c r="ES6">
        <v>2.3230617116231533E-2</v>
      </c>
      <c r="ET6">
        <v>2.3255300677522017E-2</v>
      </c>
      <c r="EU6">
        <v>2.3304964512273818E-2</v>
      </c>
      <c r="EV6">
        <v>2.3378927051858067E-2</v>
      </c>
      <c r="EW6">
        <v>2.3469033733299005E-2</v>
      </c>
      <c r="EX6">
        <v>2.3564879127663696E-2</v>
      </c>
      <c r="EY6">
        <v>2.3551105019832708E-2</v>
      </c>
      <c r="EZ6">
        <v>2.3546305620827379E-2</v>
      </c>
      <c r="FA6">
        <v>2.3538478917583427E-2</v>
      </c>
      <c r="FB6">
        <v>2.3515170934465424E-2</v>
      </c>
    </row>
    <row r="7" spans="1:158" x14ac:dyDescent="0.2">
      <c r="A7" t="s">
        <v>506</v>
      </c>
      <c r="B7" t="str">
        <f>_xlfn.XLOOKUP(A7,'Country Code &amp; Info'!A:A,'Country Code &amp; Info'!B:B)</f>
        <v>Australia</v>
      </c>
      <c r="C7" t="s">
        <v>626</v>
      </c>
      <c r="D7" t="s">
        <v>625</v>
      </c>
      <c r="E7" t="s">
        <v>624</v>
      </c>
      <c r="F7" t="s">
        <v>623</v>
      </c>
      <c r="G7">
        <v>1995</v>
      </c>
      <c r="H7" s="6">
        <v>547754.87285258598</v>
      </c>
      <c r="I7" s="5">
        <f t="shared" si="0"/>
        <v>3.0830363664403393E-2</v>
      </c>
      <c r="K7" s="99"/>
      <c r="L7" t="str">
        <f>VLOOKUP(M7,'Country Code &amp; Info'!A:E,5)</f>
        <v>Fiscal year end: March 31; reporting period for national accounts data: CY.</v>
      </c>
      <c r="M7" s="2" t="s">
        <v>462</v>
      </c>
      <c r="N7" s="3">
        <v>855451.38130677398</v>
      </c>
      <c r="O7" s="3">
        <v>837267.10861348896</v>
      </c>
      <c r="P7" s="3">
        <v>844659.98023476801</v>
      </c>
      <c r="Q7" s="3">
        <v>867087.92046448099</v>
      </c>
      <c r="R7" s="3">
        <v>906050.51972210105</v>
      </c>
      <c r="S7" s="3">
        <v>930311.91094705195</v>
      </c>
      <c r="T7" s="3">
        <v>945299.25461420603</v>
      </c>
      <c r="U7" s="3">
        <v>985756.95001431904</v>
      </c>
      <c r="V7" s="3">
        <v>1024021.2242343</v>
      </c>
      <c r="W7" s="3">
        <v>1076893.3967362901</v>
      </c>
      <c r="X7" s="3">
        <v>1132705.89645008</v>
      </c>
      <c r="Y7" s="3">
        <v>1152763.6406050599</v>
      </c>
      <c r="Z7" s="3">
        <v>1187462.2410732401</v>
      </c>
      <c r="AA7" s="3">
        <v>1208863.5600324799</v>
      </c>
      <c r="AB7" s="3">
        <v>1246168.8411499001</v>
      </c>
      <c r="AC7" s="3">
        <v>1286063.4678481901</v>
      </c>
      <c r="AD7" s="3">
        <v>1319802.0051478599</v>
      </c>
      <c r="AE7" s="3">
        <v>1347026.40898272</v>
      </c>
      <c r="AF7" s="3">
        <v>1360501.5354522199</v>
      </c>
      <c r="AG7" s="3">
        <v>1320372.56431132</v>
      </c>
      <c r="AH7" s="3">
        <v>1361085.7914598</v>
      </c>
      <c r="AI7" s="3">
        <v>1403840.49042381</v>
      </c>
      <c r="AJ7" s="3">
        <v>1428344.7866189501</v>
      </c>
      <c r="AK7" s="3">
        <v>1463696.5553417699</v>
      </c>
      <c r="AL7" s="3">
        <v>1505495.47140106</v>
      </c>
      <c r="AM7" s="3">
        <v>1520564.3540934401</v>
      </c>
      <c r="AN7" s="3">
        <v>1542066.2592517899</v>
      </c>
      <c r="AO7" s="3">
        <v>1588338.69301313</v>
      </c>
      <c r="AP7" s="3">
        <v>1621635.5389815201</v>
      </c>
      <c r="AQ7" s="3">
        <v>1657928.8942838099</v>
      </c>
      <c r="AR7" s="3">
        <v>1684775</v>
      </c>
      <c r="AS7" s="3">
        <v>1710503</v>
      </c>
      <c r="AT7" s="3">
        <v>1736864</v>
      </c>
      <c r="AU7" s="3">
        <v>1764255</v>
      </c>
      <c r="AV7" s="3">
        <v>1792774</v>
      </c>
      <c r="AW7" s="3">
        <v>1822387</v>
      </c>
      <c r="AX7" s="3">
        <v>1852965</v>
      </c>
      <c r="AY7" s="3">
        <v>1884677</v>
      </c>
      <c r="AZ7" s="3">
        <v>1917532</v>
      </c>
      <c r="BA7" s="3">
        <v>1951559</v>
      </c>
      <c r="BB7" s="3">
        <v>1986793</v>
      </c>
      <c r="BC7" s="3">
        <v>2023273</v>
      </c>
      <c r="BD7" s="3">
        <v>2060808</v>
      </c>
      <c r="BE7" s="3">
        <v>2099401</v>
      </c>
      <c r="BF7" s="3">
        <v>2139034</v>
      </c>
      <c r="BG7" s="3">
        <v>2179688</v>
      </c>
      <c r="BH7" s="3">
        <v>2221353</v>
      </c>
      <c r="BI7" s="3">
        <v>2264030</v>
      </c>
      <c r="BJ7" s="3">
        <v>2307720</v>
      </c>
      <c r="BK7" s="3">
        <v>2352425</v>
      </c>
      <c r="BL7" s="3">
        <v>2398151</v>
      </c>
      <c r="BM7" s="3">
        <v>2444905</v>
      </c>
      <c r="BN7" s="3">
        <v>2492690</v>
      </c>
      <c r="BO7" s="3">
        <v>2541479</v>
      </c>
      <c r="BP7" s="3">
        <v>2591227</v>
      </c>
      <c r="BQ7" s="3">
        <v>2641896</v>
      </c>
      <c r="BR7" s="3">
        <v>2693479</v>
      </c>
      <c r="BS7" s="3">
        <v>2745988</v>
      </c>
      <c r="BT7" s="3">
        <v>2799434</v>
      </c>
      <c r="BU7" s="3">
        <v>2853831</v>
      </c>
      <c r="BV7" s="3">
        <v>2909216</v>
      </c>
      <c r="BW7" s="3">
        <v>2965657</v>
      </c>
      <c r="BX7" s="3">
        <v>3023227</v>
      </c>
      <c r="BY7" s="3">
        <v>3081985</v>
      </c>
      <c r="BZ7" s="3">
        <v>3141981</v>
      </c>
      <c r="CA7" s="3">
        <v>3203277</v>
      </c>
      <c r="CB7" s="3">
        <v>3265966</v>
      </c>
      <c r="CC7" s="3">
        <v>3330145</v>
      </c>
      <c r="CD7" s="3">
        <v>3395881</v>
      </c>
      <c r="CE7" s="3">
        <v>3463205</v>
      </c>
      <c r="CF7" s="3">
        <v>3532133</v>
      </c>
      <c r="CG7" s="3">
        <v>138196095.64280993</v>
      </c>
      <c r="CI7" t="s">
        <v>474</v>
      </c>
      <c r="CJ7">
        <v>0</v>
      </c>
      <c r="CK7">
        <v>1.0000000000001563E-2</v>
      </c>
      <c r="CL7">
        <v>-5.0000000000004485E-3</v>
      </c>
      <c r="CM7">
        <v>4.8999999999999044E-2</v>
      </c>
      <c r="CN7">
        <v>5.9000000000003272E-2</v>
      </c>
      <c r="CO7">
        <v>4.1999999999998039E-2</v>
      </c>
      <c r="CP7">
        <v>2.200000000000113E-2</v>
      </c>
      <c r="CQ7">
        <v>3.3981224271923516E-2</v>
      </c>
      <c r="CR7">
        <v>3.4267642226988304E-3</v>
      </c>
      <c r="CS7">
        <v>4.665875174816092E-3</v>
      </c>
      <c r="CT7">
        <v>4.3857527877000813E-2</v>
      </c>
      <c r="CU7">
        <v>1.3828521795836046E-2</v>
      </c>
      <c r="CV7">
        <v>3.0540135400343837E-2</v>
      </c>
      <c r="CW7">
        <v>1.1398818843840752E-2</v>
      </c>
      <c r="CX7">
        <v>5.7643998814536301E-2</v>
      </c>
      <c r="CY7">
        <v>3.1964738906293144E-2</v>
      </c>
      <c r="CZ7">
        <v>3.9573072130649978E-2</v>
      </c>
      <c r="DA7">
        <v>6.0603369672271201E-2</v>
      </c>
      <c r="DB7">
        <v>5.0908634946401188E-2</v>
      </c>
      <c r="DC7">
        <v>-1.2578641525781142E-3</v>
      </c>
      <c r="DD7">
        <v>7.541823771694478E-2</v>
      </c>
      <c r="DE7">
        <v>3.9852739489317557E-2</v>
      </c>
      <c r="DF7">
        <v>1.9330993192384627E-2</v>
      </c>
      <c r="DG7">
        <v>3.0103033030437931E-2</v>
      </c>
      <c r="DH7">
        <v>5.082041349180999E-3</v>
      </c>
      <c r="DI7">
        <v>-3.5497581180415461E-2</v>
      </c>
      <c r="DJ7">
        <v>-3.4681676805811135E-2</v>
      </c>
      <c r="DK7">
        <v>9.7607936879979817E-3</v>
      </c>
      <c r="DL7">
        <v>1.9510950493255796E-2</v>
      </c>
      <c r="DM7">
        <v>2.8390409558123331E-2</v>
      </c>
      <c r="DN7">
        <v>4.664996492573481E-2</v>
      </c>
      <c r="DO7">
        <v>4.2035148589435689E-2</v>
      </c>
      <c r="DP7">
        <v>3.4904313796423336E-2</v>
      </c>
      <c r="DQ7">
        <v>2.9349725541383931E-2</v>
      </c>
      <c r="DR7">
        <v>2.5760658647848045E-2</v>
      </c>
      <c r="DS7">
        <v>2.3691748454302219E-2</v>
      </c>
      <c r="DT7">
        <v>2.2419303244256561E-2</v>
      </c>
      <c r="DU7">
        <v>2.1558495552097323E-2</v>
      </c>
      <c r="DV7">
        <v>2.0960885905769278E-2</v>
      </c>
      <c r="DW7">
        <v>2.0510768495788145E-2</v>
      </c>
      <c r="DX7">
        <v>2.0147234184451079E-2</v>
      </c>
      <c r="DY7">
        <v>1.9839948557503151E-2</v>
      </c>
      <c r="DZ7">
        <v>1.95676675163583E-2</v>
      </c>
      <c r="EA7">
        <v>1.9317446325656018E-2</v>
      </c>
      <c r="EB7">
        <v>1.9081887133440167E-2</v>
      </c>
      <c r="EC7">
        <v>1.8853577128280286E-2</v>
      </c>
      <c r="ED7">
        <v>1.8626431538263599E-2</v>
      </c>
      <c r="EE7">
        <v>1.8389043319962273E-2</v>
      </c>
      <c r="EF7">
        <v>1.8133803530618886E-2</v>
      </c>
      <c r="EG7">
        <v>1.7858815625159119E-2</v>
      </c>
      <c r="EH7">
        <v>1.7568121792796987E-2</v>
      </c>
      <c r="EI7">
        <v>1.7267037137079111E-2</v>
      </c>
      <c r="EJ7">
        <v>1.6952068587954061E-2</v>
      </c>
      <c r="EK7">
        <v>1.6623328870795318E-2</v>
      </c>
      <c r="EL7">
        <v>1.6285139716221586E-2</v>
      </c>
      <c r="EM7">
        <v>1.5946191423960032E-2</v>
      </c>
      <c r="EN7">
        <v>1.5615406903349616E-2</v>
      </c>
      <c r="EO7">
        <v>1.5237349145601708E-2</v>
      </c>
      <c r="EP7">
        <v>1.4868966778485149E-2</v>
      </c>
      <c r="EQ7">
        <v>1.4516147125875234E-2</v>
      </c>
      <c r="ER7">
        <v>1.4186635307745998E-2</v>
      </c>
      <c r="ES7">
        <v>1.3883834059930766E-2</v>
      </c>
      <c r="ET7">
        <v>1.365462450636068E-2</v>
      </c>
      <c r="EU7">
        <v>1.3445933703391644E-2</v>
      </c>
      <c r="EV7">
        <v>1.3262554514318126E-2</v>
      </c>
      <c r="EW7">
        <v>1.3106343650708174E-2</v>
      </c>
      <c r="EX7">
        <v>1.2970294994413267E-2</v>
      </c>
      <c r="EY7">
        <v>1.2831065047108181E-2</v>
      </c>
      <c r="EZ7">
        <v>1.2675140635498794E-2</v>
      </c>
      <c r="FA7">
        <v>1.2502003850821009E-2</v>
      </c>
      <c r="FB7">
        <v>1.2319476115301375E-2</v>
      </c>
    </row>
    <row r="8" spans="1:158" x14ac:dyDescent="0.2">
      <c r="A8" t="s">
        <v>506</v>
      </c>
      <c r="B8" t="str">
        <f>_xlfn.XLOOKUP(A8,'Country Code &amp; Info'!A:A,'Country Code &amp; Info'!B:B)</f>
        <v>Australia</v>
      </c>
      <c r="C8" t="s">
        <v>626</v>
      </c>
      <c r="D8" t="s">
        <v>625</v>
      </c>
      <c r="E8" t="s">
        <v>624</v>
      </c>
      <c r="F8" t="s">
        <v>623</v>
      </c>
      <c r="G8">
        <v>1996</v>
      </c>
      <c r="H8" s="6">
        <v>569890.49577665504</v>
      </c>
      <c r="I8" s="5">
        <f t="shared" si="0"/>
        <v>4.041154907265665E-2</v>
      </c>
      <c r="K8" s="99"/>
      <c r="L8">
        <f>VLOOKUP(M8,'Country Code &amp; Info'!A:E,5)</f>
        <v>0</v>
      </c>
      <c r="M8" s="2" t="s">
        <v>458</v>
      </c>
      <c r="N8" s="3">
        <v>307491.90558294702</v>
      </c>
      <c r="O8" s="3">
        <v>304984.09770237299</v>
      </c>
      <c r="P8" s="3">
        <v>304473.00428966701</v>
      </c>
      <c r="Q8" s="3">
        <v>304094.99957068602</v>
      </c>
      <c r="R8" s="3">
        <v>308120.74891616701</v>
      </c>
      <c r="S8" s="3">
        <v>309782.42180489597</v>
      </c>
      <c r="T8" s="3">
        <v>311538.56074556097</v>
      </c>
      <c r="U8" s="3">
        <v>318712.637947832</v>
      </c>
      <c r="V8" s="3">
        <v>328055.21497826901</v>
      </c>
      <c r="W8" s="3">
        <v>333649.63386723102</v>
      </c>
      <c r="X8" s="3">
        <v>347143.86397085898</v>
      </c>
      <c r="Y8" s="3">
        <v>351587.092327411</v>
      </c>
      <c r="Z8" s="3">
        <v>352238.02546536602</v>
      </c>
      <c r="AA8" s="3">
        <v>352456.77887685201</v>
      </c>
      <c r="AB8" s="3">
        <v>361746.49221240199</v>
      </c>
      <c r="AC8" s="3">
        <v>373207.60663985898</v>
      </c>
      <c r="AD8" s="3">
        <v>388372.41638595</v>
      </c>
      <c r="AE8" s="3">
        <v>404257.50430846302</v>
      </c>
      <c r="AF8" s="3">
        <v>412764.05508341698</v>
      </c>
      <c r="AG8" s="3">
        <v>403650.01980825601</v>
      </c>
      <c r="AH8" s="3">
        <v>415254.05996772402</v>
      </c>
      <c r="AI8" s="3">
        <v>422871.99068925099</v>
      </c>
      <c r="AJ8" s="3">
        <v>427056.37872636801</v>
      </c>
      <c r="AK8" s="3">
        <v>435149.30864337902</v>
      </c>
      <c r="AL8" s="3">
        <v>445811.72891090502</v>
      </c>
      <c r="AM8" s="3">
        <v>451007.06027690403</v>
      </c>
      <c r="AN8" s="3">
        <v>457267.07737937901</v>
      </c>
      <c r="AO8" s="3">
        <v>462151.50092815602</v>
      </c>
      <c r="AP8" s="3">
        <v>472955.06599174603</v>
      </c>
      <c r="AQ8" s="3">
        <v>482141.119293981</v>
      </c>
      <c r="AR8" s="3">
        <v>490747.6</v>
      </c>
      <c r="AS8" s="3">
        <v>499114.3</v>
      </c>
      <c r="AT8" s="3">
        <v>507201.8</v>
      </c>
      <c r="AU8" s="3">
        <v>515151.2</v>
      </c>
      <c r="AV8" s="3">
        <v>523180.6</v>
      </c>
      <c r="AW8" s="3">
        <v>531448.6</v>
      </c>
      <c r="AX8" s="3">
        <v>539958.6</v>
      </c>
      <c r="AY8" s="3">
        <v>548651.4</v>
      </c>
      <c r="AZ8" s="3">
        <v>557534.19999999995</v>
      </c>
      <c r="BA8" s="3">
        <v>566618.69999999995</v>
      </c>
      <c r="BB8" s="3">
        <v>575920.1</v>
      </c>
      <c r="BC8" s="3">
        <v>585458</v>
      </c>
      <c r="BD8" s="3">
        <v>595327.5</v>
      </c>
      <c r="BE8" s="3">
        <v>605555.19999999995</v>
      </c>
      <c r="BF8" s="3">
        <v>616165.1</v>
      </c>
      <c r="BG8" s="3">
        <v>627177.1</v>
      </c>
      <c r="BH8" s="3">
        <v>638607.5</v>
      </c>
      <c r="BI8" s="3">
        <v>650387.6</v>
      </c>
      <c r="BJ8" s="3">
        <v>662510.1</v>
      </c>
      <c r="BK8" s="3">
        <v>674958.4</v>
      </c>
      <c r="BL8" s="3">
        <v>687714.7</v>
      </c>
      <c r="BM8" s="3">
        <v>700766.3</v>
      </c>
      <c r="BN8" s="3">
        <v>714188.5</v>
      </c>
      <c r="BO8" s="3">
        <v>727975.3</v>
      </c>
      <c r="BP8" s="3">
        <v>742120.8</v>
      </c>
      <c r="BQ8" s="3">
        <v>756623.8</v>
      </c>
      <c r="BR8" s="3">
        <v>771489.1</v>
      </c>
      <c r="BS8" s="3">
        <v>786625.7</v>
      </c>
      <c r="BT8" s="3">
        <v>802031.7</v>
      </c>
      <c r="BU8" s="3">
        <v>817711.3</v>
      </c>
      <c r="BV8" s="3">
        <v>833679.2</v>
      </c>
      <c r="BW8" s="3">
        <v>849956.5</v>
      </c>
      <c r="BX8" s="3">
        <v>866657</v>
      </c>
      <c r="BY8" s="3">
        <v>883790.8</v>
      </c>
      <c r="BZ8" s="3">
        <v>901369.9</v>
      </c>
      <c r="CA8" s="3">
        <v>919417</v>
      </c>
      <c r="CB8" s="3">
        <v>937966</v>
      </c>
      <c r="CC8" s="3">
        <v>956931.6</v>
      </c>
      <c r="CD8" s="3">
        <v>976327.2</v>
      </c>
      <c r="CE8" s="3">
        <v>996157.5</v>
      </c>
      <c r="CF8" s="3">
        <v>1016423</v>
      </c>
      <c r="CG8" s="3">
        <v>40507588.871292263</v>
      </c>
      <c r="CI8" t="s">
        <v>462</v>
      </c>
      <c r="CJ8">
        <v>0</v>
      </c>
      <c r="CK8">
        <v>-2.1256932995428746E-2</v>
      </c>
      <c r="CL8">
        <v>8.8297647730621875E-3</v>
      </c>
      <c r="CM8">
        <v>2.6552625618037728E-2</v>
      </c>
      <c r="CN8">
        <v>4.4935004095949749E-2</v>
      </c>
      <c r="CO8">
        <v>2.6777084386411687E-2</v>
      </c>
      <c r="CP8">
        <v>1.6110020188709662E-2</v>
      </c>
      <c r="CQ8">
        <v>4.2798822915209644E-2</v>
      </c>
      <c r="CR8">
        <v>3.8817148810794677E-2</v>
      </c>
      <c r="CS8">
        <v>5.163191079513485E-2</v>
      </c>
      <c r="CT8">
        <v>5.1827320961331136E-2</v>
      </c>
      <c r="CU8">
        <v>1.7707812961724079E-2</v>
      </c>
      <c r="CV8">
        <v>3.0100359905494312E-2</v>
      </c>
      <c r="CW8">
        <v>1.8022736402883099E-2</v>
      </c>
      <c r="CX8">
        <v>3.0859794563100174E-2</v>
      </c>
      <c r="CY8">
        <v>3.201382138673714E-2</v>
      </c>
      <c r="CZ8">
        <v>2.6233959787474781E-2</v>
      </c>
      <c r="DA8">
        <v>2.0627642425660619E-2</v>
      </c>
      <c r="DB8">
        <v>1.0003609713692629E-2</v>
      </c>
      <c r="DC8">
        <v>-2.9495719111821028E-2</v>
      </c>
      <c r="DD8">
        <v>3.0834650953017295E-2</v>
      </c>
      <c r="DE8">
        <v>3.1412199901194038E-2</v>
      </c>
      <c r="DF8">
        <v>1.745518551594305E-2</v>
      </c>
      <c r="DG8">
        <v>2.4750164703930766E-2</v>
      </c>
      <c r="DH8">
        <v>2.8557091226828923E-2</v>
      </c>
      <c r="DI8">
        <v>1.0009251424952126E-2</v>
      </c>
      <c r="DJ8">
        <v>1.4140739982800188E-2</v>
      </c>
      <c r="DK8">
        <v>3.0006774017474092E-2</v>
      </c>
      <c r="DL8">
        <v>2.0963316019976252E-2</v>
      </c>
      <c r="DM8">
        <v>2.2380710356831646E-2</v>
      </c>
      <c r="DN8">
        <v>1.6192555548521836E-2</v>
      </c>
      <c r="DO8">
        <v>1.5270881868498787E-2</v>
      </c>
      <c r="DP8">
        <v>1.5411256221123271E-2</v>
      </c>
      <c r="DQ8">
        <v>1.5770376955248189E-2</v>
      </c>
      <c r="DR8">
        <v>1.6164896797798534E-2</v>
      </c>
      <c r="DS8">
        <v>1.6517977168343689E-2</v>
      </c>
      <c r="DT8">
        <v>1.6779092475966983E-2</v>
      </c>
      <c r="DU8">
        <v>1.7114192658792771E-2</v>
      </c>
      <c r="DV8">
        <v>1.7432695363714945E-2</v>
      </c>
      <c r="DW8">
        <v>1.7745205816643406E-2</v>
      </c>
      <c r="DX8">
        <v>1.8054283780300828E-2</v>
      </c>
      <c r="DY8">
        <v>1.8361248504499494E-2</v>
      </c>
      <c r="DZ8">
        <v>1.8551624027009606E-2</v>
      </c>
      <c r="EA8">
        <v>1.8727120624531635E-2</v>
      </c>
      <c r="EB8">
        <v>1.8878241936628681E-2</v>
      </c>
      <c r="EC8">
        <v>1.9005775504269629E-2</v>
      </c>
      <c r="ED8">
        <v>1.9115121063198126E-2</v>
      </c>
      <c r="EE8">
        <v>1.9212164838276591E-2</v>
      </c>
      <c r="EF8">
        <v>1.9297447471985807E-2</v>
      </c>
      <c r="EG8">
        <v>1.9371934203456176E-2</v>
      </c>
      <c r="EH8">
        <v>1.9437814170483625E-2</v>
      </c>
      <c r="EI8">
        <v>1.9495853263618468E-2</v>
      </c>
      <c r="EJ8">
        <v>1.9544726686721914E-2</v>
      </c>
      <c r="EK8">
        <v>1.9572830957720333E-2</v>
      </c>
      <c r="EL8">
        <v>1.9574428905373642E-2</v>
      </c>
      <c r="EM8">
        <v>1.9554056823273269E-2</v>
      </c>
      <c r="EN8">
        <v>1.9524992656788864E-2</v>
      </c>
      <c r="EO8">
        <v>1.9494861478407621E-2</v>
      </c>
      <c r="EP8">
        <v>1.9463304282465899E-2</v>
      </c>
      <c r="EQ8">
        <v>1.9431427924359035E-2</v>
      </c>
      <c r="ER8">
        <v>1.9407245909095483E-2</v>
      </c>
      <c r="ES8">
        <v>1.940075951734066E-2</v>
      </c>
      <c r="ET8">
        <v>1.941222467736492E-2</v>
      </c>
      <c r="EU8">
        <v>1.9435523697029611E-2</v>
      </c>
      <c r="EV8">
        <v>1.9466674886477353E-2</v>
      </c>
      <c r="EW8">
        <v>1.9508711223906294E-2</v>
      </c>
      <c r="EX8">
        <v>1.9570271319027333E-2</v>
      </c>
      <c r="EY8">
        <v>1.9650847559343765E-2</v>
      </c>
      <c r="EZ8">
        <v>1.9739681004881104E-2</v>
      </c>
      <c r="FA8">
        <v>1.9825194110158817E-2</v>
      </c>
      <c r="FB8">
        <v>1.9902951168065508E-2</v>
      </c>
    </row>
    <row r="9" spans="1:158" x14ac:dyDescent="0.2">
      <c r="A9" t="s">
        <v>506</v>
      </c>
      <c r="B9" t="str">
        <f>_xlfn.XLOOKUP(A9,'Country Code &amp; Info'!A:A,'Country Code &amp; Info'!B:B)</f>
        <v>Australia</v>
      </c>
      <c r="C9" t="s">
        <v>626</v>
      </c>
      <c r="D9" t="s">
        <v>625</v>
      </c>
      <c r="E9" t="s">
        <v>624</v>
      </c>
      <c r="F9" t="s">
        <v>623</v>
      </c>
      <c r="G9">
        <v>1997</v>
      </c>
      <c r="H9" s="6">
        <v>593560.81795703201</v>
      </c>
      <c r="I9" s="5">
        <f t="shared" si="0"/>
        <v>4.1534860391238437E-2</v>
      </c>
      <c r="K9" s="99"/>
      <c r="L9">
        <f>VLOOKUP(M9,'Country Code &amp; Info'!A:E,5)</f>
        <v>0</v>
      </c>
      <c r="M9" s="2" t="s">
        <v>454</v>
      </c>
      <c r="N9" s="3">
        <v>107069.790786069</v>
      </c>
      <c r="O9" s="3">
        <v>115603.146631761</v>
      </c>
      <c r="P9" s="3">
        <v>129796.928155692</v>
      </c>
      <c r="Q9" s="3">
        <v>138864.88429817001</v>
      </c>
      <c r="R9" s="3">
        <v>146791.45727146699</v>
      </c>
      <c r="S9" s="3">
        <v>162391.83272683999</v>
      </c>
      <c r="T9" s="3">
        <v>174430.76137446999</v>
      </c>
      <c r="U9" s="3">
        <v>187260.11577892699</v>
      </c>
      <c r="V9" s="3">
        <v>195612.277413323</v>
      </c>
      <c r="W9" s="3">
        <v>194600.862343263</v>
      </c>
      <c r="X9" s="3">
        <v>205004.52977903301</v>
      </c>
      <c r="Y9" s="3">
        <v>211791.34908807999</v>
      </c>
      <c r="Z9" s="3">
        <v>218363.92686052999</v>
      </c>
      <c r="AA9" s="3">
        <v>227328.57157002401</v>
      </c>
      <c r="AB9" s="3">
        <v>243650.27907174299</v>
      </c>
      <c r="AC9" s="3">
        <v>257761.449751562</v>
      </c>
      <c r="AD9" s="3">
        <v>274047.00842589099</v>
      </c>
      <c r="AE9" s="3">
        <v>287520.82746347302</v>
      </c>
      <c r="AF9" s="3">
        <v>297555.24683122803</v>
      </c>
      <c r="AG9" s="3">
        <v>292929.13832044002</v>
      </c>
      <c r="AH9" s="3">
        <v>310169.61168104003</v>
      </c>
      <c r="AI9" s="3">
        <v>328898.31868501898</v>
      </c>
      <c r="AJ9" s="3">
        <v>346622.75035643199</v>
      </c>
      <c r="AK9" s="3">
        <v>360810.37857453403</v>
      </c>
      <c r="AL9" s="3">
        <v>367129.79358984</v>
      </c>
      <c r="AM9" s="3">
        <v>375521.44399714802</v>
      </c>
      <c r="AN9" s="3">
        <v>379992.11053506797</v>
      </c>
      <c r="AO9" s="3">
        <v>386238.348875948</v>
      </c>
      <c r="AP9" s="3">
        <v>400047.279919967</v>
      </c>
      <c r="AQ9" s="3">
        <v>414494.044558428</v>
      </c>
      <c r="AR9" s="3">
        <v>426878.3</v>
      </c>
      <c r="AS9" s="3">
        <v>438277.7</v>
      </c>
      <c r="AT9" s="3">
        <v>449363.4</v>
      </c>
      <c r="AU9" s="3">
        <v>460301.5</v>
      </c>
      <c r="AV9" s="3">
        <v>471220.7</v>
      </c>
      <c r="AW9" s="3">
        <v>482235.6</v>
      </c>
      <c r="AX9" s="3">
        <v>493329.1</v>
      </c>
      <c r="AY9" s="3">
        <v>504529.5</v>
      </c>
      <c r="AZ9" s="3">
        <v>515831.3</v>
      </c>
      <c r="BA9" s="3">
        <v>527232.30000000005</v>
      </c>
      <c r="BB9" s="3">
        <v>538732</v>
      </c>
      <c r="BC9" s="3">
        <v>550332.69999999995</v>
      </c>
      <c r="BD9" s="3">
        <v>561996.9</v>
      </c>
      <c r="BE9" s="3">
        <v>573733.1</v>
      </c>
      <c r="BF9" s="3">
        <v>585548.5</v>
      </c>
      <c r="BG9" s="3">
        <v>597448.9</v>
      </c>
      <c r="BH9" s="3">
        <v>609439.6</v>
      </c>
      <c r="BI9" s="3">
        <v>621528</v>
      </c>
      <c r="BJ9" s="3">
        <v>633719.5</v>
      </c>
      <c r="BK9" s="3">
        <v>646015.6</v>
      </c>
      <c r="BL9" s="3">
        <v>658412.69999999995</v>
      </c>
      <c r="BM9" s="3">
        <v>670906.6</v>
      </c>
      <c r="BN9" s="3">
        <v>683552.2</v>
      </c>
      <c r="BO9" s="3">
        <v>696351.4</v>
      </c>
      <c r="BP9" s="3">
        <v>709307.1</v>
      </c>
      <c r="BQ9" s="3">
        <v>722423.7</v>
      </c>
      <c r="BR9" s="3">
        <v>735706.7</v>
      </c>
      <c r="BS9" s="3">
        <v>749098.2</v>
      </c>
      <c r="BT9" s="3">
        <v>762595.3</v>
      </c>
      <c r="BU9" s="3">
        <v>776191.2</v>
      </c>
      <c r="BV9" s="3">
        <v>789879</v>
      </c>
      <c r="BW9" s="3">
        <v>803654.4</v>
      </c>
      <c r="BX9" s="3">
        <v>817512.7</v>
      </c>
      <c r="BY9" s="3">
        <v>831448.1</v>
      </c>
      <c r="BZ9" s="3">
        <v>845457.2</v>
      </c>
      <c r="CA9" s="3">
        <v>859544.6</v>
      </c>
      <c r="CB9" s="3">
        <v>873724.4</v>
      </c>
      <c r="CC9" s="3">
        <v>888017.7</v>
      </c>
      <c r="CD9" s="3">
        <v>902450.8</v>
      </c>
      <c r="CE9" s="3">
        <v>917059.6</v>
      </c>
      <c r="CF9" s="3">
        <v>931889.4</v>
      </c>
      <c r="CG9" s="3">
        <v>35051175.664715402</v>
      </c>
      <c r="CI9" t="s">
        <v>458</v>
      </c>
      <c r="CJ9">
        <v>0</v>
      </c>
      <c r="CK9">
        <v>-8.1556874670235535E-3</v>
      </c>
      <c r="CL9">
        <v>-1.6758034814154943E-3</v>
      </c>
      <c r="CM9">
        <v>-1.2415048745055834E-3</v>
      </c>
      <c r="CN9">
        <v>1.3238459531279556E-2</v>
      </c>
      <c r="CO9">
        <v>5.3929275927504516E-3</v>
      </c>
      <c r="CP9">
        <v>5.6689431583405447E-3</v>
      </c>
      <c r="CQ9">
        <v>2.3027894797685189E-2</v>
      </c>
      <c r="CR9">
        <v>2.9313481544356756E-2</v>
      </c>
      <c r="CS9">
        <v>1.7053284427539506E-2</v>
      </c>
      <c r="CT9">
        <v>4.0444312637842428E-2</v>
      </c>
      <c r="CU9">
        <v>1.2799386126914225E-2</v>
      </c>
      <c r="CV9">
        <v>1.8514136387830504E-3</v>
      </c>
      <c r="CW9">
        <v>6.210386036458182E-4</v>
      </c>
      <c r="CX9">
        <v>2.6357028413960037E-2</v>
      </c>
      <c r="CY9">
        <v>3.1682724433240717E-2</v>
      </c>
      <c r="CZ9">
        <v>4.0633710236042564E-2</v>
      </c>
      <c r="DA9">
        <v>4.0901689338119773E-2</v>
      </c>
      <c r="DB9">
        <v>2.1042406595532581E-2</v>
      </c>
      <c r="DC9">
        <v>-2.2080496503793401E-2</v>
      </c>
      <c r="DD9">
        <v>2.8747775523410679E-2</v>
      </c>
      <c r="DE9">
        <v>1.834522875494371E-2</v>
      </c>
      <c r="DF9">
        <v>9.8951647998648529E-3</v>
      </c>
      <c r="DG9">
        <v>1.8950495344776108E-2</v>
      </c>
      <c r="DH9">
        <v>2.450290062683802E-2</v>
      </c>
      <c r="DI9">
        <v>1.165364441777017E-2</v>
      </c>
      <c r="DJ9">
        <v>1.3880086707803496E-2</v>
      </c>
      <c r="DK9">
        <v>1.0681773935639294E-2</v>
      </c>
      <c r="DL9">
        <v>2.3376674189941715E-2</v>
      </c>
      <c r="DM9">
        <v>1.9422676619337276E-2</v>
      </c>
      <c r="DN9">
        <v>1.7850542842356543E-2</v>
      </c>
      <c r="DO9">
        <v>1.704888622990719E-2</v>
      </c>
      <c r="DP9">
        <v>1.6203703239919154E-2</v>
      </c>
      <c r="DQ9">
        <v>1.5673051633491974E-2</v>
      </c>
      <c r="DR9">
        <v>1.558649188820671E-2</v>
      </c>
      <c r="DS9">
        <v>1.5803338273628675E-2</v>
      </c>
      <c r="DT9">
        <v>1.6012837365645627E-2</v>
      </c>
      <c r="DU9">
        <v>1.6099012035367233E-2</v>
      </c>
      <c r="DV9">
        <v>1.6190243932668213E-2</v>
      </c>
      <c r="DW9">
        <v>1.6294067700241444E-2</v>
      </c>
      <c r="DX9">
        <v>1.6415624828478137E-2</v>
      </c>
      <c r="DY9">
        <v>1.6561151451390588E-2</v>
      </c>
      <c r="DZ9">
        <v>1.6857742143757459E-2</v>
      </c>
      <c r="EA9">
        <v>1.7179955570673311E-2</v>
      </c>
      <c r="EB9">
        <v>1.7520946067344445E-2</v>
      </c>
      <c r="EC9">
        <v>1.7871833377125723E-2</v>
      </c>
      <c r="ED9">
        <v>1.8225155223301481E-2</v>
      </c>
      <c r="EE9">
        <v>1.8446541889971524E-2</v>
      </c>
      <c r="EF9">
        <v>1.863888548920678E-2</v>
      </c>
      <c r="EG9">
        <v>1.8789600339677914E-2</v>
      </c>
      <c r="EH9">
        <v>1.8899386984442268E-2</v>
      </c>
      <c r="EI9">
        <v>1.897821872936567E-2</v>
      </c>
      <c r="EJ9">
        <v>1.9153603704972655E-2</v>
      </c>
      <c r="EK9">
        <v>1.930414729444685E-2</v>
      </c>
      <c r="EL9">
        <v>1.9431291144081486E-2</v>
      </c>
      <c r="EM9">
        <v>1.9542640497342223E-2</v>
      </c>
      <c r="EN9">
        <v>1.964688396003389E-2</v>
      </c>
      <c r="EO9">
        <v>1.9619979076826777E-2</v>
      </c>
      <c r="EP9">
        <v>1.9584918214596847E-2</v>
      </c>
      <c r="EQ9">
        <v>1.9549850710389727E-2</v>
      </c>
      <c r="ER9">
        <v>1.9527552083479671E-2</v>
      </c>
      <c r="ES9">
        <v>1.9524656486571867E-2</v>
      </c>
      <c r="ET9">
        <v>1.9648652607515693E-2</v>
      </c>
      <c r="EU9">
        <v>1.9769989742193239E-2</v>
      </c>
      <c r="EV9">
        <v>1.9890566862655668E-2</v>
      </c>
      <c r="EW9">
        <v>2.0021857841048263E-2</v>
      </c>
      <c r="EX9">
        <v>2.0174741167500621E-2</v>
      </c>
      <c r="EY9">
        <v>2.0219922683764713E-2</v>
      </c>
      <c r="EZ9">
        <v>2.0268533299558689E-2</v>
      </c>
      <c r="FA9">
        <v>2.0311121107759789E-2</v>
      </c>
      <c r="FB9">
        <v>2.0343670554104243E-2</v>
      </c>
    </row>
    <row r="10" spans="1:158" x14ac:dyDescent="0.2">
      <c r="A10" t="s">
        <v>506</v>
      </c>
      <c r="B10" t="str">
        <f>_xlfn.XLOOKUP(A10,'Country Code &amp; Info'!A:A,'Country Code &amp; Info'!B:B)</f>
        <v>Australia</v>
      </c>
      <c r="C10" t="s">
        <v>626</v>
      </c>
      <c r="D10" t="s">
        <v>625</v>
      </c>
      <c r="E10" t="s">
        <v>624</v>
      </c>
      <c r="F10" t="s">
        <v>623</v>
      </c>
      <c r="G10">
        <v>1998</v>
      </c>
      <c r="H10" s="6">
        <v>623216.84837092995</v>
      </c>
      <c r="I10" s="5">
        <f t="shared" si="0"/>
        <v>4.9962917896047454E-2</v>
      </c>
      <c r="K10" s="99"/>
      <c r="L10" t="str">
        <f>VLOOKUP(M10,'Country Code &amp; Info'!A:E,5)</f>
        <v>On 1 July 1997 China resumed its exercise of sovereignty over Hong Kong; and on 20 December 1999 China resumed its exercise of sovereignty over Macao. Unless otherwise noted, data for China do not include data for Hong Kong SAR, China; Macao SAR, China; or Taiwan, China.</v>
      </c>
      <c r="M10" s="2" t="s">
        <v>452</v>
      </c>
      <c r="N10" s="3">
        <v>1697872.8787509601</v>
      </c>
      <c r="O10" s="3">
        <v>1853719.55553798</v>
      </c>
      <c r="P10" s="3">
        <v>2117702.31492153</v>
      </c>
      <c r="Q10" s="3">
        <v>2411792.0582159599</v>
      </c>
      <c r="R10" s="3">
        <v>2726182.7060698899</v>
      </c>
      <c r="S10" s="3">
        <v>3024698.0180619899</v>
      </c>
      <c r="T10" s="3">
        <v>3324870.03603095</v>
      </c>
      <c r="U10" s="3">
        <v>3632066.8861740902</v>
      </c>
      <c r="V10" s="3">
        <v>3917114.2423332199</v>
      </c>
      <c r="W10" s="3">
        <v>4217263.3792898301</v>
      </c>
      <c r="X10" s="3">
        <v>4575349.3821112895</v>
      </c>
      <c r="Y10" s="3">
        <v>4956695.7968638605</v>
      </c>
      <c r="Z10" s="3">
        <v>5409480.6730247997</v>
      </c>
      <c r="AA10" s="3">
        <v>5952702.8378578499</v>
      </c>
      <c r="AB10" s="3">
        <v>6554949.5054310802</v>
      </c>
      <c r="AC10" s="3">
        <v>7302079.0199290803</v>
      </c>
      <c r="AD10" s="3">
        <v>8230608.7944047898</v>
      </c>
      <c r="AE10" s="3">
        <v>9401776.6817330997</v>
      </c>
      <c r="AF10" s="3">
        <v>10309140.732439401</v>
      </c>
      <c r="AG10" s="3">
        <v>11277796.094515</v>
      </c>
      <c r="AH10" s="3">
        <v>12477670.895509301</v>
      </c>
      <c r="AI10" s="3">
        <v>13667692.489570299</v>
      </c>
      <c r="AJ10" s="3">
        <v>14741638.374226401</v>
      </c>
      <c r="AK10" s="3">
        <v>15884901.973845899</v>
      </c>
      <c r="AL10" s="3">
        <v>17046007.5794737</v>
      </c>
      <c r="AM10" s="3">
        <v>18225591.303973299</v>
      </c>
      <c r="AN10" s="3">
        <v>19446705.921339501</v>
      </c>
      <c r="AO10" s="3">
        <v>20788528.6299119</v>
      </c>
      <c r="AP10" s="3">
        <v>22173019.957116999</v>
      </c>
      <c r="AQ10" s="3">
        <v>23601365.668477301</v>
      </c>
      <c r="AR10" s="3">
        <v>24896400</v>
      </c>
      <c r="AS10" s="3">
        <v>26133560</v>
      </c>
      <c r="AT10" s="3">
        <v>27347400</v>
      </c>
      <c r="AU10" s="3">
        <v>28546210</v>
      </c>
      <c r="AV10" s="3">
        <v>29737510</v>
      </c>
      <c r="AW10" s="3">
        <v>30924390</v>
      </c>
      <c r="AX10" s="3">
        <v>32102730</v>
      </c>
      <c r="AY10" s="3">
        <v>33270140</v>
      </c>
      <c r="AZ10" s="3">
        <v>34425170</v>
      </c>
      <c r="BA10" s="3">
        <v>35566660</v>
      </c>
      <c r="BB10" s="3">
        <v>36693390</v>
      </c>
      <c r="BC10" s="3">
        <v>37803900</v>
      </c>
      <c r="BD10" s="3">
        <v>38894150</v>
      </c>
      <c r="BE10" s="3">
        <v>39961290</v>
      </c>
      <c r="BF10" s="3">
        <v>41001810</v>
      </c>
      <c r="BG10" s="3">
        <v>42012500</v>
      </c>
      <c r="BH10" s="3">
        <v>42991250</v>
      </c>
      <c r="BI10" s="3">
        <v>43940020</v>
      </c>
      <c r="BJ10" s="3">
        <v>44859150</v>
      </c>
      <c r="BK10" s="3">
        <v>45749680</v>
      </c>
      <c r="BL10" s="3">
        <v>46613240</v>
      </c>
      <c r="BM10" s="3">
        <v>47452010</v>
      </c>
      <c r="BN10" s="3">
        <v>48266000</v>
      </c>
      <c r="BO10" s="3">
        <v>49058320</v>
      </c>
      <c r="BP10" s="3">
        <v>49832330</v>
      </c>
      <c r="BQ10" s="3">
        <v>50591680</v>
      </c>
      <c r="BR10" s="3">
        <v>51340420</v>
      </c>
      <c r="BS10" s="3">
        <v>52086680</v>
      </c>
      <c r="BT10" s="3">
        <v>52835350</v>
      </c>
      <c r="BU10" s="3">
        <v>53590860</v>
      </c>
      <c r="BV10" s="3">
        <v>54356810</v>
      </c>
      <c r="BW10" s="3">
        <v>55135830</v>
      </c>
      <c r="BX10" s="3">
        <v>55925910</v>
      </c>
      <c r="BY10" s="3">
        <v>56726750</v>
      </c>
      <c r="BZ10" s="3">
        <v>57536900</v>
      </c>
      <c r="CA10" s="3">
        <v>58354920</v>
      </c>
      <c r="CB10" s="3">
        <v>59180130</v>
      </c>
      <c r="CC10" s="3">
        <v>60016730</v>
      </c>
      <c r="CD10" s="3">
        <v>60864800</v>
      </c>
      <c r="CE10" s="3">
        <v>61723510</v>
      </c>
      <c r="CF10" s="3">
        <v>62591470</v>
      </c>
      <c r="CG10" s="3">
        <v>2141884944.3871412</v>
      </c>
      <c r="CI10" t="s">
        <v>454</v>
      </c>
      <c r="CJ10">
        <v>0</v>
      </c>
      <c r="CK10">
        <v>7.969900550886555E-2</v>
      </c>
      <c r="CL10">
        <v>0.12278023511888891</v>
      </c>
      <c r="CM10">
        <v>6.9862640598095993E-2</v>
      </c>
      <c r="CN10">
        <v>5.7081190924244574E-2</v>
      </c>
      <c r="CO10">
        <v>0.10627577207386563</v>
      </c>
      <c r="CP10">
        <v>7.4135062370290106E-2</v>
      </c>
      <c r="CQ10">
        <v>7.354983893531708E-2</v>
      </c>
      <c r="CR10">
        <v>4.4601924972941243E-2</v>
      </c>
      <c r="CS10">
        <v>-5.1705091491927035E-3</v>
      </c>
      <c r="CT10">
        <v>5.3461569031583389E-2</v>
      </c>
      <c r="CU10">
        <v>3.3105704134256175E-2</v>
      </c>
      <c r="CV10">
        <v>3.1033268359401234E-2</v>
      </c>
      <c r="CW10">
        <v>4.1053688850447356E-2</v>
      </c>
      <c r="CX10">
        <v>7.1797871200239394E-2</v>
      </c>
      <c r="CY10">
        <v>5.7915676245394287E-2</v>
      </c>
      <c r="CZ10">
        <v>6.3180738198149733E-2</v>
      </c>
      <c r="DA10">
        <v>4.9166086924191665E-2</v>
      </c>
      <c r="DB10">
        <v>3.4899799977202717E-2</v>
      </c>
      <c r="DC10">
        <v>-1.5547057429008859E-2</v>
      </c>
      <c r="DD10">
        <v>5.8855440122656422E-2</v>
      </c>
      <c r="DE10">
        <v>6.0382146730861619E-2</v>
      </c>
      <c r="DF10">
        <v>5.3890307929446823E-2</v>
      </c>
      <c r="DG10">
        <v>4.0931035840875651E-2</v>
      </c>
      <c r="DH10">
        <v>1.7514504544664966E-2</v>
      </c>
      <c r="DI10">
        <v>2.2857448656654622E-2</v>
      </c>
      <c r="DJ10">
        <v>1.1905223015583388E-2</v>
      </c>
      <c r="DK10">
        <v>1.6437810595816504E-2</v>
      </c>
      <c r="DL10">
        <v>3.5752356243771599E-2</v>
      </c>
      <c r="DM10">
        <v>3.6112643088964891E-2</v>
      </c>
      <c r="DN10">
        <v>2.9878005737730806E-2</v>
      </c>
      <c r="DO10">
        <v>2.6704098100090778E-2</v>
      </c>
      <c r="DP10">
        <v>2.5293780632690277E-2</v>
      </c>
      <c r="DQ10">
        <v>2.4341323748217958E-2</v>
      </c>
      <c r="DR10">
        <v>2.3721843183218017E-2</v>
      </c>
      <c r="DS10">
        <v>2.3375246460946908E-2</v>
      </c>
      <c r="DT10">
        <v>2.3004315732807701E-2</v>
      </c>
      <c r="DU10">
        <v>2.270370833587565E-2</v>
      </c>
      <c r="DV10">
        <v>2.2400672309547787E-2</v>
      </c>
      <c r="DW10">
        <v>2.210218728487412E-2</v>
      </c>
      <c r="DX10">
        <v>2.18114481984506E-2</v>
      </c>
      <c r="DY10">
        <v>2.1533341253164862E-2</v>
      </c>
      <c r="DZ10">
        <v>2.1194815427104441E-2</v>
      </c>
      <c r="EA10">
        <v>2.0883033340575174E-2</v>
      </c>
      <c r="EB10">
        <v>2.0593896360520336E-2</v>
      </c>
      <c r="EC10">
        <v>2.0323508641897359E-2</v>
      </c>
      <c r="ED10">
        <v>2.006983358744141E-2</v>
      </c>
      <c r="EE10">
        <v>1.9835271616744254E-2</v>
      </c>
      <c r="EF10">
        <v>1.961536728836033E-2</v>
      </c>
      <c r="EG10">
        <v>1.9403063973887358E-2</v>
      </c>
      <c r="EH10">
        <v>1.9190093861510382E-2</v>
      </c>
      <c r="EI10">
        <v>1.8975788285979345E-2</v>
      </c>
      <c r="EJ10">
        <v>1.8848525264172356E-2</v>
      </c>
      <c r="EK10">
        <v>1.872453925245221E-2</v>
      </c>
      <c r="EL10">
        <v>1.8605118048157898E-2</v>
      </c>
      <c r="EM10">
        <v>1.8492131264441047E-2</v>
      </c>
      <c r="EN10">
        <v>1.8386716825596894E-2</v>
      </c>
      <c r="EO10">
        <v>1.8202226512277209E-2</v>
      </c>
      <c r="EP10">
        <v>1.8017797933568724E-2</v>
      </c>
      <c r="EQ10">
        <v>1.7828460259327494E-2</v>
      </c>
      <c r="ER10">
        <v>1.7634572512545965E-2</v>
      </c>
      <c r="ES10">
        <v>1.7439886362341506E-2</v>
      </c>
      <c r="ET10">
        <v>1.7244103933232946E-2</v>
      </c>
      <c r="EU10">
        <v>1.7046096042300007E-2</v>
      </c>
      <c r="EV10">
        <v>1.6849037239967224E-2</v>
      </c>
      <c r="EW10">
        <v>1.6662463812479267E-2</v>
      </c>
      <c r="EX10">
        <v>1.6496875205777695E-2</v>
      </c>
      <c r="EY10">
        <v>1.6359048688579625E-2</v>
      </c>
      <c r="EZ10">
        <v>1.6253167025837456E-2</v>
      </c>
      <c r="FA10">
        <v>1.6187918499268816E-2</v>
      </c>
      <c r="FB10">
        <v>1.6171031850056528E-2</v>
      </c>
    </row>
    <row r="11" spans="1:158" x14ac:dyDescent="0.2">
      <c r="A11" t="s">
        <v>506</v>
      </c>
      <c r="B11" t="str">
        <f>_xlfn.XLOOKUP(A11,'Country Code &amp; Info'!A:A,'Country Code &amp; Info'!B:B)</f>
        <v>Australia</v>
      </c>
      <c r="C11" t="s">
        <v>626</v>
      </c>
      <c r="D11" t="s">
        <v>625</v>
      </c>
      <c r="E11" t="s">
        <v>624</v>
      </c>
      <c r="F11" t="s">
        <v>623</v>
      </c>
      <c r="G11">
        <v>1999</v>
      </c>
      <c r="H11" s="6">
        <v>648818.88430893701</v>
      </c>
      <c r="I11" s="5">
        <f t="shared" si="0"/>
        <v>4.1080461808646662E-2</v>
      </c>
      <c r="K11" s="99"/>
      <c r="L11">
        <f>VLOOKUP(M11,'Country Code &amp; Info'!A:E,5)</f>
        <v>0</v>
      </c>
      <c r="M11" s="2" t="s">
        <v>442</v>
      </c>
      <c r="N11" s="3">
        <v>254311.03088876401</v>
      </c>
      <c r="O11" s="3">
        <v>261404.32798145199</v>
      </c>
      <c r="P11" s="3">
        <v>272706.44354507001</v>
      </c>
      <c r="Q11" s="3">
        <v>288323.76868600602</v>
      </c>
      <c r="R11" s="3">
        <v>304492.42341660202</v>
      </c>
      <c r="S11" s="3">
        <v>320707.98569407401</v>
      </c>
      <c r="T11" s="3">
        <v>325800.99467757298</v>
      </c>
      <c r="U11" s="3">
        <v>336208.76324735302</v>
      </c>
      <c r="V11" s="3">
        <v>338240.32685783599</v>
      </c>
      <c r="W11" s="3">
        <v>320682.30095136602</v>
      </c>
      <c r="X11" s="3">
        <v>328921.26343134599</v>
      </c>
      <c r="Y11" s="3">
        <v>334440.22774413798</v>
      </c>
      <c r="Z11" s="3">
        <v>342814.54571561998</v>
      </c>
      <c r="AA11" s="3">
        <v>356246.951741878</v>
      </c>
      <c r="AB11" s="3">
        <v>375245.68029290403</v>
      </c>
      <c r="AC11" s="3">
        <v>392906.82812517497</v>
      </c>
      <c r="AD11" s="3">
        <v>419543.57432906999</v>
      </c>
      <c r="AE11" s="3">
        <v>448276.66540616401</v>
      </c>
      <c r="AF11" s="3">
        <v>462877.25362607202</v>
      </c>
      <c r="AG11" s="3">
        <v>468456.87841902702</v>
      </c>
      <c r="AH11" s="3">
        <v>488823.29058543599</v>
      </c>
      <c r="AI11" s="3">
        <v>524813.05659080297</v>
      </c>
      <c r="AJ11" s="3">
        <v>545296.79471840395</v>
      </c>
      <c r="AK11" s="3">
        <v>570199.78919726599</v>
      </c>
      <c r="AL11" s="3">
        <v>597160.61571508006</v>
      </c>
      <c r="AM11" s="3">
        <v>614812.36052105797</v>
      </c>
      <c r="AN11" s="3">
        <v>626878.75554800197</v>
      </c>
      <c r="AO11" s="3">
        <v>638094.82354448398</v>
      </c>
      <c r="AP11" s="3">
        <v>655555.60093040904</v>
      </c>
      <c r="AQ11" s="3">
        <v>676395.027207384</v>
      </c>
      <c r="AR11" s="3">
        <v>695907.3</v>
      </c>
      <c r="AS11" s="3">
        <v>715276.80000000005</v>
      </c>
      <c r="AT11" s="3">
        <v>734767</v>
      </c>
      <c r="AU11" s="3">
        <v>754254.5</v>
      </c>
      <c r="AV11" s="3">
        <v>773662.4</v>
      </c>
      <c r="AW11" s="3">
        <v>793144.9</v>
      </c>
      <c r="AX11" s="3">
        <v>812736</v>
      </c>
      <c r="AY11" s="3">
        <v>832414.6</v>
      </c>
      <c r="AZ11" s="3">
        <v>852190.3</v>
      </c>
      <c r="BA11" s="3">
        <v>872068.9</v>
      </c>
      <c r="BB11" s="3">
        <v>892049.9</v>
      </c>
      <c r="BC11" s="3">
        <v>912127.7</v>
      </c>
      <c r="BD11" s="3">
        <v>932338.6</v>
      </c>
      <c r="BE11" s="3">
        <v>952673.6</v>
      </c>
      <c r="BF11" s="3">
        <v>973119.4</v>
      </c>
      <c r="BG11" s="3">
        <v>993661.6</v>
      </c>
      <c r="BH11" s="3">
        <v>1014287</v>
      </c>
      <c r="BI11" s="3">
        <v>1034938</v>
      </c>
      <c r="BJ11" s="3">
        <v>1055599</v>
      </c>
      <c r="BK11" s="3">
        <v>1076260</v>
      </c>
      <c r="BL11" s="3">
        <v>1096913</v>
      </c>
      <c r="BM11" s="3">
        <v>1117560</v>
      </c>
      <c r="BN11" s="3">
        <v>1138214</v>
      </c>
      <c r="BO11" s="3">
        <v>1158897</v>
      </c>
      <c r="BP11" s="3">
        <v>1179631</v>
      </c>
      <c r="BQ11" s="3">
        <v>1200434</v>
      </c>
      <c r="BR11" s="3">
        <v>1221315</v>
      </c>
      <c r="BS11" s="3">
        <v>1242270</v>
      </c>
      <c r="BT11" s="3">
        <v>1263277</v>
      </c>
      <c r="BU11" s="3">
        <v>1284305</v>
      </c>
      <c r="BV11" s="3">
        <v>1305320</v>
      </c>
      <c r="BW11" s="3">
        <v>1326301</v>
      </c>
      <c r="BX11" s="3">
        <v>1347240</v>
      </c>
      <c r="BY11" s="3">
        <v>1368135</v>
      </c>
      <c r="BZ11" s="3">
        <v>1388986</v>
      </c>
      <c r="CA11" s="3">
        <v>1409804</v>
      </c>
      <c r="CB11" s="3">
        <v>1430616</v>
      </c>
      <c r="CC11" s="3">
        <v>1451394</v>
      </c>
      <c r="CD11" s="3">
        <v>1472191</v>
      </c>
      <c r="CE11" s="3">
        <v>1493069</v>
      </c>
      <c r="CF11" s="3">
        <v>1514093</v>
      </c>
      <c r="CG11" s="3">
        <v>57974080.849335819</v>
      </c>
      <c r="CI11" t="s">
        <v>452</v>
      </c>
      <c r="CJ11">
        <v>0</v>
      </c>
      <c r="CK11">
        <v>9.1789367000000954E-2</v>
      </c>
      <c r="CL11">
        <v>0.14240706400000058</v>
      </c>
      <c r="CM11">
        <v>0.13887208849999633</v>
      </c>
      <c r="CN11">
        <v>0.13035561950000352</v>
      </c>
      <c r="CO11">
        <v>0.10949937849999958</v>
      </c>
      <c r="CP11">
        <v>9.9240326199998341E-2</v>
      </c>
      <c r="CQ11">
        <v>9.2393641500001289E-2</v>
      </c>
      <c r="CR11">
        <v>7.8480756300000287E-2</v>
      </c>
      <c r="CS11">
        <v>7.6625065899999623E-2</v>
      </c>
      <c r="CT11">
        <v>8.4909565899998318E-2</v>
      </c>
      <c r="CU11">
        <v>8.3348042500002384E-2</v>
      </c>
      <c r="CV11">
        <v>9.1348126799998486E-2</v>
      </c>
      <c r="CW11">
        <v>0.10042039110000167</v>
      </c>
      <c r="CX11">
        <v>0.10117196909999904</v>
      </c>
      <c r="CY11">
        <v>0.11397944620000033</v>
      </c>
      <c r="CZ11">
        <v>0.12715964479999942</v>
      </c>
      <c r="DA11">
        <v>0.14229419920000042</v>
      </c>
      <c r="DB11">
        <v>9.6509849299998507E-2</v>
      </c>
      <c r="DC11">
        <v>9.3960824399997422E-2</v>
      </c>
      <c r="DD11">
        <v>0.10639266670000036</v>
      </c>
      <c r="DE11">
        <v>9.5372093400001967E-2</v>
      </c>
      <c r="DF11">
        <v>7.8575508300001706E-2</v>
      </c>
      <c r="DG11">
        <v>7.7553360799999416E-2</v>
      </c>
      <c r="DH11">
        <v>7.3094917899999112E-2</v>
      </c>
      <c r="DI11">
        <v>6.9200000000001038E-2</v>
      </c>
      <c r="DJ11">
        <v>6.6999999999999504E-2</v>
      </c>
      <c r="DK11">
        <v>6.8999999999998618E-2</v>
      </c>
      <c r="DL11">
        <v>6.6598812828581044E-2</v>
      </c>
      <c r="DM11">
        <v>6.4418185439906184E-2</v>
      </c>
      <c r="DN11">
        <v>5.4871160835086252E-2</v>
      </c>
      <c r="DO11">
        <v>4.969232499477827E-2</v>
      </c>
      <c r="DP11">
        <v>4.6447556322215533E-2</v>
      </c>
      <c r="DQ11">
        <v>4.3836342760189329E-2</v>
      </c>
      <c r="DR11">
        <v>4.1732335045527869E-2</v>
      </c>
      <c r="DS11">
        <v>3.9911882333120596E-2</v>
      </c>
      <c r="DT11">
        <v>3.8103904393910426E-2</v>
      </c>
      <c r="DU11">
        <v>3.6364820063589542E-2</v>
      </c>
      <c r="DV11">
        <v>3.4716715950098287E-2</v>
      </c>
      <c r="DW11">
        <v>3.3158587161661091E-2</v>
      </c>
      <c r="DX11">
        <v>3.1679387381328361E-2</v>
      </c>
      <c r="DY11">
        <v>3.0264578988204782E-2</v>
      </c>
      <c r="DZ11">
        <v>2.8839617076545032E-2</v>
      </c>
      <c r="EA11">
        <v>2.7437031018803681E-2</v>
      </c>
      <c r="EB11">
        <v>2.6038198466566076E-2</v>
      </c>
      <c r="EC11">
        <v>2.4649887407409476E-2</v>
      </c>
      <c r="ED11">
        <v>2.3296637905385387E-2</v>
      </c>
      <c r="EE11">
        <v>2.2068909371092849E-2</v>
      </c>
      <c r="EF11">
        <v>2.0917832991427909E-2</v>
      </c>
      <c r="EG11">
        <v>1.9851691349479506E-2</v>
      </c>
      <c r="EH11">
        <v>1.8875760442477407E-2</v>
      </c>
      <c r="EI11">
        <v>1.7994243695568013E-2</v>
      </c>
      <c r="EJ11">
        <v>1.7153962498111186E-2</v>
      </c>
      <c r="EK11">
        <v>1.6415696349397102E-2</v>
      </c>
      <c r="EL11">
        <v>1.577734418952792E-2</v>
      </c>
      <c r="EM11">
        <v>1.5238099442671071E-2</v>
      </c>
      <c r="EN11">
        <v>1.4799666664558231E-2</v>
      </c>
      <c r="EO11">
        <v>1.4535525809878491E-2</v>
      </c>
      <c r="EP11">
        <v>1.4373540413787245E-2</v>
      </c>
      <c r="EQ11">
        <v>1.4299328006722734E-2</v>
      </c>
      <c r="ER11">
        <v>1.4292549139909294E-2</v>
      </c>
      <c r="ES11">
        <v>1.4331598929370637E-2</v>
      </c>
      <c r="ET11">
        <v>1.4329701756552904E-2</v>
      </c>
      <c r="EU11">
        <v>1.431965970692306E-2</v>
      </c>
      <c r="EV11">
        <v>1.4281621986099946E-2</v>
      </c>
      <c r="EW11">
        <v>1.4217310977824749E-2</v>
      </c>
      <c r="EX11">
        <v>1.4141224081876791E-2</v>
      </c>
      <c r="EY11">
        <v>1.4136501558884795E-2</v>
      </c>
      <c r="EZ11">
        <v>1.4130559928873243E-2</v>
      </c>
      <c r="FA11">
        <v>1.4108483064102728E-2</v>
      </c>
      <c r="FB11">
        <v>1.4062064843687549E-2</v>
      </c>
    </row>
    <row r="12" spans="1:158" x14ac:dyDescent="0.2">
      <c r="A12" t="s">
        <v>506</v>
      </c>
      <c r="B12" t="str">
        <f>_xlfn.XLOOKUP(A12,'Country Code &amp; Info'!A:A,'Country Code &amp; Info'!B:B)</f>
        <v>Australia</v>
      </c>
      <c r="C12" t="s">
        <v>626</v>
      </c>
      <c r="D12" t="s">
        <v>625</v>
      </c>
      <c r="E12" t="s">
        <v>624</v>
      </c>
      <c r="F12" t="s">
        <v>623</v>
      </c>
      <c r="G12">
        <v>2000</v>
      </c>
      <c r="H12" s="6">
        <v>670950.69589379395</v>
      </c>
      <c r="I12" s="5">
        <f t="shared" si="0"/>
        <v>3.4110923895857015E-2</v>
      </c>
      <c r="K12" s="99"/>
      <c r="L12">
        <f>VLOOKUP(M12,'Country Code &amp; Info'!A:E,5)</f>
        <v>0</v>
      </c>
      <c r="M12" s="2" t="s">
        <v>436</v>
      </c>
      <c r="N12" s="3"/>
      <c r="O12" s="3">
        <v>24214.522841333601</v>
      </c>
      <c r="P12" s="3">
        <v>26440.843585966501</v>
      </c>
      <c r="Q12" s="3">
        <v>28313.148937692498</v>
      </c>
      <c r="R12" s="3">
        <v>29583.420278078302</v>
      </c>
      <c r="S12" s="3">
        <v>30798.314836626501</v>
      </c>
      <c r="T12" s="3">
        <v>31179.691274954701</v>
      </c>
      <c r="U12" s="3">
        <v>32919.077100331102</v>
      </c>
      <c r="V12" s="3">
        <v>35213.137912313898</v>
      </c>
      <c r="W12" s="3">
        <v>36603.6465720735</v>
      </c>
      <c r="X12" s="3">
        <v>38006.991563416297</v>
      </c>
      <c r="Y12" s="3">
        <v>39333.470929216703</v>
      </c>
      <c r="Z12" s="3">
        <v>40629.224132464202</v>
      </c>
      <c r="AA12" s="3">
        <v>42358.838132687102</v>
      </c>
      <c r="AB12" s="3">
        <v>44196.858533209699</v>
      </c>
      <c r="AC12" s="3">
        <v>45909.620077544801</v>
      </c>
      <c r="AD12" s="3">
        <v>49235.075096784902</v>
      </c>
      <c r="AE12" s="3">
        <v>53257.367473561899</v>
      </c>
      <c r="AF12" s="3">
        <v>55727.753120600399</v>
      </c>
      <c r="AG12" s="3">
        <v>55183.564105944599</v>
      </c>
      <c r="AH12" s="3">
        <v>57917.1248065365</v>
      </c>
      <c r="AI12" s="3">
        <v>60412.426524732</v>
      </c>
      <c r="AJ12" s="3">
        <v>63306.795883798899</v>
      </c>
      <c r="AK12" s="3">
        <v>64745.567675699298</v>
      </c>
      <c r="AL12" s="3">
        <v>67021.142852694204</v>
      </c>
      <c r="AM12" s="3">
        <v>69454.265747348807</v>
      </c>
      <c r="AN12" s="3">
        <v>72338.660048058402</v>
      </c>
      <c r="AO12" s="3">
        <v>74647.784414092894</v>
      </c>
      <c r="AP12" s="3">
        <v>77373.181215994497</v>
      </c>
      <c r="AQ12" s="3">
        <v>80261.767370453905</v>
      </c>
      <c r="AR12" s="3">
        <v>82940.850000000006</v>
      </c>
      <c r="AS12" s="3">
        <v>85721.2</v>
      </c>
      <c r="AT12" s="3">
        <v>88658.03</v>
      </c>
      <c r="AU12" s="3">
        <v>91710.48</v>
      </c>
      <c r="AV12" s="3">
        <v>94835.76</v>
      </c>
      <c r="AW12" s="3">
        <v>98029.26</v>
      </c>
      <c r="AX12" s="3">
        <v>101283</v>
      </c>
      <c r="AY12" s="3">
        <v>104584.9</v>
      </c>
      <c r="AZ12" s="3">
        <v>107930.5</v>
      </c>
      <c r="BA12" s="3">
        <v>111317</v>
      </c>
      <c r="BB12" s="3">
        <v>114741.8</v>
      </c>
      <c r="BC12" s="3">
        <v>118202.9</v>
      </c>
      <c r="BD12" s="3">
        <v>121705.7</v>
      </c>
      <c r="BE12" s="3">
        <v>125248.3</v>
      </c>
      <c r="BF12" s="3">
        <v>128828.4</v>
      </c>
      <c r="BG12" s="3">
        <v>132443.6</v>
      </c>
      <c r="BH12" s="3">
        <v>136091.5</v>
      </c>
      <c r="BI12" s="3">
        <v>139758.29999999999</v>
      </c>
      <c r="BJ12" s="3">
        <v>143437.79999999999</v>
      </c>
      <c r="BK12" s="3">
        <v>147123.29999999999</v>
      </c>
      <c r="BL12" s="3">
        <v>150809.20000000001</v>
      </c>
      <c r="BM12" s="3">
        <v>154490.5</v>
      </c>
      <c r="BN12" s="3">
        <v>158161.1</v>
      </c>
      <c r="BO12" s="3">
        <v>161815.29999999999</v>
      </c>
      <c r="BP12" s="3">
        <v>165448.5</v>
      </c>
      <c r="BQ12" s="3">
        <v>169057.6</v>
      </c>
      <c r="BR12" s="3">
        <v>172640.7</v>
      </c>
      <c r="BS12" s="3">
        <v>176193.5</v>
      </c>
      <c r="BT12" s="3">
        <v>179711.5</v>
      </c>
      <c r="BU12" s="3">
        <v>183191.6</v>
      </c>
      <c r="BV12" s="3">
        <v>186634</v>
      </c>
      <c r="BW12" s="3">
        <v>190041.2</v>
      </c>
      <c r="BX12" s="3">
        <v>193426.8</v>
      </c>
      <c r="BY12" s="3">
        <v>196792.6</v>
      </c>
      <c r="BZ12" s="3">
        <v>200142.9</v>
      </c>
      <c r="CA12" s="3">
        <v>203484.6</v>
      </c>
      <c r="CB12" s="3">
        <v>206826.3</v>
      </c>
      <c r="CC12" s="3">
        <v>210159.5</v>
      </c>
      <c r="CD12" s="3">
        <v>213487.1</v>
      </c>
      <c r="CE12" s="3">
        <v>216812</v>
      </c>
      <c r="CF12" s="3">
        <v>220139.3</v>
      </c>
      <c r="CG12" s="3">
        <v>7610641.6630442087</v>
      </c>
      <c r="CI12" t="s">
        <v>442</v>
      </c>
      <c r="CJ12">
        <v>0</v>
      </c>
      <c r="CK12">
        <v>2.7892211627228214E-2</v>
      </c>
      <c r="CL12">
        <v>4.3236145517911773E-2</v>
      </c>
      <c r="CM12">
        <v>5.7267899276296053E-2</v>
      </c>
      <c r="CN12">
        <v>5.6078119415136296E-2</v>
      </c>
      <c r="CO12">
        <v>5.3254403165513553E-2</v>
      </c>
      <c r="CP12">
        <v>1.5880518137010968E-2</v>
      </c>
      <c r="CQ12">
        <v>3.1945171254250004E-2</v>
      </c>
      <c r="CR12">
        <v>6.0425659071483562E-3</v>
      </c>
      <c r="CS12">
        <v>-5.1909912900035993E-2</v>
      </c>
      <c r="CT12">
        <v>2.5691977560150514E-2</v>
      </c>
      <c r="CU12">
        <v>1.6778983077036402E-2</v>
      </c>
      <c r="CV12">
        <v>2.5039804654985343E-2</v>
      </c>
      <c r="CW12">
        <v>3.9182719036084279E-2</v>
      </c>
      <c r="CX12">
        <v>5.333022067453852E-2</v>
      </c>
      <c r="CY12">
        <v>4.7065559338312024E-2</v>
      </c>
      <c r="CZ12">
        <v>6.7794052679096994E-2</v>
      </c>
      <c r="DA12">
        <v>6.8486547846773105E-2</v>
      </c>
      <c r="DB12">
        <v>3.257048458384304E-2</v>
      </c>
      <c r="DC12">
        <v>1.2054221176879043E-2</v>
      </c>
      <c r="DD12">
        <v>4.3475532337453604E-2</v>
      </c>
      <c r="DE12">
        <v>7.3625309387906013E-2</v>
      </c>
      <c r="DF12">
        <v>3.9030542152788339E-2</v>
      </c>
      <c r="DG12">
        <v>4.5668697707497374E-2</v>
      </c>
      <c r="DH12">
        <v>4.7283122562654434E-2</v>
      </c>
      <c r="DI12">
        <v>2.9559459116104803E-2</v>
      </c>
      <c r="DJ12">
        <v>1.9626142546512293E-2</v>
      </c>
      <c r="DK12">
        <v>1.7891925507472761E-2</v>
      </c>
      <c r="DL12">
        <v>2.7363922636034044E-2</v>
      </c>
      <c r="DM12">
        <v>3.1788953137457998E-2</v>
      </c>
      <c r="DN12">
        <v>2.8847451574527172E-2</v>
      </c>
      <c r="DO12">
        <v>2.7833448506719316E-2</v>
      </c>
      <c r="DP12">
        <v>2.7248472199853158E-2</v>
      </c>
      <c r="DQ12">
        <v>2.6522013100751751E-2</v>
      </c>
      <c r="DR12">
        <v>2.5731235279338849E-2</v>
      </c>
      <c r="DS12">
        <v>2.5182172482467902E-2</v>
      </c>
      <c r="DT12">
        <v>2.4700530760520589E-2</v>
      </c>
      <c r="DU12">
        <v>2.4212782502559316E-2</v>
      </c>
      <c r="DV12">
        <v>2.3757031652255955E-2</v>
      </c>
      <c r="DW12">
        <v>2.3326480012738848E-2</v>
      </c>
      <c r="DX12">
        <v>2.2912180448127373E-2</v>
      </c>
      <c r="DY12">
        <v>2.2507485287538209E-2</v>
      </c>
      <c r="DZ12">
        <v>2.2157971959408718E-2</v>
      </c>
      <c r="EA12">
        <v>2.1810745581058111E-2</v>
      </c>
      <c r="EB12">
        <v>2.1461495311720702E-2</v>
      </c>
      <c r="EC12">
        <v>2.1109639783154943E-2</v>
      </c>
      <c r="ED12">
        <v>2.0756965952996476E-2</v>
      </c>
      <c r="EE12">
        <v>2.0360115036473836E-2</v>
      </c>
      <c r="EF12">
        <v>1.9963514722621145E-2</v>
      </c>
      <c r="EG12">
        <v>1.9572773373222274E-2</v>
      </c>
      <c r="EH12">
        <v>1.9189601025774383E-2</v>
      </c>
      <c r="EI12">
        <v>1.8822823687931534E-2</v>
      </c>
      <c r="EJ12">
        <v>1.8481334335516575E-2</v>
      </c>
      <c r="EK12">
        <v>1.8171451062805488E-2</v>
      </c>
      <c r="EL12">
        <v>1.7891149946889229E-2</v>
      </c>
      <c r="EM12">
        <v>1.7635175745635667E-2</v>
      </c>
      <c r="EN12">
        <v>1.7394542307198835E-2</v>
      </c>
      <c r="EO12">
        <v>1.7157735719286249E-2</v>
      </c>
      <c r="EP12">
        <v>1.6910172506781951E-2</v>
      </c>
      <c r="EQ12">
        <v>1.664559712557101E-2</v>
      </c>
      <c r="ER12">
        <v>1.6362935595516603E-2</v>
      </c>
      <c r="ES12">
        <v>1.6073453252842151E-2</v>
      </c>
      <c r="ET12">
        <v>1.578751731318917E-2</v>
      </c>
      <c r="EU12">
        <v>1.5509486060390154E-2</v>
      </c>
      <c r="EV12">
        <v>1.5240455072050629E-2</v>
      </c>
      <c r="EW12">
        <v>1.49879120451899E-2</v>
      </c>
      <c r="EX12">
        <v>1.4762335757311007E-2</v>
      </c>
      <c r="EY12">
        <v>1.4523813518092954E-2</v>
      </c>
      <c r="EZ12">
        <v>1.4328983032863674E-2</v>
      </c>
      <c r="FA12">
        <v>1.4181583775474849E-2</v>
      </c>
      <c r="FB12">
        <v>1.4081063902605884E-2</v>
      </c>
    </row>
    <row r="13" spans="1:158" x14ac:dyDescent="0.2">
      <c r="A13" t="s">
        <v>506</v>
      </c>
      <c r="B13" t="str">
        <f>_xlfn.XLOOKUP(A13,'Country Code &amp; Info'!A:A,'Country Code &amp; Info'!B:B)</f>
        <v>Australia</v>
      </c>
      <c r="C13" t="s">
        <v>626</v>
      </c>
      <c r="D13" t="s">
        <v>625</v>
      </c>
      <c r="E13" t="s">
        <v>624</v>
      </c>
      <c r="F13" t="s">
        <v>623</v>
      </c>
      <c r="G13">
        <v>2001</v>
      </c>
      <c r="H13" s="6">
        <v>688481.58582573803</v>
      </c>
      <c r="I13" s="5">
        <f t="shared" si="0"/>
        <v>2.6128432445532646E-2</v>
      </c>
      <c r="K13" s="99"/>
      <c r="L13">
        <f>VLOOKUP(M13,'Country Code &amp; Info'!A:E,5)</f>
        <v>0</v>
      </c>
      <c r="M13" s="2" t="s">
        <v>424</v>
      </c>
      <c r="N13" s="3">
        <v>224739.84665864299</v>
      </c>
      <c r="O13" s="3">
        <v>192793.503493255</v>
      </c>
      <c r="P13" s="3">
        <v>180478.99135158901</v>
      </c>
      <c r="Q13" s="3">
        <v>178783.51504222999</v>
      </c>
      <c r="R13" s="3">
        <v>183468.383791776</v>
      </c>
      <c r="S13" s="3">
        <v>194361.97916551499</v>
      </c>
      <c r="T13" s="3">
        <v>202449.62548567899</v>
      </c>
      <c r="U13" s="3">
        <v>201193.062909753</v>
      </c>
      <c r="V13" s="3">
        <v>200554.67875325901</v>
      </c>
      <c r="W13" s="3">
        <v>203093.207494823</v>
      </c>
      <c r="X13" s="3">
        <v>212477.601013676</v>
      </c>
      <c r="Y13" s="3">
        <v>218632.810271197</v>
      </c>
      <c r="Z13" s="3">
        <v>222051.97238643901</v>
      </c>
      <c r="AA13" s="3">
        <v>230043.12176742</v>
      </c>
      <c r="AB13" s="3">
        <v>240966.73855350801</v>
      </c>
      <c r="AC13" s="3">
        <v>256888.712941048</v>
      </c>
      <c r="AD13" s="3">
        <v>274984.48787432001</v>
      </c>
      <c r="AE13" s="3">
        <v>290351.39016615599</v>
      </c>
      <c r="AF13" s="3">
        <v>297624.21095269598</v>
      </c>
      <c r="AG13" s="3">
        <v>283769.29810857598</v>
      </c>
      <c r="AH13" s="3">
        <v>289771.20731750701</v>
      </c>
      <c r="AI13" s="3">
        <v>294930.259095966</v>
      </c>
      <c r="AJ13" s="3">
        <v>292804.410571163</v>
      </c>
      <c r="AK13" s="3">
        <v>291383.63977700198</v>
      </c>
      <c r="AL13" s="3">
        <v>299294.91792922799</v>
      </c>
      <c r="AM13" s="3">
        <v>315420.34066205402</v>
      </c>
      <c r="AN13" s="3">
        <v>323276.34587412601</v>
      </c>
      <c r="AO13" s="3">
        <v>338150.98955721501</v>
      </c>
      <c r="AP13" s="3">
        <v>351016.10486781201</v>
      </c>
      <c r="AQ13" s="3">
        <v>362299.114081443</v>
      </c>
      <c r="AR13" s="3">
        <v>369667.7</v>
      </c>
      <c r="AS13" s="3">
        <v>376983.5</v>
      </c>
      <c r="AT13" s="3">
        <v>384986.4</v>
      </c>
      <c r="AU13" s="3">
        <v>393664.7</v>
      </c>
      <c r="AV13" s="3">
        <v>402917.3</v>
      </c>
      <c r="AW13" s="3">
        <v>412658.5</v>
      </c>
      <c r="AX13" s="3">
        <v>422801.2</v>
      </c>
      <c r="AY13" s="3">
        <v>433234.9</v>
      </c>
      <c r="AZ13" s="3">
        <v>443887.7</v>
      </c>
      <c r="BA13" s="3">
        <v>454669.3</v>
      </c>
      <c r="BB13" s="3">
        <v>465478</v>
      </c>
      <c r="BC13" s="3">
        <v>476217.2</v>
      </c>
      <c r="BD13" s="3">
        <v>486802</v>
      </c>
      <c r="BE13" s="3">
        <v>497170.9</v>
      </c>
      <c r="BF13" s="3">
        <v>507281.1</v>
      </c>
      <c r="BG13" s="3">
        <v>517122.6</v>
      </c>
      <c r="BH13" s="3">
        <v>526716.5</v>
      </c>
      <c r="BI13" s="3">
        <v>536156.1</v>
      </c>
      <c r="BJ13" s="3">
        <v>545496.1</v>
      </c>
      <c r="BK13" s="3">
        <v>554804.80000000005</v>
      </c>
      <c r="BL13" s="3">
        <v>564168.4</v>
      </c>
      <c r="BM13" s="3">
        <v>573665.1</v>
      </c>
      <c r="BN13" s="3">
        <v>583264.30000000005</v>
      </c>
      <c r="BO13" s="3">
        <v>592950.5</v>
      </c>
      <c r="BP13" s="3">
        <v>602685.1</v>
      </c>
      <c r="BQ13" s="3">
        <v>612424.69999999995</v>
      </c>
      <c r="BR13" s="3">
        <v>622130</v>
      </c>
      <c r="BS13" s="3">
        <v>631827.69999999995</v>
      </c>
      <c r="BT13" s="3">
        <v>641486.5</v>
      </c>
      <c r="BU13" s="3">
        <v>651099.1</v>
      </c>
      <c r="BV13" s="3">
        <v>660699.5</v>
      </c>
      <c r="BW13" s="3">
        <v>670356.6</v>
      </c>
      <c r="BX13" s="3">
        <v>680098</v>
      </c>
      <c r="BY13" s="3">
        <v>690039.1</v>
      </c>
      <c r="BZ13" s="3">
        <v>700295.1</v>
      </c>
      <c r="CA13" s="3">
        <v>710972.7</v>
      </c>
      <c r="CB13" s="3">
        <v>722126.6</v>
      </c>
      <c r="CC13" s="3">
        <v>733751.1</v>
      </c>
      <c r="CD13" s="3">
        <v>745793.4</v>
      </c>
      <c r="CE13" s="3">
        <v>758174</v>
      </c>
      <c r="CF13" s="3">
        <v>770808.1</v>
      </c>
      <c r="CG13" s="3">
        <v>30775586.567915082</v>
      </c>
      <c r="CI13" t="s">
        <v>436</v>
      </c>
      <c r="CK13">
        <v>0</v>
      </c>
      <c r="CL13">
        <v>9.1941549260373012E-2</v>
      </c>
      <c r="CM13">
        <v>7.0811105010269992E-2</v>
      </c>
      <c r="CN13">
        <v>4.4865067576242978E-2</v>
      </c>
      <c r="CO13">
        <v>4.1066737622912797E-2</v>
      </c>
      <c r="CP13">
        <v>1.2383029407656121E-2</v>
      </c>
      <c r="CQ13">
        <v>5.5785857853364096E-2</v>
      </c>
      <c r="CR13">
        <v>6.9687883563410269E-2</v>
      </c>
      <c r="CS13">
        <v>3.9488348446031107E-2</v>
      </c>
      <c r="CT13">
        <v>3.8338939498270275E-2</v>
      </c>
      <c r="CU13">
        <v>3.4900930361381421E-2</v>
      </c>
      <c r="CV13">
        <v>3.2942762808278347E-2</v>
      </c>
      <c r="CW13">
        <v>4.257068740923553E-2</v>
      </c>
      <c r="CX13">
        <v>4.339166232003544E-2</v>
      </c>
      <c r="CY13">
        <v>3.8753015512360989E-2</v>
      </c>
      <c r="CZ13">
        <v>7.2434818968729386E-2</v>
      </c>
      <c r="DA13">
        <v>8.169566856291155E-2</v>
      </c>
      <c r="DB13">
        <v>4.6385800955423662E-2</v>
      </c>
      <c r="DC13">
        <v>-9.7651346803471206E-3</v>
      </c>
      <c r="DD13">
        <v>4.953577654650676E-2</v>
      </c>
      <c r="DE13">
        <v>4.3084005404803616E-2</v>
      </c>
      <c r="DF13">
        <v>4.7910165599489352E-2</v>
      </c>
      <c r="DG13">
        <v>2.2726972228088949E-2</v>
      </c>
      <c r="DH13">
        <v>3.5146424051649694E-2</v>
      </c>
      <c r="DI13">
        <v>3.6303810873568043E-2</v>
      </c>
      <c r="DJ13">
        <v>4.1529404561010619E-2</v>
      </c>
      <c r="DK13">
        <v>3.1921027628939003E-2</v>
      </c>
      <c r="DL13">
        <v>3.6510082962181833E-2</v>
      </c>
      <c r="DM13">
        <v>3.7333170344846511E-2</v>
      </c>
      <c r="DN13">
        <v>3.337931268296912E-2</v>
      </c>
      <c r="DO13">
        <v>3.3522082303231615E-2</v>
      </c>
      <c r="DP13">
        <v>3.4260253006257457E-2</v>
      </c>
      <c r="DQ13">
        <v>3.4429481458137401E-2</v>
      </c>
      <c r="DR13">
        <v>3.4077675746545077E-2</v>
      </c>
      <c r="DS13">
        <v>3.3674006513998433E-2</v>
      </c>
      <c r="DT13">
        <v>3.3191518532323938E-2</v>
      </c>
      <c r="DU13">
        <v>3.2600732600732485E-2</v>
      </c>
      <c r="DV13">
        <v>3.1989321594226405E-2</v>
      </c>
      <c r="DW13">
        <v>3.1376672951575424E-2</v>
      </c>
      <c r="DX13">
        <v>3.0766190249467806E-2</v>
      </c>
      <c r="DY13">
        <v>3.0164247031160274E-2</v>
      </c>
      <c r="DZ13">
        <v>2.9633790710718699E-2</v>
      </c>
      <c r="EA13">
        <v>2.9107921814672588E-2</v>
      </c>
      <c r="EB13">
        <v>2.8584020701278856E-2</v>
      </c>
      <c r="EC13">
        <v>2.8062135367667551E-2</v>
      </c>
      <c r="ED13">
        <v>2.7543044737533551E-2</v>
      </c>
      <c r="EE13">
        <v>2.6943637185276037E-2</v>
      </c>
      <c r="EF13">
        <v>2.632759557035258E-2</v>
      </c>
      <c r="EG13">
        <v>2.5694063907840237E-2</v>
      </c>
      <c r="EH13">
        <v>2.5053135703182461E-2</v>
      </c>
      <c r="EI13">
        <v>2.441031449009734E-2</v>
      </c>
      <c r="EJ13">
        <v>2.3759389735938496E-2</v>
      </c>
      <c r="EK13">
        <v>2.3104290498738189E-2</v>
      </c>
      <c r="EL13">
        <v>2.2452759411502043E-2</v>
      </c>
      <c r="EM13">
        <v>2.181403880965993E-2</v>
      </c>
      <c r="EN13">
        <v>2.1194551442821785E-2</v>
      </c>
      <c r="EO13">
        <v>2.05791565951714E-2</v>
      </c>
      <c r="EP13">
        <v>1.9966684355552378E-2</v>
      </c>
      <c r="EQ13">
        <v>1.9364926562852158E-2</v>
      </c>
      <c r="ER13">
        <v>1.8791254620845077E-2</v>
      </c>
      <c r="ES13">
        <v>1.8256051951948793E-2</v>
      </c>
      <c r="ET13">
        <v>1.7815084308034024E-2</v>
      </c>
      <c r="EU13">
        <v>1.7400897910734292E-2</v>
      </c>
      <c r="EV13">
        <v>1.7024522263540343E-2</v>
      </c>
      <c r="EW13">
        <v>1.6696570300520408E-2</v>
      </c>
      <c r="EX13">
        <v>1.6422372995302803E-2</v>
      </c>
      <c r="EY13">
        <v>1.6115938833697774E-2</v>
      </c>
      <c r="EZ13">
        <v>1.583368822251674E-2</v>
      </c>
      <c r="FA13">
        <v>1.5574243127570719E-2</v>
      </c>
      <c r="FB13">
        <v>1.5346475287345562E-2</v>
      </c>
    </row>
    <row r="14" spans="1:158" x14ac:dyDescent="0.2">
      <c r="A14" t="s">
        <v>506</v>
      </c>
      <c r="B14" t="str">
        <f>_xlfn.XLOOKUP(A14,'Country Code &amp; Info'!A:A,'Country Code &amp; Info'!B:B)</f>
        <v>Australia</v>
      </c>
      <c r="C14" t="s">
        <v>626</v>
      </c>
      <c r="D14" t="s">
        <v>625</v>
      </c>
      <c r="E14" t="s">
        <v>624</v>
      </c>
      <c r="F14" t="s">
        <v>623</v>
      </c>
      <c r="G14">
        <v>2002</v>
      </c>
      <c r="H14" s="6">
        <v>716750.92398942099</v>
      </c>
      <c r="I14" s="5">
        <f t="shared" si="0"/>
        <v>4.1060412864605267E-2</v>
      </c>
      <c r="K14" s="99"/>
      <c r="L14">
        <f>VLOOKUP(M14,'Country Code &amp; Info'!A:E,5)</f>
        <v>0</v>
      </c>
      <c r="M14" s="2" t="s">
        <v>422</v>
      </c>
      <c r="N14" s="3">
        <v>2416483.8687605001</v>
      </c>
      <c r="O14" s="3">
        <v>2542166.21033603</v>
      </c>
      <c r="P14" s="3">
        <v>2580656.0114999302</v>
      </c>
      <c r="Q14" s="3">
        <v>2555397.1315442501</v>
      </c>
      <c r="R14" s="3">
        <v>2620027.6867720298</v>
      </c>
      <c r="S14" s="3">
        <v>2667418.2291253</v>
      </c>
      <c r="T14" s="3">
        <v>2690271.50738606</v>
      </c>
      <c r="U14" s="3">
        <v>2741671.3154507098</v>
      </c>
      <c r="V14" s="3">
        <v>2790184.4362904802</v>
      </c>
      <c r="W14" s="3">
        <v>2841744.60205452</v>
      </c>
      <c r="X14" s="3">
        <v>2932435.9749164502</v>
      </c>
      <c r="Y14" s="3">
        <v>2985920.78116338</v>
      </c>
      <c r="Z14" s="3">
        <v>2986882.9895186899</v>
      </c>
      <c r="AA14" s="3">
        <v>2965392.82007762</v>
      </c>
      <c r="AB14" s="3">
        <v>2986081.06427202</v>
      </c>
      <c r="AC14" s="3">
        <v>3012302.1774465898</v>
      </c>
      <c r="AD14" s="3">
        <v>3129054.4176698299</v>
      </c>
      <c r="AE14" s="3">
        <v>3234420.0056252498</v>
      </c>
      <c r="AF14" s="3">
        <v>3260881.7361555598</v>
      </c>
      <c r="AG14" s="3">
        <v>3079418.7432071599</v>
      </c>
      <c r="AH14" s="3">
        <v>3200981.9754797602</v>
      </c>
      <c r="AI14" s="3">
        <v>3319979.4348349501</v>
      </c>
      <c r="AJ14" s="3">
        <v>3342752.5901890802</v>
      </c>
      <c r="AK14" s="3">
        <v>3362799.3662905302</v>
      </c>
      <c r="AL14" s="3">
        <v>3427590.2046269402</v>
      </c>
      <c r="AM14" s="3">
        <v>3479150.5568678798</v>
      </c>
      <c r="AN14" s="3">
        <v>3543700.97675724</v>
      </c>
      <c r="AO14" s="3">
        <v>3632788.7601934699</v>
      </c>
      <c r="AP14" s="3">
        <v>3710458.0968132801</v>
      </c>
      <c r="AQ14" s="3">
        <v>3789670.77128916</v>
      </c>
      <c r="AR14" s="3">
        <v>3831374</v>
      </c>
      <c r="AS14" s="3">
        <v>3869243</v>
      </c>
      <c r="AT14" s="3">
        <v>3908514</v>
      </c>
      <c r="AU14" s="3">
        <v>3949638</v>
      </c>
      <c r="AV14" s="3">
        <v>3992895</v>
      </c>
      <c r="AW14" s="3">
        <v>4038568</v>
      </c>
      <c r="AX14" s="3">
        <v>4085817</v>
      </c>
      <c r="AY14" s="3">
        <v>4134207</v>
      </c>
      <c r="AZ14" s="3">
        <v>4183591</v>
      </c>
      <c r="BA14" s="3">
        <v>4233948</v>
      </c>
      <c r="BB14" s="3">
        <v>4285332</v>
      </c>
      <c r="BC14" s="3">
        <v>4337857</v>
      </c>
      <c r="BD14" s="3">
        <v>4391689</v>
      </c>
      <c r="BE14" s="3">
        <v>4447117</v>
      </c>
      <c r="BF14" s="3">
        <v>4504416</v>
      </c>
      <c r="BG14" s="3">
        <v>4563811</v>
      </c>
      <c r="BH14" s="3">
        <v>4625464</v>
      </c>
      <c r="BI14" s="3">
        <v>4689429</v>
      </c>
      <c r="BJ14" s="3">
        <v>4755719</v>
      </c>
      <c r="BK14" s="3">
        <v>4824214</v>
      </c>
      <c r="BL14" s="3">
        <v>4894689</v>
      </c>
      <c r="BM14" s="3">
        <v>4966905</v>
      </c>
      <c r="BN14" s="3">
        <v>5041211</v>
      </c>
      <c r="BO14" s="3">
        <v>5117513</v>
      </c>
      <c r="BP14" s="3">
        <v>5195748</v>
      </c>
      <c r="BQ14" s="3">
        <v>5275824</v>
      </c>
      <c r="BR14" s="3">
        <v>5357645</v>
      </c>
      <c r="BS14" s="3">
        <v>5440552</v>
      </c>
      <c r="BT14" s="3">
        <v>5524494</v>
      </c>
      <c r="BU14" s="3">
        <v>5609369</v>
      </c>
      <c r="BV14" s="3">
        <v>5694981</v>
      </c>
      <c r="BW14" s="3">
        <v>5781108</v>
      </c>
      <c r="BX14" s="3">
        <v>5867600</v>
      </c>
      <c r="BY14" s="3">
        <v>5954414</v>
      </c>
      <c r="BZ14" s="3">
        <v>6041644</v>
      </c>
      <c r="CA14" s="3">
        <v>6129522</v>
      </c>
      <c r="CB14" s="3">
        <v>6218324</v>
      </c>
      <c r="CC14" s="3">
        <v>6308378</v>
      </c>
      <c r="CD14" s="3">
        <v>6399877</v>
      </c>
      <c r="CE14" s="3">
        <v>6492884</v>
      </c>
      <c r="CF14" s="3">
        <v>6587327</v>
      </c>
      <c r="CG14" s="3">
        <v>297381536.44261467</v>
      </c>
      <c r="CI14" t="s">
        <v>424</v>
      </c>
      <c r="CJ14">
        <v>0</v>
      </c>
      <c r="CK14">
        <v>-0.14214810430974101</v>
      </c>
      <c r="CL14">
        <v>-6.3874103216848388E-2</v>
      </c>
      <c r="CM14">
        <v>-9.3943139678571708E-3</v>
      </c>
      <c r="CN14">
        <v>2.6204142750182458E-2</v>
      </c>
      <c r="CO14">
        <v>5.9375872554164211E-2</v>
      </c>
      <c r="CP14">
        <v>4.1611257278239222E-2</v>
      </c>
      <c r="CQ14">
        <v>-6.2067913087587856E-3</v>
      </c>
      <c r="CR14">
        <v>-3.1729928818686748E-3</v>
      </c>
      <c r="CS14">
        <v>1.2657539367042725E-2</v>
      </c>
      <c r="CT14">
        <v>4.6207323398997469E-2</v>
      </c>
      <c r="CU14">
        <v>2.8968744131880664E-2</v>
      </c>
      <c r="CV14">
        <v>1.5638833489816983E-2</v>
      </c>
      <c r="CW14">
        <v>3.5987743297654307E-2</v>
      </c>
      <c r="CX14">
        <v>4.7485083240750292E-2</v>
      </c>
      <c r="CY14">
        <v>6.6075403116287124E-2</v>
      </c>
      <c r="CZ14">
        <v>7.0442078696640653E-2</v>
      </c>
      <c r="DA14">
        <v>5.5882796919291433E-2</v>
      </c>
      <c r="DB14">
        <v>2.5048341536708429E-2</v>
      </c>
      <c r="DC14">
        <v>-4.6551699540068991E-2</v>
      </c>
      <c r="DD14">
        <v>2.1150664462068036E-2</v>
      </c>
      <c r="DE14">
        <v>1.7803879916910237E-2</v>
      </c>
      <c r="DF14">
        <v>-7.2079702208897034E-3</v>
      </c>
      <c r="DG14">
        <v>-4.8522861776213455E-3</v>
      </c>
      <c r="DH14">
        <v>2.7150728703507765E-2</v>
      </c>
      <c r="DI14">
        <v>5.3878037236299026E-2</v>
      </c>
      <c r="DJ14">
        <v>2.4906463532385237E-2</v>
      </c>
      <c r="DK14">
        <v>4.6012162265904655E-2</v>
      </c>
      <c r="DL14">
        <v>3.8045475861073097E-2</v>
      </c>
      <c r="DM14">
        <v>3.21438505446352E-2</v>
      </c>
      <c r="DN14">
        <v>2.0338404462398429E-2</v>
      </c>
      <c r="DO14">
        <v>1.9790206177061176E-2</v>
      </c>
      <c r="DP14">
        <v>2.1228780569972017E-2</v>
      </c>
      <c r="DQ14">
        <v>2.2541835244050068E-2</v>
      </c>
      <c r="DR14">
        <v>2.3503758401502539E-2</v>
      </c>
      <c r="DS14">
        <v>2.4176673476169919E-2</v>
      </c>
      <c r="DT14">
        <v>2.4578919372798547E-2</v>
      </c>
      <c r="DU14">
        <v>2.4677555314412514E-2</v>
      </c>
      <c r="DV14">
        <v>2.4588970094514551E-2</v>
      </c>
      <c r="DW14">
        <v>2.4289026255965185E-2</v>
      </c>
      <c r="DX14">
        <v>2.3772662900266139E-2</v>
      </c>
      <c r="DY14">
        <v>2.3071337420887739E-2</v>
      </c>
      <c r="DZ14">
        <v>2.2226832630152682E-2</v>
      </c>
      <c r="EA14">
        <v>2.1300035743485157E-2</v>
      </c>
      <c r="EB14">
        <v>2.0335462111720437E-2</v>
      </c>
      <c r="EC14">
        <v>1.9400486239286252E-2</v>
      </c>
      <c r="ED14">
        <v>1.8552467055201305E-2</v>
      </c>
      <c r="EE14">
        <v>1.7921595393347145E-2</v>
      </c>
      <c r="EF14">
        <v>1.7420299797018091E-2</v>
      </c>
      <c r="EG14">
        <v>1.706464995808421E-2</v>
      </c>
      <c r="EH14">
        <v>1.6877287290953502E-2</v>
      </c>
      <c r="EI14">
        <v>1.6833094515750879E-2</v>
      </c>
      <c r="EJ14">
        <v>1.6733107870777086E-2</v>
      </c>
      <c r="EK14">
        <v>1.6606879591293255E-2</v>
      </c>
      <c r="EL14">
        <v>1.6417222010943533E-2</v>
      </c>
      <c r="EM14">
        <v>1.6160346423032435E-2</v>
      </c>
      <c r="EN14">
        <v>1.5847336007186019E-2</v>
      </c>
      <c r="EO14">
        <v>1.5587899635124414E-2</v>
      </c>
      <c r="EP14">
        <v>1.528707905652138E-2</v>
      </c>
      <c r="EQ14">
        <v>1.4984882768382501E-2</v>
      </c>
      <c r="ER14">
        <v>1.4744913639106683E-2</v>
      </c>
      <c r="ES14">
        <v>1.4616478444436476E-2</v>
      </c>
      <c r="ET14">
        <v>1.4531668667094433E-2</v>
      </c>
      <c r="EU14">
        <v>1.4617158115447948E-2</v>
      </c>
      <c r="EV14">
        <v>1.4862925883475375E-2</v>
      </c>
      <c r="EW14">
        <v>1.5247286465377208E-2</v>
      </c>
      <c r="EX14">
        <v>1.5688225441005121E-2</v>
      </c>
      <c r="EY14">
        <v>1.6097592859756205E-2</v>
      </c>
      <c r="EZ14">
        <v>1.6411968581716563E-2</v>
      </c>
      <c r="FA14">
        <v>1.6600575977207654E-2</v>
      </c>
      <c r="FB14">
        <v>1.666385288865091E-2</v>
      </c>
    </row>
    <row r="15" spans="1:158" x14ac:dyDescent="0.2">
      <c r="A15" t="s">
        <v>506</v>
      </c>
      <c r="B15" t="str">
        <f>_xlfn.XLOOKUP(A15,'Country Code &amp; Info'!A:A,'Country Code &amp; Info'!B:B)</f>
        <v>Australia</v>
      </c>
      <c r="C15" t="s">
        <v>626</v>
      </c>
      <c r="D15" t="s">
        <v>625</v>
      </c>
      <c r="E15" t="s">
        <v>624</v>
      </c>
      <c r="F15" t="s">
        <v>623</v>
      </c>
      <c r="G15">
        <v>2003</v>
      </c>
      <c r="H15" s="6">
        <v>736344.38365863101</v>
      </c>
      <c r="I15" s="5">
        <f t="shared" si="0"/>
        <v>2.7336497259261572E-2</v>
      </c>
      <c r="K15" s="99"/>
      <c r="L15">
        <f>VLOOKUP(M15,'Country Code &amp; Info'!A:E,5)</f>
        <v>0</v>
      </c>
      <c r="M15" s="2" t="s">
        <v>416</v>
      </c>
      <c r="N15" s="3">
        <v>169906.63657559999</v>
      </c>
      <c r="O15" s="3">
        <v>172274.55065941901</v>
      </c>
      <c r="P15" s="3">
        <v>175645.98354116399</v>
      </c>
      <c r="Q15" s="3">
        <v>175664.706398779</v>
      </c>
      <c r="R15" s="3">
        <v>185031.936654964</v>
      </c>
      <c r="S15" s="3">
        <v>190634.02661505601</v>
      </c>
      <c r="T15" s="3">
        <v>196162.54365579001</v>
      </c>
      <c r="U15" s="3">
        <v>202559.30025562699</v>
      </c>
      <c r="V15" s="3">
        <v>207052.39052982401</v>
      </c>
      <c r="W15" s="3">
        <v>213156.17396332399</v>
      </c>
      <c r="X15" s="3">
        <v>221143.05494931099</v>
      </c>
      <c r="Y15" s="3">
        <v>222963.259522345</v>
      </c>
      <c r="Z15" s="3">
        <v>224003.16922662</v>
      </c>
      <c r="AA15" s="3">
        <v>224876.814681232</v>
      </c>
      <c r="AB15" s="3">
        <v>230877.094993412</v>
      </c>
      <c r="AC15" s="3">
        <v>236271.78315753301</v>
      </c>
      <c r="AD15" s="3">
        <v>245517.051137003</v>
      </c>
      <c r="AE15" s="3">
        <v>247749.42227978</v>
      </c>
      <c r="AF15" s="3">
        <v>246481.01460194</v>
      </c>
      <c r="AG15" s="3">
        <v>234387.23524283699</v>
      </c>
      <c r="AH15" s="3">
        <v>238772.471309085</v>
      </c>
      <c r="AI15" s="3">
        <v>241964.45483017</v>
      </c>
      <c r="AJ15" s="3">
        <v>242512.42804317499</v>
      </c>
      <c r="AK15" s="3">
        <v>244775.91604790301</v>
      </c>
      <c r="AL15" s="3">
        <v>248739.88781782001</v>
      </c>
      <c r="AM15" s="3">
        <v>252736.031258567</v>
      </c>
      <c r="AN15" s="3">
        <v>257699.961846441</v>
      </c>
      <c r="AO15" s="3">
        <v>263472.79899393499</v>
      </c>
      <c r="AP15" s="3">
        <v>267852.13786391902</v>
      </c>
      <c r="AQ15" s="3">
        <v>273072.20214765897</v>
      </c>
      <c r="AR15" s="3">
        <v>276756.8</v>
      </c>
      <c r="AS15" s="3">
        <v>280674.90000000002</v>
      </c>
      <c r="AT15" s="3">
        <v>285198.8</v>
      </c>
      <c r="AU15" s="3">
        <v>290249.2</v>
      </c>
      <c r="AV15" s="3">
        <v>295664.3</v>
      </c>
      <c r="AW15" s="3">
        <v>301344.40000000002</v>
      </c>
      <c r="AX15" s="3">
        <v>307213.8</v>
      </c>
      <c r="AY15" s="3">
        <v>313193.5</v>
      </c>
      <c r="AZ15" s="3">
        <v>319268.90000000002</v>
      </c>
      <c r="BA15" s="3">
        <v>325441</v>
      </c>
      <c r="BB15" s="3">
        <v>331720.7</v>
      </c>
      <c r="BC15" s="3">
        <v>338121.7</v>
      </c>
      <c r="BD15" s="3">
        <v>344661.8</v>
      </c>
      <c r="BE15" s="3">
        <v>351363.5</v>
      </c>
      <c r="BF15" s="3">
        <v>358248.2</v>
      </c>
      <c r="BG15" s="3">
        <v>365325.7</v>
      </c>
      <c r="BH15" s="3">
        <v>372598.3</v>
      </c>
      <c r="BI15" s="3">
        <v>380070.1</v>
      </c>
      <c r="BJ15" s="3">
        <v>387747.7</v>
      </c>
      <c r="BK15" s="3">
        <v>395643.5</v>
      </c>
      <c r="BL15" s="3">
        <v>403775.4</v>
      </c>
      <c r="BM15" s="3">
        <v>412166</v>
      </c>
      <c r="BN15" s="3">
        <v>420839</v>
      </c>
      <c r="BO15" s="3">
        <v>429807.2</v>
      </c>
      <c r="BP15" s="3">
        <v>439067.5</v>
      </c>
      <c r="BQ15" s="3">
        <v>448599.2</v>
      </c>
      <c r="BR15" s="3">
        <v>458369.7</v>
      </c>
      <c r="BS15" s="3">
        <v>468394.9</v>
      </c>
      <c r="BT15" s="3">
        <v>478639.9</v>
      </c>
      <c r="BU15" s="3">
        <v>489074.1</v>
      </c>
      <c r="BV15" s="3">
        <v>499674.8</v>
      </c>
      <c r="BW15" s="3">
        <v>510433.2</v>
      </c>
      <c r="BX15" s="3">
        <v>521297.3</v>
      </c>
      <c r="BY15" s="3">
        <v>532273.4</v>
      </c>
      <c r="BZ15" s="3">
        <v>543370.80000000005</v>
      </c>
      <c r="CA15" s="3">
        <v>554603.80000000005</v>
      </c>
      <c r="CB15" s="3">
        <v>565992</v>
      </c>
      <c r="CC15" s="3">
        <v>577556.5</v>
      </c>
      <c r="CD15" s="3">
        <v>589313.9</v>
      </c>
      <c r="CE15" s="3">
        <v>601283.4</v>
      </c>
      <c r="CF15" s="3">
        <v>613481.19999999995</v>
      </c>
      <c r="CG15" s="3">
        <v>23932476.438800227</v>
      </c>
      <c r="CI15" t="s">
        <v>422</v>
      </c>
      <c r="CJ15">
        <v>0</v>
      </c>
      <c r="CK15">
        <v>5.2010420264049451E-2</v>
      </c>
      <c r="CL15">
        <v>1.5140552575754862E-2</v>
      </c>
      <c r="CM15">
        <v>-9.7877748305552625E-3</v>
      </c>
      <c r="CN15">
        <v>2.5291785151501323E-2</v>
      </c>
      <c r="CO15">
        <v>1.8087802122296326E-2</v>
      </c>
      <c r="CP15">
        <v>8.5675647002885214E-3</v>
      </c>
      <c r="CQ15">
        <v>1.9105806950537652E-2</v>
      </c>
      <c r="CR15">
        <v>1.769472531823002E-2</v>
      </c>
      <c r="CS15">
        <v>1.8479124567331029E-2</v>
      </c>
      <c r="CT15">
        <v>3.1913977349112388E-2</v>
      </c>
      <c r="CU15">
        <v>1.8239036318074664E-2</v>
      </c>
      <c r="CV15">
        <v>3.2224845393757917E-4</v>
      </c>
      <c r="CW15">
        <v>-7.1948481130601483E-3</v>
      </c>
      <c r="CX15">
        <v>6.9765610998742122E-3</v>
      </c>
      <c r="CY15">
        <v>8.7811123041170447E-3</v>
      </c>
      <c r="CZ15">
        <v>3.875847552658418E-2</v>
      </c>
      <c r="DA15">
        <v>3.3673299946596735E-2</v>
      </c>
      <c r="DB15">
        <v>8.1812907675218316E-3</v>
      </c>
      <c r="DC15">
        <v>-5.5648443467421482E-2</v>
      </c>
      <c r="DD15">
        <v>3.9476031813066914E-2</v>
      </c>
      <c r="DE15">
        <v>3.7175298163731441E-2</v>
      </c>
      <c r="DF15">
        <v>6.8594266323407371E-3</v>
      </c>
      <c r="DG15">
        <v>5.9970864012750535E-3</v>
      </c>
      <c r="DH15">
        <v>1.9266935454397949E-2</v>
      </c>
      <c r="DI15">
        <v>1.5042741157136552E-2</v>
      </c>
      <c r="DJ15">
        <v>1.8553500009344859E-2</v>
      </c>
      <c r="DK15">
        <v>2.5139757564350829E-2</v>
      </c>
      <c r="DL15">
        <v>2.1380086139573429E-2</v>
      </c>
      <c r="DM15">
        <v>2.1348489164696893E-2</v>
      </c>
      <c r="DN15">
        <v>1.1004446356339681E-2</v>
      </c>
      <c r="DO15">
        <v>9.88392153833062E-3</v>
      </c>
      <c r="DP15">
        <v>1.0149530541245344E-2</v>
      </c>
      <c r="DQ15">
        <v>1.0521645822427761E-2</v>
      </c>
      <c r="DR15">
        <v>1.0952142955886091E-2</v>
      </c>
      <c r="DS15">
        <v>1.1438567755976514E-2</v>
      </c>
      <c r="DT15">
        <v>1.169944396132494E-2</v>
      </c>
      <c r="DU15">
        <v>1.1843408552071777E-2</v>
      </c>
      <c r="DV15">
        <v>1.1945217063393354E-2</v>
      </c>
      <c r="DW15">
        <v>1.2036788491035511E-2</v>
      </c>
      <c r="DX15">
        <v>1.2136190619251863E-2</v>
      </c>
      <c r="DY15">
        <v>1.2256926651190714E-2</v>
      </c>
      <c r="DZ15">
        <v>1.2409814339200187E-2</v>
      </c>
      <c r="EA15">
        <v>1.2621112287322767E-2</v>
      </c>
      <c r="EB15">
        <v>1.2884527211674435E-2</v>
      </c>
      <c r="EC15">
        <v>1.3185949077527459E-2</v>
      </c>
      <c r="ED15">
        <v>1.3509104561954866E-2</v>
      </c>
      <c r="EE15">
        <v>1.3828882896937511E-2</v>
      </c>
      <c r="EF15">
        <v>1.4136049399617656E-2</v>
      </c>
      <c r="EG15">
        <v>1.4402659198325285E-2</v>
      </c>
      <c r="EH15">
        <v>1.4608597379801136E-2</v>
      </c>
      <c r="EI15">
        <v>1.4753950659582182E-2</v>
      </c>
      <c r="EJ15">
        <v>1.4960221707481791E-2</v>
      </c>
      <c r="EK15">
        <v>1.513564895418984E-2</v>
      </c>
      <c r="EL15">
        <v>1.5287699318008663E-2</v>
      </c>
      <c r="EM15">
        <v>1.5411832906445877E-2</v>
      </c>
      <c r="EN15">
        <v>1.5508667461234582E-2</v>
      </c>
      <c r="EO15">
        <v>1.5474522854724393E-2</v>
      </c>
      <c r="EP15">
        <v>1.5428949121339075E-2</v>
      </c>
      <c r="EQ15">
        <v>1.5363397987218308E-2</v>
      </c>
      <c r="ER15">
        <v>1.5262322731843803E-2</v>
      </c>
      <c r="ES15">
        <v>1.5123316478141025E-2</v>
      </c>
      <c r="ET15">
        <v>1.4961145856469127E-2</v>
      </c>
      <c r="EU15">
        <v>1.4795487081600722E-2</v>
      </c>
      <c r="EV15">
        <v>1.4649636387392695E-2</v>
      </c>
      <c r="EW15">
        <v>1.4545378708179513E-2</v>
      </c>
      <c r="EX15">
        <v>1.4487589733750861E-2</v>
      </c>
      <c r="EY15">
        <v>1.4482037282071536E-2</v>
      </c>
      <c r="EZ15">
        <v>1.4504362294079476E-2</v>
      </c>
      <c r="FA15">
        <v>1.4532623048849169E-2</v>
      </c>
      <c r="FB15">
        <v>1.454561640097074E-2</v>
      </c>
    </row>
    <row r="16" spans="1:158" x14ac:dyDescent="0.2">
      <c r="A16" t="s">
        <v>506</v>
      </c>
      <c r="B16" t="str">
        <f>_xlfn.XLOOKUP(A16,'Country Code &amp; Info'!A:A,'Country Code &amp; Info'!B:B)</f>
        <v>Australia</v>
      </c>
      <c r="C16" t="s">
        <v>626</v>
      </c>
      <c r="D16" t="s">
        <v>625</v>
      </c>
      <c r="E16" t="s">
        <v>624</v>
      </c>
      <c r="F16" t="s">
        <v>623</v>
      </c>
      <c r="G16">
        <v>2004</v>
      </c>
      <c r="H16" s="6">
        <v>766231.000094897</v>
      </c>
      <c r="I16" s="5">
        <f t="shared" si="0"/>
        <v>4.0587824256593352E-2</v>
      </c>
      <c r="K16" s="99"/>
      <c r="L16">
        <f>VLOOKUP(M16,'Country Code &amp; Info'!A:E,5)</f>
        <v>0</v>
      </c>
      <c r="M16" s="2" t="s">
        <v>627</v>
      </c>
      <c r="N16" s="3"/>
      <c r="O16" s="3"/>
      <c r="P16" s="3"/>
      <c r="Q16" s="3"/>
      <c r="R16" s="3"/>
      <c r="S16" s="3">
        <v>9222481.7671597991</v>
      </c>
      <c r="T16" s="3">
        <v>9377082.9516310301</v>
      </c>
      <c r="U16" s="3">
        <v>9638363.1469241995</v>
      </c>
      <c r="V16" s="3">
        <v>9913481.1149381809</v>
      </c>
      <c r="W16" s="3">
        <v>10199378.868638599</v>
      </c>
      <c r="X16" s="3">
        <v>10609794.7596776</v>
      </c>
      <c r="Y16" s="3">
        <v>10841022.542278901</v>
      </c>
      <c r="Z16" s="3">
        <v>10953572.241577599</v>
      </c>
      <c r="AA16" s="3">
        <v>11038352.8668341</v>
      </c>
      <c r="AB16" s="3">
        <v>11269849.8468554</v>
      </c>
      <c r="AC16" s="3">
        <v>11474930.833548499</v>
      </c>
      <c r="AD16" s="3">
        <v>11862517.108699599</v>
      </c>
      <c r="AE16" s="3">
        <v>12225171.159466</v>
      </c>
      <c r="AF16" s="3">
        <v>12265251.841354501</v>
      </c>
      <c r="AG16" s="3">
        <v>11713556.4454525</v>
      </c>
      <c r="AH16" s="3">
        <v>11945021.594866</v>
      </c>
      <c r="AI16" s="3">
        <v>12131214.101402801</v>
      </c>
      <c r="AJ16" s="3">
        <v>12020122.9470392</v>
      </c>
      <c r="AK16" s="3">
        <v>11989739.560725801</v>
      </c>
      <c r="AL16" s="3">
        <v>12151232.1207087</v>
      </c>
      <c r="AM16" s="3">
        <v>12391117.2107927</v>
      </c>
      <c r="AN16" s="3">
        <v>12612189.0064712</v>
      </c>
      <c r="AO16" s="3">
        <v>12935804.2699086</v>
      </c>
      <c r="AP16" s="3">
        <v>13226112.599174</v>
      </c>
      <c r="AQ16" s="3">
        <v>13501272.0034281</v>
      </c>
      <c r="AR16" s="3">
        <v>13679000</v>
      </c>
      <c r="AS16" s="3">
        <v>13838960</v>
      </c>
      <c r="AT16" s="3">
        <v>13999500</v>
      </c>
      <c r="AU16" s="3">
        <v>14167290</v>
      </c>
      <c r="AV16" s="3">
        <v>14345570</v>
      </c>
      <c r="AW16" s="3">
        <v>14534690</v>
      </c>
      <c r="AX16" s="3">
        <v>14732540</v>
      </c>
      <c r="AY16" s="3">
        <v>14937250</v>
      </c>
      <c r="AZ16" s="3">
        <v>15147960</v>
      </c>
      <c r="BA16" s="3">
        <v>15364170</v>
      </c>
      <c r="BB16" s="3">
        <v>15585610</v>
      </c>
      <c r="BC16" s="3">
        <v>15812260</v>
      </c>
      <c r="BD16" s="3">
        <v>16044360</v>
      </c>
      <c r="BE16" s="3">
        <v>16282220</v>
      </c>
      <c r="BF16" s="3">
        <v>16526260</v>
      </c>
      <c r="BG16" s="3">
        <v>16776930</v>
      </c>
      <c r="BH16" s="3">
        <v>17034730</v>
      </c>
      <c r="BI16" s="3">
        <v>17299220</v>
      </c>
      <c r="BJ16" s="3">
        <v>17570710</v>
      </c>
      <c r="BK16" s="3">
        <v>17849490</v>
      </c>
      <c r="BL16" s="3">
        <v>18135910</v>
      </c>
      <c r="BM16" s="3">
        <v>18430390</v>
      </c>
      <c r="BN16" s="3">
        <v>18734310</v>
      </c>
      <c r="BO16" s="3">
        <v>19048190</v>
      </c>
      <c r="BP16" s="3">
        <v>19372550</v>
      </c>
      <c r="BQ16" s="3">
        <v>19707730</v>
      </c>
      <c r="BR16" s="3">
        <v>20054140</v>
      </c>
      <c r="BS16" s="3">
        <v>20411010</v>
      </c>
      <c r="BT16" s="3">
        <v>20778700</v>
      </c>
      <c r="BU16" s="3">
        <v>21157520</v>
      </c>
      <c r="BV16" s="3">
        <v>21547670</v>
      </c>
      <c r="BW16" s="3">
        <v>21949380</v>
      </c>
      <c r="BX16" s="3">
        <v>22362960</v>
      </c>
      <c r="BY16" s="3">
        <v>22788750</v>
      </c>
      <c r="BZ16" s="3">
        <v>23227150</v>
      </c>
      <c r="CA16" s="3">
        <v>23678600</v>
      </c>
      <c r="CB16" s="3">
        <v>24143540</v>
      </c>
      <c r="CC16" s="3">
        <v>24622230</v>
      </c>
      <c r="CD16" s="3">
        <v>25114990</v>
      </c>
      <c r="CE16" s="3">
        <v>25622010</v>
      </c>
      <c r="CF16" s="3">
        <v>26143340</v>
      </c>
      <c r="CG16" s="3">
        <v>1056068422.9095535</v>
      </c>
      <c r="CI16" t="s">
        <v>416</v>
      </c>
      <c r="CJ16">
        <v>0</v>
      </c>
      <c r="CK16">
        <v>1.3936560287128197E-2</v>
      </c>
      <c r="CL16">
        <v>1.9570115660380916E-2</v>
      </c>
      <c r="CM16">
        <v>1.0659428264481186E-4</v>
      </c>
      <c r="CN16">
        <v>5.3324486450455844E-2</v>
      </c>
      <c r="CO16">
        <v>3.027634072997043E-2</v>
      </c>
      <c r="CP16">
        <v>2.9000683345464129E-2</v>
      </c>
      <c r="CQ16">
        <v>3.2609470088547976E-2</v>
      </c>
      <c r="CR16">
        <v>2.2181604441399605E-2</v>
      </c>
      <c r="CS16">
        <v>2.9479415416943988E-2</v>
      </c>
      <c r="CT16">
        <v>3.7469620689294381E-2</v>
      </c>
      <c r="CU16">
        <v>8.2308918697502342E-3</v>
      </c>
      <c r="CV16">
        <v>4.6640406428519743E-3</v>
      </c>
      <c r="CW16">
        <v>3.9001477417854868E-3</v>
      </c>
      <c r="CX16">
        <v>2.6682520920111363E-2</v>
      </c>
      <c r="CY16">
        <v>2.3366060475920936E-2</v>
      </c>
      <c r="CZ16">
        <v>3.9129801518896334E-2</v>
      </c>
      <c r="DA16">
        <v>9.0925299584643238E-3</v>
      </c>
      <c r="DB16">
        <v>-5.1197200226267281E-3</v>
      </c>
      <c r="DC16">
        <v>-4.9065764268433121E-2</v>
      </c>
      <c r="DD16">
        <v>1.8709363851255212E-2</v>
      </c>
      <c r="DE16">
        <v>1.3368306252327766E-2</v>
      </c>
      <c r="DF16">
        <v>2.2646847587164398E-3</v>
      </c>
      <c r="DG16">
        <v>9.3334928151600494E-3</v>
      </c>
      <c r="DH16">
        <v>1.619428836757475E-2</v>
      </c>
      <c r="DI16">
        <v>1.6065551350870733E-2</v>
      </c>
      <c r="DJ16">
        <v>1.9640771294677561E-2</v>
      </c>
      <c r="DK16">
        <v>2.2401389220747747E-2</v>
      </c>
      <c r="DL16">
        <v>1.662159770081173E-2</v>
      </c>
      <c r="DM16">
        <v>1.948860414320075E-2</v>
      </c>
      <c r="DN16">
        <v>1.3493126811745748E-2</v>
      </c>
      <c r="DO16">
        <v>1.4157195053563498E-2</v>
      </c>
      <c r="DP16">
        <v>1.6117935732764099E-2</v>
      </c>
      <c r="DQ16">
        <v>1.7708349403994683E-2</v>
      </c>
      <c r="DR16">
        <v>1.8656726702433568E-2</v>
      </c>
      <c r="DS16">
        <v>1.9211314994742379E-2</v>
      </c>
      <c r="DT16">
        <v>1.9477382025350209E-2</v>
      </c>
      <c r="DU16">
        <v>1.9464294898210888E-2</v>
      </c>
      <c r="DV16">
        <v>1.9398231444777814E-2</v>
      </c>
      <c r="DW16">
        <v>1.9331980033131968E-2</v>
      </c>
      <c r="DX16">
        <v>1.9295970698221865E-2</v>
      </c>
      <c r="DY16">
        <v>1.9296353830195123E-2</v>
      </c>
      <c r="DZ16">
        <v>1.9342443859710734E-2</v>
      </c>
      <c r="EA16">
        <v>1.9444278420178929E-2</v>
      </c>
      <c r="EB16">
        <v>1.9594237876159548E-2</v>
      </c>
      <c r="EC16">
        <v>1.9755856414630957E-2</v>
      </c>
      <c r="ED16">
        <v>1.9907167768377532E-2</v>
      </c>
      <c r="EE16">
        <v>2.0053231590160259E-2</v>
      </c>
      <c r="EF16">
        <v>2.020048406859698E-2</v>
      </c>
      <c r="EG16">
        <v>2.0363241355138895E-2</v>
      </c>
      <c r="EH16">
        <v>2.0553604444405238E-2</v>
      </c>
      <c r="EI16">
        <v>2.0780364529389361E-2</v>
      </c>
      <c r="EJ16">
        <v>2.1042492587937778E-2</v>
      </c>
      <c r="EK16">
        <v>2.1310287307022335E-2</v>
      </c>
      <c r="EL16">
        <v>2.1545241680455796E-2</v>
      </c>
      <c r="EM16">
        <v>2.17089627449083E-2</v>
      </c>
      <c r="EN16">
        <v>2.1780021007616668E-2</v>
      </c>
      <c r="EO16">
        <v>2.1871428237948631E-2</v>
      </c>
      <c r="EP16">
        <v>2.187256949211025E-2</v>
      </c>
      <c r="EQ16">
        <v>2.1799686988067446E-2</v>
      </c>
      <c r="ER16">
        <v>2.1675038608669039E-2</v>
      </c>
      <c r="ES16">
        <v>2.1530803634683959E-2</v>
      </c>
      <c r="ET16">
        <v>2.1284077916561728E-2</v>
      </c>
      <c r="EU16">
        <v>2.1055355552388244E-2</v>
      </c>
      <c r="EV16">
        <v>2.0849059900419631E-2</v>
      </c>
      <c r="EW16">
        <v>2.0672807592899689E-2</v>
      </c>
      <c r="EX16">
        <v>2.0533937921088707E-2</v>
      </c>
      <c r="EY16">
        <v>2.0432267593888165E-2</v>
      </c>
      <c r="EZ16">
        <v>2.0357142547958507E-2</v>
      </c>
      <c r="FA16">
        <v>2.0310907311027249E-2</v>
      </c>
      <c r="FB16">
        <v>2.0286274325883591E-2</v>
      </c>
    </row>
    <row r="17" spans="1:158" x14ac:dyDescent="0.2">
      <c r="A17" t="s">
        <v>506</v>
      </c>
      <c r="B17" t="str">
        <f>_xlfn.XLOOKUP(A17,'Country Code &amp; Info'!A:A,'Country Code &amp; Info'!B:B)</f>
        <v>Australia</v>
      </c>
      <c r="C17" t="s">
        <v>626</v>
      </c>
      <c r="D17" t="s">
        <v>625</v>
      </c>
      <c r="E17" t="s">
        <v>624</v>
      </c>
      <c r="F17" t="s">
        <v>623</v>
      </c>
      <c r="G17">
        <v>2005</v>
      </c>
      <c r="H17" s="6">
        <v>789153.66456638603</v>
      </c>
      <c r="I17" s="5">
        <f t="shared" si="0"/>
        <v>2.9916127732563691E-2</v>
      </c>
      <c r="K17" s="99"/>
      <c r="L17" t="str">
        <f>VLOOKUP(M17,'Country Code &amp; Info'!A:E,5)</f>
        <v>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v>
      </c>
      <c r="M17" s="2" t="s">
        <v>392</v>
      </c>
      <c r="N17" s="3">
        <v>907747.860208228</v>
      </c>
      <c r="O17" s="3">
        <v>930831.91430226702</v>
      </c>
      <c r="P17" s="3">
        <v>939494.85861768504</v>
      </c>
      <c r="Q17" s="3">
        <v>929804.06947763602</v>
      </c>
      <c r="R17" s="3">
        <v>951954.12544842402</v>
      </c>
      <c r="S17" s="3">
        <v>978211.09182719002</v>
      </c>
      <c r="T17" s="3">
        <v>1004374.74467665</v>
      </c>
      <c r="U17" s="3">
        <v>1041435.1004337399</v>
      </c>
      <c r="V17" s="3">
        <v>1086276.2583301901</v>
      </c>
      <c r="W17" s="3">
        <v>1134994.7368468</v>
      </c>
      <c r="X17" s="3">
        <v>1195025.7388772999</v>
      </c>
      <c r="Y17" s="3">
        <v>1242839.6010418299</v>
      </c>
      <c r="Z17" s="3">
        <v>1278631.8416387099</v>
      </c>
      <c r="AA17" s="3">
        <v>1319389.14550129</v>
      </c>
      <c r="AB17" s="3">
        <v>1361169.4782064899</v>
      </c>
      <c r="AC17" s="3">
        <v>1411847.27037454</v>
      </c>
      <c r="AD17" s="3">
        <v>1470779.5146440801</v>
      </c>
      <c r="AE17" s="3">
        <v>1526213.08288528</v>
      </c>
      <c r="AF17" s="3">
        <v>1543269.9890793201</v>
      </c>
      <c r="AG17" s="3">
        <v>1488118.6831702001</v>
      </c>
      <c r="AH17" s="3">
        <v>1488327.9703627599</v>
      </c>
      <c r="AI17" s="3">
        <v>1473463.07213295</v>
      </c>
      <c r="AJ17" s="3">
        <v>1430323.7495655101</v>
      </c>
      <c r="AK17" s="3">
        <v>1405926.64584803</v>
      </c>
      <c r="AL17" s="3">
        <v>1425328.3947324499</v>
      </c>
      <c r="AM17" s="3">
        <v>1474249.2759944999</v>
      </c>
      <c r="AN17" s="3">
        <v>1522523.0192269001</v>
      </c>
      <c r="AO17" s="3">
        <v>1568987.52975516</v>
      </c>
      <c r="AP17" s="3">
        <v>1613017.6422615401</v>
      </c>
      <c r="AQ17" s="3">
        <v>1651137.3770508999</v>
      </c>
      <c r="AR17" s="3">
        <v>1671748</v>
      </c>
      <c r="AS17" s="3">
        <v>1688704</v>
      </c>
      <c r="AT17" s="3">
        <v>1705933</v>
      </c>
      <c r="AU17" s="3">
        <v>1724619</v>
      </c>
      <c r="AV17" s="3">
        <v>1744982</v>
      </c>
      <c r="AW17" s="3">
        <v>1766838</v>
      </c>
      <c r="AX17" s="3">
        <v>1789912</v>
      </c>
      <c r="AY17" s="3">
        <v>1813963</v>
      </c>
      <c r="AZ17" s="3">
        <v>1838758</v>
      </c>
      <c r="BA17" s="3">
        <v>1864064</v>
      </c>
      <c r="BB17" s="3">
        <v>1889672</v>
      </c>
      <c r="BC17" s="3">
        <v>1915409</v>
      </c>
      <c r="BD17" s="3">
        <v>1941124</v>
      </c>
      <c r="BE17" s="3">
        <v>1966673</v>
      </c>
      <c r="BF17" s="3">
        <v>1991943</v>
      </c>
      <c r="BG17" s="3">
        <v>2016873</v>
      </c>
      <c r="BH17" s="3">
        <v>2041469</v>
      </c>
      <c r="BI17" s="3">
        <v>2065619</v>
      </c>
      <c r="BJ17" s="3">
        <v>2089457</v>
      </c>
      <c r="BK17" s="3">
        <v>2113190</v>
      </c>
      <c r="BL17" s="3">
        <v>2137078</v>
      </c>
      <c r="BM17" s="3">
        <v>2161398</v>
      </c>
      <c r="BN17" s="3">
        <v>2186416</v>
      </c>
      <c r="BO17" s="3">
        <v>2212411</v>
      </c>
      <c r="BP17" s="3">
        <v>2239692</v>
      </c>
      <c r="BQ17" s="3">
        <v>2268577</v>
      </c>
      <c r="BR17" s="3">
        <v>2299357</v>
      </c>
      <c r="BS17" s="3">
        <v>2332210</v>
      </c>
      <c r="BT17" s="3">
        <v>2367247</v>
      </c>
      <c r="BU17" s="3">
        <v>2404570</v>
      </c>
      <c r="BV17" s="3">
        <v>2444307</v>
      </c>
      <c r="BW17" s="3">
        <v>2486596</v>
      </c>
      <c r="BX17" s="3">
        <v>2531495</v>
      </c>
      <c r="BY17" s="3">
        <v>2579034</v>
      </c>
      <c r="BZ17" s="3">
        <v>2629258</v>
      </c>
      <c r="CA17" s="3">
        <v>2682243</v>
      </c>
      <c r="CB17" s="3">
        <v>2738065</v>
      </c>
      <c r="CC17" s="3">
        <v>2796682</v>
      </c>
      <c r="CD17" s="3">
        <v>2857983</v>
      </c>
      <c r="CE17" s="3">
        <v>2921850</v>
      </c>
      <c r="CF17" s="3">
        <v>2988225</v>
      </c>
      <c r="CG17" s="3">
        <v>128701337.78251854</v>
      </c>
      <c r="CI17" t="s">
        <v>392</v>
      </c>
      <c r="CJ17">
        <v>0</v>
      </c>
      <c r="CK17">
        <v>2.5430028652167591E-2</v>
      </c>
      <c r="CL17">
        <v>9.3066687790905878E-3</v>
      </c>
      <c r="CM17">
        <v>-1.0314893212196474E-2</v>
      </c>
      <c r="CN17">
        <v>2.3822283315270809E-2</v>
      </c>
      <c r="CO17">
        <v>2.7582176154126614E-2</v>
      </c>
      <c r="CP17">
        <v>2.6746428320076898E-2</v>
      </c>
      <c r="CQ17">
        <v>3.6898932349221036E-2</v>
      </c>
      <c r="CR17">
        <v>4.3057083324514966E-2</v>
      </c>
      <c r="CS17">
        <v>4.4849068681201976E-2</v>
      </c>
      <c r="CT17">
        <v>5.289099595058544E-2</v>
      </c>
      <c r="CU17">
        <v>4.0010738354012476E-2</v>
      </c>
      <c r="CV17">
        <v>2.8798760971951998E-2</v>
      </c>
      <c r="CW17">
        <v>3.1875714756442353E-2</v>
      </c>
      <c r="CX17">
        <v>3.1666421425140534E-2</v>
      </c>
      <c r="CY17">
        <v>3.7231067093000281E-2</v>
      </c>
      <c r="CZ17">
        <v>4.174123186419898E-2</v>
      </c>
      <c r="DA17">
        <v>3.7689924077175085E-2</v>
      </c>
      <c r="DB17">
        <v>1.1175966439623375E-2</v>
      </c>
      <c r="DC17">
        <v>-3.5736654181956817E-2</v>
      </c>
      <c r="DD17">
        <v>1.4063877762349186E-4</v>
      </c>
      <c r="DE17">
        <v>-9.9876495811517252E-3</v>
      </c>
      <c r="DF17">
        <v>-2.9277505071771071E-2</v>
      </c>
      <c r="DG17">
        <v>-1.7057050003463359E-2</v>
      </c>
      <c r="DH17">
        <v>1.3799972382426251E-2</v>
      </c>
      <c r="DI17">
        <v>3.4322533279239842E-2</v>
      </c>
      <c r="DJ17">
        <v>3.2744627396771531E-2</v>
      </c>
      <c r="DK17">
        <v>3.0518100509149271E-2</v>
      </c>
      <c r="DL17">
        <v>2.806275491128396E-2</v>
      </c>
      <c r="DM17">
        <v>2.363255911814699E-2</v>
      </c>
      <c r="DN17">
        <v>1.248268208058656E-2</v>
      </c>
      <c r="DO17">
        <v>1.0142677006343082E-2</v>
      </c>
      <c r="DP17">
        <v>1.0202498484044531E-2</v>
      </c>
      <c r="DQ17">
        <v>1.0953536862233104E-2</v>
      </c>
      <c r="DR17">
        <v>1.1807245542348799E-2</v>
      </c>
      <c r="DS17">
        <v>1.2525057565063724E-2</v>
      </c>
      <c r="DT17">
        <v>1.3059488193031932E-2</v>
      </c>
      <c r="DU17">
        <v>1.343697343780037E-2</v>
      </c>
      <c r="DV17">
        <v>1.3668966787084402E-2</v>
      </c>
      <c r="DW17">
        <v>1.3762550591214229E-2</v>
      </c>
      <c r="DX17">
        <v>1.3737725743322216E-2</v>
      </c>
      <c r="DY17">
        <v>1.3619823969450717E-2</v>
      </c>
      <c r="DZ17">
        <v>1.3425331091166504E-2</v>
      </c>
      <c r="EA17">
        <v>1.3161961832422797E-2</v>
      </c>
      <c r="EB17">
        <v>1.2849111163879323E-2</v>
      </c>
      <c r="EC17">
        <v>1.2515418362874842E-2</v>
      </c>
      <c r="ED17">
        <v>1.2195115904670262E-2</v>
      </c>
      <c r="EE17">
        <v>1.1829716738289919E-2</v>
      </c>
      <c r="EF17">
        <v>1.1540366350232034E-2</v>
      </c>
      <c r="EG17">
        <v>1.1358453416365988E-2</v>
      </c>
      <c r="EH17">
        <v>1.1304236722679883E-2</v>
      </c>
      <c r="EI17">
        <v>1.1380024500743602E-2</v>
      </c>
      <c r="EJ17">
        <v>1.1574915864639435E-2</v>
      </c>
      <c r="EK17">
        <v>1.1889320239149459E-2</v>
      </c>
      <c r="EL17">
        <v>1.2330891502528196E-2</v>
      </c>
      <c r="EM17">
        <v>1.2896862604322434E-2</v>
      </c>
      <c r="EN17">
        <v>1.3567976753709576E-2</v>
      </c>
      <c r="EO17">
        <v>1.4287907445429404E-2</v>
      </c>
      <c r="EP17">
        <v>1.5023089687463909E-2</v>
      </c>
      <c r="EQ17">
        <v>1.5766415587389115E-2</v>
      </c>
      <c r="ER17">
        <v>1.6525615806568306E-2</v>
      </c>
      <c r="ES17">
        <v>1.7301018243616628E-2</v>
      </c>
      <c r="ET17">
        <v>1.8056411254582461E-2</v>
      </c>
      <c r="EU17">
        <v>1.8779021882326496E-2</v>
      </c>
      <c r="EV17">
        <v>1.947395807887764E-2</v>
      </c>
      <c r="EW17">
        <v>2.0152073322587505E-2</v>
      </c>
      <c r="EX17">
        <v>2.0811686338635171E-2</v>
      </c>
      <c r="EY17">
        <v>2.1408184246904272E-2</v>
      </c>
      <c r="EZ17">
        <v>2.1919188524115452E-2</v>
      </c>
      <c r="FA17">
        <v>2.2346878900259437E-2</v>
      </c>
      <c r="FB17">
        <v>2.2716771908208866E-2</v>
      </c>
    </row>
    <row r="18" spans="1:158" x14ac:dyDescent="0.2">
      <c r="A18" t="s">
        <v>506</v>
      </c>
      <c r="B18" t="str">
        <f>_xlfn.XLOOKUP(A18,'Country Code &amp; Info'!A:A,'Country Code &amp; Info'!B:B)</f>
        <v>Australia</v>
      </c>
      <c r="C18" t="s">
        <v>626</v>
      </c>
      <c r="D18" t="s">
        <v>625</v>
      </c>
      <c r="E18" t="s">
        <v>624</v>
      </c>
      <c r="F18" t="s">
        <v>623</v>
      </c>
      <c r="G18">
        <v>2006</v>
      </c>
      <c r="H18" s="6">
        <v>811130.48168992705</v>
      </c>
      <c r="I18" s="5">
        <f t="shared" si="0"/>
        <v>2.7848590344716317E-2</v>
      </c>
      <c r="K18" s="99"/>
      <c r="L18" t="str">
        <f>VLOOKUP(M18,'Country Code &amp; Info'!A:E,5)</f>
        <v>The following irrevocable euro conversion rate entered into force on January 1, 2011: 1 euro = 15.6466 Estonian kroon. Please note that historical data are not actual euros and are not comparable or suitable for aggregation across countries.</v>
      </c>
      <c r="M18" s="2" t="s">
        <v>390</v>
      </c>
      <c r="N18" s="3"/>
      <c r="O18" s="3"/>
      <c r="P18" s="3"/>
      <c r="Q18" s="3"/>
      <c r="R18" s="3"/>
      <c r="S18" s="3">
        <v>15489.481459877499</v>
      </c>
      <c r="T18" s="3">
        <v>16312.455917442499</v>
      </c>
      <c r="U18" s="3">
        <v>18222.691294697699</v>
      </c>
      <c r="V18" s="3">
        <v>19002.187131666</v>
      </c>
      <c r="W18" s="3">
        <v>18925.918776263999</v>
      </c>
      <c r="X18" s="3">
        <v>20779.133802855999</v>
      </c>
      <c r="Y18" s="3">
        <v>22118.073730822402</v>
      </c>
      <c r="Z18" s="3">
        <v>23475.037843739599</v>
      </c>
      <c r="AA18" s="3">
        <v>25230.0079234798</v>
      </c>
      <c r="AB18" s="3">
        <v>26845.8589602916</v>
      </c>
      <c r="AC18" s="3">
        <v>29299.756740964101</v>
      </c>
      <c r="AD18" s="3">
        <v>32364.328873382001</v>
      </c>
      <c r="AE18" s="3">
        <v>34697.117143062103</v>
      </c>
      <c r="AF18" s="3">
        <v>32959.283666328804</v>
      </c>
      <c r="AG18" s="3">
        <v>28274.732254423801</v>
      </c>
      <c r="AH18" s="3">
        <v>28741.240674230499</v>
      </c>
      <c r="AI18" s="3">
        <v>30910.356528053901</v>
      </c>
      <c r="AJ18" s="3">
        <v>32247.349168053199</v>
      </c>
      <c r="AK18" s="3">
        <v>32899.016793728202</v>
      </c>
      <c r="AL18" s="3">
        <v>33806.065560686999</v>
      </c>
      <c r="AM18" s="3">
        <v>34397.678098667202</v>
      </c>
      <c r="AN18" s="3">
        <v>35155.125642100596</v>
      </c>
      <c r="AO18" s="3">
        <v>36828.460846334398</v>
      </c>
      <c r="AP18" s="3">
        <v>38191.853209906803</v>
      </c>
      <c r="AQ18" s="3">
        <v>39409.724666366099</v>
      </c>
      <c r="AR18" s="3">
        <v>40532.080000000002</v>
      </c>
      <c r="AS18" s="3">
        <v>41588.11</v>
      </c>
      <c r="AT18" s="3">
        <v>42591.92</v>
      </c>
      <c r="AU18" s="3">
        <v>43572.61</v>
      </c>
      <c r="AV18" s="3">
        <v>44561.46</v>
      </c>
      <c r="AW18" s="3">
        <v>45567.78</v>
      </c>
      <c r="AX18" s="3">
        <v>46588.11</v>
      </c>
      <c r="AY18" s="3">
        <v>47623.02</v>
      </c>
      <c r="AZ18" s="3">
        <v>48667.16</v>
      </c>
      <c r="BA18" s="3">
        <v>49714.26</v>
      </c>
      <c r="BB18" s="3">
        <v>50758.34</v>
      </c>
      <c r="BC18" s="3">
        <v>51795.3</v>
      </c>
      <c r="BD18" s="3">
        <v>52817.02</v>
      </c>
      <c r="BE18" s="3">
        <v>53823.040000000001</v>
      </c>
      <c r="BF18" s="3">
        <v>54814.01</v>
      </c>
      <c r="BG18" s="3">
        <v>55791.33</v>
      </c>
      <c r="BH18" s="3">
        <v>56756.67</v>
      </c>
      <c r="BI18" s="3">
        <v>57711.040000000001</v>
      </c>
      <c r="BJ18" s="3">
        <v>58655.99</v>
      </c>
      <c r="BK18" s="3">
        <v>59592.5</v>
      </c>
      <c r="BL18" s="3">
        <v>60520.54</v>
      </c>
      <c r="BM18" s="3">
        <v>61439.09</v>
      </c>
      <c r="BN18" s="3">
        <v>62345.599999999999</v>
      </c>
      <c r="BO18" s="3">
        <v>63236.81</v>
      </c>
      <c r="BP18" s="3">
        <v>64109.38</v>
      </c>
      <c r="BQ18" s="3">
        <v>64961.09</v>
      </c>
      <c r="BR18" s="3">
        <v>65791.42</v>
      </c>
      <c r="BS18" s="3">
        <v>66601.440000000002</v>
      </c>
      <c r="BT18" s="3">
        <v>67394.179999999993</v>
      </c>
      <c r="BU18" s="3">
        <v>68174.38</v>
      </c>
      <c r="BV18" s="3">
        <v>68947.929999999993</v>
      </c>
      <c r="BW18" s="3">
        <v>69721.36</v>
      </c>
      <c r="BX18" s="3">
        <v>70500.87</v>
      </c>
      <c r="BY18" s="3">
        <v>71291.92</v>
      </c>
      <c r="BZ18" s="3">
        <v>72099.7</v>
      </c>
      <c r="CA18" s="3">
        <v>72927.83</v>
      </c>
      <c r="CB18" s="3">
        <v>73778.429999999993</v>
      </c>
      <c r="CC18" s="3">
        <v>74643.66</v>
      </c>
      <c r="CD18" s="3">
        <v>75521.59</v>
      </c>
      <c r="CE18" s="3">
        <v>76409.38</v>
      </c>
      <c r="CF18" s="3">
        <v>77303.490000000005</v>
      </c>
      <c r="CG18" s="3">
        <v>3157824.7767074266</v>
      </c>
      <c r="CI18" t="s">
        <v>390</v>
      </c>
      <c r="CO18">
        <v>0</v>
      </c>
      <c r="CP18">
        <v>5.3131181937675409E-2</v>
      </c>
      <c r="CQ18">
        <v>0.1171028683187203</v>
      </c>
      <c r="CR18">
        <v>4.2776109432041576E-2</v>
      </c>
      <c r="CS18">
        <v>-4.0136619470978463E-3</v>
      </c>
      <c r="CT18">
        <v>9.7919421957797681E-2</v>
      </c>
      <c r="CU18">
        <v>6.4436753748723152E-2</v>
      </c>
      <c r="CV18">
        <v>6.1350917328131249E-2</v>
      </c>
      <c r="CW18">
        <v>7.4758988310138941E-2</v>
      </c>
      <c r="CX18">
        <v>6.4044808931987829E-2</v>
      </c>
      <c r="CY18">
        <v>9.1406938563676654E-2</v>
      </c>
      <c r="CZ18">
        <v>0.10459377391803759</v>
      </c>
      <c r="DA18">
        <v>7.207899409274332E-2</v>
      </c>
      <c r="DB18">
        <v>-5.0085817492211748E-2</v>
      </c>
      <c r="DC18">
        <v>-0.14213146921911834</v>
      </c>
      <c r="DD18">
        <v>1.6499127758626608E-2</v>
      </c>
      <c r="DE18">
        <v>7.5470501722921135E-2</v>
      </c>
      <c r="DF18">
        <v>4.3253873140733923E-2</v>
      </c>
      <c r="DG18">
        <v>2.0208409140203054E-2</v>
      </c>
      <c r="DH18">
        <v>2.7570695277790547E-2</v>
      </c>
      <c r="DI18">
        <v>1.7500189039099112E-2</v>
      </c>
      <c r="DJ18">
        <v>2.2020310244799335E-2</v>
      </c>
      <c r="DK18">
        <v>4.7598612540012297E-2</v>
      </c>
      <c r="DL18">
        <v>3.7020074481556975E-2</v>
      </c>
      <c r="DM18">
        <v>3.1888252443937004E-2</v>
      </c>
      <c r="DN18">
        <v>2.8479146787639742E-2</v>
      </c>
      <c r="DO18">
        <v>2.6054177333114881E-2</v>
      </c>
      <c r="DP18">
        <v>2.4136946834083073E-2</v>
      </c>
      <c r="DQ18">
        <v>2.3025259251050478E-2</v>
      </c>
      <c r="DR18">
        <v>2.2694302682350287E-2</v>
      </c>
      <c r="DS18">
        <v>2.2582743025026497E-2</v>
      </c>
      <c r="DT18">
        <v>2.2391479242570123E-2</v>
      </c>
      <c r="DU18">
        <v>2.2214037015023669E-2</v>
      </c>
      <c r="DV18">
        <v>2.1925111007239817E-2</v>
      </c>
      <c r="DW18">
        <v>2.1515535321970702E-2</v>
      </c>
      <c r="DX18">
        <v>2.1001620058309189E-2</v>
      </c>
      <c r="DY18">
        <v>2.0429352102531384E-2</v>
      </c>
      <c r="DZ18">
        <v>1.9726114145491858E-2</v>
      </c>
      <c r="EA18">
        <v>1.9047269232531638E-2</v>
      </c>
      <c r="EB18">
        <v>1.8411631895931535E-2</v>
      </c>
      <c r="EC18">
        <v>1.7829748270560719E-2</v>
      </c>
      <c r="ED18">
        <v>1.7302688428470825E-2</v>
      </c>
      <c r="EE18">
        <v>1.6815116179296652E-2</v>
      </c>
      <c r="EF18">
        <v>1.6373816864156288E-2</v>
      </c>
      <c r="EG18">
        <v>1.5966144293191542E-2</v>
      </c>
      <c r="EH18">
        <v>1.557310064185935E-2</v>
      </c>
      <c r="EI18">
        <v>1.5177491806913856E-2</v>
      </c>
      <c r="EJ18">
        <v>1.4754613064744238E-2</v>
      </c>
      <c r="EK18">
        <v>1.4294673561566551E-2</v>
      </c>
      <c r="EL18">
        <v>1.3798450617606983E-2</v>
      </c>
      <c r="EM18">
        <v>1.3285263404512637E-2</v>
      </c>
      <c r="EN18">
        <v>1.2781959169712254E-2</v>
      </c>
      <c r="EO18">
        <v>1.2311939763574031E-2</v>
      </c>
      <c r="EP18">
        <v>1.1902745646340307E-2</v>
      </c>
      <c r="EQ18">
        <v>1.1576667302725774E-2</v>
      </c>
      <c r="ER18">
        <v>1.1346637842544194E-2</v>
      </c>
      <c r="ES18">
        <v>1.1217595655156121E-2</v>
      </c>
      <c r="ET18">
        <v>1.1180361369887093E-2</v>
      </c>
      <c r="EU18">
        <v>1.1220428911019154E-2</v>
      </c>
      <c r="EV18">
        <v>1.1330596791333525E-2</v>
      </c>
      <c r="EW18">
        <v>1.1485900773512192E-2</v>
      </c>
      <c r="EX18">
        <v>1.1663585766914952E-2</v>
      </c>
      <c r="EY18">
        <v>1.172741138568556E-2</v>
      </c>
      <c r="EZ18">
        <v>1.1761615119087132E-2</v>
      </c>
      <c r="FA18">
        <v>1.1755446356465749E-2</v>
      </c>
      <c r="FB18">
        <v>1.1701573812010979E-2</v>
      </c>
    </row>
    <row r="19" spans="1:158" x14ac:dyDescent="0.2">
      <c r="A19" t="s">
        <v>506</v>
      </c>
      <c r="B19" t="str">
        <f>_xlfn.XLOOKUP(A19,'Country Code &amp; Info'!A:A,'Country Code &amp; Info'!B:B)</f>
        <v>Australia</v>
      </c>
      <c r="C19" t="s">
        <v>626</v>
      </c>
      <c r="D19" t="s">
        <v>625</v>
      </c>
      <c r="E19" t="s">
        <v>624</v>
      </c>
      <c r="F19" t="s">
        <v>623</v>
      </c>
      <c r="G19">
        <v>2007</v>
      </c>
      <c r="H19" s="6">
        <v>846688.37087466696</v>
      </c>
      <c r="I19" s="5">
        <f t="shared" si="0"/>
        <v>4.3837446609894082E-2</v>
      </c>
      <c r="K19" s="99"/>
      <c r="L19" t="str">
        <f>VLOOKUP(M19,'Country Code &amp; Info'!A:E,5)</f>
        <v>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v>
      </c>
      <c r="M19" s="2" t="s">
        <v>382</v>
      </c>
      <c r="N19" s="3">
        <v>140240.932334957</v>
      </c>
      <c r="O19" s="3">
        <v>131944.32928004899</v>
      </c>
      <c r="P19" s="3">
        <v>127557.63239354901</v>
      </c>
      <c r="Q19" s="3">
        <v>126620.721961495</v>
      </c>
      <c r="R19" s="3">
        <v>131609.797797192</v>
      </c>
      <c r="S19" s="3">
        <v>137145.68256832301</v>
      </c>
      <c r="T19" s="3">
        <v>142162.543410902</v>
      </c>
      <c r="U19" s="3">
        <v>151051.52281252999</v>
      </c>
      <c r="V19" s="3">
        <v>159250.322643213</v>
      </c>
      <c r="W19" s="3">
        <v>166327.71959614701</v>
      </c>
      <c r="X19" s="3">
        <v>175700.158117518</v>
      </c>
      <c r="Y19" s="3">
        <v>180235.782640905</v>
      </c>
      <c r="Z19" s="3">
        <v>183264.34839102201</v>
      </c>
      <c r="AA19" s="3">
        <v>186918.632496117</v>
      </c>
      <c r="AB19" s="3">
        <v>194257.20851374001</v>
      </c>
      <c r="AC19" s="3">
        <v>199658.61385156299</v>
      </c>
      <c r="AD19" s="3">
        <v>207754.05345664601</v>
      </c>
      <c r="AE19" s="3">
        <v>218526.85632486001</v>
      </c>
      <c r="AF19" s="3">
        <v>220101.710514921</v>
      </c>
      <c r="AG19" s="3">
        <v>201901.41960706201</v>
      </c>
      <c r="AH19" s="3">
        <v>207942.991503442</v>
      </c>
      <c r="AI19" s="3">
        <v>213288.82682750199</v>
      </c>
      <c r="AJ19" s="3">
        <v>210246.924274082</v>
      </c>
      <c r="AK19" s="3">
        <v>208652.06487906599</v>
      </c>
      <c r="AL19" s="3">
        <v>207333.944152593</v>
      </c>
      <c r="AM19" s="3">
        <v>207614.017021962</v>
      </c>
      <c r="AN19" s="3">
        <v>212047.392720023</v>
      </c>
      <c r="AO19" s="3">
        <v>217633.29050354101</v>
      </c>
      <c r="AP19" s="3">
        <v>224041.599520758</v>
      </c>
      <c r="AQ19" s="3">
        <v>229725.36593822201</v>
      </c>
      <c r="AR19" s="3">
        <v>232163.7</v>
      </c>
      <c r="AS19" s="3">
        <v>234100.7</v>
      </c>
      <c r="AT19" s="3">
        <v>236272.5</v>
      </c>
      <c r="AU19" s="3">
        <v>238810.6</v>
      </c>
      <c r="AV19" s="3">
        <v>241694.4</v>
      </c>
      <c r="AW19" s="3">
        <v>244847</v>
      </c>
      <c r="AX19" s="3">
        <v>248195.1</v>
      </c>
      <c r="AY19" s="3">
        <v>251682.7</v>
      </c>
      <c r="AZ19" s="3">
        <v>255275.9</v>
      </c>
      <c r="BA19" s="3">
        <v>258962.4</v>
      </c>
      <c r="BB19" s="3">
        <v>262742.09999999998</v>
      </c>
      <c r="BC19" s="3">
        <v>266620.7</v>
      </c>
      <c r="BD19" s="3">
        <v>270608.09999999998</v>
      </c>
      <c r="BE19" s="3">
        <v>274712.8</v>
      </c>
      <c r="BF19" s="3">
        <v>278935.59999999998</v>
      </c>
      <c r="BG19" s="3">
        <v>283271.2</v>
      </c>
      <c r="BH19" s="3">
        <v>287714</v>
      </c>
      <c r="BI19" s="3">
        <v>292261.8</v>
      </c>
      <c r="BJ19" s="3">
        <v>296911.40000000002</v>
      </c>
      <c r="BK19" s="3">
        <v>301649.2</v>
      </c>
      <c r="BL19" s="3">
        <v>306457.3</v>
      </c>
      <c r="BM19" s="3">
        <v>311326.2</v>
      </c>
      <c r="BN19" s="3">
        <v>316258.59999999998</v>
      </c>
      <c r="BO19" s="3">
        <v>321265.5</v>
      </c>
      <c r="BP19" s="3">
        <v>326360.2</v>
      </c>
      <c r="BQ19" s="3">
        <v>331550</v>
      </c>
      <c r="BR19" s="3">
        <v>336833.5</v>
      </c>
      <c r="BS19" s="3">
        <v>342200</v>
      </c>
      <c r="BT19" s="3">
        <v>347632</v>
      </c>
      <c r="BU19" s="3">
        <v>353110.9</v>
      </c>
      <c r="BV19" s="3">
        <v>358623.6</v>
      </c>
      <c r="BW19" s="3">
        <v>364163.8</v>
      </c>
      <c r="BX19" s="3">
        <v>369731.9</v>
      </c>
      <c r="BY19" s="3">
        <v>375330.7</v>
      </c>
      <c r="BZ19" s="3">
        <v>380966</v>
      </c>
      <c r="CA19" s="3">
        <v>386647.6</v>
      </c>
      <c r="CB19" s="3">
        <v>392386.2</v>
      </c>
      <c r="CC19" s="3">
        <v>398237.7</v>
      </c>
      <c r="CD19" s="3">
        <v>404211.20000000001</v>
      </c>
      <c r="CE19" s="3">
        <v>410316.1</v>
      </c>
      <c r="CF19" s="3">
        <v>416557.6</v>
      </c>
      <c r="CG19" s="3">
        <v>18328354.906053904</v>
      </c>
      <c r="CI19" t="s">
        <v>382</v>
      </c>
      <c r="CJ19">
        <v>0</v>
      </c>
      <c r="CK19">
        <v>-5.9159639890956184E-2</v>
      </c>
      <c r="CL19">
        <v>-3.3246573842437122E-2</v>
      </c>
      <c r="CM19">
        <v>-7.3449970376009421E-3</v>
      </c>
      <c r="CN19">
        <v>3.9401732658057131E-2</v>
      </c>
      <c r="CO19">
        <v>4.2062862064887296E-2</v>
      </c>
      <c r="CP19">
        <v>3.6580523342976567E-2</v>
      </c>
      <c r="CQ19">
        <v>6.2526873734493948E-2</v>
      </c>
      <c r="CR19">
        <v>5.427816733008739E-2</v>
      </c>
      <c r="CS19">
        <v>4.4441963039474119E-2</v>
      </c>
      <c r="CT19">
        <v>5.6349227561874882E-2</v>
      </c>
      <c r="CU19">
        <v>2.5814572803931846E-2</v>
      </c>
      <c r="CV19">
        <v>1.6803354504532519E-2</v>
      </c>
      <c r="CW19">
        <v>1.9939961793867367E-2</v>
      </c>
      <c r="CX19">
        <v>3.9260805194342829E-2</v>
      </c>
      <c r="CY19">
        <v>2.7805430640896578E-2</v>
      </c>
      <c r="CZ19">
        <v>4.0546407935605489E-2</v>
      </c>
      <c r="DA19">
        <v>5.185363505055296E-2</v>
      </c>
      <c r="DB19">
        <v>7.2066848740999223E-3</v>
      </c>
      <c r="DC19">
        <v>-8.26903655827117E-2</v>
      </c>
      <c r="DD19">
        <v>2.992337502201825E-2</v>
      </c>
      <c r="DE19">
        <v>2.5708177445218139E-2</v>
      </c>
      <c r="DF19">
        <v>-1.4261893595955422E-2</v>
      </c>
      <c r="DG19">
        <v>-7.5856491148328375E-3</v>
      </c>
      <c r="DH19">
        <v>-6.3173145553914178E-3</v>
      </c>
      <c r="DI19">
        <v>1.35082979544765E-3</v>
      </c>
      <c r="DJ19">
        <v>2.1353932463972436E-2</v>
      </c>
      <c r="DK19">
        <v>2.6342685528293108E-2</v>
      </c>
      <c r="DL19">
        <v>2.9445444685369582E-2</v>
      </c>
      <c r="DM19">
        <v>2.536924584372735E-2</v>
      </c>
      <c r="DN19">
        <v>1.0614126358313047E-2</v>
      </c>
      <c r="DO19">
        <v>8.3432509044265579E-3</v>
      </c>
      <c r="DP19">
        <v>9.2772042116917586E-3</v>
      </c>
      <c r="DQ19">
        <v>1.0742257351151752E-2</v>
      </c>
      <c r="DR19">
        <v>1.2075678382785338E-2</v>
      </c>
      <c r="DS19">
        <v>1.3043744497183152E-2</v>
      </c>
      <c r="DT19">
        <v>1.367425371762776E-2</v>
      </c>
      <c r="DU19">
        <v>1.4051848727069993E-2</v>
      </c>
      <c r="DV19">
        <v>1.4276706344933388E-2</v>
      </c>
      <c r="DW19">
        <v>1.4441237892022007E-2</v>
      </c>
      <c r="DX19">
        <v>1.4595555184845344E-2</v>
      </c>
      <c r="DY19">
        <v>1.4762004261974049E-2</v>
      </c>
      <c r="DZ19">
        <v>1.4955327924650819E-2</v>
      </c>
      <c r="EA19">
        <v>1.5168429917655768E-2</v>
      </c>
      <c r="EB19">
        <v>1.5371689997699445E-2</v>
      </c>
      <c r="EC19">
        <v>1.5543372735498995E-2</v>
      </c>
      <c r="ED19">
        <v>1.5683909977435073E-2</v>
      </c>
      <c r="EE19">
        <v>1.5806669122809369E-2</v>
      </c>
      <c r="EF19">
        <v>1.590902403256278E-2</v>
      </c>
      <c r="EG19">
        <v>1.5956948773270474E-2</v>
      </c>
      <c r="EH19">
        <v>1.5939375937346956E-2</v>
      </c>
      <c r="EI19">
        <v>1.5887694631519622E-2</v>
      </c>
      <c r="EJ19">
        <v>1.584318955487829E-2</v>
      </c>
      <c r="EK19">
        <v>1.5831664340511198E-2</v>
      </c>
      <c r="EL19">
        <v>1.5858223183006004E-2</v>
      </c>
      <c r="EM19">
        <v>1.590206158716656E-2</v>
      </c>
      <c r="EN19">
        <v>1.59357562961846E-2</v>
      </c>
      <c r="EO19">
        <v>1.5932203893021413E-2</v>
      </c>
      <c r="EP19">
        <v>1.587375803623603E-2</v>
      </c>
      <c r="EQ19">
        <v>1.5760631932618452E-2</v>
      </c>
      <c r="ER19">
        <v>1.5611809207815242E-2</v>
      </c>
      <c r="ES19">
        <v>1.5448509244790465E-2</v>
      </c>
      <c r="ET19">
        <v>1.5290097478112941E-2</v>
      </c>
      <c r="EU19">
        <v>1.5142864329531713E-2</v>
      </c>
      <c r="EV19">
        <v>1.5014226121124574E-2</v>
      </c>
      <c r="EW19">
        <v>1.4913666836410489E-2</v>
      </c>
      <c r="EX19">
        <v>1.4841938757669926E-2</v>
      </c>
      <c r="EY19">
        <v>1.4912603960078208E-2</v>
      </c>
      <c r="EZ19">
        <v>1.499983552536599E-2</v>
      </c>
      <c r="FA19">
        <v>1.5103243057094762E-2</v>
      </c>
      <c r="FB19">
        <v>1.521144308010336E-2</v>
      </c>
    </row>
    <row r="20" spans="1:158" x14ac:dyDescent="0.2">
      <c r="A20" t="s">
        <v>506</v>
      </c>
      <c r="B20" t="str">
        <f>_xlfn.XLOOKUP(A20,'Country Code &amp; Info'!A:A,'Country Code &amp; Info'!B:B)</f>
        <v>Australia</v>
      </c>
      <c r="C20" t="s">
        <v>626</v>
      </c>
      <c r="D20" t="s">
        <v>625</v>
      </c>
      <c r="E20" t="s">
        <v>624</v>
      </c>
      <c r="F20" t="s">
        <v>623</v>
      </c>
      <c r="G20">
        <v>2008</v>
      </c>
      <c r="H20" s="6">
        <v>868132.23573163396</v>
      </c>
      <c r="I20" s="5">
        <f t="shared" si="0"/>
        <v>2.5326750188873648E-2</v>
      </c>
      <c r="K20" s="99"/>
      <c r="L20" t="str">
        <f>VLOOKUP(M20,'Country Code &amp; Info'!A:E,5)</f>
        <v>The following irrevocable euro conversion rate was adopted by the EU Council on January 1, 1999: 1 euro = 6.55957 French franc. Please note that historical data before 1999 are not actual euros and are not comparable or suitable for aggregation across countries.</v>
      </c>
      <c r="M20" s="2" t="s">
        <v>378</v>
      </c>
      <c r="N20" s="3">
        <v>1690770.9441998501</v>
      </c>
      <c r="O20" s="3">
        <v>1708026.09153644</v>
      </c>
      <c r="P20" s="3">
        <v>1732997.12687013</v>
      </c>
      <c r="Q20" s="3">
        <v>1723407.41388346</v>
      </c>
      <c r="R20" s="3">
        <v>1763343.23563976</v>
      </c>
      <c r="S20" s="3">
        <v>1801689.1808394799</v>
      </c>
      <c r="T20" s="3">
        <v>1826328.1607742601</v>
      </c>
      <c r="U20" s="3">
        <v>1869095.2534759799</v>
      </c>
      <c r="V20" s="3">
        <v>1935600.2005069701</v>
      </c>
      <c r="W20" s="3">
        <v>1999426.41087474</v>
      </c>
      <c r="X20" s="3">
        <v>2079919.9249223799</v>
      </c>
      <c r="Y20" s="3">
        <v>2120909.40656636</v>
      </c>
      <c r="Z20" s="3">
        <v>2143673.3881709501</v>
      </c>
      <c r="AA20" s="3">
        <v>2161997.4488234399</v>
      </c>
      <c r="AB20" s="3">
        <v>2217989.2637902601</v>
      </c>
      <c r="AC20" s="3">
        <v>2254692.5321049499</v>
      </c>
      <c r="AD20" s="3">
        <v>2311740.3536407198</v>
      </c>
      <c r="AE20" s="3">
        <v>2366189.2256762302</v>
      </c>
      <c r="AF20" s="3">
        <v>2367929.2898337198</v>
      </c>
      <c r="AG20" s="3">
        <v>2299681.93196397</v>
      </c>
      <c r="AH20" s="3">
        <v>2343232.8162079598</v>
      </c>
      <c r="AI20" s="3">
        <v>2392669.1770628798</v>
      </c>
      <c r="AJ20" s="3">
        <v>2398151.02449635</v>
      </c>
      <c r="AK20" s="3">
        <v>2412631.2212378802</v>
      </c>
      <c r="AL20" s="3">
        <v>2436538.0366181899</v>
      </c>
      <c r="AM20" s="3">
        <v>2460400.26505449</v>
      </c>
      <c r="AN20" s="3">
        <v>2487671.98557219</v>
      </c>
      <c r="AO20" s="3">
        <v>2545368.1285146</v>
      </c>
      <c r="AP20" s="3">
        <v>2593640.21446288</v>
      </c>
      <c r="AQ20" s="3">
        <v>2643453.3510086499</v>
      </c>
      <c r="AR20" s="3">
        <v>2683031</v>
      </c>
      <c r="AS20" s="3">
        <v>2719299</v>
      </c>
      <c r="AT20" s="3">
        <v>2755137</v>
      </c>
      <c r="AU20" s="3">
        <v>2792692</v>
      </c>
      <c r="AV20" s="3">
        <v>2833075</v>
      </c>
      <c r="AW20" s="3">
        <v>2876079</v>
      </c>
      <c r="AX20" s="3">
        <v>2921277</v>
      </c>
      <c r="AY20" s="3">
        <v>2968034</v>
      </c>
      <c r="AZ20" s="3">
        <v>3016091</v>
      </c>
      <c r="BA20" s="3">
        <v>3065297</v>
      </c>
      <c r="BB20" s="3">
        <v>3115610</v>
      </c>
      <c r="BC20" s="3">
        <v>3167079</v>
      </c>
      <c r="BD20" s="3">
        <v>3219833</v>
      </c>
      <c r="BE20" s="3">
        <v>3274121</v>
      </c>
      <c r="BF20" s="3">
        <v>3330294</v>
      </c>
      <c r="BG20" s="3">
        <v>3388701</v>
      </c>
      <c r="BH20" s="3">
        <v>3449585</v>
      </c>
      <c r="BI20" s="3">
        <v>3513037</v>
      </c>
      <c r="BJ20" s="3">
        <v>3579093</v>
      </c>
      <c r="BK20" s="3">
        <v>3647852</v>
      </c>
      <c r="BL20" s="3">
        <v>3719461</v>
      </c>
      <c r="BM20" s="3">
        <v>3794115</v>
      </c>
      <c r="BN20" s="3">
        <v>3872032</v>
      </c>
      <c r="BO20" s="3">
        <v>3953376</v>
      </c>
      <c r="BP20" s="3">
        <v>4038261</v>
      </c>
      <c r="BQ20" s="3">
        <v>4126719</v>
      </c>
      <c r="BR20" s="3">
        <v>4218832</v>
      </c>
      <c r="BS20" s="3">
        <v>4314374</v>
      </c>
      <c r="BT20" s="3">
        <v>4413557</v>
      </c>
      <c r="BU20" s="3">
        <v>4516559</v>
      </c>
      <c r="BV20" s="3">
        <v>4623462</v>
      </c>
      <c r="BW20" s="3">
        <v>4734310</v>
      </c>
      <c r="BX20" s="3">
        <v>4849628</v>
      </c>
      <c r="BY20" s="3">
        <v>4969448</v>
      </c>
      <c r="BZ20" s="3">
        <v>5093741</v>
      </c>
      <c r="CA20" s="3">
        <v>5222398</v>
      </c>
      <c r="CB20" s="3">
        <v>5355375</v>
      </c>
      <c r="CC20" s="3">
        <v>5492252</v>
      </c>
      <c r="CD20" s="3">
        <v>5633222</v>
      </c>
      <c r="CE20" s="3">
        <v>5778500</v>
      </c>
      <c r="CF20" s="3">
        <v>5928296</v>
      </c>
      <c r="CG20" s="3">
        <v>226052298.0043301</v>
      </c>
      <c r="CI20" t="s">
        <v>378</v>
      </c>
      <c r="CJ20">
        <v>0</v>
      </c>
      <c r="CK20">
        <v>1.0205490812214002E-2</v>
      </c>
      <c r="CL20">
        <v>1.4619820772894254E-2</v>
      </c>
      <c r="CM20">
        <v>-5.5336000492911541E-3</v>
      </c>
      <c r="CN20">
        <v>2.317259484587586E-2</v>
      </c>
      <c r="CO20">
        <v>2.1746160602593934E-2</v>
      </c>
      <c r="CP20">
        <v>1.3675488645216838E-2</v>
      </c>
      <c r="CQ20">
        <v>2.3416981471494625E-2</v>
      </c>
      <c r="CR20">
        <v>3.5581357829308047E-2</v>
      </c>
      <c r="CS20">
        <v>3.2974893447031306E-2</v>
      </c>
      <c r="CT20">
        <v>4.025830288618848E-2</v>
      </c>
      <c r="CU20">
        <v>1.9707240241717328E-2</v>
      </c>
      <c r="CV20">
        <v>1.0733123033974223E-2</v>
      </c>
      <c r="CW20">
        <v>8.5479722580894535E-3</v>
      </c>
      <c r="CX20">
        <v>2.5898187343972534E-2</v>
      </c>
      <c r="CY20">
        <v>1.6547991874392043E-2</v>
      </c>
      <c r="CZ20">
        <v>2.5301818639772877E-2</v>
      </c>
      <c r="DA20">
        <v>2.3553195301435847E-2</v>
      </c>
      <c r="DB20">
        <v>7.3538673010919986E-4</v>
      </c>
      <c r="DC20">
        <v>-2.8821535407648202E-2</v>
      </c>
      <c r="DD20">
        <v>1.8937785977557686E-2</v>
      </c>
      <c r="DE20">
        <v>2.1097502780335065E-2</v>
      </c>
      <c r="DF20">
        <v>2.2911012880599824E-3</v>
      </c>
      <c r="DG20">
        <v>6.0380670748503285E-3</v>
      </c>
      <c r="DH20">
        <v>9.909021805679652E-3</v>
      </c>
      <c r="DI20">
        <v>9.7934971987632125E-3</v>
      </c>
      <c r="DJ20">
        <v>1.1084261737833945E-2</v>
      </c>
      <c r="DK20">
        <v>2.3192825773265868E-2</v>
      </c>
      <c r="DL20">
        <v>1.8964677606948088E-2</v>
      </c>
      <c r="DM20">
        <v>1.9205877618644784E-2</v>
      </c>
      <c r="DN20">
        <v>1.4971949089341186E-2</v>
      </c>
      <c r="DO20">
        <v>1.3517547877754721E-2</v>
      </c>
      <c r="DP20">
        <v>1.3179131827724788E-2</v>
      </c>
      <c r="DQ20">
        <v>1.3630901113084404E-2</v>
      </c>
      <c r="DR20">
        <v>1.4460241229609316E-2</v>
      </c>
      <c r="DS20">
        <v>1.5179266344872655E-2</v>
      </c>
      <c r="DT20">
        <v>1.5715145515821982E-2</v>
      </c>
      <c r="DU20">
        <v>1.6005671492296036E-2</v>
      </c>
      <c r="DV20">
        <v>1.6191526107854459E-2</v>
      </c>
      <c r="DW20">
        <v>1.6314494489721998E-2</v>
      </c>
      <c r="DX20">
        <v>1.6413743921062096E-2</v>
      </c>
      <c r="DY20">
        <v>1.6519718449998555E-2</v>
      </c>
      <c r="DZ20">
        <v>1.6656988979435017E-2</v>
      </c>
      <c r="EA20">
        <v>1.6860501771365222E-2</v>
      </c>
      <c r="EB20">
        <v>1.7156665865433851E-2</v>
      </c>
      <c r="EC20">
        <v>1.7538091231585007E-2</v>
      </c>
      <c r="ED20">
        <v>1.7966766616470453E-2</v>
      </c>
      <c r="EE20">
        <v>1.8394096681195071E-2</v>
      </c>
      <c r="EF20">
        <v>1.8803103980971514E-2</v>
      </c>
      <c r="EG20">
        <v>1.9211291799346997E-2</v>
      </c>
      <c r="EH20">
        <v>1.9630456498783477E-2</v>
      </c>
      <c r="EI20">
        <v>2.0071187733921692E-2</v>
      </c>
      <c r="EJ20">
        <v>2.0536277893527188E-2</v>
      </c>
      <c r="EK20">
        <v>2.1008090842224547E-2</v>
      </c>
      <c r="EL20">
        <v>2.1471522061144777E-2</v>
      </c>
      <c r="EM20">
        <v>2.190497345268172E-2</v>
      </c>
      <c r="EN20">
        <v>2.2321122421953055E-2</v>
      </c>
      <c r="EO20">
        <v>2.2646552410714671E-2</v>
      </c>
      <c r="EP20">
        <v>2.29889666496228E-2</v>
      </c>
      <c r="EQ20">
        <v>2.3337639006361544E-2</v>
      </c>
      <c r="ER20">
        <v>2.3669125101653643E-2</v>
      </c>
      <c r="ES20">
        <v>2.3975107830452647E-2</v>
      </c>
      <c r="ET20">
        <v>2.435793177886536E-2</v>
      </c>
      <c r="EU20">
        <v>2.4707049695358085E-2</v>
      </c>
      <c r="EV20">
        <v>2.5011429840899879E-2</v>
      </c>
      <c r="EW20">
        <v>2.5257860578305813E-2</v>
      </c>
      <c r="EX20">
        <v>2.5462823783250599E-2</v>
      </c>
      <c r="EY20">
        <v>2.555880773988739E-2</v>
      </c>
      <c r="EZ20">
        <v>2.5667066988186216E-2</v>
      </c>
      <c r="FA20">
        <v>2.5789503768891109E-2</v>
      </c>
      <c r="FB20">
        <v>2.5922990395431444E-2</v>
      </c>
    </row>
    <row r="21" spans="1:158" x14ac:dyDescent="0.2">
      <c r="A21" t="s">
        <v>506</v>
      </c>
      <c r="B21" t="str">
        <f>_xlfn.XLOOKUP(A21,'Country Code &amp; Info'!A:A,'Country Code &amp; Info'!B:B)</f>
        <v>Australia</v>
      </c>
      <c r="C21" t="s">
        <v>626</v>
      </c>
      <c r="D21" t="s">
        <v>625</v>
      </c>
      <c r="E21" t="s">
        <v>624</v>
      </c>
      <c r="F21" t="s">
        <v>623</v>
      </c>
      <c r="G21">
        <v>2009</v>
      </c>
      <c r="H21" s="6">
        <v>884388.86792013794</v>
      </c>
      <c r="I21" s="5">
        <f t="shared" si="0"/>
        <v>1.8725986110633697E-2</v>
      </c>
      <c r="K21" s="99"/>
      <c r="L21">
        <f>VLOOKUP(M21,'Country Code &amp; Info'!A:E,5)</f>
        <v>0</v>
      </c>
      <c r="M21" s="2" t="s">
        <v>370</v>
      </c>
      <c r="N21" s="3">
        <v>1515055.7246826999</v>
      </c>
      <c r="O21" s="3">
        <v>1498593.98885612</v>
      </c>
      <c r="P21" s="3">
        <v>1504198.3775701099</v>
      </c>
      <c r="Q21" s="3">
        <v>1542208.3406303599</v>
      </c>
      <c r="R21" s="3">
        <v>1602046.6182433199</v>
      </c>
      <c r="S21" s="3">
        <v>1641612.91555748</v>
      </c>
      <c r="T21" s="3">
        <v>1683289.1159306399</v>
      </c>
      <c r="U21" s="3">
        <v>1751263.1374617401</v>
      </c>
      <c r="V21" s="3">
        <v>1806214.4198241001</v>
      </c>
      <c r="W21" s="3">
        <v>1864314.04219246</v>
      </c>
      <c r="X21" s="3">
        <v>1932626.2823729699</v>
      </c>
      <c r="Y21" s="3">
        <v>1981794.8185304401</v>
      </c>
      <c r="Z21" s="3">
        <v>2030504.9098779601</v>
      </c>
      <c r="AA21" s="3">
        <v>2098037.6617649202</v>
      </c>
      <c r="AB21" s="3">
        <v>2147644.8252333398</v>
      </c>
      <c r="AC21" s="3">
        <v>2214137.8190066898</v>
      </c>
      <c r="AD21" s="3">
        <v>2268515.7150649801</v>
      </c>
      <c r="AE21" s="3">
        <v>2321978.0426699901</v>
      </c>
      <c r="AF21" s="3">
        <v>2311005.7540632598</v>
      </c>
      <c r="AG21" s="3">
        <v>2214226.3371688402</v>
      </c>
      <c r="AH21" s="3">
        <v>2251748.7897539702</v>
      </c>
      <c r="AI21" s="3">
        <v>2284456.9112514602</v>
      </c>
      <c r="AJ21" s="3">
        <v>2318298.5936910901</v>
      </c>
      <c r="AK21" s="3">
        <v>2365879.0875962698</v>
      </c>
      <c r="AL21" s="3">
        <v>2438138.9735753201</v>
      </c>
      <c r="AM21" s="3">
        <v>2495336.2391563901</v>
      </c>
      <c r="AN21" s="3">
        <v>2543640.7323579499</v>
      </c>
      <c r="AO21" s="3">
        <v>2589099.4327047402</v>
      </c>
      <c r="AP21" s="3">
        <v>2625117.73232878</v>
      </c>
      <c r="AQ21" s="3">
        <v>2659566.8394416701</v>
      </c>
      <c r="AR21" s="3">
        <v>2695542</v>
      </c>
      <c r="AS21" s="3">
        <v>2735685</v>
      </c>
      <c r="AT21" s="3">
        <v>2779523</v>
      </c>
      <c r="AU21" s="3">
        <v>2826267</v>
      </c>
      <c r="AV21" s="3">
        <v>2875475</v>
      </c>
      <c r="AW21" s="3">
        <v>2927095</v>
      </c>
      <c r="AX21" s="3">
        <v>2981182</v>
      </c>
      <c r="AY21" s="3">
        <v>3037909</v>
      </c>
      <c r="AZ21" s="3">
        <v>3097358</v>
      </c>
      <c r="BA21" s="3">
        <v>3159447</v>
      </c>
      <c r="BB21" s="3">
        <v>3223973</v>
      </c>
      <c r="BC21" s="3">
        <v>3290745</v>
      </c>
      <c r="BD21" s="3">
        <v>3359646</v>
      </c>
      <c r="BE21" s="3">
        <v>3430621</v>
      </c>
      <c r="BF21" s="3">
        <v>3503664</v>
      </c>
      <c r="BG21" s="3">
        <v>3578796</v>
      </c>
      <c r="BH21" s="3">
        <v>3656059</v>
      </c>
      <c r="BI21" s="3">
        <v>3735119</v>
      </c>
      <c r="BJ21" s="3">
        <v>3815976</v>
      </c>
      <c r="BK21" s="3">
        <v>3898596</v>
      </c>
      <c r="BL21" s="3">
        <v>3982941</v>
      </c>
      <c r="BM21" s="3">
        <v>4068995</v>
      </c>
      <c r="BN21" s="3">
        <v>4157203</v>
      </c>
      <c r="BO21" s="3">
        <v>4247587</v>
      </c>
      <c r="BP21" s="3">
        <v>4340152</v>
      </c>
      <c r="BQ21" s="3">
        <v>4434909</v>
      </c>
      <c r="BR21" s="3">
        <v>4531897</v>
      </c>
      <c r="BS21" s="3">
        <v>4631162</v>
      </c>
      <c r="BT21" s="3">
        <v>4732760</v>
      </c>
      <c r="BU21" s="3">
        <v>4836796</v>
      </c>
      <c r="BV21" s="3">
        <v>4943462</v>
      </c>
      <c r="BW21" s="3">
        <v>5053021</v>
      </c>
      <c r="BX21" s="3">
        <v>5165184</v>
      </c>
      <c r="BY21" s="3">
        <v>5280180</v>
      </c>
      <c r="BZ21" s="3">
        <v>5398254</v>
      </c>
      <c r="CA21" s="3">
        <v>5519672</v>
      </c>
      <c r="CB21" s="3">
        <v>5644704</v>
      </c>
      <c r="CC21" s="3">
        <v>5774131</v>
      </c>
      <c r="CD21" s="3">
        <v>5908070</v>
      </c>
      <c r="CE21" s="3">
        <v>6046562</v>
      </c>
      <c r="CF21" s="3">
        <v>6189624</v>
      </c>
      <c r="CG21" s="3">
        <v>231996496.17856005</v>
      </c>
      <c r="CI21" t="s">
        <v>370</v>
      </c>
      <c r="CJ21">
        <v>0</v>
      </c>
      <c r="CK21">
        <v>-1.0865432576763756E-2</v>
      </c>
      <c r="CL21">
        <v>3.7397645764398746E-3</v>
      </c>
      <c r="CM21">
        <v>2.5269248808559075E-2</v>
      </c>
      <c r="CN21">
        <v>3.8800385159700079E-2</v>
      </c>
      <c r="CO21">
        <v>2.4697344548902933E-2</v>
      </c>
      <c r="CP21">
        <v>2.5387349221120736E-2</v>
      </c>
      <c r="CQ21">
        <v>4.0381667586271597E-2</v>
      </c>
      <c r="CR21">
        <v>3.1378084302057463E-2</v>
      </c>
      <c r="CS21">
        <v>3.2166514523795042E-2</v>
      </c>
      <c r="CT21">
        <v>3.6642024162502951E-2</v>
      </c>
      <c r="CU21">
        <v>2.5441305753691079E-2</v>
      </c>
      <c r="CV21">
        <v>2.457877621440141E-2</v>
      </c>
      <c r="CW21">
        <v>3.3259093124290429E-2</v>
      </c>
      <c r="CX21">
        <v>2.3644553371214849E-2</v>
      </c>
      <c r="CY21">
        <v>3.0960889338918385E-2</v>
      </c>
      <c r="CZ21">
        <v>2.4559399867297049E-2</v>
      </c>
      <c r="DA21">
        <v>2.3567095987024445E-2</v>
      </c>
      <c r="DB21">
        <v>-4.7254058415270306E-3</v>
      </c>
      <c r="DC21">
        <v>-4.1877618315860898E-2</v>
      </c>
      <c r="DD21">
        <v>1.6946078165209988E-2</v>
      </c>
      <c r="DE21">
        <v>1.4525652970846625E-2</v>
      </c>
      <c r="DF21">
        <v>1.4813885205254618E-2</v>
      </c>
      <c r="DG21">
        <v>2.052388507445202E-2</v>
      </c>
      <c r="DH21">
        <v>3.0542510121456035E-2</v>
      </c>
      <c r="DI21">
        <v>2.345939513742934E-2</v>
      </c>
      <c r="DJ21">
        <v>1.9357909544843732E-2</v>
      </c>
      <c r="DK21">
        <v>1.7871509827824594E-2</v>
      </c>
      <c r="DL21">
        <v>1.39115165563235E-2</v>
      </c>
      <c r="DM21">
        <v>1.3122880809741666E-2</v>
      </c>
      <c r="DN21">
        <v>1.3526699169509326E-2</v>
      </c>
      <c r="DO21">
        <v>1.4892366729956308E-2</v>
      </c>
      <c r="DP21">
        <v>1.602450574536185E-2</v>
      </c>
      <c r="DQ21">
        <v>1.6817274043064323E-2</v>
      </c>
      <c r="DR21">
        <v>1.7410952326867957E-2</v>
      </c>
      <c r="DS21">
        <v>1.7951816656378572E-2</v>
      </c>
      <c r="DT21">
        <v>1.8478047347284532E-2</v>
      </c>
      <c r="DU21">
        <v>1.9028358550400526E-2</v>
      </c>
      <c r="DV21">
        <v>1.9569052265884235E-2</v>
      </c>
      <c r="DW21">
        <v>2.0045793866902084E-2</v>
      </c>
      <c r="DX21">
        <v>2.0423194312169102E-2</v>
      </c>
      <c r="DY21">
        <v>2.0711091563111683E-2</v>
      </c>
      <c r="DZ21">
        <v>2.0937811954435892E-2</v>
      </c>
      <c r="EA21">
        <v>2.1125737652121668E-2</v>
      </c>
      <c r="EB21">
        <v>2.1291480463741186E-2</v>
      </c>
      <c r="EC21">
        <v>2.1443837080267869E-2</v>
      </c>
      <c r="ED21">
        <v>2.1589104268586512E-2</v>
      </c>
      <c r="EE21">
        <v>2.1624377505942816E-2</v>
      </c>
      <c r="EF21">
        <v>2.1647770793915777E-2</v>
      </c>
      <c r="EG21">
        <v>2.1651079566538112E-2</v>
      </c>
      <c r="EH21">
        <v>2.1634711573089493E-2</v>
      </c>
      <c r="EI21">
        <v>2.160564266455367E-2</v>
      </c>
      <c r="EJ21">
        <v>2.1678080213910267E-2</v>
      </c>
      <c r="EK21">
        <v>2.1741541127532127E-2</v>
      </c>
      <c r="EL21">
        <v>2.1792372940212967E-2</v>
      </c>
      <c r="EM21">
        <v>2.1832645492600333E-2</v>
      </c>
      <c r="EN21">
        <v>2.1869219864488754E-2</v>
      </c>
      <c r="EO21">
        <v>2.1903631084289943E-2</v>
      </c>
      <c r="EP21">
        <v>2.1937906728376255E-2</v>
      </c>
      <c r="EQ21">
        <v>2.1982099240189568E-2</v>
      </c>
      <c r="ER21">
        <v>2.2053028492415194E-2</v>
      </c>
      <c r="ES21">
        <v>2.2162403594889524E-2</v>
      </c>
      <c r="ET21">
        <v>2.2197216279132848E-2</v>
      </c>
      <c r="EU21">
        <v>2.2263679280351001E-2</v>
      </c>
      <c r="EV21">
        <v>2.2361737668034065E-2</v>
      </c>
      <c r="EW21">
        <v>2.2492087256360982E-2</v>
      </c>
      <c r="EX21">
        <v>2.2652070630283738E-2</v>
      </c>
      <c r="EY21">
        <v>2.2928925945452594E-2</v>
      </c>
      <c r="EZ21">
        <v>2.3196390937441524E-2</v>
      </c>
      <c r="FA21">
        <v>2.344115760307508E-2</v>
      </c>
      <c r="FB21">
        <v>2.366005673968119E-2</v>
      </c>
    </row>
    <row r="22" spans="1:158" x14ac:dyDescent="0.2">
      <c r="A22" t="s">
        <v>506</v>
      </c>
      <c r="B22" t="str">
        <f>_xlfn.XLOOKUP(A22,'Country Code &amp; Info'!A:A,'Country Code &amp; Info'!B:B)</f>
        <v>Australia</v>
      </c>
      <c r="C22" t="s">
        <v>626</v>
      </c>
      <c r="D22" t="s">
        <v>625</v>
      </c>
      <c r="E22" t="s">
        <v>624</v>
      </c>
      <c r="F22" t="s">
        <v>623</v>
      </c>
      <c r="G22">
        <v>2010</v>
      </c>
      <c r="H22" s="6">
        <v>906201.16223433195</v>
      </c>
      <c r="I22" s="5">
        <f t="shared" si="0"/>
        <v>2.466369162412807E-2</v>
      </c>
      <c r="K22" s="99"/>
      <c r="L22" t="str">
        <f>VLOOKUP(M22,'Country Code &amp; Info'!A:E,5)</f>
        <v>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v>
      </c>
      <c r="M22" s="2" t="s">
        <v>354</v>
      </c>
      <c r="N22" s="3">
        <v>207247.959604809</v>
      </c>
      <c r="O22" s="3">
        <v>213672.646355876</v>
      </c>
      <c r="P22" s="3">
        <v>215168.35488014101</v>
      </c>
      <c r="Q22" s="3">
        <v>211725.66120238299</v>
      </c>
      <c r="R22" s="3">
        <v>215960.17442805</v>
      </c>
      <c r="S22" s="3">
        <v>220494.73291568001</v>
      </c>
      <c r="T22" s="3">
        <v>226879.01787740801</v>
      </c>
      <c r="U22" s="3">
        <v>237315.900119856</v>
      </c>
      <c r="V22" s="3">
        <v>246501.778578406</v>
      </c>
      <c r="W22" s="3">
        <v>253769.73946256901</v>
      </c>
      <c r="X22" s="3">
        <v>264057.35570125101</v>
      </c>
      <c r="Y22" s="3">
        <v>275121.671168409</v>
      </c>
      <c r="Z22" s="3">
        <v>286092.41208984901</v>
      </c>
      <c r="AA22" s="3">
        <v>302709.92528393603</v>
      </c>
      <c r="AB22" s="3">
        <v>317153.892978622</v>
      </c>
      <c r="AC22" s="3">
        <v>319671.12661587697</v>
      </c>
      <c r="AD22" s="3">
        <v>337526.53274008998</v>
      </c>
      <c r="AE22" s="3">
        <v>348220.56792247499</v>
      </c>
      <c r="AF22" s="3">
        <v>347409.89408183401</v>
      </c>
      <c r="AG22" s="3">
        <v>332426.61534318002</v>
      </c>
      <c r="AH22" s="3">
        <v>314269.77591456601</v>
      </c>
      <c r="AI22" s="3">
        <v>285452.33356866997</v>
      </c>
      <c r="AJ22" s="3">
        <v>264556.338988162</v>
      </c>
      <c r="AK22" s="3">
        <v>256176.031105131</v>
      </c>
      <c r="AL22" s="3">
        <v>258153.902975162</v>
      </c>
      <c r="AM22" s="3">
        <v>257256.49121180299</v>
      </c>
      <c r="AN22" s="3">
        <v>256586.86114115</v>
      </c>
      <c r="AO22" s="3">
        <v>259924.377260234</v>
      </c>
      <c r="AP22" s="3">
        <v>265003.69054756698</v>
      </c>
      <c r="AQ22" s="3">
        <v>271162.16572403599</v>
      </c>
      <c r="AR22" s="3">
        <v>282030.5</v>
      </c>
      <c r="AS22" s="3">
        <v>291939.90000000002</v>
      </c>
      <c r="AT22" s="3">
        <v>300039</v>
      </c>
      <c r="AU22" s="3">
        <v>306713.90000000002</v>
      </c>
      <c r="AV22" s="3">
        <v>312421</v>
      </c>
      <c r="AW22" s="3">
        <v>317504.90000000002</v>
      </c>
      <c r="AX22" s="3">
        <v>322171.8</v>
      </c>
      <c r="AY22" s="3">
        <v>326551.2</v>
      </c>
      <c r="AZ22" s="3">
        <v>330722.8</v>
      </c>
      <c r="BA22" s="3">
        <v>334735.8</v>
      </c>
      <c r="BB22" s="3">
        <v>338620.2</v>
      </c>
      <c r="BC22" s="3">
        <v>342394.4</v>
      </c>
      <c r="BD22" s="3">
        <v>346067.6</v>
      </c>
      <c r="BE22" s="3">
        <v>349640.8</v>
      </c>
      <c r="BF22" s="3">
        <v>353109.8</v>
      </c>
      <c r="BG22" s="3">
        <v>356471</v>
      </c>
      <c r="BH22" s="3">
        <v>359724.2</v>
      </c>
      <c r="BI22" s="3">
        <v>362869.3</v>
      </c>
      <c r="BJ22" s="3">
        <v>365911</v>
      </c>
      <c r="BK22" s="3">
        <v>368861.9</v>
      </c>
      <c r="BL22" s="3">
        <v>371742</v>
      </c>
      <c r="BM22" s="3">
        <v>374575.3</v>
      </c>
      <c r="BN22" s="3">
        <v>377385.3</v>
      </c>
      <c r="BO22" s="3">
        <v>380198.5</v>
      </c>
      <c r="BP22" s="3">
        <v>383044.8</v>
      </c>
      <c r="BQ22" s="3">
        <v>385955.9</v>
      </c>
      <c r="BR22" s="3">
        <v>388961</v>
      </c>
      <c r="BS22" s="3">
        <v>392050.7</v>
      </c>
      <c r="BT22" s="3">
        <v>395236</v>
      </c>
      <c r="BU22" s="3">
        <v>398527.8</v>
      </c>
      <c r="BV22" s="3">
        <v>401940.8</v>
      </c>
      <c r="BW22" s="3">
        <v>405490.8</v>
      </c>
      <c r="BX22" s="3">
        <v>409183.5</v>
      </c>
      <c r="BY22" s="3">
        <v>413019.2</v>
      </c>
      <c r="BZ22" s="3">
        <v>416997.3</v>
      </c>
      <c r="CA22" s="3">
        <v>421121.5</v>
      </c>
      <c r="CB22" s="3">
        <v>425398.7</v>
      </c>
      <c r="CC22" s="3">
        <v>429827.1</v>
      </c>
      <c r="CD22" s="3">
        <v>434399.4</v>
      </c>
      <c r="CE22" s="3">
        <v>439106</v>
      </c>
      <c r="CF22" s="3">
        <v>443938.9</v>
      </c>
      <c r="CG22" s="3">
        <v>23224269.427787185</v>
      </c>
      <c r="CI22" t="s">
        <v>354</v>
      </c>
      <c r="CJ22">
        <v>0</v>
      </c>
      <c r="CK22">
        <v>3.1000000016009333E-2</v>
      </c>
      <c r="CL22">
        <v>6.9999999989416306E-3</v>
      </c>
      <c r="CM22">
        <v>-1.5999999998493108E-2</v>
      </c>
      <c r="CN22">
        <v>2.0000000007648344E-2</v>
      </c>
      <c r="CO22">
        <v>2.0997197745553642E-2</v>
      </c>
      <c r="CP22">
        <v>2.8954364928841292E-2</v>
      </c>
      <c r="CQ22">
        <v>4.6001972064633412E-2</v>
      </c>
      <c r="CR22">
        <v>3.8707387300685125E-2</v>
      </c>
      <c r="CS22">
        <v>2.9484415593582725E-2</v>
      </c>
      <c r="CT22">
        <v>4.0539176422173195E-2</v>
      </c>
      <c r="CU22">
        <v>4.1901182558519379E-2</v>
      </c>
      <c r="CV22">
        <v>3.9875960606260419E-2</v>
      </c>
      <c r="CW22">
        <v>5.808442479372089E-2</v>
      </c>
      <c r="CX22">
        <v>4.7715540483642238E-2</v>
      </c>
      <c r="CY22">
        <v>7.9369469931893644E-3</v>
      </c>
      <c r="CZ22">
        <v>5.5855548523368492E-2</v>
      </c>
      <c r="DA22">
        <v>3.1683539351911927E-2</v>
      </c>
      <c r="DB22">
        <v>-2.3280469774590307E-3</v>
      </c>
      <c r="DC22">
        <v>-4.3128532013324339E-2</v>
      </c>
      <c r="DD22">
        <v>-5.4619090622060495E-2</v>
      </c>
      <c r="DE22">
        <v>-9.1696512214811343E-2</v>
      </c>
      <c r="DF22">
        <v>-7.3203096010007296E-2</v>
      </c>
      <c r="DG22">
        <v>-3.1676836454128554E-2</v>
      </c>
      <c r="DH22">
        <v>7.7207530364904464E-3</v>
      </c>
      <c r="DI22">
        <v>-3.4762664945854338E-3</v>
      </c>
      <c r="DJ22">
        <v>-2.6029666637320537E-3</v>
      </c>
      <c r="DK22">
        <v>1.3007353939483268E-2</v>
      </c>
      <c r="DL22">
        <v>1.9541504113127495E-2</v>
      </c>
      <c r="DM22">
        <v>2.3239205324816492E-2</v>
      </c>
      <c r="DN22">
        <v>4.0080570410492955E-2</v>
      </c>
      <c r="DO22">
        <v>3.5135916150912827E-2</v>
      </c>
      <c r="DP22">
        <v>2.7742353820084054E-2</v>
      </c>
      <c r="DQ22">
        <v>2.2246774585970464E-2</v>
      </c>
      <c r="DR22">
        <v>1.8607242775759314E-2</v>
      </c>
      <c r="DS22">
        <v>1.627259371169032E-2</v>
      </c>
      <c r="DT22">
        <v>1.4698670792167245E-2</v>
      </c>
      <c r="DU22">
        <v>1.3593368507113457E-2</v>
      </c>
      <c r="DV22">
        <v>1.2774719553932057E-2</v>
      </c>
      <c r="DW22">
        <v>1.2134028860423252E-2</v>
      </c>
      <c r="DX22">
        <v>1.1604375749471707E-2</v>
      </c>
      <c r="DY22">
        <v>1.1145820597826095E-2</v>
      </c>
      <c r="DZ22">
        <v>1.0727979195921389E-2</v>
      </c>
      <c r="EA22">
        <v>1.0325150346348622E-2</v>
      </c>
      <c r="EB22">
        <v>9.9216109790389861E-3</v>
      </c>
      <c r="EC22">
        <v>9.5188522097093831E-3</v>
      </c>
      <c r="ED22">
        <v>9.1261280721293137E-3</v>
      </c>
      <c r="EE22">
        <v>8.7430870650346826E-3</v>
      </c>
      <c r="EF22">
        <v>8.38235695331635E-3</v>
      </c>
      <c r="EG22">
        <v>8.0645293527661366E-3</v>
      </c>
      <c r="EH22">
        <v>7.8080712591892532E-3</v>
      </c>
      <c r="EI22">
        <v>7.6216838560076994E-3</v>
      </c>
      <c r="EJ22">
        <v>7.5018294051956147E-3</v>
      </c>
      <c r="EK22">
        <v>7.4544503985713995E-3</v>
      </c>
      <c r="EL22">
        <v>7.4863525237474082E-3</v>
      </c>
      <c r="EM22">
        <v>7.5998943204556024E-3</v>
      </c>
      <c r="EN22">
        <v>7.7861227150561874E-3</v>
      </c>
      <c r="EO22">
        <v>7.9434699108651419E-3</v>
      </c>
      <c r="EP22">
        <v>8.1247144820810746E-3</v>
      </c>
      <c r="EQ22">
        <v>8.3286947545264667E-3</v>
      </c>
      <c r="ER22">
        <v>8.5640198751504304E-3</v>
      </c>
      <c r="ES22">
        <v>8.832146425543197E-3</v>
      </c>
      <c r="ET22">
        <v>9.1067417559165253E-3</v>
      </c>
      <c r="EU22">
        <v>9.3740338992163164E-3</v>
      </c>
      <c r="EV22">
        <v>9.6317556181406694E-3</v>
      </c>
      <c r="EW22">
        <v>9.8902319031801689E-3</v>
      </c>
      <c r="EX22">
        <v>1.015668874659692E-2</v>
      </c>
      <c r="EY22">
        <v>1.0409998902206175E-2</v>
      </c>
      <c r="EZ22">
        <v>1.0637533091794493E-2</v>
      </c>
      <c r="FA22">
        <v>1.0834729513898855E-2</v>
      </c>
      <c r="FB22">
        <v>1.100622628704695E-2</v>
      </c>
    </row>
    <row r="23" spans="1:158" x14ac:dyDescent="0.2">
      <c r="A23" t="s">
        <v>506</v>
      </c>
      <c r="B23" t="str">
        <f>_xlfn.XLOOKUP(A23,'Country Code &amp; Info'!A:A,'Country Code &amp; Info'!B:B)</f>
        <v>Australia</v>
      </c>
      <c r="C23" t="s">
        <v>626</v>
      </c>
      <c r="D23" t="s">
        <v>625</v>
      </c>
      <c r="E23" t="s">
        <v>624</v>
      </c>
      <c r="F23" t="s">
        <v>623</v>
      </c>
      <c r="G23">
        <v>2011</v>
      </c>
      <c r="H23" s="6">
        <v>930393.00266364496</v>
      </c>
      <c r="I23" s="5">
        <f t="shared" si="0"/>
        <v>2.6695883251424579E-2</v>
      </c>
      <c r="K23" s="99"/>
      <c r="L23">
        <f>VLOOKUP(M23,'Country Code &amp; Info'!A:E,5)</f>
        <v>0</v>
      </c>
      <c r="M23" s="2" t="s">
        <v>330</v>
      </c>
      <c r="N23" s="3"/>
      <c r="O23" s="3">
        <v>151182.74013179401</v>
      </c>
      <c r="P23" s="3">
        <v>146550.228323374</v>
      </c>
      <c r="Q23" s="3">
        <v>145705.93997589999</v>
      </c>
      <c r="R23" s="3">
        <v>150000.119225381</v>
      </c>
      <c r="S23" s="3">
        <v>152234.409214393</v>
      </c>
      <c r="T23" s="3">
        <v>152255.957662954</v>
      </c>
      <c r="U23" s="3">
        <v>157341.555720373</v>
      </c>
      <c r="V23" s="3">
        <v>164006.304448301</v>
      </c>
      <c r="W23" s="3">
        <v>169233.01538491101</v>
      </c>
      <c r="X23" s="3">
        <v>176356.33750628299</v>
      </c>
      <c r="Y23" s="3">
        <v>183129.32106817499</v>
      </c>
      <c r="Z23" s="3">
        <v>191421.79381839</v>
      </c>
      <c r="AA23" s="3">
        <v>198788.89061176</v>
      </c>
      <c r="AB23" s="3">
        <v>208738.11162806401</v>
      </c>
      <c r="AC23" s="3">
        <v>217897.989116718</v>
      </c>
      <c r="AD23" s="3">
        <v>226289.61756972401</v>
      </c>
      <c r="AE23" s="3">
        <v>227273.438018833</v>
      </c>
      <c r="AF23" s="3">
        <v>229217.79191145601</v>
      </c>
      <c r="AG23" s="3">
        <v>214089.47710394999</v>
      </c>
      <c r="AH23" s="3">
        <v>215550.37692025601</v>
      </c>
      <c r="AI23" s="3">
        <v>219132.64471111001</v>
      </c>
      <c r="AJ23" s="3">
        <v>215530.58634602799</v>
      </c>
      <c r="AK23" s="3">
        <v>220048.574508074</v>
      </c>
      <c r="AL23" s="3">
        <v>229351.64148570801</v>
      </c>
      <c r="AM23" s="3">
        <v>237074.24421640701</v>
      </c>
      <c r="AN23" s="3">
        <v>242321.14173190101</v>
      </c>
      <c r="AO23" s="3">
        <v>251986.630240395</v>
      </c>
      <c r="AP23" s="3">
        <v>263150.53967646998</v>
      </c>
      <c r="AQ23" s="3">
        <v>272694.886237411</v>
      </c>
      <c r="AR23" s="3">
        <v>278925.3</v>
      </c>
      <c r="AS23" s="3">
        <v>285049.7</v>
      </c>
      <c r="AT23" s="3">
        <v>291647.09999999998</v>
      </c>
      <c r="AU23" s="3">
        <v>298664.2</v>
      </c>
      <c r="AV23" s="3">
        <v>305932.09999999998</v>
      </c>
      <c r="AW23" s="3">
        <v>313337.5</v>
      </c>
      <c r="AX23" s="3">
        <v>320754.5</v>
      </c>
      <c r="AY23" s="3">
        <v>328086.2</v>
      </c>
      <c r="AZ23" s="3">
        <v>335258.2</v>
      </c>
      <c r="BA23" s="3">
        <v>342226.6</v>
      </c>
      <c r="BB23" s="3">
        <v>348972.4</v>
      </c>
      <c r="BC23" s="3">
        <v>355489</v>
      </c>
      <c r="BD23" s="3">
        <v>361733.8</v>
      </c>
      <c r="BE23" s="3">
        <v>367686.5</v>
      </c>
      <c r="BF23" s="3">
        <v>373330.9</v>
      </c>
      <c r="BG23" s="3">
        <v>378670.4</v>
      </c>
      <c r="BH23" s="3">
        <v>383755.1</v>
      </c>
      <c r="BI23" s="3">
        <v>388668.6</v>
      </c>
      <c r="BJ23" s="3">
        <v>393493.1</v>
      </c>
      <c r="BK23" s="3">
        <v>398293.4</v>
      </c>
      <c r="BL23" s="3">
        <v>403123.20000000001</v>
      </c>
      <c r="BM23" s="3">
        <v>408039.5</v>
      </c>
      <c r="BN23" s="3">
        <v>413093.1</v>
      </c>
      <c r="BO23" s="3">
        <v>418314</v>
      </c>
      <c r="BP23" s="3">
        <v>423702.6</v>
      </c>
      <c r="BQ23" s="3">
        <v>429238.7</v>
      </c>
      <c r="BR23" s="3">
        <v>434898.2</v>
      </c>
      <c r="BS23" s="3">
        <v>440701.6</v>
      </c>
      <c r="BT23" s="3">
        <v>446623.1</v>
      </c>
      <c r="BU23" s="3">
        <v>452628.8</v>
      </c>
      <c r="BV23" s="3">
        <v>458688.5</v>
      </c>
      <c r="BW23" s="3">
        <v>464796.7</v>
      </c>
      <c r="BX23" s="3">
        <v>470934.9</v>
      </c>
      <c r="BY23" s="3">
        <v>477144.5</v>
      </c>
      <c r="BZ23" s="3">
        <v>483464.3</v>
      </c>
      <c r="CA23" s="3">
        <v>489929.2</v>
      </c>
      <c r="CB23" s="3">
        <v>496574.3</v>
      </c>
      <c r="CC23" s="3">
        <v>503433.4</v>
      </c>
      <c r="CD23" s="3">
        <v>510521.59999999998</v>
      </c>
      <c r="CE23" s="3">
        <v>517819</v>
      </c>
      <c r="CF23" s="3">
        <v>525283.9</v>
      </c>
      <c r="CG23" s="3">
        <v>22347482.004514486</v>
      </c>
      <c r="CI23" t="s">
        <v>330</v>
      </c>
      <c r="CK23">
        <v>0</v>
      </c>
      <c r="CL23">
        <v>-3.0641803451780247E-2</v>
      </c>
      <c r="CM23">
        <v>-5.7610851728666645E-3</v>
      </c>
      <c r="CN23">
        <v>2.9471545567677504E-2</v>
      </c>
      <c r="CO23">
        <v>1.489525475413056E-2</v>
      </c>
      <c r="CP23">
        <v>1.415478187367647E-4</v>
      </c>
      <c r="CQ23">
        <v>3.3401635873434143E-2</v>
      </c>
      <c r="CR23">
        <v>4.2358477373724224E-2</v>
      </c>
      <c r="CS23">
        <v>3.1868963538884021E-2</v>
      </c>
      <c r="CT23">
        <v>4.2091799316879008E-2</v>
      </c>
      <c r="CU23">
        <v>3.8405104447412963E-2</v>
      </c>
      <c r="CV23">
        <v>4.5282059158226806E-2</v>
      </c>
      <c r="CW23">
        <v>3.848619661541508E-2</v>
      </c>
      <c r="CX23">
        <v>5.0049180241843239E-2</v>
      </c>
      <c r="CY23">
        <v>4.3882151741294617E-2</v>
      </c>
      <c r="CZ23">
        <v>3.8511729672323858E-2</v>
      </c>
      <c r="DA23">
        <v>4.3476163850331151E-3</v>
      </c>
      <c r="DB23">
        <v>8.5551303732285255E-3</v>
      </c>
      <c r="DC23">
        <v>-6.5999740601942025E-2</v>
      </c>
      <c r="DD23">
        <v>6.8237815144771563E-3</v>
      </c>
      <c r="DE23">
        <v>1.6619167370694354E-2</v>
      </c>
      <c r="DF23">
        <v>-1.6437798986229213E-2</v>
      </c>
      <c r="DG23">
        <v>2.0962167080975203E-2</v>
      </c>
      <c r="DH23">
        <v>4.2277333531613781E-2</v>
      </c>
      <c r="DI23">
        <v>3.367145175274544E-2</v>
      </c>
      <c r="DJ23">
        <v>2.213187490204338E-2</v>
      </c>
      <c r="DK23">
        <v>3.9887103698065696E-2</v>
      </c>
      <c r="DL23">
        <v>4.4303578429635948E-2</v>
      </c>
      <c r="DM23">
        <v>3.626953063700844E-2</v>
      </c>
      <c r="DN23">
        <v>2.2847563621580802E-2</v>
      </c>
      <c r="DO23">
        <v>2.1957133325661182E-2</v>
      </c>
      <c r="DP23">
        <v>2.3144735812737016E-2</v>
      </c>
      <c r="DQ23">
        <v>2.406024266999407E-2</v>
      </c>
      <c r="DR23">
        <v>2.433468758558921E-2</v>
      </c>
      <c r="DS23">
        <v>2.420602480092815E-2</v>
      </c>
      <c r="DT23">
        <v>2.3670961822316094E-2</v>
      </c>
      <c r="DU23">
        <v>2.2857668403716946E-2</v>
      </c>
      <c r="DV23">
        <v>2.1860108715331616E-2</v>
      </c>
      <c r="DW23">
        <v>2.0785173934597223E-2</v>
      </c>
      <c r="DX23">
        <v>1.9711501093135464E-2</v>
      </c>
      <c r="DY23">
        <v>1.8673683076369185E-2</v>
      </c>
      <c r="DZ23">
        <v>1.7566788283181811E-2</v>
      </c>
      <c r="EA23">
        <v>1.6456023739003678E-2</v>
      </c>
      <c r="EB23">
        <v>1.5351121131724987E-2</v>
      </c>
      <c r="EC23">
        <v>1.4302325363370727E-2</v>
      </c>
      <c r="ED23">
        <v>1.3427772543087579E-2</v>
      </c>
      <c r="EE23">
        <v>1.2803738634352912E-2</v>
      </c>
      <c r="EF23">
        <v>1.2412888512218334E-2</v>
      </c>
      <c r="EG23">
        <v>1.2199197393804484E-2</v>
      </c>
      <c r="EH23">
        <v>1.2126236588404504E-2</v>
      </c>
      <c r="EI23">
        <v>1.2195527322664601E-2</v>
      </c>
      <c r="EJ23">
        <v>1.2385075464507622E-2</v>
      </c>
      <c r="EK23">
        <v>1.2638555328084777E-2</v>
      </c>
      <c r="EL23">
        <v>1.2881710867912455E-2</v>
      </c>
      <c r="EM23">
        <v>1.3066004315291035E-2</v>
      </c>
      <c r="EN23">
        <v>1.3184971438968685E-2</v>
      </c>
      <c r="EO23">
        <v>1.3344272291768489E-2</v>
      </c>
      <c r="EP23">
        <v>1.3436529388593188E-2</v>
      </c>
      <c r="EQ23">
        <v>1.3446908590263318E-2</v>
      </c>
      <c r="ER23">
        <v>1.3387791497138535E-2</v>
      </c>
      <c r="ES23">
        <v>1.3316662615260766E-2</v>
      </c>
      <c r="ET23">
        <v>1.3206203916680259E-2</v>
      </c>
      <c r="EU23">
        <v>1.3185686599145541E-2</v>
      </c>
      <c r="EV23">
        <v>1.3245044216165125E-2</v>
      </c>
      <c r="EW23">
        <v>1.3372031812897145E-2</v>
      </c>
      <c r="EX23">
        <v>1.3563388342642035E-2</v>
      </c>
      <c r="EY23">
        <v>1.3812837273294409E-2</v>
      </c>
      <c r="EZ23">
        <v>1.4079717396580982E-2</v>
      </c>
      <c r="FA23">
        <v>1.4294008324035712E-2</v>
      </c>
      <c r="FB23">
        <v>1.4416041126339652E-2</v>
      </c>
    </row>
    <row r="24" spans="1:158" x14ac:dyDescent="0.2">
      <c r="A24" t="s">
        <v>506</v>
      </c>
      <c r="B24" t="str">
        <f>_xlfn.XLOOKUP(A24,'Country Code &amp; Info'!A:A,'Country Code &amp; Info'!B:B)</f>
        <v>Australia</v>
      </c>
      <c r="C24" t="s">
        <v>626</v>
      </c>
      <c r="D24" t="s">
        <v>625</v>
      </c>
      <c r="E24" t="s">
        <v>624</v>
      </c>
      <c r="F24" t="s">
        <v>623</v>
      </c>
      <c r="G24">
        <v>2012</v>
      </c>
      <c r="H24" s="6">
        <v>966938.66392767301</v>
      </c>
      <c r="I24" s="5">
        <f t="shared" si="0"/>
        <v>3.9279810960960226E-2</v>
      </c>
      <c r="K24" s="99"/>
      <c r="L24" t="str">
        <f>VLOOKUP(M24,'Country Code &amp; Info'!A:E,5)</f>
        <v>Fiscal year end: March 31; reporting period for national accounts data: CY. Data for Indonesia include Timor-Leste through 1999 unless otherwise noted.</v>
      </c>
      <c r="M24" s="2" t="s">
        <v>320</v>
      </c>
      <c r="N24" s="3">
        <v>794026.95899242302</v>
      </c>
      <c r="O24" s="3">
        <v>864915.50695658603</v>
      </c>
      <c r="P24" s="3">
        <v>921343.61513742502</v>
      </c>
      <c r="Q24" s="3">
        <v>994640.52726957202</v>
      </c>
      <c r="R24" s="3">
        <v>1069636.1127885799</v>
      </c>
      <c r="S24" s="3">
        <v>1157561.7636653199</v>
      </c>
      <c r="T24" s="3">
        <v>1248059.8551167301</v>
      </c>
      <c r="U24" s="3">
        <v>1306717.4721178201</v>
      </c>
      <c r="V24" s="3">
        <v>1135187.95498088</v>
      </c>
      <c r="W24" s="3">
        <v>1144169.02696962</v>
      </c>
      <c r="X24" s="3">
        <v>1200462.6166258601</v>
      </c>
      <c r="Y24" s="3">
        <v>1244201.0692771401</v>
      </c>
      <c r="Z24" s="3">
        <v>1300183.5902923001</v>
      </c>
      <c r="AA24" s="3">
        <v>1362337.1651677301</v>
      </c>
      <c r="AB24" s="3">
        <v>1430874.63073983</v>
      </c>
      <c r="AC24" s="3">
        <v>1512328.1891854999</v>
      </c>
      <c r="AD24" s="3">
        <v>1595520.6337113699</v>
      </c>
      <c r="AE24" s="3">
        <v>1696756.77292859</v>
      </c>
      <c r="AF24" s="3">
        <v>1798794.67744578</v>
      </c>
      <c r="AG24" s="3">
        <v>1883369.8392763201</v>
      </c>
      <c r="AH24" s="3">
        <v>2003484.1179019101</v>
      </c>
      <c r="AI24" s="3">
        <v>2127094.76461221</v>
      </c>
      <c r="AJ24" s="3">
        <v>2255359.6563568199</v>
      </c>
      <c r="AK24" s="3">
        <v>2380695.9395938702</v>
      </c>
      <c r="AL24" s="3">
        <v>2499889.49151474</v>
      </c>
      <c r="AM24" s="3">
        <v>2621792.1602703701</v>
      </c>
      <c r="AN24" s="3">
        <v>2753754.2900055898</v>
      </c>
      <c r="AO24" s="3">
        <v>2893305.7529571098</v>
      </c>
      <c r="AP24" s="3">
        <v>3046621.0799341402</v>
      </c>
      <c r="AQ24" s="3">
        <v>3209713.0138112698</v>
      </c>
      <c r="AR24" s="3">
        <v>3369484</v>
      </c>
      <c r="AS24" s="3">
        <v>3529872</v>
      </c>
      <c r="AT24" s="3">
        <v>3692687</v>
      </c>
      <c r="AU24" s="3">
        <v>3858863</v>
      </c>
      <c r="AV24" s="3">
        <v>4029423</v>
      </c>
      <c r="AW24" s="3">
        <v>4205102</v>
      </c>
      <c r="AX24" s="3">
        <v>4386041</v>
      </c>
      <c r="AY24" s="3">
        <v>4572193</v>
      </c>
      <c r="AZ24" s="3">
        <v>4763718</v>
      </c>
      <c r="BA24" s="3">
        <v>4960712</v>
      </c>
      <c r="BB24" s="3">
        <v>5163064</v>
      </c>
      <c r="BC24" s="3">
        <v>5370735</v>
      </c>
      <c r="BD24" s="3">
        <v>5584181</v>
      </c>
      <c r="BE24" s="3">
        <v>5803479</v>
      </c>
      <c r="BF24" s="3">
        <v>6028728</v>
      </c>
      <c r="BG24" s="3">
        <v>6260036</v>
      </c>
      <c r="BH24" s="3">
        <v>6497364</v>
      </c>
      <c r="BI24" s="3">
        <v>6740571</v>
      </c>
      <c r="BJ24" s="3">
        <v>6989865</v>
      </c>
      <c r="BK24" s="3">
        <v>7245123</v>
      </c>
      <c r="BL24" s="3">
        <v>7506188</v>
      </c>
      <c r="BM24" s="3">
        <v>7772993</v>
      </c>
      <c r="BN24" s="3">
        <v>8045444</v>
      </c>
      <c r="BO24" s="3">
        <v>8323461</v>
      </c>
      <c r="BP24" s="3">
        <v>8606789</v>
      </c>
      <c r="BQ24" s="3">
        <v>8894611</v>
      </c>
      <c r="BR24" s="3">
        <v>9186111</v>
      </c>
      <c r="BS24" s="3">
        <v>9480952</v>
      </c>
      <c r="BT24" s="3">
        <v>9779022</v>
      </c>
      <c r="BU24" s="3">
        <v>10080230</v>
      </c>
      <c r="BV24" s="3">
        <v>10384460</v>
      </c>
      <c r="BW24" s="3">
        <v>10691690</v>
      </c>
      <c r="BX24" s="3">
        <v>11001750</v>
      </c>
      <c r="BY24" s="3">
        <v>11314990</v>
      </c>
      <c r="BZ24" s="3">
        <v>11631550</v>
      </c>
      <c r="CA24" s="3">
        <v>11951390</v>
      </c>
      <c r="CB24" s="3">
        <v>12274610</v>
      </c>
      <c r="CC24" s="3">
        <v>12602610</v>
      </c>
      <c r="CD24" s="3">
        <v>12936330</v>
      </c>
      <c r="CE24" s="3">
        <v>13276620</v>
      </c>
      <c r="CF24" s="3">
        <v>13624130</v>
      </c>
      <c r="CG24" s="3">
        <v>373869970.24560344</v>
      </c>
      <c r="CI24" t="s">
        <v>320</v>
      </c>
      <c r="CJ24">
        <v>0</v>
      </c>
      <c r="CK24">
        <v>8.9277255842945991E-2</v>
      </c>
      <c r="CL24">
        <v>6.5241179892120194E-2</v>
      </c>
      <c r="CM24">
        <v>7.9554371385331946E-2</v>
      </c>
      <c r="CN24">
        <v>7.5399688091215555E-2</v>
      </c>
      <c r="CO24">
        <v>8.2201460688826833E-2</v>
      </c>
      <c r="CP24">
        <v>7.8179924641650134E-2</v>
      </c>
      <c r="CQ24">
        <v>4.6999041560874311E-2</v>
      </c>
      <c r="CR24">
        <v>-0.13126748573962133</v>
      </c>
      <c r="CS24">
        <v>7.9115286145643449E-3</v>
      </c>
      <c r="CT24">
        <v>4.9200413863095038E-2</v>
      </c>
      <c r="CU24">
        <v>3.6434664474780165E-2</v>
      </c>
      <c r="CV24">
        <v>4.4994753981110858E-2</v>
      </c>
      <c r="CW24">
        <v>4.7803691216758759E-2</v>
      </c>
      <c r="CX24">
        <v>5.0308739513585499E-2</v>
      </c>
      <c r="CY24">
        <v>5.6925712914173809E-2</v>
      </c>
      <c r="CZ24">
        <v>5.5009517855165502E-2</v>
      </c>
      <c r="DA24">
        <v>6.3450222503066422E-2</v>
      </c>
      <c r="DB24">
        <v>6.0137025026323343E-2</v>
      </c>
      <c r="DC24">
        <v>4.7017685170512857E-2</v>
      </c>
      <c r="DD24">
        <v>6.3776256856562741E-2</v>
      </c>
      <c r="DE24">
        <v>6.1697842077104825E-2</v>
      </c>
      <c r="DF24">
        <v>6.0300506530555964E-2</v>
      </c>
      <c r="DG24">
        <v>5.5572636889103189E-2</v>
      </c>
      <c r="DH24">
        <v>5.006668425754679E-2</v>
      </c>
      <c r="DI24">
        <v>4.8763223002216138E-2</v>
      </c>
      <c r="DJ24">
        <v>5.0332795915299045E-2</v>
      </c>
      <c r="DK24">
        <v>5.0676802740899918E-2</v>
      </c>
      <c r="DL24">
        <v>5.2989673428165629E-2</v>
      </c>
      <c r="DM24">
        <v>5.3532070315962965E-2</v>
      </c>
      <c r="DN24">
        <v>4.9777343177175526E-2</v>
      </c>
      <c r="DO24">
        <v>4.7600166672404409E-2</v>
      </c>
      <c r="DP24">
        <v>4.6124901979448518E-2</v>
      </c>
      <c r="DQ24">
        <v>4.5001377046037128E-2</v>
      </c>
      <c r="DR24">
        <v>4.4199547897917135E-2</v>
      </c>
      <c r="DS24">
        <v>4.3599046315067946E-2</v>
      </c>
      <c r="DT24">
        <v>4.3028444969943624E-2</v>
      </c>
      <c r="DU24">
        <v>4.2441919717576715E-2</v>
      </c>
      <c r="DV24">
        <v>4.1889089108880562E-2</v>
      </c>
      <c r="DW24">
        <v>4.1352993607094213E-2</v>
      </c>
      <c r="DX24">
        <v>4.0790918722957592E-2</v>
      </c>
      <c r="DY24">
        <v>4.0222433810620961E-2</v>
      </c>
      <c r="DZ24">
        <v>3.9742418868180973E-2</v>
      </c>
      <c r="EA24">
        <v>3.9271291528695018E-2</v>
      </c>
      <c r="EB24">
        <v>3.8812753522499133E-2</v>
      </c>
      <c r="EC24">
        <v>3.8367629125082514E-2</v>
      </c>
      <c r="ED24">
        <v>3.7911603064263444E-2</v>
      </c>
      <c r="EE24">
        <v>3.7431641508771873E-2</v>
      </c>
      <c r="EF24">
        <v>3.6984107132763677E-2</v>
      </c>
      <c r="EG24">
        <v>3.6518301855615221E-2</v>
      </c>
      <c r="EH24">
        <v>3.6033204681273245E-2</v>
      </c>
      <c r="EI24">
        <v>3.5544673274903404E-2</v>
      </c>
      <c r="EJ24">
        <v>3.5050977146126261E-2</v>
      </c>
      <c r="EK24">
        <v>3.4555830604252602E-2</v>
      </c>
      <c r="EL24">
        <v>3.4039686135370895E-2</v>
      </c>
      <c r="EM24">
        <v>3.3441275253756064E-2</v>
      </c>
      <c r="EN24">
        <v>3.2772653014280229E-2</v>
      </c>
      <c r="EO24">
        <v>3.2096389865091002E-2</v>
      </c>
      <c r="EP24">
        <v>3.1438825974438034E-2</v>
      </c>
      <c r="EQ24">
        <v>3.0801444152595225E-2</v>
      </c>
      <c r="ER24">
        <v>3.0180858968495761E-2</v>
      </c>
      <c r="ES24">
        <v>2.9585553798656905E-2</v>
      </c>
      <c r="ET24">
        <v>2.900009259527736E-2</v>
      </c>
      <c r="EU24">
        <v>2.8471834026404963E-2</v>
      </c>
      <c r="EV24">
        <v>2.7977046378300008E-2</v>
      </c>
      <c r="EW24">
        <v>2.7497624994089254E-2</v>
      </c>
      <c r="EX24">
        <v>2.7044552976682956E-2</v>
      </c>
      <c r="EY24">
        <v>2.6721826599786169E-2</v>
      </c>
      <c r="EZ24">
        <v>2.6480229095401597E-2</v>
      </c>
      <c r="FA24">
        <v>2.6304987581485584E-2</v>
      </c>
      <c r="FB24">
        <v>2.6174583591305645E-2</v>
      </c>
    </row>
    <row r="25" spans="1:158" x14ac:dyDescent="0.2">
      <c r="A25" t="s">
        <v>506</v>
      </c>
      <c r="B25" t="str">
        <f>_xlfn.XLOOKUP(A25,'Country Code &amp; Info'!A:A,'Country Code &amp; Info'!B:B)</f>
        <v>Australia</v>
      </c>
      <c r="C25" t="s">
        <v>626</v>
      </c>
      <c r="D25" t="s">
        <v>625</v>
      </c>
      <c r="E25" t="s">
        <v>624</v>
      </c>
      <c r="F25" t="s">
        <v>623</v>
      </c>
      <c r="G25">
        <v>2013</v>
      </c>
      <c r="H25" s="6">
        <v>988423.18306957604</v>
      </c>
      <c r="I25" s="5">
        <f t="shared" si="0"/>
        <v>2.2219112693905085E-2</v>
      </c>
      <c r="K25" s="99"/>
      <c r="L25" t="str">
        <f>VLOOKUP(M25,'Country Code &amp; Info'!A:E,5)</f>
        <v>Fiscal year end: March 31; reporting period for national accounts data: FY.</v>
      </c>
      <c r="M25" s="2" t="s">
        <v>314</v>
      </c>
      <c r="N25" s="3">
        <v>1297455.0864621</v>
      </c>
      <c r="O25" s="3">
        <v>1366028.0368876101</v>
      </c>
      <c r="P25" s="3">
        <v>1385568.4408217799</v>
      </c>
      <c r="Q25" s="3">
        <v>1459888.79134637</v>
      </c>
      <c r="R25" s="3">
        <v>1542829.6116839901</v>
      </c>
      <c r="S25" s="3">
        <v>1641489.7414832299</v>
      </c>
      <c r="T25" s="3">
        <v>1900779.33589633</v>
      </c>
      <c r="U25" s="3">
        <v>2073784.8909215699</v>
      </c>
      <c r="V25" s="3">
        <v>2196414.0127776</v>
      </c>
      <c r="W25" s="3">
        <v>2348745.87597303</v>
      </c>
      <c r="X25" s="3">
        <v>2478611.3014422199</v>
      </c>
      <c r="Y25" s="3">
        <v>2578383.8829852198</v>
      </c>
      <c r="Z25" s="3">
        <v>2695603.7494090898</v>
      </c>
      <c r="AA25" s="3">
        <v>2883977.0281541301</v>
      </c>
      <c r="AB25" s="3">
        <v>3120261.9689771198</v>
      </c>
      <c r="AC25" s="3">
        <v>3407940.51403919</v>
      </c>
      <c r="AD25" s="3">
        <v>3723706.8026835402</v>
      </c>
      <c r="AE25" s="3">
        <v>4093851.16605847</v>
      </c>
      <c r="AF25" s="3">
        <v>4339082.2586688204</v>
      </c>
      <c r="AG25" s="3">
        <v>4574522.4912396902</v>
      </c>
      <c r="AH25" s="3">
        <v>5080534.18151893</v>
      </c>
      <c r="AI25" s="3">
        <v>5467670.4455820899</v>
      </c>
      <c r="AJ25" s="3">
        <v>5773816.5707423398</v>
      </c>
      <c r="AK25" s="3">
        <v>6125805.4525573198</v>
      </c>
      <c r="AL25" s="3">
        <v>6561038.1361180795</v>
      </c>
      <c r="AM25" s="3">
        <v>7068982.5221440597</v>
      </c>
      <c r="AN25" s="3">
        <v>7626477.7678518398</v>
      </c>
      <c r="AO25" s="3">
        <v>8110254.5011760397</v>
      </c>
      <c r="AP25" s="3">
        <v>8692351.28365013</v>
      </c>
      <c r="AQ25" s="3">
        <v>9352168.7779072691</v>
      </c>
      <c r="AR25" s="3">
        <v>10074210</v>
      </c>
      <c r="AS25" s="3">
        <v>10810090</v>
      </c>
      <c r="AT25" s="3">
        <v>11558350</v>
      </c>
      <c r="AU25" s="3">
        <v>12319860</v>
      </c>
      <c r="AV25" s="3">
        <v>13098490</v>
      </c>
      <c r="AW25" s="3">
        <v>13897900</v>
      </c>
      <c r="AX25" s="3">
        <v>14719120</v>
      </c>
      <c r="AY25" s="3">
        <v>15563830</v>
      </c>
      <c r="AZ25" s="3">
        <v>16432660</v>
      </c>
      <c r="BA25" s="3">
        <v>17325930</v>
      </c>
      <c r="BB25" s="3">
        <v>18243690</v>
      </c>
      <c r="BC25" s="3">
        <v>19185900</v>
      </c>
      <c r="BD25" s="3">
        <v>20151790</v>
      </c>
      <c r="BE25" s="3">
        <v>21141450</v>
      </c>
      <c r="BF25" s="3">
        <v>22154570</v>
      </c>
      <c r="BG25" s="3">
        <v>23190540</v>
      </c>
      <c r="BH25" s="3">
        <v>24248800</v>
      </c>
      <c r="BI25" s="3">
        <v>25329450</v>
      </c>
      <c r="BJ25" s="3">
        <v>26432740</v>
      </c>
      <c r="BK25" s="3">
        <v>27558680</v>
      </c>
      <c r="BL25" s="3">
        <v>28707070</v>
      </c>
      <c r="BM25" s="3">
        <v>29877730</v>
      </c>
      <c r="BN25" s="3">
        <v>31071270</v>
      </c>
      <c r="BO25" s="3">
        <v>32288260</v>
      </c>
      <c r="BP25" s="3">
        <v>33528770</v>
      </c>
      <c r="BQ25" s="3">
        <v>34792330</v>
      </c>
      <c r="BR25" s="3">
        <v>36078400</v>
      </c>
      <c r="BS25" s="3">
        <v>37387350</v>
      </c>
      <c r="BT25" s="3">
        <v>38719370</v>
      </c>
      <c r="BU25" s="3">
        <v>40074020</v>
      </c>
      <c r="BV25" s="3">
        <v>41450380</v>
      </c>
      <c r="BW25" s="3">
        <v>42847680</v>
      </c>
      <c r="BX25" s="3">
        <v>44263780</v>
      </c>
      <c r="BY25" s="3">
        <v>45699030</v>
      </c>
      <c r="BZ25" s="3">
        <v>47153260</v>
      </c>
      <c r="CA25" s="3">
        <v>48625880</v>
      </c>
      <c r="CB25" s="3">
        <v>50116830</v>
      </c>
      <c r="CC25" s="3">
        <v>51631240</v>
      </c>
      <c r="CD25" s="3">
        <v>53172280</v>
      </c>
      <c r="CE25" s="3">
        <v>54743510</v>
      </c>
      <c r="CF25" s="3">
        <v>56348490</v>
      </c>
      <c r="CG25" s="3">
        <v>1362983004.6271591</v>
      </c>
      <c r="CI25" t="s">
        <v>314</v>
      </c>
      <c r="CJ25">
        <v>0</v>
      </c>
      <c r="CK25">
        <v>5.2851887622942462E-2</v>
      </c>
      <c r="CL25">
        <v>1.4304540907294383E-2</v>
      </c>
      <c r="CM25">
        <v>5.3638888080123071E-2</v>
      </c>
      <c r="CN25">
        <v>5.6813108525292977E-2</v>
      </c>
      <c r="CO25">
        <v>6.3947521522841999E-2</v>
      </c>
      <c r="CP25">
        <v>0.15795992375731149</v>
      </c>
      <c r="CQ25">
        <v>9.1018221714651348E-2</v>
      </c>
      <c r="CR25">
        <v>5.913299995234067E-2</v>
      </c>
      <c r="CS25">
        <v>6.9354803925508524E-2</v>
      </c>
      <c r="CT25">
        <v>5.5291390523629858E-2</v>
      </c>
      <c r="CU25">
        <v>4.0253419923061529E-2</v>
      </c>
      <c r="CV25">
        <v>4.5462534573460944E-2</v>
      </c>
      <c r="CW25">
        <v>6.988166520629524E-2</v>
      </c>
      <c r="CX25">
        <v>8.1930243728127738E-2</v>
      </c>
      <c r="CY25">
        <v>9.2196920618295541E-2</v>
      </c>
      <c r="CZ25">
        <v>9.2656044711911578E-2</v>
      </c>
      <c r="DA25">
        <v>9.9402123472283055E-2</v>
      </c>
      <c r="DB25">
        <v>5.9902298022831424E-2</v>
      </c>
      <c r="DC25">
        <v>5.426037547467466E-2</v>
      </c>
      <c r="DD25">
        <v>0.1106151934433075</v>
      </c>
      <c r="DE25">
        <v>7.6199913283019782E-2</v>
      </c>
      <c r="DF25">
        <v>5.5992058813204126E-2</v>
      </c>
      <c r="DG25">
        <v>6.0962948424550412E-2</v>
      </c>
      <c r="DH25">
        <v>7.1049054190753802E-2</v>
      </c>
      <c r="DI25">
        <v>7.7418295014897165E-2</v>
      </c>
      <c r="DJ25">
        <v>7.8864991384741678E-2</v>
      </c>
      <c r="DK25">
        <v>6.3433835126810667E-2</v>
      </c>
      <c r="DL25">
        <v>7.1772936643317742E-2</v>
      </c>
      <c r="DM25">
        <v>7.590782663123874E-2</v>
      </c>
      <c r="DN25">
        <v>7.7205751867782446E-2</v>
      </c>
      <c r="DO25">
        <v>7.3045926181804832E-2</v>
      </c>
      <c r="DP25">
        <v>6.9218665154499259E-2</v>
      </c>
      <c r="DQ25">
        <v>6.5883971328087432E-2</v>
      </c>
      <c r="DR25">
        <v>6.3201205208500699E-2</v>
      </c>
      <c r="DS25">
        <v>6.1030698958429497E-2</v>
      </c>
      <c r="DT25">
        <v>5.9089502730628407E-2</v>
      </c>
      <c r="DU25">
        <v>5.7388621058867662E-2</v>
      </c>
      <c r="DV25">
        <v>5.5823662941576702E-2</v>
      </c>
      <c r="DW25">
        <v>5.4359428114498787E-2</v>
      </c>
      <c r="DX25">
        <v>5.2970316744902046E-2</v>
      </c>
      <c r="DY25">
        <v>5.1645801918361878E-2</v>
      </c>
      <c r="DZ25">
        <v>5.0343742018878368E-2</v>
      </c>
      <c r="EA25">
        <v>4.9110277548545245E-2</v>
      </c>
      <c r="EB25">
        <v>4.7921027176470954E-2</v>
      </c>
      <c r="EC25">
        <v>4.6761006871268496E-2</v>
      </c>
      <c r="ED25">
        <v>4.5633262528600005E-2</v>
      </c>
      <c r="EE25">
        <v>4.456509188083535E-2</v>
      </c>
      <c r="EF25">
        <v>4.355759797390002E-2</v>
      </c>
      <c r="EG25">
        <v>4.2596416413886784E-2</v>
      </c>
      <c r="EH25">
        <v>4.1670718626581449E-2</v>
      </c>
      <c r="EI25">
        <v>4.0779501356286163E-2</v>
      </c>
      <c r="EJ25">
        <v>3.9947479276370768E-2</v>
      </c>
      <c r="EK25">
        <v>3.9167694143174669E-2</v>
      </c>
      <c r="EL25">
        <v>3.8419846718280803E-2</v>
      </c>
      <c r="EM25">
        <v>3.7685844127297141E-2</v>
      </c>
      <c r="EN25">
        <v>3.6964181473330582E-2</v>
      </c>
      <c r="EO25">
        <v>3.6280710896270385E-2</v>
      </c>
      <c r="EP25">
        <v>3.5627558519124802E-2</v>
      </c>
      <c r="EQ25">
        <v>3.4986364705830608E-2</v>
      </c>
      <c r="ER25">
        <v>3.4345443756328864E-2</v>
      </c>
      <c r="ES25">
        <v>3.3710185527852765E-2</v>
      </c>
      <c r="ET25">
        <v>3.3049630691790011E-2</v>
      </c>
      <c r="EU25">
        <v>3.2424930722138923E-2</v>
      </c>
      <c r="EV25">
        <v>3.18219008149625E-2</v>
      </c>
      <c r="EW25">
        <v>3.1230502408529093E-2</v>
      </c>
      <c r="EX25">
        <v>3.0661655891883077E-2</v>
      </c>
      <c r="EY25">
        <v>3.02175935708624E-2</v>
      </c>
      <c r="EZ25">
        <v>2.9847046090700102E-2</v>
      </c>
      <c r="FA25">
        <v>2.9549795494945963E-2</v>
      </c>
      <c r="FB25">
        <v>2.9318178538424E-2</v>
      </c>
    </row>
    <row r="26" spans="1:158" x14ac:dyDescent="0.2">
      <c r="A26" t="s">
        <v>506</v>
      </c>
      <c r="B26" t="str">
        <f>_xlfn.XLOOKUP(A26,'Country Code &amp; Info'!A:A,'Country Code &amp; Info'!B:B)</f>
        <v>Australia</v>
      </c>
      <c r="C26" t="s">
        <v>626</v>
      </c>
      <c r="D26" t="s">
        <v>625</v>
      </c>
      <c r="E26" t="s">
        <v>624</v>
      </c>
      <c r="F26" t="s">
        <v>623</v>
      </c>
      <c r="G26">
        <v>2014</v>
      </c>
      <c r="H26" s="6">
        <v>1013564.68218605</v>
      </c>
      <c r="I26" s="5">
        <f t="shared" si="0"/>
        <v>2.5435966645780628E-2</v>
      </c>
      <c r="K26" s="99"/>
      <c r="L26" t="str">
        <f>VLOOKUP(M26,'Country Code &amp; Info'!A:E,5)</f>
        <v>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v>
      </c>
      <c r="M26" s="2" t="s">
        <v>310</v>
      </c>
      <c r="N26" s="3">
        <v>74155.504485906597</v>
      </c>
      <c r="O26" s="3">
        <v>75586.438419737795</v>
      </c>
      <c r="P26" s="3">
        <v>78113.500347049194</v>
      </c>
      <c r="Q26" s="3">
        <v>80216.791621999801</v>
      </c>
      <c r="R26" s="3">
        <v>84833.931373295098</v>
      </c>
      <c r="S26" s="3">
        <v>93007.190582735304</v>
      </c>
      <c r="T26" s="3">
        <v>100236.611068963</v>
      </c>
      <c r="U26" s="3">
        <v>110511.966037687</v>
      </c>
      <c r="V26" s="3">
        <v>119880.74087121899</v>
      </c>
      <c r="W26" s="3">
        <v>132620.14131301499</v>
      </c>
      <c r="X26" s="3">
        <v>145318.12471519501</v>
      </c>
      <c r="Y26" s="3">
        <v>153798.89159563399</v>
      </c>
      <c r="Z26" s="3">
        <v>163518.197579392</v>
      </c>
      <c r="AA26" s="3">
        <v>168652.997985833</v>
      </c>
      <c r="AB26" s="3">
        <v>180045.03492550401</v>
      </c>
      <c r="AC26" s="3">
        <v>190885.57467512801</v>
      </c>
      <c r="AD26" s="3">
        <v>201456.764107492</v>
      </c>
      <c r="AE26" s="3">
        <v>211847.298811324</v>
      </c>
      <c r="AF26" s="3">
        <v>203515.56027302201</v>
      </c>
      <c r="AG26" s="3">
        <v>194016.94119527799</v>
      </c>
      <c r="AH26" s="3">
        <v>197432.84857469401</v>
      </c>
      <c r="AI26" s="3">
        <v>203227.35865416299</v>
      </c>
      <c r="AJ26" s="3">
        <v>203310.50405899301</v>
      </c>
      <c r="AK26" s="3">
        <v>206607.50653151501</v>
      </c>
      <c r="AL26" s="3">
        <v>223751.14429525001</v>
      </c>
      <c r="AM26" s="3">
        <v>280774.49588346999</v>
      </c>
      <c r="AN26" s="3">
        <v>295184.694915411</v>
      </c>
      <c r="AO26" s="3">
        <v>318233.56731709302</v>
      </c>
      <c r="AP26" s="3">
        <v>331080.20355389902</v>
      </c>
      <c r="AQ26" s="3">
        <v>340595.669132724</v>
      </c>
      <c r="AR26" s="3">
        <v>348117.7</v>
      </c>
      <c r="AS26" s="3">
        <v>356102.1</v>
      </c>
      <c r="AT26" s="3">
        <v>364905.6</v>
      </c>
      <c r="AU26" s="3">
        <v>374447.1</v>
      </c>
      <c r="AV26" s="3">
        <v>384538.1</v>
      </c>
      <c r="AW26" s="3">
        <v>395031.7</v>
      </c>
      <c r="AX26" s="3">
        <v>405851.6</v>
      </c>
      <c r="AY26" s="3">
        <v>416934.8</v>
      </c>
      <c r="AZ26" s="3">
        <v>428292.6</v>
      </c>
      <c r="BA26" s="3">
        <v>439933.3</v>
      </c>
      <c r="BB26" s="3">
        <v>451820.9</v>
      </c>
      <c r="BC26" s="3">
        <v>463903.9</v>
      </c>
      <c r="BD26" s="3">
        <v>476185.9</v>
      </c>
      <c r="BE26" s="3">
        <v>488621.6</v>
      </c>
      <c r="BF26" s="3">
        <v>501171.6</v>
      </c>
      <c r="BG26" s="3">
        <v>513810</v>
      </c>
      <c r="BH26" s="3">
        <v>526530.1</v>
      </c>
      <c r="BI26" s="3">
        <v>539284</v>
      </c>
      <c r="BJ26" s="3">
        <v>552096.80000000005</v>
      </c>
      <c r="BK26" s="3">
        <v>565003.30000000005</v>
      </c>
      <c r="BL26" s="3">
        <v>578042.1</v>
      </c>
      <c r="BM26" s="3">
        <v>591252.69999999995</v>
      </c>
      <c r="BN26" s="3">
        <v>604672.19999999995</v>
      </c>
      <c r="BO26" s="3">
        <v>618334.19999999995</v>
      </c>
      <c r="BP26" s="3">
        <v>632271.80000000005</v>
      </c>
      <c r="BQ26" s="3">
        <v>646521.80000000005</v>
      </c>
      <c r="BR26" s="3">
        <v>661129.6</v>
      </c>
      <c r="BS26" s="3">
        <v>676069.7</v>
      </c>
      <c r="BT26" s="3">
        <v>691403.8</v>
      </c>
      <c r="BU26" s="3">
        <v>707205.3</v>
      </c>
      <c r="BV26" s="3">
        <v>723553.2</v>
      </c>
      <c r="BW26" s="3">
        <v>740521.1</v>
      </c>
      <c r="BX26" s="3">
        <v>758162.6</v>
      </c>
      <c r="BY26" s="3">
        <v>776517.9</v>
      </c>
      <c r="BZ26" s="3">
        <v>795621.4</v>
      </c>
      <c r="CA26" s="3">
        <v>815506.3</v>
      </c>
      <c r="CB26" s="3">
        <v>836200.7</v>
      </c>
      <c r="CC26" s="3">
        <v>857709.1</v>
      </c>
      <c r="CD26" s="3">
        <v>880015.6</v>
      </c>
      <c r="CE26" s="3">
        <v>903092.4</v>
      </c>
      <c r="CF26" s="3">
        <v>926913.2</v>
      </c>
      <c r="CG26" s="3">
        <v>29775715.594902623</v>
      </c>
      <c r="CI26" t="s">
        <v>310</v>
      </c>
      <c r="CJ26">
        <v>0</v>
      </c>
      <c r="CK26">
        <v>1.9296395375519859E-2</v>
      </c>
      <c r="CL26">
        <v>3.3432742435599572E-2</v>
      </c>
      <c r="CM26">
        <v>2.6926091720457235E-2</v>
      </c>
      <c r="CN26">
        <v>5.7558270007261436E-2</v>
      </c>
      <c r="CO26">
        <v>9.6344223085399472E-2</v>
      </c>
      <c r="CP26">
        <v>7.7729694241185587E-2</v>
      </c>
      <c r="CQ26">
        <v>0.10251099732067503</v>
      </c>
      <c r="CR26">
        <v>8.4776112211568444E-2</v>
      </c>
      <c r="CS26">
        <v>0.10626728154342335</v>
      </c>
      <c r="CT26">
        <v>9.5747020599305177E-2</v>
      </c>
      <c r="CU26">
        <v>5.8360007721405704E-2</v>
      </c>
      <c r="CV26">
        <v>6.3194902661014574E-2</v>
      </c>
      <c r="CW26">
        <v>3.1402012023450387E-2</v>
      </c>
      <c r="CX26">
        <v>6.7547194984508563E-2</v>
      </c>
      <c r="CY26">
        <v>6.0210156609480592E-2</v>
      </c>
      <c r="CZ26">
        <v>5.5379718715546256E-2</v>
      </c>
      <c r="DA26">
        <v>5.1576995936894354E-2</v>
      </c>
      <c r="DB26">
        <v>-3.9328981700741061E-2</v>
      </c>
      <c r="DC26">
        <v>-4.6672692078194689E-2</v>
      </c>
      <c r="DD26">
        <v>1.7606232519550513E-2</v>
      </c>
      <c r="DE26">
        <v>2.9349270505393044E-2</v>
      </c>
      <c r="DF26">
        <v>4.0912505767254359E-4</v>
      </c>
      <c r="DG26">
        <v>1.6216586977549019E-2</v>
      </c>
      <c r="DH26">
        <v>8.2976838797093722E-2</v>
      </c>
      <c r="DI26">
        <v>0.25485166463763442</v>
      </c>
      <c r="DJ26">
        <v>5.1323034118888389E-2</v>
      </c>
      <c r="DK26">
        <v>7.8082884372738137E-2</v>
      </c>
      <c r="DL26">
        <v>4.0368576907556131E-2</v>
      </c>
      <c r="DM26">
        <v>2.874066608840864E-2</v>
      </c>
      <c r="DN26">
        <v>2.208492810971352E-2</v>
      </c>
      <c r="DO26">
        <v>2.2935920810691179E-2</v>
      </c>
      <c r="DP26">
        <v>2.4721842415419637E-2</v>
      </c>
      <c r="DQ26">
        <v>2.614785851464041E-2</v>
      </c>
      <c r="DR26">
        <v>2.6949067037773888E-2</v>
      </c>
      <c r="DS26">
        <v>2.7288843420196995E-2</v>
      </c>
      <c r="DT26">
        <v>2.7389953768267139E-2</v>
      </c>
      <c r="DU26">
        <v>2.7308503896498193E-2</v>
      </c>
      <c r="DV26">
        <v>2.7241189749572348E-2</v>
      </c>
      <c r="DW26">
        <v>2.7179316196450864E-2</v>
      </c>
      <c r="DX26">
        <v>2.7021368921152478E-2</v>
      </c>
      <c r="DY26">
        <v>2.6742897462246562E-2</v>
      </c>
      <c r="DZ26">
        <v>2.6475310942632779E-2</v>
      </c>
      <c r="EA26">
        <v>2.6115220967273478E-2</v>
      </c>
      <c r="EB26">
        <v>2.5684496960429071E-2</v>
      </c>
      <c r="EC26">
        <v>2.5217709862250803E-2</v>
      </c>
      <c r="ED26">
        <v>2.4756427473190401E-2</v>
      </c>
      <c r="EE26">
        <v>2.4222546821159874E-2</v>
      </c>
      <c r="EF26">
        <v>2.3758909962098063E-2</v>
      </c>
      <c r="EG26">
        <v>2.3377241092504164E-2</v>
      </c>
      <c r="EH26">
        <v>2.3077387335613597E-2</v>
      </c>
      <c r="EI26">
        <v>2.2854044714044175E-2</v>
      </c>
      <c r="EJ26">
        <v>2.269672510586429E-2</v>
      </c>
      <c r="EK26">
        <v>2.2594060054356824E-2</v>
      </c>
      <c r="EL26">
        <v>2.2540561398674219E-2</v>
      </c>
      <c r="EM26">
        <v>2.2537775684444483E-2</v>
      </c>
      <c r="EN26">
        <v>2.2594443064410052E-2</v>
      </c>
      <c r="EO26">
        <v>2.2597838608345411E-2</v>
      </c>
      <c r="EP26">
        <v>2.2681241298049715E-2</v>
      </c>
      <c r="EQ26">
        <v>2.2854227876676347E-2</v>
      </c>
      <c r="ER26">
        <v>2.3116201193627894E-2</v>
      </c>
      <c r="ES26">
        <v>2.3450798089207581E-2</v>
      </c>
      <c r="ET26">
        <v>2.3823088903206058E-2</v>
      </c>
      <c r="EU26">
        <v>2.4210241971840851E-2</v>
      </c>
      <c r="EV26">
        <v>2.4601493410518982E-2</v>
      </c>
      <c r="EW26">
        <v>2.4992917485628263E-2</v>
      </c>
      <c r="EX26">
        <v>2.537613749887635E-2</v>
      </c>
      <c r="EY26">
        <v>2.5721576171845006E-2</v>
      </c>
      <c r="EZ26">
        <v>2.6007069296571483E-2</v>
      </c>
      <c r="FA26">
        <v>2.6223171498323428E-2</v>
      </c>
      <c r="FB26">
        <v>2.6376924443168859E-2</v>
      </c>
    </row>
    <row r="27" spans="1:158" x14ac:dyDescent="0.2">
      <c r="A27" t="s">
        <v>506</v>
      </c>
      <c r="B27" t="str">
        <f>_xlfn.XLOOKUP(A27,'Country Code &amp; Info'!A:A,'Country Code &amp; Info'!B:B)</f>
        <v>Australia</v>
      </c>
      <c r="C27" t="s">
        <v>626</v>
      </c>
      <c r="D27" t="s">
        <v>625</v>
      </c>
      <c r="E27" t="s">
        <v>624</v>
      </c>
      <c r="F27" t="s">
        <v>623</v>
      </c>
      <c r="G27">
        <v>2015</v>
      </c>
      <c r="H27" s="6">
        <v>1038999.0191987</v>
      </c>
      <c r="I27" s="5">
        <f t="shared" si="0"/>
        <v>2.5093945615580537E-2</v>
      </c>
      <c r="K27" s="99"/>
      <c r="L27">
        <f>VLOOKUP(M27,'Country Code &amp; Info'!A:E,5)</f>
        <v>0</v>
      </c>
      <c r="M27" s="2" t="s">
        <v>304</v>
      </c>
      <c r="N27" s="3">
        <v>7306.1780848503404</v>
      </c>
      <c r="O27" s="3">
        <v>7289.8469129556997</v>
      </c>
      <c r="P27" s="3">
        <v>7043.8951948925896</v>
      </c>
      <c r="Q27" s="3">
        <v>7136.4131986932598</v>
      </c>
      <c r="R27" s="3">
        <v>7393.9562126554802</v>
      </c>
      <c r="S27" s="3">
        <v>7402.5763608418802</v>
      </c>
      <c r="T27" s="3">
        <v>7756.7942609586498</v>
      </c>
      <c r="U27" s="3">
        <v>8137.9002712445799</v>
      </c>
      <c r="V27" s="3">
        <v>8709.0676946221392</v>
      </c>
      <c r="W27" s="3">
        <v>9048.2419485113096</v>
      </c>
      <c r="X27" s="3">
        <v>9464.7321354874803</v>
      </c>
      <c r="Y27" s="3">
        <v>9836.4630101306193</v>
      </c>
      <c r="Z27" s="3">
        <v>9890.6133578596</v>
      </c>
      <c r="AA27" s="3">
        <v>10123.7065023717</v>
      </c>
      <c r="AB27" s="3">
        <v>10941.123419290499</v>
      </c>
      <c r="AC27" s="3">
        <v>11640.3187356134</v>
      </c>
      <c r="AD27" s="3">
        <v>12224.335391203</v>
      </c>
      <c r="AE27" s="3">
        <v>13376.8798167689</v>
      </c>
      <c r="AF27" s="3">
        <v>13598.7908659283</v>
      </c>
      <c r="AG27" s="3">
        <v>12714.154922067301</v>
      </c>
      <c r="AH27" s="3">
        <v>12255.728715977801</v>
      </c>
      <c r="AI27" s="3">
        <v>12496.3116038184</v>
      </c>
      <c r="AJ27" s="3">
        <v>12661.170442926399</v>
      </c>
      <c r="AK27" s="3">
        <v>13206.6311213474</v>
      </c>
      <c r="AL27" s="3">
        <v>13497.2227764075</v>
      </c>
      <c r="AM27" s="3">
        <v>14079.1309454658</v>
      </c>
      <c r="AN27" s="3">
        <v>15132.454121393899</v>
      </c>
      <c r="AO27" s="3">
        <v>15683.6124866394</v>
      </c>
      <c r="AP27" s="3">
        <v>16129.536487429101</v>
      </c>
      <c r="AQ27" s="3">
        <v>16554.200092210998</v>
      </c>
      <c r="AR27" s="3">
        <v>16877.54</v>
      </c>
      <c r="AS27" s="3">
        <v>17214.830000000002</v>
      </c>
      <c r="AT27" s="3">
        <v>17580.48</v>
      </c>
      <c r="AU27" s="3">
        <v>17971.8</v>
      </c>
      <c r="AV27" s="3">
        <v>18384.79</v>
      </c>
      <c r="AW27" s="3">
        <v>18816.7</v>
      </c>
      <c r="AX27" s="3">
        <v>19263.75</v>
      </c>
      <c r="AY27" s="3">
        <v>19725.689999999999</v>
      </c>
      <c r="AZ27" s="3">
        <v>20201.63</v>
      </c>
      <c r="BA27" s="3">
        <v>20691.400000000001</v>
      </c>
      <c r="BB27" s="3">
        <v>21195.11</v>
      </c>
      <c r="BC27" s="3">
        <v>21713.08</v>
      </c>
      <c r="BD27" s="3">
        <v>22245.64</v>
      </c>
      <c r="BE27" s="3">
        <v>22792.91</v>
      </c>
      <c r="BF27" s="3">
        <v>23354.94</v>
      </c>
      <c r="BG27" s="3">
        <v>23931.85</v>
      </c>
      <c r="BH27" s="3">
        <v>24523.75</v>
      </c>
      <c r="BI27" s="3">
        <v>25130.41</v>
      </c>
      <c r="BJ27" s="3">
        <v>25751.439999999999</v>
      </c>
      <c r="BK27" s="3">
        <v>26386.46</v>
      </c>
      <c r="BL27" s="3">
        <v>27035.22</v>
      </c>
      <c r="BM27" s="3">
        <v>27697.56</v>
      </c>
      <c r="BN27" s="3">
        <v>28370.57</v>
      </c>
      <c r="BO27" s="3">
        <v>29053.67</v>
      </c>
      <c r="BP27" s="3">
        <v>29746.53</v>
      </c>
      <c r="BQ27" s="3">
        <v>30449.21</v>
      </c>
      <c r="BR27" s="3">
        <v>31162.06</v>
      </c>
      <c r="BS27" s="3">
        <v>31888.18</v>
      </c>
      <c r="BT27" s="3">
        <v>32627.91</v>
      </c>
      <c r="BU27" s="3">
        <v>33381.65</v>
      </c>
      <c r="BV27" s="3">
        <v>34150.050000000003</v>
      </c>
      <c r="BW27" s="3">
        <v>34933.79</v>
      </c>
      <c r="BX27" s="3">
        <v>35729.9</v>
      </c>
      <c r="BY27" s="3">
        <v>36538.22</v>
      </c>
      <c r="BZ27" s="3">
        <v>37358.550000000003</v>
      </c>
      <c r="CA27" s="3">
        <v>38190.97</v>
      </c>
      <c r="CB27" s="3">
        <v>39035.78</v>
      </c>
      <c r="CC27" s="3">
        <v>39896.839999999997</v>
      </c>
      <c r="CD27" s="3">
        <v>40774.85</v>
      </c>
      <c r="CE27" s="3">
        <v>41671.06</v>
      </c>
      <c r="CF27" s="3">
        <v>42587.29</v>
      </c>
      <c r="CG27" s="3">
        <v>1478766.0470905637</v>
      </c>
      <c r="CI27" t="s">
        <v>304</v>
      </c>
      <c r="CJ27">
        <v>0</v>
      </c>
      <c r="CK27">
        <v>-2.2352551094400042E-3</v>
      </c>
      <c r="CL27">
        <v>-3.3738941434558578E-2</v>
      </c>
      <c r="CM27">
        <v>1.3134494656841689E-2</v>
      </c>
      <c r="CN27">
        <v>3.6088579345346483E-2</v>
      </c>
      <c r="CO27">
        <v>1.1658370618485847E-3</v>
      </c>
      <c r="CP27">
        <v>4.7850624275962872E-2</v>
      </c>
      <c r="CQ27">
        <v>4.9131896175731438E-2</v>
      </c>
      <c r="CR27">
        <v>7.0186092768399932E-2</v>
      </c>
      <c r="CS27">
        <v>3.8944955508683377E-2</v>
      </c>
      <c r="CT27">
        <v>4.602995690723044E-2</v>
      </c>
      <c r="CU27">
        <v>3.9275371909296197E-2</v>
      </c>
      <c r="CV27">
        <v>5.5050629147093133E-3</v>
      </c>
      <c r="CW27">
        <v>2.3567107122519637E-2</v>
      </c>
      <c r="CX27">
        <v>8.0742850133723287E-2</v>
      </c>
      <c r="CY27">
        <v>6.390525812825909E-2</v>
      </c>
      <c r="CZ27">
        <v>5.0171878352678556E-2</v>
      </c>
      <c r="DA27">
        <v>9.4282788281095931E-2</v>
      </c>
      <c r="DB27">
        <v>1.6589148755094429E-2</v>
      </c>
      <c r="DC27">
        <v>-6.5052544199164841E-2</v>
      </c>
      <c r="DD27">
        <v>-3.6056364650224104E-2</v>
      </c>
      <c r="DE27">
        <v>1.9630239328564114E-2</v>
      </c>
      <c r="DF27">
        <v>1.3192599891445056E-2</v>
      </c>
      <c r="DG27">
        <v>4.3081378682943372E-2</v>
      </c>
      <c r="DH27">
        <v>2.200346571279499E-2</v>
      </c>
      <c r="DI27">
        <v>4.3113178073599601E-2</v>
      </c>
      <c r="DJ27">
        <v>7.481450240132359E-2</v>
      </c>
      <c r="DK27">
        <v>3.6422272344198703E-2</v>
      </c>
      <c r="DL27">
        <v>2.8432480155294204E-2</v>
      </c>
      <c r="DM27">
        <v>2.6328320414716666E-2</v>
      </c>
      <c r="DN27">
        <v>1.9532197628874703E-2</v>
      </c>
      <c r="DO27">
        <v>1.9984547511070927E-2</v>
      </c>
      <c r="DP27">
        <v>2.1240407253513283E-2</v>
      </c>
      <c r="DQ27">
        <v>2.2258777917326444E-2</v>
      </c>
      <c r="DR27">
        <v>2.2979890717679918E-2</v>
      </c>
      <c r="DS27">
        <v>2.3492789419949922E-2</v>
      </c>
      <c r="DT27">
        <v>2.3758151004161121E-2</v>
      </c>
      <c r="DU27">
        <v>2.3979754720653945E-2</v>
      </c>
      <c r="DV27">
        <v>2.4127926576966496E-2</v>
      </c>
      <c r="DW27">
        <v>2.4244083274468364E-2</v>
      </c>
      <c r="DX27">
        <v>2.4343930328542207E-2</v>
      </c>
      <c r="DY27">
        <v>2.4438184090575632E-2</v>
      </c>
      <c r="DZ27">
        <v>2.4527151376036782E-2</v>
      </c>
      <c r="EA27">
        <v>2.4601225228853885E-2</v>
      </c>
      <c r="EB27">
        <v>2.4658106402385638E-2</v>
      </c>
      <c r="EC27">
        <v>2.4701840381520901E-2</v>
      </c>
      <c r="ED27">
        <v>2.4732730649740908E-2</v>
      </c>
      <c r="EE27">
        <v>2.4737652275855115E-2</v>
      </c>
      <c r="EF27">
        <v>2.4712290806238268E-2</v>
      </c>
      <c r="EG27">
        <v>2.4659591851950768E-2</v>
      </c>
      <c r="EH27">
        <v>2.458685249935022E-2</v>
      </c>
      <c r="EI27">
        <v>2.4499153326660528E-2</v>
      </c>
      <c r="EJ27">
        <v>2.4298530267648166E-2</v>
      </c>
      <c r="EK27">
        <v>2.4077767912311865E-2</v>
      </c>
      <c r="EL27">
        <v>2.3847589650464185E-2</v>
      </c>
      <c r="EM27">
        <v>2.362225106592275E-2</v>
      </c>
      <c r="EN27">
        <v>2.3411116413200928E-2</v>
      </c>
      <c r="EO27">
        <v>2.3301412037586733E-2</v>
      </c>
      <c r="EP27">
        <v>2.3197623696303848E-2</v>
      </c>
      <c r="EQ27">
        <v>2.3101081252216327E-2</v>
      </c>
      <c r="ER27">
        <v>2.3018634489307743E-2</v>
      </c>
      <c r="ES27">
        <v>2.2949893191957171E-2</v>
      </c>
      <c r="ET27">
        <v>2.278911048586485E-2</v>
      </c>
      <c r="EU27">
        <v>2.2623069194148249E-2</v>
      </c>
      <c r="EV27">
        <v>2.2451285256917419E-2</v>
      </c>
      <c r="EW27">
        <v>2.2281914046449858E-2</v>
      </c>
      <c r="EX27">
        <v>2.2120674075573277E-2</v>
      </c>
      <c r="EY27">
        <v>2.2058224531442683E-2</v>
      </c>
      <c r="EZ27">
        <v>2.2007006068651025E-2</v>
      </c>
      <c r="FA27">
        <v>2.1979479998087026E-2</v>
      </c>
      <c r="FB27">
        <v>2.1987201669456002E-2</v>
      </c>
    </row>
    <row r="28" spans="1:158" x14ac:dyDescent="0.2">
      <c r="A28" t="s">
        <v>506</v>
      </c>
      <c r="B28" t="str">
        <f>_xlfn.XLOOKUP(A28,'Country Code &amp; Info'!A:A,'Country Code &amp; Info'!B:B)</f>
        <v>Australia</v>
      </c>
      <c r="C28" t="s">
        <v>626</v>
      </c>
      <c r="D28" t="s">
        <v>625</v>
      </c>
      <c r="E28" t="s">
        <v>624</v>
      </c>
      <c r="F28" t="s">
        <v>623</v>
      </c>
      <c r="G28">
        <v>2016</v>
      </c>
      <c r="H28" s="6">
        <v>1066059.5276087599</v>
      </c>
      <c r="I28" s="5">
        <f t="shared" si="0"/>
        <v>2.6044787251993329E-2</v>
      </c>
      <c r="K28" s="99"/>
      <c r="L28">
        <f>VLOOKUP(M28,'Country Code &amp; Info'!A:E,5)</f>
        <v>0</v>
      </c>
      <c r="M28" s="2" t="s">
        <v>302</v>
      </c>
      <c r="N28" s="3">
        <v>90050.3225224411</v>
      </c>
      <c r="O28" s="3">
        <v>97007.714135900096</v>
      </c>
      <c r="P28" s="3">
        <v>104534.800829802</v>
      </c>
      <c r="Q28" s="3">
        <v>108838.243923844</v>
      </c>
      <c r="R28" s="3">
        <v>116922.580262563</v>
      </c>
      <c r="S28" s="3">
        <v>124642.890356024</v>
      </c>
      <c r="T28" s="3">
        <v>132138.26838576901</v>
      </c>
      <c r="U28" s="3">
        <v>137485.37279676599</v>
      </c>
      <c r="V28" s="3">
        <v>143165.678430022</v>
      </c>
      <c r="W28" s="3">
        <v>148245.31485394199</v>
      </c>
      <c r="X28" s="3">
        <v>161496.84041279199</v>
      </c>
      <c r="Y28" s="3">
        <v>161229.954158874</v>
      </c>
      <c r="Z28" s="3">
        <v>160977.05242247001</v>
      </c>
      <c r="AA28" s="3">
        <v>162749.040201166</v>
      </c>
      <c r="AB28" s="3">
        <v>170829.29442971401</v>
      </c>
      <c r="AC28" s="3">
        <v>177813.572548956</v>
      </c>
      <c r="AD28" s="3">
        <v>187675.23297727699</v>
      </c>
      <c r="AE28" s="3">
        <v>199334.57280019901</v>
      </c>
      <c r="AF28" s="3">
        <v>205538.87678394601</v>
      </c>
      <c r="AG28" s="3">
        <v>208460.23481902099</v>
      </c>
      <c r="AH28" s="3">
        <v>219761.241853666</v>
      </c>
      <c r="AI28" s="3">
        <v>231546.257812489</v>
      </c>
      <c r="AJ28" s="3">
        <v>236614.83198458701</v>
      </c>
      <c r="AK28" s="3">
        <v>246556.707214664</v>
      </c>
      <c r="AL28" s="3">
        <v>255147.236150952</v>
      </c>
      <c r="AM28" s="3">
        <v>261760.23749129599</v>
      </c>
      <c r="AN28" s="3">
        <v>272129.62600241002</v>
      </c>
      <c r="AO28" s="3">
        <v>280998.91583537997</v>
      </c>
      <c r="AP28" s="3">
        <v>291525.20348824601</v>
      </c>
      <c r="AQ28" s="3">
        <v>301885.60897930601</v>
      </c>
      <c r="AR28" s="3">
        <v>313113.5</v>
      </c>
      <c r="AS28" s="3">
        <v>325006.8</v>
      </c>
      <c r="AT28" s="3">
        <v>337319.9</v>
      </c>
      <c r="AU28" s="3">
        <v>349909.2</v>
      </c>
      <c r="AV28" s="3">
        <v>362764.1</v>
      </c>
      <c r="AW28" s="3">
        <v>375947.9</v>
      </c>
      <c r="AX28" s="3">
        <v>389481</v>
      </c>
      <c r="AY28" s="3">
        <v>403387.4</v>
      </c>
      <c r="AZ28" s="3">
        <v>417682.7</v>
      </c>
      <c r="BA28" s="3">
        <v>432371.7</v>
      </c>
      <c r="BB28" s="3">
        <v>447453.2</v>
      </c>
      <c r="BC28" s="3">
        <v>462922.7</v>
      </c>
      <c r="BD28" s="3">
        <v>478771.1</v>
      </c>
      <c r="BE28" s="3">
        <v>494983.8</v>
      </c>
      <c r="BF28" s="3">
        <v>511545</v>
      </c>
      <c r="BG28" s="3">
        <v>528441.69999999995</v>
      </c>
      <c r="BH28" s="3">
        <v>545666.9</v>
      </c>
      <c r="BI28" s="3">
        <v>563218.69999999995</v>
      </c>
      <c r="BJ28" s="3">
        <v>581100.4</v>
      </c>
      <c r="BK28" s="3">
        <v>599320.1</v>
      </c>
      <c r="BL28" s="3">
        <v>617890.4</v>
      </c>
      <c r="BM28" s="3">
        <v>636826</v>
      </c>
      <c r="BN28" s="3">
        <v>656140.80000000005</v>
      </c>
      <c r="BO28" s="3">
        <v>675847.5</v>
      </c>
      <c r="BP28" s="3">
        <v>695958.8</v>
      </c>
      <c r="BQ28" s="3">
        <v>716491.2</v>
      </c>
      <c r="BR28" s="3">
        <v>737467.9</v>
      </c>
      <c r="BS28" s="3">
        <v>758916.9</v>
      </c>
      <c r="BT28" s="3">
        <v>780868.9</v>
      </c>
      <c r="BU28" s="3">
        <v>803358.1</v>
      </c>
      <c r="BV28" s="3">
        <v>826423.4</v>
      </c>
      <c r="BW28" s="3">
        <v>850106</v>
      </c>
      <c r="BX28" s="3">
        <v>874438.8</v>
      </c>
      <c r="BY28" s="3">
        <v>899452.1</v>
      </c>
      <c r="BZ28" s="3">
        <v>925179.7</v>
      </c>
      <c r="CA28" s="3">
        <v>951660.4</v>
      </c>
      <c r="CB28" s="3">
        <v>978932.1</v>
      </c>
      <c r="CC28" s="3">
        <v>1007015</v>
      </c>
      <c r="CD28" s="3">
        <v>1035919</v>
      </c>
      <c r="CE28" s="3">
        <v>1065656</v>
      </c>
      <c r="CF28" s="3">
        <v>1096248</v>
      </c>
      <c r="CG28" s="3">
        <v>32108266.52486448</v>
      </c>
      <c r="CI28" t="s">
        <v>302</v>
      </c>
      <c r="CJ28">
        <v>0</v>
      </c>
      <c r="CK28">
        <v>7.7261151526971661E-2</v>
      </c>
      <c r="CL28">
        <v>7.7592661170812205E-2</v>
      </c>
      <c r="CM28">
        <v>4.1167563910593064E-2</v>
      </c>
      <c r="CN28">
        <v>7.4278452566505448E-2</v>
      </c>
      <c r="CO28">
        <v>6.6029248380630623E-2</v>
      </c>
      <c r="CP28">
        <v>6.0134822037065883E-2</v>
      </c>
      <c r="CQ28">
        <v>4.0465979131696139E-2</v>
      </c>
      <c r="CR28">
        <v>4.1315708847462274E-2</v>
      </c>
      <c r="CS28">
        <v>3.5480825290140183E-2</v>
      </c>
      <c r="CT28">
        <v>8.9389169377163791E-2</v>
      </c>
      <c r="CU28">
        <v>-1.6525787949523973E-3</v>
      </c>
      <c r="CV28">
        <v>-1.5685778596375988E-3</v>
      </c>
      <c r="CW28">
        <v>1.1007704216409619E-2</v>
      </c>
      <c r="CX28">
        <v>4.9648552265256995E-2</v>
      </c>
      <c r="CY28">
        <v>4.0884545841846753E-2</v>
      </c>
      <c r="CZ28">
        <v>5.5460673147466499E-2</v>
      </c>
      <c r="DA28">
        <v>6.2125085116232048E-2</v>
      </c>
      <c r="DB28">
        <v>3.1125077283837843E-2</v>
      </c>
      <c r="DC28">
        <v>1.4213165318334386E-2</v>
      </c>
      <c r="DD28">
        <v>5.4211811880842342E-2</v>
      </c>
      <c r="DE28">
        <v>5.3626453233597937E-2</v>
      </c>
      <c r="DF28">
        <v>2.1890114830543483E-2</v>
      </c>
      <c r="DG28">
        <v>4.2017126089224144E-2</v>
      </c>
      <c r="DH28">
        <v>3.4842000582075761E-2</v>
      </c>
      <c r="DI28">
        <v>2.5918373407076922E-2</v>
      </c>
      <c r="DJ28">
        <v>3.9614070534524259E-2</v>
      </c>
      <c r="DK28">
        <v>3.2592150892425842E-2</v>
      </c>
      <c r="DL28">
        <v>3.7460242939274302E-2</v>
      </c>
      <c r="DM28">
        <v>3.5538627079554352E-2</v>
      </c>
      <c r="DN28">
        <v>3.7192534810308375E-2</v>
      </c>
      <c r="DO28">
        <v>3.7983989831163356E-2</v>
      </c>
      <c r="DP28">
        <v>3.7885668853697929E-2</v>
      </c>
      <c r="DQ28">
        <v>3.732154551213851E-2</v>
      </c>
      <c r="DR28">
        <v>3.6737816553551461E-2</v>
      </c>
      <c r="DS28">
        <v>3.6342625965469111E-2</v>
      </c>
      <c r="DT28">
        <v>3.5997275154349806E-2</v>
      </c>
      <c r="DU28">
        <v>3.5704950947543113E-2</v>
      </c>
      <c r="DV28">
        <v>3.543814209367957E-2</v>
      </c>
      <c r="DW28">
        <v>3.5167843915967723E-2</v>
      </c>
      <c r="DX28">
        <v>3.4880867549841987E-2</v>
      </c>
      <c r="DY28">
        <v>3.4572330692908215E-2</v>
      </c>
      <c r="DZ28">
        <v>3.4235521394824664E-2</v>
      </c>
      <c r="EA28">
        <v>3.3863155065124051E-2</v>
      </c>
      <c r="EB28">
        <v>3.3458064688177691E-2</v>
      </c>
      <c r="EC28">
        <v>3.3030720659961377E-2</v>
      </c>
      <c r="ED28">
        <v>3.2596216384891852E-2</v>
      </c>
      <c r="EE28">
        <v>3.2165777326790268E-2</v>
      </c>
      <c r="EF28">
        <v>3.1749123386705769E-2</v>
      </c>
      <c r="EG28">
        <v>3.1353790153990424E-2</v>
      </c>
      <c r="EH28">
        <v>3.0985611862508922E-2</v>
      </c>
      <c r="EI28">
        <v>3.0645564326618357E-2</v>
      </c>
      <c r="EJ28">
        <v>3.0329791811264162E-2</v>
      </c>
      <c r="EK28">
        <v>3.0034254842862929E-2</v>
      </c>
      <c r="EL28">
        <v>2.9757156755037206E-2</v>
      </c>
      <c r="EM28">
        <v>2.9502321114410757E-2</v>
      </c>
      <c r="EN28">
        <v>2.9276982048069833E-2</v>
      </c>
      <c r="EO28">
        <v>2.9084655752474209E-2</v>
      </c>
      <c r="EP28">
        <v>2.8925433074424856E-2</v>
      </c>
      <c r="EQ28">
        <v>2.8800224980147116E-2</v>
      </c>
      <c r="ER28">
        <v>2.8711106541404297E-2</v>
      </c>
      <c r="ES28">
        <v>2.865673939048663E-2</v>
      </c>
      <c r="ET28">
        <v>2.8623254041260759E-2</v>
      </c>
      <c r="EU28">
        <v>2.8604974985098952E-2</v>
      </c>
      <c r="EV28">
        <v>2.8603635479865996E-2</v>
      </c>
      <c r="EW28">
        <v>2.8622223336720598E-2</v>
      </c>
      <c r="EX28">
        <v>2.8656966287553765E-2</v>
      </c>
      <c r="EY28">
        <v>2.8687280762373701E-2</v>
      </c>
      <c r="EZ28">
        <v>2.8702650903908999E-2</v>
      </c>
      <c r="FA28">
        <v>2.8705912334844763E-2</v>
      </c>
      <c r="FB28">
        <v>2.8707200072068284E-2</v>
      </c>
    </row>
    <row r="29" spans="1:158" x14ac:dyDescent="0.2">
      <c r="A29" t="s">
        <v>506</v>
      </c>
      <c r="B29" t="str">
        <f>_xlfn.XLOOKUP(A29,'Country Code &amp; Info'!A:A,'Country Code &amp; Info'!B:B)</f>
        <v>Australia</v>
      </c>
      <c r="C29" t="s">
        <v>626</v>
      </c>
      <c r="D29" t="s">
        <v>625</v>
      </c>
      <c r="E29" t="s">
        <v>624</v>
      </c>
      <c r="F29" t="s">
        <v>623</v>
      </c>
      <c r="G29">
        <v>2017</v>
      </c>
      <c r="H29" s="6">
        <v>1090330.13571513</v>
      </c>
      <c r="I29" s="5">
        <f t="shared" si="0"/>
        <v>2.2766653716618013E-2</v>
      </c>
      <c r="K29" s="99"/>
      <c r="L29" t="str">
        <f>VLOOKUP(M29,'Country Code &amp; Info'!A:E,5)</f>
        <v>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v>
      </c>
      <c r="M29" s="2" t="s">
        <v>300</v>
      </c>
      <c r="N29" s="3">
        <v>1713421.0488056401</v>
      </c>
      <c r="O29" s="3">
        <v>1739675.4995247801</v>
      </c>
      <c r="P29" s="3">
        <v>1751842.5276971699</v>
      </c>
      <c r="Q29" s="3">
        <v>1736813.01264768</v>
      </c>
      <c r="R29" s="3">
        <v>1776434.15435739</v>
      </c>
      <c r="S29" s="3">
        <v>1829040.12453446</v>
      </c>
      <c r="T29" s="3">
        <v>1847332.7738324599</v>
      </c>
      <c r="U29" s="3">
        <v>1883417.1583531401</v>
      </c>
      <c r="V29" s="3">
        <v>1910741.0126752399</v>
      </c>
      <c r="W29" s="3">
        <v>1939536.4123678401</v>
      </c>
      <c r="X29" s="3">
        <v>2017036.6367618199</v>
      </c>
      <c r="Y29" s="3">
        <v>2048526.69792068</v>
      </c>
      <c r="Z29" s="3">
        <v>2053588.1045671599</v>
      </c>
      <c r="AA29" s="3">
        <v>2058541.0256835399</v>
      </c>
      <c r="AB29" s="3">
        <v>2086917.75926124</v>
      </c>
      <c r="AC29" s="3">
        <v>2110675.3136038799</v>
      </c>
      <c r="AD29" s="3">
        <v>2155093.7947478201</v>
      </c>
      <c r="AE29" s="3">
        <v>2183751.9693069099</v>
      </c>
      <c r="AF29" s="3">
        <v>2160857.5092710401</v>
      </c>
      <c r="AG29" s="3">
        <v>2041271.1131722799</v>
      </c>
      <c r="AH29" s="3">
        <v>2074917.03296183</v>
      </c>
      <c r="AI29" s="3">
        <v>2089857.2251873901</v>
      </c>
      <c r="AJ29" s="3">
        <v>2030260.22024164</v>
      </c>
      <c r="AK29" s="3">
        <v>1994744.4138213701</v>
      </c>
      <c r="AL29" s="3">
        <v>1998381.52714804</v>
      </c>
      <c r="AM29" s="3">
        <v>2014942.2705258799</v>
      </c>
      <c r="AN29" s="3">
        <v>2034530.38158993</v>
      </c>
      <c r="AO29" s="3">
        <v>2066524.03309728</v>
      </c>
      <c r="AP29" s="3">
        <v>2095921.5843521301</v>
      </c>
      <c r="AQ29" s="3">
        <v>2119647.2818400702</v>
      </c>
      <c r="AR29" s="3">
        <v>2130927</v>
      </c>
      <c r="AS29" s="3">
        <v>2139511</v>
      </c>
      <c r="AT29" s="3">
        <v>2148040</v>
      </c>
      <c r="AU29" s="3">
        <v>2157702</v>
      </c>
      <c r="AV29" s="3">
        <v>2169131</v>
      </c>
      <c r="AW29" s="3">
        <v>2182439</v>
      </c>
      <c r="AX29" s="3">
        <v>2197323</v>
      </c>
      <c r="AY29" s="3">
        <v>2213428</v>
      </c>
      <c r="AZ29" s="3">
        <v>2230621</v>
      </c>
      <c r="BA29" s="3">
        <v>2248806</v>
      </c>
      <c r="BB29" s="3">
        <v>2267916</v>
      </c>
      <c r="BC29" s="3">
        <v>2287943</v>
      </c>
      <c r="BD29" s="3">
        <v>2309021</v>
      </c>
      <c r="BE29" s="3">
        <v>2331142</v>
      </c>
      <c r="BF29" s="3">
        <v>2354304</v>
      </c>
      <c r="BG29" s="3">
        <v>2378532</v>
      </c>
      <c r="BH29" s="3">
        <v>2403902</v>
      </c>
      <c r="BI29" s="3">
        <v>2430138</v>
      </c>
      <c r="BJ29" s="3">
        <v>2457285</v>
      </c>
      <c r="BK29" s="3">
        <v>2485373</v>
      </c>
      <c r="BL29" s="3">
        <v>2514467</v>
      </c>
      <c r="BM29" s="3">
        <v>2544674</v>
      </c>
      <c r="BN29" s="3">
        <v>2576276</v>
      </c>
      <c r="BO29" s="3">
        <v>2609369</v>
      </c>
      <c r="BP29" s="3">
        <v>2644023</v>
      </c>
      <c r="BQ29" s="3">
        <v>2680291</v>
      </c>
      <c r="BR29" s="3">
        <v>2718208</v>
      </c>
      <c r="BS29" s="3">
        <v>2757788</v>
      </c>
      <c r="BT29" s="3">
        <v>2799046</v>
      </c>
      <c r="BU29" s="3">
        <v>2842038</v>
      </c>
      <c r="BV29" s="3">
        <v>2886881</v>
      </c>
      <c r="BW29" s="3">
        <v>2933736</v>
      </c>
      <c r="BX29" s="3">
        <v>2982561</v>
      </c>
      <c r="BY29" s="3">
        <v>3033489</v>
      </c>
      <c r="BZ29" s="3">
        <v>3086637</v>
      </c>
      <c r="CA29" s="3">
        <v>3142088</v>
      </c>
      <c r="CB29" s="3">
        <v>3199870</v>
      </c>
      <c r="CC29" s="3">
        <v>3260202</v>
      </c>
      <c r="CD29" s="3">
        <v>3323068</v>
      </c>
      <c r="CE29" s="3">
        <v>3388453</v>
      </c>
      <c r="CF29" s="3">
        <v>3456331</v>
      </c>
      <c r="CG29" s="3">
        <v>166467219.61985773</v>
      </c>
      <c r="CI29" t="s">
        <v>300</v>
      </c>
      <c r="CJ29">
        <v>0</v>
      </c>
      <c r="CK29">
        <v>1.5322824904854038E-2</v>
      </c>
      <c r="CL29">
        <v>6.9938492412600084E-3</v>
      </c>
      <c r="CM29">
        <v>-8.5792614415215462E-3</v>
      </c>
      <c r="CN29">
        <v>2.2812554616521208E-2</v>
      </c>
      <c r="CO29">
        <v>2.961323956085482E-2</v>
      </c>
      <c r="CP29">
        <v>1.0001229088758112E-2</v>
      </c>
      <c r="CQ29">
        <v>1.9533234635262797E-2</v>
      </c>
      <c r="CR29">
        <v>1.4507595516434435E-2</v>
      </c>
      <c r="CS29">
        <v>1.5070278756555977E-2</v>
      </c>
      <c r="CT29">
        <v>3.9958117774837376E-2</v>
      </c>
      <c r="CU29">
        <v>1.5612042233112078E-2</v>
      </c>
      <c r="CV29">
        <v>2.4707545435542766E-3</v>
      </c>
      <c r="CW29">
        <v>2.4118376539894459E-3</v>
      </c>
      <c r="CX29">
        <v>1.378487638752679E-2</v>
      </c>
      <c r="CY29">
        <v>1.138403956610623E-2</v>
      </c>
      <c r="CZ29">
        <v>2.1044677434587378E-2</v>
      </c>
      <c r="DA29">
        <v>1.3297878091864446E-2</v>
      </c>
      <c r="DB29">
        <v>-1.04840020101441E-2</v>
      </c>
      <c r="DC29">
        <v>-5.5342101728448667E-2</v>
      </c>
      <c r="DD29">
        <v>1.6482827573678804E-2</v>
      </c>
      <c r="DE29">
        <v>7.2003805396660958E-3</v>
      </c>
      <c r="DF29">
        <v>-2.8517261479623968E-2</v>
      </c>
      <c r="DG29">
        <v>-1.7493228733035382E-2</v>
      </c>
      <c r="DH29">
        <v>1.8233480447262806E-3</v>
      </c>
      <c r="DI29">
        <v>8.2870778942167878E-3</v>
      </c>
      <c r="DJ29">
        <v>9.7214254475577189E-3</v>
      </c>
      <c r="DK29">
        <v>1.572532501694468E-2</v>
      </c>
      <c r="DL29">
        <v>1.4225603372630236E-2</v>
      </c>
      <c r="DM29">
        <v>1.1319935662227554E-2</v>
      </c>
      <c r="DN29">
        <v>5.3215071472352271E-3</v>
      </c>
      <c r="DO29">
        <v>4.0282937895104176E-3</v>
      </c>
      <c r="DP29">
        <v>3.9864249354175652E-3</v>
      </c>
      <c r="DQ29">
        <v>4.4980540399619517E-3</v>
      </c>
      <c r="DR29">
        <v>5.2968389518108783E-3</v>
      </c>
      <c r="DS29">
        <v>6.1351757915957261E-3</v>
      </c>
      <c r="DT29">
        <v>6.8198927896725436E-3</v>
      </c>
      <c r="DU29">
        <v>7.3293730598551488E-3</v>
      </c>
      <c r="DV29">
        <v>7.7675894585231831E-3</v>
      </c>
      <c r="DW29">
        <v>8.1524382671911422E-3</v>
      </c>
      <c r="DX29">
        <v>8.4978428552751062E-3</v>
      </c>
      <c r="DY29">
        <v>8.8305739718754772E-3</v>
      </c>
      <c r="DZ29">
        <v>9.2126420981641921E-3</v>
      </c>
      <c r="EA29">
        <v>9.5802506776681007E-3</v>
      </c>
      <c r="EB29">
        <v>9.9359026605843059E-3</v>
      </c>
      <c r="EC29">
        <v>1.0290939487848538E-2</v>
      </c>
      <c r="ED29">
        <v>1.0666242875857934E-2</v>
      </c>
      <c r="EE29">
        <v>1.0913922447753688E-2</v>
      </c>
      <c r="EF29">
        <v>1.1170970537475622E-2</v>
      </c>
      <c r="EG29">
        <v>1.1430501549474226E-2</v>
      </c>
      <c r="EH29">
        <v>1.1706089991321278E-2</v>
      </c>
      <c r="EI29">
        <v>1.201328154237058E-2</v>
      </c>
      <c r="EJ29">
        <v>1.2418879589291221E-2</v>
      </c>
      <c r="EK29">
        <v>1.2845285210125068E-2</v>
      </c>
      <c r="EL29">
        <v>1.328060538773923E-2</v>
      </c>
      <c r="EM29">
        <v>1.3716975986971303E-2</v>
      </c>
      <c r="EN29">
        <v>1.4146598261159049E-2</v>
      </c>
      <c r="EO29">
        <v>1.4561063759653381E-2</v>
      </c>
      <c r="EP29">
        <v>1.4960540839252356E-2</v>
      </c>
      <c r="EQ29">
        <v>1.5359518921804094E-2</v>
      </c>
      <c r="ER29">
        <v>1.5778466016288295E-2</v>
      </c>
      <c r="ES29">
        <v>1.6230319157596096E-2</v>
      </c>
      <c r="ET29">
        <v>1.6642601788299904E-2</v>
      </c>
      <c r="EU29">
        <v>1.7075258477529776E-2</v>
      </c>
      <c r="EV29">
        <v>1.7520419556490863E-2</v>
      </c>
      <c r="EW29">
        <v>1.7964859489470353E-2</v>
      </c>
      <c r="EX29">
        <v>1.8389682274971397E-2</v>
      </c>
      <c r="EY29">
        <v>1.8854515964711105E-2</v>
      </c>
      <c r="EZ29">
        <v>1.9282854252589354E-2</v>
      </c>
      <c r="FA29">
        <v>1.967609450062402E-2</v>
      </c>
      <c r="FB29">
        <v>2.0032150364782897E-2</v>
      </c>
    </row>
    <row r="30" spans="1:158" x14ac:dyDescent="0.2">
      <c r="A30" t="s">
        <v>506</v>
      </c>
      <c r="B30" t="str">
        <f>_xlfn.XLOOKUP(A30,'Country Code &amp; Info'!A:A,'Country Code &amp; Info'!B:B)</f>
        <v>Australia</v>
      </c>
      <c r="C30" t="s">
        <v>626</v>
      </c>
      <c r="D30" t="s">
        <v>625</v>
      </c>
      <c r="E30" t="s">
        <v>624</v>
      </c>
      <c r="F30" t="s">
        <v>623</v>
      </c>
      <c r="G30">
        <v>2018</v>
      </c>
      <c r="H30" s="6">
        <v>1122223.51935461</v>
      </c>
      <c r="I30" s="5">
        <f t="shared" si="0"/>
        <v>2.9251125502975928E-2</v>
      </c>
      <c r="K30" s="99"/>
      <c r="L30" t="str">
        <f>VLOOKUP(M30,'Country Code &amp; Info'!A:E,5)</f>
        <v>Fiscal year end: March 31; reporting period for national accounts data: CY.</v>
      </c>
      <c r="M30" s="2" t="s">
        <v>294</v>
      </c>
      <c r="N30" s="3">
        <v>3682723.8220641501</v>
      </c>
      <c r="O30" s="3">
        <v>3805150.1117052701</v>
      </c>
      <c r="P30" s="3">
        <v>3836314.6040986301</v>
      </c>
      <c r="Q30" s="3">
        <v>3842877.1096023498</v>
      </c>
      <c r="R30" s="3">
        <v>3876064.1905585201</v>
      </c>
      <c r="S30" s="3">
        <v>3982351.3096377202</v>
      </c>
      <c r="T30" s="3">
        <v>4105804.1719928798</v>
      </c>
      <c r="U30" s="3">
        <v>4149985.3931955802</v>
      </c>
      <c r="V30" s="3">
        <v>4103155.64931875</v>
      </c>
      <c r="W30" s="3">
        <v>4092817.57336991</v>
      </c>
      <c r="X30" s="3">
        <v>4206582.8741172301</v>
      </c>
      <c r="Y30" s="3">
        <v>4223675.73063228</v>
      </c>
      <c r="Z30" s="3">
        <v>4228658.45182415</v>
      </c>
      <c r="AA30" s="3">
        <v>4293283.4983741697</v>
      </c>
      <c r="AB30" s="3">
        <v>4387936.0682450803</v>
      </c>
      <c r="AC30" s="3">
        <v>4460892.9826502297</v>
      </c>
      <c r="AD30" s="3">
        <v>4524237.0443774797</v>
      </c>
      <c r="AE30" s="3">
        <v>4599077.1704673404</v>
      </c>
      <c r="AF30" s="3">
        <v>4548784.3943633502</v>
      </c>
      <c r="AG30" s="3">
        <v>4302402.5432470003</v>
      </c>
      <c r="AH30" s="3">
        <v>4482748.9889899502</v>
      </c>
      <c r="AI30" s="3">
        <v>4477574.9400507202</v>
      </c>
      <c r="AJ30" s="3">
        <v>4544517.7855972899</v>
      </c>
      <c r="AK30" s="3">
        <v>4635420.3316200003</v>
      </c>
      <c r="AL30" s="3">
        <v>4652791.0689109704</v>
      </c>
      <c r="AM30" s="3">
        <v>4715781.62984786</v>
      </c>
      <c r="AN30" s="3">
        <v>4760837.4921813402</v>
      </c>
      <c r="AO30" s="3">
        <v>4839977.0260796603</v>
      </c>
      <c r="AP30" s="3">
        <v>4896894.6478394596</v>
      </c>
      <c r="AQ30" s="3">
        <v>4956288.8052429901</v>
      </c>
      <c r="AR30" s="3">
        <v>4986639</v>
      </c>
      <c r="AS30" s="3">
        <v>5013914</v>
      </c>
      <c r="AT30" s="3">
        <v>5044030</v>
      </c>
      <c r="AU30" s="3">
        <v>5079930</v>
      </c>
      <c r="AV30" s="3">
        <v>5123197</v>
      </c>
      <c r="AW30" s="3">
        <v>5173302</v>
      </c>
      <c r="AX30" s="3">
        <v>5229258</v>
      </c>
      <c r="AY30" s="3">
        <v>5289618</v>
      </c>
      <c r="AZ30" s="3">
        <v>5353492</v>
      </c>
      <c r="BA30" s="3">
        <v>5420081</v>
      </c>
      <c r="BB30" s="3">
        <v>5488704</v>
      </c>
      <c r="BC30" s="3">
        <v>5558765</v>
      </c>
      <c r="BD30" s="3">
        <v>5630193</v>
      </c>
      <c r="BE30" s="3">
        <v>5702497</v>
      </c>
      <c r="BF30" s="3">
        <v>5775365</v>
      </c>
      <c r="BG30" s="3">
        <v>5848693</v>
      </c>
      <c r="BH30" s="3">
        <v>5922538</v>
      </c>
      <c r="BI30" s="3">
        <v>5996370</v>
      </c>
      <c r="BJ30" s="3">
        <v>6070221</v>
      </c>
      <c r="BK30" s="3">
        <v>6144150</v>
      </c>
      <c r="BL30" s="3">
        <v>6218262</v>
      </c>
      <c r="BM30" s="3">
        <v>6292665</v>
      </c>
      <c r="BN30" s="3">
        <v>6367331</v>
      </c>
      <c r="BO30" s="3">
        <v>6442085</v>
      </c>
      <c r="BP30" s="3">
        <v>6516703</v>
      </c>
      <c r="BQ30" s="3">
        <v>6591090</v>
      </c>
      <c r="BR30" s="3">
        <v>6665423</v>
      </c>
      <c r="BS30" s="3">
        <v>6739406</v>
      </c>
      <c r="BT30" s="3">
        <v>6813610</v>
      </c>
      <c r="BU30" s="3">
        <v>6888848</v>
      </c>
      <c r="BV30" s="3">
        <v>6966054</v>
      </c>
      <c r="BW30" s="3">
        <v>7046013</v>
      </c>
      <c r="BX30" s="3">
        <v>7128967</v>
      </c>
      <c r="BY30" s="3">
        <v>7214796</v>
      </c>
      <c r="BZ30" s="3">
        <v>7303280</v>
      </c>
      <c r="CA30" s="3">
        <v>7394308</v>
      </c>
      <c r="CB30" s="3">
        <v>7487843</v>
      </c>
      <c r="CC30" s="3">
        <v>7584295</v>
      </c>
      <c r="CD30" s="3">
        <v>7683261</v>
      </c>
      <c r="CE30" s="3">
        <v>7784375</v>
      </c>
      <c r="CF30" s="3">
        <v>7887404</v>
      </c>
      <c r="CG30" s="3">
        <v>387082583.41020232</v>
      </c>
      <c r="CI30" t="s">
        <v>294</v>
      </c>
      <c r="CJ30">
        <v>0</v>
      </c>
      <c r="CK30">
        <v>3.3243407748263065E-2</v>
      </c>
      <c r="CL30">
        <v>8.1900822512870342E-3</v>
      </c>
      <c r="CM30">
        <v>1.7106275634195534E-3</v>
      </c>
      <c r="CN30">
        <v>8.6359985005100004E-3</v>
      </c>
      <c r="CO30">
        <v>2.7421403220849294E-2</v>
      </c>
      <c r="CP30">
        <v>3.0999992907805529E-2</v>
      </c>
      <c r="CQ30">
        <v>1.0760674243568635E-2</v>
      </c>
      <c r="CR30">
        <v>-1.1284315350510221E-2</v>
      </c>
      <c r="CS30">
        <v>-2.5195427208705157E-3</v>
      </c>
      <c r="CT30">
        <v>2.7796328252580604E-2</v>
      </c>
      <c r="CU30">
        <v>4.0633590319165691E-3</v>
      </c>
      <c r="CV30">
        <v>1.1797120587957455E-3</v>
      </c>
      <c r="CW30">
        <v>1.5282635683698143E-2</v>
      </c>
      <c r="CX30">
        <v>2.2046661932936473E-2</v>
      </c>
      <c r="CY30">
        <v>1.6626704051849961E-2</v>
      </c>
      <c r="CZ30">
        <v>1.419986132229889E-2</v>
      </c>
      <c r="DA30">
        <v>1.6542043521541094E-2</v>
      </c>
      <c r="DB30">
        <v>-1.0935406004261461E-2</v>
      </c>
      <c r="DC30">
        <v>-5.4164328259139971E-2</v>
      </c>
      <c r="DD30">
        <v>4.1917613224271566E-2</v>
      </c>
      <c r="DE30">
        <v>-1.1542133971671475E-3</v>
      </c>
      <c r="DF30">
        <v>1.4950692382115882E-2</v>
      </c>
      <c r="DG30">
        <v>2.0002682421180751E-2</v>
      </c>
      <c r="DH30">
        <v>3.7473920482415934E-3</v>
      </c>
      <c r="DI30">
        <v>1.3538231139966772E-2</v>
      </c>
      <c r="DJ30">
        <v>9.554272413359044E-3</v>
      </c>
      <c r="DK30">
        <v>1.6623027782042499E-2</v>
      </c>
      <c r="DL30">
        <v>1.1759895027002143E-2</v>
      </c>
      <c r="DM30">
        <v>1.2128943274231085E-2</v>
      </c>
      <c r="DN30">
        <v>6.1235726870685347E-3</v>
      </c>
      <c r="DO30">
        <v>5.4696159076284001E-3</v>
      </c>
      <c r="DP30">
        <v>6.0064851531158592E-3</v>
      </c>
      <c r="DQ30">
        <v>7.1173248374811759E-3</v>
      </c>
      <c r="DR30">
        <v>8.517243347841319E-3</v>
      </c>
      <c r="DS30">
        <v>9.7800260267173478E-3</v>
      </c>
      <c r="DT30">
        <v>1.0816302624513385E-2</v>
      </c>
      <c r="DU30">
        <v>1.1542746599995546E-2</v>
      </c>
      <c r="DV30">
        <v>1.2075352133178674E-2</v>
      </c>
      <c r="DW30">
        <v>1.2438423369270035E-2</v>
      </c>
      <c r="DX30">
        <v>1.266088089827444E-2</v>
      </c>
      <c r="DY30">
        <v>1.2764579762362782E-2</v>
      </c>
      <c r="DZ30">
        <v>1.2849616776388295E-2</v>
      </c>
      <c r="EA30">
        <v>1.2842188535987953E-2</v>
      </c>
      <c r="EB30">
        <v>1.2778261873702013E-2</v>
      </c>
      <c r="EC30">
        <v>1.2696686702918347E-2</v>
      </c>
      <c r="ED30">
        <v>1.2625897786052276E-2</v>
      </c>
      <c r="EE30">
        <v>1.2466277126461645E-2</v>
      </c>
      <c r="EF30">
        <v>1.2315951150446036E-2</v>
      </c>
      <c r="EG30">
        <v>1.2178963500669937E-2</v>
      </c>
      <c r="EH30">
        <v>1.2062205512560764E-2</v>
      </c>
      <c r="EI30">
        <v>1.1965240448215342E-2</v>
      </c>
      <c r="EJ30">
        <v>1.1865560934834374E-2</v>
      </c>
      <c r="EK30">
        <v>1.1740240926692902E-2</v>
      </c>
      <c r="EL30">
        <v>1.1582895910252633E-2</v>
      </c>
      <c r="EM30">
        <v>1.1414821267748509E-2</v>
      </c>
      <c r="EN30">
        <v>1.1277800788640491E-2</v>
      </c>
      <c r="EO30">
        <v>1.1099520615570846E-2</v>
      </c>
      <c r="EP30">
        <v>1.1010465907529632E-2</v>
      </c>
      <c r="EQ30">
        <v>1.1042310904205044E-2</v>
      </c>
      <c r="ER30">
        <v>1.1207389101922427E-2</v>
      </c>
      <c r="ES30">
        <v>1.1478377859258648E-2</v>
      </c>
      <c r="ET30">
        <v>1.1773182933383808E-2</v>
      </c>
      <c r="EU30">
        <v>1.2039472198426493E-2</v>
      </c>
      <c r="EV30">
        <v>1.2264241428309175E-2</v>
      </c>
      <c r="EW30">
        <v>1.246398878312216E-2</v>
      </c>
      <c r="EX30">
        <v>1.2649594796429797E-2</v>
      </c>
      <c r="EY30">
        <v>1.2881146145826028E-2</v>
      </c>
      <c r="EZ30">
        <v>1.3048806777689936E-2</v>
      </c>
      <c r="FA30">
        <v>1.3160297430999668E-2</v>
      </c>
      <c r="FB30">
        <v>1.3235359293456428E-2</v>
      </c>
    </row>
    <row r="31" spans="1:158" x14ac:dyDescent="0.2">
      <c r="A31" t="s">
        <v>506</v>
      </c>
      <c r="B31" t="str">
        <f>_xlfn.XLOOKUP(A31,'Country Code &amp; Info'!A:A,'Country Code &amp; Info'!B:B)</f>
        <v>Australia</v>
      </c>
      <c r="C31" t="s">
        <v>626</v>
      </c>
      <c r="D31" t="s">
        <v>625</v>
      </c>
      <c r="E31" t="s">
        <v>624</v>
      </c>
      <c r="F31" t="s">
        <v>623</v>
      </c>
      <c r="G31">
        <v>2019</v>
      </c>
      <c r="H31" s="6">
        <v>1156335.9554268599</v>
      </c>
      <c r="I31" s="5">
        <f t="shared" si="0"/>
        <v>3.0397185127494009E-2</v>
      </c>
      <c r="K31" s="99"/>
      <c r="L31">
        <f>VLOOKUP(M31,'Country Code &amp; Info'!A:E,5)</f>
        <v>0</v>
      </c>
      <c r="M31" s="2" t="s">
        <v>280</v>
      </c>
      <c r="N31" s="3">
        <v>499034.150800567</v>
      </c>
      <c r="O31" s="3">
        <v>550704.15424477996</v>
      </c>
      <c r="P31" s="3">
        <v>584712.67535168806</v>
      </c>
      <c r="Q31" s="3">
        <v>624746.70093627099</v>
      </c>
      <c r="R31" s="3">
        <v>682261.63642958098</v>
      </c>
      <c r="S31" s="3">
        <v>747558.07784368005</v>
      </c>
      <c r="T31" s="3">
        <v>804331.57200147305</v>
      </c>
      <c r="U31" s="3">
        <v>851965.57944491401</v>
      </c>
      <c r="V31" s="3">
        <v>805352.79354253202</v>
      </c>
      <c r="W31" s="3">
        <v>896426.96024635294</v>
      </c>
      <c r="X31" s="3">
        <v>976427.92126418999</v>
      </c>
      <c r="Y31" s="3">
        <v>1020614.04211851</v>
      </c>
      <c r="Z31" s="3">
        <v>1096470.75884177</v>
      </c>
      <c r="AA31" s="3">
        <v>1128632.75438293</v>
      </c>
      <c r="AB31" s="3">
        <v>1183933.9527907299</v>
      </c>
      <c r="AC31" s="3">
        <v>1230387.57801496</v>
      </c>
      <c r="AD31" s="3">
        <v>1294074.3316138501</v>
      </c>
      <c r="AE31" s="3">
        <v>1364774.74197248</v>
      </c>
      <c r="AF31" s="3">
        <v>1403387.1462830701</v>
      </c>
      <c r="AG31" s="3">
        <v>1413316.3697255601</v>
      </c>
      <c r="AH31" s="3">
        <v>1505136.49802332</v>
      </c>
      <c r="AI31" s="3">
        <v>1560551.1787083701</v>
      </c>
      <c r="AJ31" s="3">
        <v>1596325.0986377399</v>
      </c>
      <c r="AK31" s="3">
        <v>1642558.0638784401</v>
      </c>
      <c r="AL31" s="3">
        <v>1697443.1606029901</v>
      </c>
      <c r="AM31" s="3">
        <v>1744805.71463273</v>
      </c>
      <c r="AN31" s="3">
        <v>1795916.63348253</v>
      </c>
      <c r="AO31" s="3">
        <v>1850921.27914696</v>
      </c>
      <c r="AP31" s="3">
        <v>1907113.02574186</v>
      </c>
      <c r="AQ31" s="3">
        <v>1965233.15979722</v>
      </c>
      <c r="AR31" s="3">
        <v>2034655</v>
      </c>
      <c r="AS31" s="3">
        <v>2103608</v>
      </c>
      <c r="AT31" s="3">
        <v>2169180</v>
      </c>
      <c r="AU31" s="3">
        <v>2231631</v>
      </c>
      <c r="AV31" s="3">
        <v>2292102</v>
      </c>
      <c r="AW31" s="3">
        <v>2351626</v>
      </c>
      <c r="AX31" s="3">
        <v>2410456</v>
      </c>
      <c r="AY31" s="3">
        <v>2468437</v>
      </c>
      <c r="AZ31" s="3">
        <v>2525545</v>
      </c>
      <c r="BA31" s="3">
        <v>2581711</v>
      </c>
      <c r="BB31" s="3">
        <v>2636873</v>
      </c>
      <c r="BC31" s="3">
        <v>2691018</v>
      </c>
      <c r="BD31" s="3">
        <v>2744194</v>
      </c>
      <c r="BE31" s="3">
        <v>2796477</v>
      </c>
      <c r="BF31" s="3">
        <v>2847940</v>
      </c>
      <c r="BG31" s="3">
        <v>2898636</v>
      </c>
      <c r="BH31" s="3">
        <v>2948623</v>
      </c>
      <c r="BI31" s="3">
        <v>2997620</v>
      </c>
      <c r="BJ31" s="3">
        <v>3045615</v>
      </c>
      <c r="BK31" s="3">
        <v>3092552</v>
      </c>
      <c r="BL31" s="3">
        <v>3138401</v>
      </c>
      <c r="BM31" s="3">
        <v>3183191</v>
      </c>
      <c r="BN31" s="3">
        <v>3226971</v>
      </c>
      <c r="BO31" s="3">
        <v>3269858</v>
      </c>
      <c r="BP31" s="3">
        <v>3312047</v>
      </c>
      <c r="BQ31" s="3">
        <v>3353791</v>
      </c>
      <c r="BR31" s="3">
        <v>3395353</v>
      </c>
      <c r="BS31" s="3">
        <v>3437298</v>
      </c>
      <c r="BT31" s="3">
        <v>3479799</v>
      </c>
      <c r="BU31" s="3">
        <v>3523002</v>
      </c>
      <c r="BV31" s="3">
        <v>3567039</v>
      </c>
      <c r="BW31" s="3">
        <v>3611991</v>
      </c>
      <c r="BX31" s="3">
        <v>3657425</v>
      </c>
      <c r="BY31" s="3">
        <v>3703107</v>
      </c>
      <c r="BZ31" s="3">
        <v>3748721</v>
      </c>
      <c r="CA31" s="3">
        <v>3794015</v>
      </c>
      <c r="CB31" s="3">
        <v>3838892</v>
      </c>
      <c r="CC31" s="3">
        <v>3882960</v>
      </c>
      <c r="CD31" s="3">
        <v>3926322</v>
      </c>
      <c r="CE31" s="3">
        <v>3969155</v>
      </c>
      <c r="CF31" s="3">
        <v>4011649</v>
      </c>
      <c r="CG31" s="3">
        <v>163324603.71050206</v>
      </c>
      <c r="CI31" t="s">
        <v>280</v>
      </c>
      <c r="CJ31">
        <v>0</v>
      </c>
      <c r="CK31">
        <v>0.10354001496956111</v>
      </c>
      <c r="CL31">
        <v>6.1754611518314073E-2</v>
      </c>
      <c r="CM31">
        <v>6.8467859980123835E-2</v>
      </c>
      <c r="CN31">
        <v>9.2061207217446261E-2</v>
      </c>
      <c r="CO31">
        <v>9.5705866968878839E-2</v>
      </c>
      <c r="CP31">
        <v>7.5945262101314359E-2</v>
      </c>
      <c r="CQ31">
        <v>5.9221854644981864E-2</v>
      </c>
      <c r="CR31">
        <v>-5.4712052959641766E-2</v>
      </c>
      <c r="CS31">
        <v>0.11308605052850185</v>
      </c>
      <c r="CT31">
        <v>8.9244260342026704E-2</v>
      </c>
      <c r="CU31">
        <v>4.5252823984295532E-2</v>
      </c>
      <c r="CV31">
        <v>7.4324586565360784E-2</v>
      </c>
      <c r="CW31">
        <v>2.9332287506812715E-2</v>
      </c>
      <c r="CX31">
        <v>4.8998399340302035E-2</v>
      </c>
      <c r="CY31">
        <v>3.9236669507392019E-2</v>
      </c>
      <c r="CZ31">
        <v>5.1761538182658384E-2</v>
      </c>
      <c r="DA31">
        <v>5.4633963931931762E-2</v>
      </c>
      <c r="DB31">
        <v>2.8292144573824896E-2</v>
      </c>
      <c r="DC31">
        <v>7.0751848260746097E-3</v>
      </c>
      <c r="DD31">
        <v>6.4967851688854106E-2</v>
      </c>
      <c r="DE31">
        <v>3.6817046665087005E-2</v>
      </c>
      <c r="DF31">
        <v>2.2923900489427718E-2</v>
      </c>
      <c r="DG31">
        <v>2.8962123868223388E-2</v>
      </c>
      <c r="DH31">
        <v>3.3414402773046747E-2</v>
      </c>
      <c r="DI31">
        <v>2.7902291593030482E-2</v>
      </c>
      <c r="DJ31">
        <v>2.9293186296422968E-2</v>
      </c>
      <c r="DK31">
        <v>3.0627616359768517E-2</v>
      </c>
      <c r="DL31">
        <v>3.0358798738754134E-2</v>
      </c>
      <c r="DM31">
        <v>3.0475453353243864E-2</v>
      </c>
      <c r="DN31">
        <v>3.5324989229238879E-2</v>
      </c>
      <c r="DO31">
        <v>3.3889283441173035E-2</v>
      </c>
      <c r="DP31">
        <v>3.1171206802788287E-2</v>
      </c>
      <c r="DQ31">
        <v>2.8790141896938071E-2</v>
      </c>
      <c r="DR31">
        <v>2.709722171810669E-2</v>
      </c>
      <c r="DS31">
        <v>2.5969175891823237E-2</v>
      </c>
      <c r="DT31">
        <v>2.5016733102967814E-2</v>
      </c>
      <c r="DU31">
        <v>2.4053954936327449E-2</v>
      </c>
      <c r="DV31">
        <v>2.3135287633429646E-2</v>
      </c>
      <c r="DW31">
        <v>2.2239160260458579E-2</v>
      </c>
      <c r="DX31">
        <v>2.1366450388908831E-2</v>
      </c>
      <c r="DY31">
        <v>2.0533791350588304E-2</v>
      </c>
      <c r="DZ31">
        <v>1.976055158308121E-2</v>
      </c>
      <c r="EA31">
        <v>1.9052224441858057E-2</v>
      </c>
      <c r="EB31">
        <v>1.8402797519879499E-2</v>
      </c>
      <c r="EC31">
        <v>1.7800936817489177E-2</v>
      </c>
      <c r="ED31">
        <v>1.7245007651874866E-2</v>
      </c>
      <c r="EE31">
        <v>1.6616908977512557E-2</v>
      </c>
      <c r="EF31">
        <v>1.6011035421434228E-2</v>
      </c>
      <c r="EG31">
        <v>1.5411337283274484E-2</v>
      </c>
      <c r="EH31">
        <v>1.4825619747056873E-2</v>
      </c>
      <c r="EI31">
        <v>1.4271598817359621E-2</v>
      </c>
      <c r="EJ31">
        <v>1.3753494527975141E-2</v>
      </c>
      <c r="EK31">
        <v>1.3290172114964749E-2</v>
      </c>
      <c r="EL31">
        <v>1.2902395149881229E-2</v>
      </c>
      <c r="EM31">
        <v>1.2603685877646154E-2</v>
      </c>
      <c r="EN31">
        <v>1.2392543244346577E-2</v>
      </c>
      <c r="EO31">
        <v>1.2353649237649256E-2</v>
      </c>
      <c r="EP31">
        <v>1.236465386475083E-2</v>
      </c>
      <c r="EQ31">
        <v>1.241537226719136E-2</v>
      </c>
      <c r="ER31">
        <v>1.249985097936368E-2</v>
      </c>
      <c r="ES31">
        <v>1.2602048926294351E-2</v>
      </c>
      <c r="ET31">
        <v>1.2578658141728427E-2</v>
      </c>
      <c r="EU31">
        <v>1.2490208274947623E-2</v>
      </c>
      <c r="EV31">
        <v>1.2317764515040963E-2</v>
      </c>
      <c r="EW31">
        <v>1.2082520945143616E-2</v>
      </c>
      <c r="EX31">
        <v>1.1828366519373246E-2</v>
      </c>
      <c r="EY31">
        <v>1.1479353938584458E-2</v>
      </c>
      <c r="EZ31">
        <v>1.1167253847580216E-2</v>
      </c>
      <c r="FA31">
        <v>1.0909191859455269E-2</v>
      </c>
      <c r="FB31">
        <v>1.070605708267891E-2</v>
      </c>
    </row>
    <row r="32" spans="1:158" x14ac:dyDescent="0.2">
      <c r="A32" t="s">
        <v>506</v>
      </c>
      <c r="B32" t="str">
        <f>_xlfn.XLOOKUP(A32,'Country Code &amp; Info'!A:A,'Country Code &amp; Info'!B:B)</f>
        <v>Australia</v>
      </c>
      <c r="C32" t="s">
        <v>626</v>
      </c>
      <c r="D32" t="s">
        <v>625</v>
      </c>
      <c r="E32" t="s">
        <v>624</v>
      </c>
      <c r="F32" t="s">
        <v>623</v>
      </c>
      <c r="G32">
        <v>2020</v>
      </c>
      <c r="H32" s="6">
        <v>1190221</v>
      </c>
      <c r="I32" s="5">
        <f t="shared" si="0"/>
        <v>2.9303806055768211E-2</v>
      </c>
      <c r="K32" s="99"/>
      <c r="L32" t="str">
        <f>VLOOKUP(M32,'Country Code &amp; Info'!A:E,5)</f>
        <v>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v>
      </c>
      <c r="M32" s="2" t="s">
        <v>246</v>
      </c>
      <c r="N32" s="3"/>
      <c r="O32" s="3"/>
      <c r="P32" s="3"/>
      <c r="Q32" s="3"/>
      <c r="R32" s="3"/>
      <c r="S32" s="3">
        <v>32406.965865181999</v>
      </c>
      <c r="T32" s="3">
        <v>34075.911277249201</v>
      </c>
      <c r="U32" s="3">
        <v>36901.904546265701</v>
      </c>
      <c r="V32" s="3">
        <v>39657.434542083203</v>
      </c>
      <c r="W32" s="3">
        <v>39207.464402651101</v>
      </c>
      <c r="X32" s="3">
        <v>40709.7638746679</v>
      </c>
      <c r="Y32" s="3">
        <v>43365.844259711703</v>
      </c>
      <c r="Z32" s="3">
        <v>46297.700386847297</v>
      </c>
      <c r="AA32" s="3">
        <v>51176.813629564698</v>
      </c>
      <c r="AB32" s="3">
        <v>54528.937346142098</v>
      </c>
      <c r="AC32" s="3">
        <v>58742.610764662197</v>
      </c>
      <c r="AD32" s="3">
        <v>63093.349511429202</v>
      </c>
      <c r="AE32" s="3">
        <v>70088.480378283901</v>
      </c>
      <c r="AF32" s="3">
        <v>71930.460170583101</v>
      </c>
      <c r="AG32" s="3">
        <v>61274.564510569799</v>
      </c>
      <c r="AH32" s="3">
        <v>62279.356686745901</v>
      </c>
      <c r="AI32" s="3">
        <v>66042.979658085198</v>
      </c>
      <c r="AJ32" s="3">
        <v>68570.414227152796</v>
      </c>
      <c r="AK32" s="3">
        <v>70969.405532824996</v>
      </c>
      <c r="AL32" s="3">
        <v>73480.009156789194</v>
      </c>
      <c r="AM32" s="3">
        <v>74975.0694144554</v>
      </c>
      <c r="AN32" s="3">
        <v>76733.1454726722</v>
      </c>
      <c r="AO32" s="3">
        <v>79671.208668157895</v>
      </c>
      <c r="AP32" s="3">
        <v>82306.860540719295</v>
      </c>
      <c r="AQ32" s="3">
        <v>84658.866741485806</v>
      </c>
      <c r="AR32" s="3">
        <v>86373.02</v>
      </c>
      <c r="AS32" s="3">
        <v>87920.58</v>
      </c>
      <c r="AT32" s="3">
        <v>89336.89</v>
      </c>
      <c r="AU32" s="3">
        <v>90624.43</v>
      </c>
      <c r="AV32" s="3">
        <v>91804.7</v>
      </c>
      <c r="AW32" s="3">
        <v>92896.85</v>
      </c>
      <c r="AX32" s="3">
        <v>93887.58</v>
      </c>
      <c r="AY32" s="3">
        <v>94762.92</v>
      </c>
      <c r="AZ32" s="3">
        <v>95527.14</v>
      </c>
      <c r="BA32" s="3">
        <v>96190.96</v>
      </c>
      <c r="BB32" s="3">
        <v>96767.17</v>
      </c>
      <c r="BC32" s="3">
        <v>97271.31</v>
      </c>
      <c r="BD32" s="3">
        <v>97734.88</v>
      </c>
      <c r="BE32" s="3">
        <v>98183.6</v>
      </c>
      <c r="BF32" s="3">
        <v>98641.46</v>
      </c>
      <c r="BG32" s="3">
        <v>99125.97</v>
      </c>
      <c r="BH32" s="3">
        <v>99646.87</v>
      </c>
      <c r="BI32" s="3">
        <v>100198.8</v>
      </c>
      <c r="BJ32" s="3">
        <v>100787.7</v>
      </c>
      <c r="BK32" s="3">
        <v>101417.7</v>
      </c>
      <c r="BL32" s="3">
        <v>102089.5</v>
      </c>
      <c r="BM32" s="3">
        <v>102799.9</v>
      </c>
      <c r="BN32" s="3">
        <v>103542.39999999999</v>
      </c>
      <c r="BO32" s="3">
        <v>104311.6</v>
      </c>
      <c r="BP32" s="3">
        <v>105100.6</v>
      </c>
      <c r="BQ32" s="3">
        <v>105902.39999999999</v>
      </c>
      <c r="BR32" s="3">
        <v>106709</v>
      </c>
      <c r="BS32" s="3">
        <v>107512.1</v>
      </c>
      <c r="BT32" s="3">
        <v>108305.2</v>
      </c>
      <c r="BU32" s="3">
        <v>109081.60000000001</v>
      </c>
      <c r="BV32" s="3">
        <v>109835</v>
      </c>
      <c r="BW32" s="3">
        <v>110560.2</v>
      </c>
      <c r="BX32" s="3">
        <v>111257.4</v>
      </c>
      <c r="BY32" s="3">
        <v>111935.8</v>
      </c>
      <c r="BZ32" s="3">
        <v>112609.4</v>
      </c>
      <c r="CA32" s="3">
        <v>113290.1</v>
      </c>
      <c r="CB32" s="3">
        <v>113986.1</v>
      </c>
      <c r="CC32" s="3">
        <v>114706.9</v>
      </c>
      <c r="CD32" s="3">
        <v>115462.6</v>
      </c>
      <c r="CE32" s="3">
        <v>116259.6</v>
      </c>
      <c r="CF32" s="3">
        <v>117093.1</v>
      </c>
      <c r="CG32" s="3">
        <v>5694596.5515649812</v>
      </c>
      <c r="CI32" t="s">
        <v>246</v>
      </c>
      <c r="CO32">
        <v>0</v>
      </c>
      <c r="CP32">
        <v>5.1499588669000174E-2</v>
      </c>
      <c r="CQ32">
        <v>8.293228744562664E-2</v>
      </c>
      <c r="CR32">
        <v>7.4671755555672181E-2</v>
      </c>
      <c r="CS32">
        <v>-1.1346425824761974E-2</v>
      </c>
      <c r="CT32">
        <v>3.8316669922557445E-2</v>
      </c>
      <c r="CU32">
        <v>6.5244308299625908E-2</v>
      </c>
      <c r="CV32">
        <v>6.7607495649736116E-2</v>
      </c>
      <c r="CW32">
        <v>0.10538564986919963</v>
      </c>
      <c r="CX32">
        <v>6.5500828966047475E-2</v>
      </c>
      <c r="CY32">
        <v>7.727407911458628E-2</v>
      </c>
      <c r="CZ32">
        <v>7.4064443001983227E-2</v>
      </c>
      <c r="DA32">
        <v>0.11086954363688606</v>
      </c>
      <c r="DB32">
        <v>2.6280777987446768E-2</v>
      </c>
      <c r="DC32">
        <v>-0.14814163060743446</v>
      </c>
      <c r="DD32">
        <v>1.639819367468176E-2</v>
      </c>
      <c r="DE32">
        <v>6.0431307764941211E-2</v>
      </c>
      <c r="DF32">
        <v>3.8269541776469129E-2</v>
      </c>
      <c r="DG32">
        <v>3.4985807402666103E-2</v>
      </c>
      <c r="DH32">
        <v>3.5375858161908802E-2</v>
      </c>
      <c r="DI32">
        <v>2.0346489811617907E-2</v>
      </c>
      <c r="DJ32">
        <v>2.344880867663246E-2</v>
      </c>
      <c r="DK32">
        <v>3.8289362144447114E-2</v>
      </c>
      <c r="DL32">
        <v>3.3081610240648818E-2</v>
      </c>
      <c r="DM32">
        <v>2.8576065048707688E-2</v>
      </c>
      <c r="DN32">
        <v>2.0247769955963779E-2</v>
      </c>
      <c r="DO32">
        <v>1.7917169041906877E-2</v>
      </c>
      <c r="DP32">
        <v>1.6108970163754677E-2</v>
      </c>
      <c r="DQ32">
        <v>1.4412187395374865E-2</v>
      </c>
      <c r="DR32">
        <v>1.3023750880419405E-2</v>
      </c>
      <c r="DS32">
        <v>1.1896449746036986E-2</v>
      </c>
      <c r="DT32">
        <v>1.0664839550533767E-2</v>
      </c>
      <c r="DU32">
        <v>9.3232779032115243E-3</v>
      </c>
      <c r="DV32">
        <v>8.0645467657602943E-3</v>
      </c>
      <c r="DW32">
        <v>6.9490199329740321E-3</v>
      </c>
      <c r="DX32">
        <v>5.990271850909723E-3</v>
      </c>
      <c r="DY32">
        <v>5.2098247783829432E-3</v>
      </c>
      <c r="DZ32">
        <v>4.76574233450755E-3</v>
      </c>
      <c r="EA32">
        <v>4.591196101125794E-3</v>
      </c>
      <c r="EB32">
        <v>4.6633042585524365E-3</v>
      </c>
      <c r="EC32">
        <v>4.9118291639234091E-3</v>
      </c>
      <c r="ED32">
        <v>5.2549296617223629E-3</v>
      </c>
      <c r="EE32">
        <v>5.5388593741079184E-3</v>
      </c>
      <c r="EF32">
        <v>5.8773158959986027E-3</v>
      </c>
      <c r="EG32">
        <v>6.2507627418821876E-3</v>
      </c>
      <c r="EH32">
        <v>6.6240902722110029E-3</v>
      </c>
      <c r="EI32">
        <v>6.9586000519150648E-3</v>
      </c>
      <c r="EJ32">
        <v>7.2227696719548984E-3</v>
      </c>
      <c r="EK32">
        <v>7.4288407454339289E-3</v>
      </c>
      <c r="EL32">
        <v>7.5638759255922672E-3</v>
      </c>
      <c r="EM32">
        <v>7.6288812813627427E-3</v>
      </c>
      <c r="EN32">
        <v>7.6164468416202169E-3</v>
      </c>
      <c r="EO32">
        <v>7.5260755887507358E-3</v>
      </c>
      <c r="EP32">
        <v>7.3768440947576952E-3</v>
      </c>
      <c r="EQ32">
        <v>7.1686308690626088E-3</v>
      </c>
      <c r="ER32">
        <v>6.9067560431823605E-3</v>
      </c>
      <c r="ES32">
        <v>6.6026312195566206E-3</v>
      </c>
      <c r="ET32">
        <v>6.306066740110694E-3</v>
      </c>
      <c r="EU32">
        <v>6.0975719367881709E-3</v>
      </c>
      <c r="EV32">
        <v>6.0177351660504197E-3</v>
      </c>
      <c r="EW32">
        <v>6.0447884457248691E-3</v>
      </c>
      <c r="EX32">
        <v>6.1435200427928383E-3</v>
      </c>
      <c r="EY32">
        <v>6.3235780503059225E-3</v>
      </c>
      <c r="EZ32">
        <v>6.5880953979229329E-3</v>
      </c>
      <c r="FA32">
        <v>6.9026680500872128E-3</v>
      </c>
      <c r="FB32">
        <v>7.1693004276636163E-3</v>
      </c>
    </row>
    <row r="33" spans="1:158" x14ac:dyDescent="0.2">
      <c r="A33" t="s">
        <v>506</v>
      </c>
      <c r="B33" t="str">
        <f>_xlfn.XLOOKUP(A33,'Country Code &amp; Info'!A:A,'Country Code &amp; Info'!B:B)</f>
        <v>Australia</v>
      </c>
      <c r="C33" t="s">
        <v>626</v>
      </c>
      <c r="D33" t="s">
        <v>625</v>
      </c>
      <c r="E33" t="s">
        <v>624</v>
      </c>
      <c r="F33" t="s">
        <v>623</v>
      </c>
      <c r="G33">
        <v>2021</v>
      </c>
      <c r="H33" s="6">
        <v>1223255</v>
      </c>
      <c r="I33" s="5">
        <f t="shared" si="0"/>
        <v>2.7754509456647147E-2</v>
      </c>
      <c r="K33" s="99"/>
      <c r="L33" t="str">
        <f>VLOOKUP(M33,'Country Code &amp; Info'!A:E,5)</f>
        <v>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v>
      </c>
      <c r="M33" s="2" t="s">
        <v>244</v>
      </c>
      <c r="N33" s="3">
        <v>20537.276684493801</v>
      </c>
      <c r="O33" s="3">
        <v>22312.558008594999</v>
      </c>
      <c r="P33" s="3">
        <v>22718.569086113199</v>
      </c>
      <c r="Q33" s="3">
        <v>23672.8962029469</v>
      </c>
      <c r="R33" s="3">
        <v>24577.418919183499</v>
      </c>
      <c r="S33" s="3">
        <v>24929.416773093799</v>
      </c>
      <c r="T33" s="3">
        <v>25276.7790378272</v>
      </c>
      <c r="U33" s="3">
        <v>26723.893961102702</v>
      </c>
      <c r="V33" s="3">
        <v>28334.9362075504</v>
      </c>
      <c r="W33" s="3">
        <v>30733.567071225702</v>
      </c>
      <c r="X33" s="3">
        <v>33257.961608646998</v>
      </c>
      <c r="Y33" s="3">
        <v>34093.830257536603</v>
      </c>
      <c r="Z33" s="3">
        <v>35401.017923519197</v>
      </c>
      <c r="AA33" s="3">
        <v>35980.296170672998</v>
      </c>
      <c r="AB33" s="3">
        <v>37297.884441573602</v>
      </c>
      <c r="AC33" s="3">
        <v>38491.393841623802</v>
      </c>
      <c r="AD33" s="3">
        <v>40482.459105281501</v>
      </c>
      <c r="AE33" s="3">
        <v>43860.986030486303</v>
      </c>
      <c r="AF33" s="3">
        <v>43298.951346515401</v>
      </c>
      <c r="AG33" s="3">
        <v>41389.901077437797</v>
      </c>
      <c r="AH33" s="3">
        <v>43396.558602915698</v>
      </c>
      <c r="AI33" s="3">
        <v>44505.3112861626</v>
      </c>
      <c r="AJ33" s="3">
        <v>44338.7600364795</v>
      </c>
      <c r="AK33" s="3">
        <v>45970.526763446098</v>
      </c>
      <c r="AL33" s="3">
        <v>48610.945754796099</v>
      </c>
      <c r="AM33" s="3">
        <v>50017.329298254299</v>
      </c>
      <c r="AN33" s="3">
        <v>51556.418897627402</v>
      </c>
      <c r="AO33" s="3">
        <v>52751.045735903499</v>
      </c>
      <c r="AP33" s="3">
        <v>54633.756778369599</v>
      </c>
      <c r="AQ33" s="3">
        <v>56733.558580270997</v>
      </c>
      <c r="AR33" s="3">
        <v>58205.21</v>
      </c>
      <c r="AS33" s="3">
        <v>59671.91</v>
      </c>
      <c r="AT33" s="3">
        <v>61284.66</v>
      </c>
      <c r="AU33" s="3">
        <v>63041.97</v>
      </c>
      <c r="AV33" s="3">
        <v>64922.29</v>
      </c>
      <c r="AW33" s="3">
        <v>66919.490000000005</v>
      </c>
      <c r="AX33" s="3">
        <v>69015.759999999995</v>
      </c>
      <c r="AY33" s="3">
        <v>71183.679999999993</v>
      </c>
      <c r="AZ33" s="3">
        <v>73420.539999999994</v>
      </c>
      <c r="BA33" s="3">
        <v>75725.73</v>
      </c>
      <c r="BB33" s="3">
        <v>78098.28</v>
      </c>
      <c r="BC33" s="3">
        <v>80537.850000000006</v>
      </c>
      <c r="BD33" s="3">
        <v>83060.87</v>
      </c>
      <c r="BE33" s="3">
        <v>85672.69</v>
      </c>
      <c r="BF33" s="3">
        <v>88375.81</v>
      </c>
      <c r="BG33" s="3">
        <v>91169.65</v>
      </c>
      <c r="BH33" s="3">
        <v>94052.79</v>
      </c>
      <c r="BI33" s="3">
        <v>97013.79</v>
      </c>
      <c r="BJ33" s="3">
        <v>100052.7</v>
      </c>
      <c r="BK33" s="3">
        <v>103166.2</v>
      </c>
      <c r="BL33" s="3">
        <v>106348.8</v>
      </c>
      <c r="BM33" s="3">
        <v>109596.7</v>
      </c>
      <c r="BN33" s="3">
        <v>112912.5</v>
      </c>
      <c r="BO33" s="3">
        <v>116301</v>
      </c>
      <c r="BP33" s="3">
        <v>119765.8</v>
      </c>
      <c r="BQ33" s="3">
        <v>123307.9</v>
      </c>
      <c r="BR33" s="3">
        <v>126927.3</v>
      </c>
      <c r="BS33" s="3">
        <v>130646.3</v>
      </c>
      <c r="BT33" s="3">
        <v>134468.5</v>
      </c>
      <c r="BU33" s="3">
        <v>138394.70000000001</v>
      </c>
      <c r="BV33" s="3">
        <v>142423.5</v>
      </c>
      <c r="BW33" s="3">
        <v>146555</v>
      </c>
      <c r="BX33" s="3">
        <v>150774.29999999999</v>
      </c>
      <c r="BY33" s="3">
        <v>155086.1</v>
      </c>
      <c r="BZ33" s="3">
        <v>159492</v>
      </c>
      <c r="CA33" s="3">
        <v>163991.20000000001</v>
      </c>
      <c r="CB33" s="3">
        <v>168584.8</v>
      </c>
      <c r="CC33" s="3">
        <v>173281.3</v>
      </c>
      <c r="CD33" s="3">
        <v>178091</v>
      </c>
      <c r="CE33" s="3">
        <v>183022.8</v>
      </c>
      <c r="CF33" s="3">
        <v>188082.8</v>
      </c>
      <c r="CG33" s="3">
        <v>5718532.3754896503</v>
      </c>
      <c r="CI33" t="s">
        <v>244</v>
      </c>
      <c r="CJ33">
        <v>0</v>
      </c>
      <c r="CK33">
        <v>8.6441905193865409E-2</v>
      </c>
      <c r="CL33">
        <v>1.8196527594989353E-2</v>
      </c>
      <c r="CM33">
        <v>4.2006479951109066E-2</v>
      </c>
      <c r="CN33">
        <v>3.8209212277287907E-2</v>
      </c>
      <c r="CO33">
        <v>1.4322002447358484E-2</v>
      </c>
      <c r="CP33">
        <v>1.3933830377785172E-2</v>
      </c>
      <c r="CQ33">
        <v>5.7250764470816007E-2</v>
      </c>
      <c r="CR33">
        <v>6.0284711831015692E-2</v>
      </c>
      <c r="CS33">
        <v>8.4652770915225828E-2</v>
      </c>
      <c r="CT33">
        <v>8.2138026203432801E-2</v>
      </c>
      <c r="CU33">
        <v>2.5132888741812742E-2</v>
      </c>
      <c r="CV33">
        <v>3.8340886198717339E-2</v>
      </c>
      <c r="CW33">
        <v>1.6363321766771799E-2</v>
      </c>
      <c r="CX33">
        <v>3.6619717209958713E-2</v>
      </c>
      <c r="CY33">
        <v>3.1999385968386695E-2</v>
      </c>
      <c r="CZ33">
        <v>5.1727543872537085E-2</v>
      </c>
      <c r="DA33">
        <v>8.3456563654356275E-2</v>
      </c>
      <c r="DB33">
        <v>-1.2814000204652287E-2</v>
      </c>
      <c r="DC33">
        <v>-4.4089988549601222E-2</v>
      </c>
      <c r="DD33">
        <v>4.848181496552928E-2</v>
      </c>
      <c r="DE33">
        <v>2.5549322779074179E-2</v>
      </c>
      <c r="DF33">
        <v>-3.7422780533361566E-3</v>
      </c>
      <c r="DG33">
        <v>3.6802263428748816E-2</v>
      </c>
      <c r="DH33">
        <v>5.7437214172832984E-2</v>
      </c>
      <c r="DI33">
        <v>2.8931417021843098E-2</v>
      </c>
      <c r="DJ33">
        <v>3.077112714666308E-2</v>
      </c>
      <c r="DK33">
        <v>2.3171253237122658E-2</v>
      </c>
      <c r="DL33">
        <v>3.5690497054633452E-2</v>
      </c>
      <c r="DM33">
        <v>3.8434146317624984E-2</v>
      </c>
      <c r="DN33">
        <v>2.5939698770116815E-2</v>
      </c>
      <c r="DO33">
        <v>2.5198775161192621E-2</v>
      </c>
      <c r="DP33">
        <v>2.7026954558686089E-2</v>
      </c>
      <c r="DQ33">
        <v>2.8674549226511026E-2</v>
      </c>
      <c r="DR33">
        <v>2.9826479090041103E-2</v>
      </c>
      <c r="DS33">
        <v>3.0762932114686725E-2</v>
      </c>
      <c r="DT33">
        <v>3.1325253674228337E-2</v>
      </c>
      <c r="DU33">
        <v>3.1411955761988297E-2</v>
      </c>
      <c r="DV33">
        <v>3.142377578680966E-2</v>
      </c>
      <c r="DW33">
        <v>3.139707226342936E-2</v>
      </c>
      <c r="DX33">
        <v>3.1330830353170525E-2</v>
      </c>
      <c r="DY33">
        <v>3.1237179615223321E-2</v>
      </c>
      <c r="DZ33">
        <v>3.132713376381413E-2</v>
      </c>
      <c r="EA33">
        <v>3.1444650170411315E-2</v>
      </c>
      <c r="EB33">
        <v>3.1551711519738568E-2</v>
      </c>
      <c r="EC33">
        <v>3.1613175596353793E-2</v>
      </c>
      <c r="ED33">
        <v>3.1623901155702683E-2</v>
      </c>
      <c r="EE33">
        <v>3.1482319663244551E-2</v>
      </c>
      <c r="EF33">
        <v>3.1324515823987431E-2</v>
      </c>
      <c r="EG33">
        <v>3.1118600497537896E-2</v>
      </c>
      <c r="EH33">
        <v>3.0849251014382739E-2</v>
      </c>
      <c r="EI33">
        <v>3.0540071914304523E-2</v>
      </c>
      <c r="EJ33">
        <v>3.0254560584397128E-2</v>
      </c>
      <c r="EK33">
        <v>3.0009963467286571E-2</v>
      </c>
      <c r="EL33">
        <v>2.9791661292680294E-2</v>
      </c>
      <c r="EM33">
        <v>2.9575220972932081E-2</v>
      </c>
      <c r="EN33">
        <v>2.9352539456109605E-2</v>
      </c>
      <c r="EO33">
        <v>2.9300237222410042E-2</v>
      </c>
      <c r="EP33">
        <v>2.9256090681481162E-2</v>
      </c>
      <c r="EQ33">
        <v>2.9197916240606636E-2</v>
      </c>
      <c r="ER33">
        <v>2.9110941387206157E-2</v>
      </c>
      <c r="ES33">
        <v>2.9008555470129593E-2</v>
      </c>
      <c r="ET33">
        <v>2.8789874108696267E-2</v>
      </c>
      <c r="EU33">
        <v>2.8597711944277071E-2</v>
      </c>
      <c r="EV33">
        <v>2.8409380337760748E-2</v>
      </c>
      <c r="EW33">
        <v>2.8209565370050038E-2</v>
      </c>
      <c r="EX33">
        <v>2.8011259140734213E-2</v>
      </c>
      <c r="EY33">
        <v>2.785838343670366E-2</v>
      </c>
      <c r="EZ33">
        <v>2.7756601549042026E-2</v>
      </c>
      <c r="FA33">
        <v>2.769258412833886E-2</v>
      </c>
      <c r="FB33">
        <v>2.764682870112356E-2</v>
      </c>
    </row>
    <row r="34" spans="1:158" x14ac:dyDescent="0.2">
      <c r="A34" t="s">
        <v>506</v>
      </c>
      <c r="B34" t="str">
        <f>_xlfn.XLOOKUP(A34,'Country Code &amp; Info'!A:A,'Country Code &amp; Info'!B:B)</f>
        <v>Australia</v>
      </c>
      <c r="C34" t="s">
        <v>626</v>
      </c>
      <c r="D34" t="s">
        <v>625</v>
      </c>
      <c r="E34" t="s">
        <v>624</v>
      </c>
      <c r="F34" t="s">
        <v>623</v>
      </c>
      <c r="G34">
        <v>2022</v>
      </c>
      <c r="H34" s="6">
        <v>1255818</v>
      </c>
      <c r="I34" s="5">
        <f t="shared" si="0"/>
        <v>2.6619960678680998E-2</v>
      </c>
      <c r="K34" s="99"/>
      <c r="L34" t="str">
        <f>VLOOKUP(M34,'Country Code &amp; Info'!A:E,5)</f>
        <v>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v>
      </c>
      <c r="M34" s="2" t="s">
        <v>242</v>
      </c>
      <c r="N34" s="3"/>
      <c r="O34" s="3"/>
      <c r="P34" s="3"/>
      <c r="Q34" s="3"/>
      <c r="R34" s="3"/>
      <c r="S34" s="3">
        <v>19821.741344098598</v>
      </c>
      <c r="T34" s="3">
        <v>20289.333818866398</v>
      </c>
      <c r="U34" s="3">
        <v>22110.127390822101</v>
      </c>
      <c r="V34" s="3">
        <v>23552.101021686802</v>
      </c>
      <c r="W34" s="3">
        <v>24168.9198029205</v>
      </c>
      <c r="X34" s="3">
        <v>25475.701148952299</v>
      </c>
      <c r="Y34" s="3">
        <v>27121.758923956</v>
      </c>
      <c r="Z34" s="3">
        <v>29048.221753247301</v>
      </c>
      <c r="AA34" s="3">
        <v>31497.188326603999</v>
      </c>
      <c r="AB34" s="3">
        <v>34122.6539405152</v>
      </c>
      <c r="AC34" s="3">
        <v>37772.769593692501</v>
      </c>
      <c r="AD34" s="3">
        <v>42263.718168112697</v>
      </c>
      <c r="AE34" s="3">
        <v>46481.335213279701</v>
      </c>
      <c r="AF34" s="3">
        <v>44832.340754001103</v>
      </c>
      <c r="AG34" s="3">
        <v>38375.726978541097</v>
      </c>
      <c r="AH34" s="3">
        <v>36863.468156013201</v>
      </c>
      <c r="AI34" s="3">
        <v>39215.731709607098</v>
      </c>
      <c r="AJ34" s="3">
        <v>40797.9366384901</v>
      </c>
      <c r="AK34" s="3">
        <v>41789.265894807599</v>
      </c>
      <c r="AL34" s="3">
        <v>42565.812351747802</v>
      </c>
      <c r="AM34" s="3">
        <v>43830.744405564998</v>
      </c>
      <c r="AN34" s="3">
        <v>44798.888447054102</v>
      </c>
      <c r="AO34" s="3">
        <v>46836.9411686678</v>
      </c>
      <c r="AP34" s="3">
        <v>48766.619430039304</v>
      </c>
      <c r="AQ34" s="3">
        <v>50499.646732031302</v>
      </c>
      <c r="AR34" s="3">
        <v>51911.12</v>
      </c>
      <c r="AS34" s="3">
        <v>53184.02</v>
      </c>
      <c r="AT34" s="3">
        <v>54354.95</v>
      </c>
      <c r="AU34" s="3">
        <v>55457.1</v>
      </c>
      <c r="AV34" s="3">
        <v>56521.18</v>
      </c>
      <c r="AW34" s="3">
        <v>57554.879999999997</v>
      </c>
      <c r="AX34" s="3">
        <v>58553.24</v>
      </c>
      <c r="AY34" s="3">
        <v>59514.12</v>
      </c>
      <c r="AZ34" s="3">
        <v>60431.02</v>
      </c>
      <c r="BA34" s="3">
        <v>61298.2</v>
      </c>
      <c r="BB34" s="3">
        <v>62112.29</v>
      </c>
      <c r="BC34" s="3">
        <v>62877.61</v>
      </c>
      <c r="BD34" s="3">
        <v>63600.23</v>
      </c>
      <c r="BE34" s="3">
        <v>64295.67</v>
      </c>
      <c r="BF34" s="3">
        <v>64977.08</v>
      </c>
      <c r="BG34" s="3">
        <v>65653.34</v>
      </c>
      <c r="BH34" s="3">
        <v>66330.2</v>
      </c>
      <c r="BI34" s="3">
        <v>67018.17</v>
      </c>
      <c r="BJ34" s="3">
        <v>67720.800000000003</v>
      </c>
      <c r="BK34" s="3">
        <v>68437.5</v>
      </c>
      <c r="BL34" s="3">
        <v>69163.509999999995</v>
      </c>
      <c r="BM34" s="3">
        <v>69891.53</v>
      </c>
      <c r="BN34" s="3">
        <v>70607.23</v>
      </c>
      <c r="BO34" s="3">
        <v>71302.95</v>
      </c>
      <c r="BP34" s="3">
        <v>71971.399999999994</v>
      </c>
      <c r="BQ34" s="3">
        <v>72607.02</v>
      </c>
      <c r="BR34" s="3">
        <v>73206.2</v>
      </c>
      <c r="BS34" s="3">
        <v>73768.31</v>
      </c>
      <c r="BT34" s="3">
        <v>74296.66</v>
      </c>
      <c r="BU34" s="3">
        <v>74797.38</v>
      </c>
      <c r="BV34" s="3">
        <v>75278.94</v>
      </c>
      <c r="BW34" s="3">
        <v>75751.17</v>
      </c>
      <c r="BX34" s="3">
        <v>76225.7</v>
      </c>
      <c r="BY34" s="3">
        <v>76715.649999999994</v>
      </c>
      <c r="BZ34" s="3">
        <v>77234.100000000006</v>
      </c>
      <c r="CA34" s="3">
        <v>77790.58</v>
      </c>
      <c r="CB34" s="3">
        <v>78389.83</v>
      </c>
      <c r="CC34" s="3">
        <v>79032.28</v>
      </c>
      <c r="CD34" s="3">
        <v>79714.09</v>
      </c>
      <c r="CE34" s="3">
        <v>80427.92</v>
      </c>
      <c r="CF34" s="3">
        <v>81162.91</v>
      </c>
      <c r="CG34" s="3">
        <v>3704036.7731133192</v>
      </c>
      <c r="CI34" t="s">
        <v>242</v>
      </c>
      <c r="CO34">
        <v>0</v>
      </c>
      <c r="CP34">
        <v>2.3589878742263704E-2</v>
      </c>
      <c r="CQ34">
        <v>8.9741417249619371E-2</v>
      </c>
      <c r="CR34">
        <v>6.5217789358521072E-2</v>
      </c>
      <c r="CS34">
        <v>2.6189543797631165E-2</v>
      </c>
      <c r="CT34">
        <v>5.4068669873855502E-2</v>
      </c>
      <c r="CU34">
        <v>6.4612854632713157E-2</v>
      </c>
      <c r="CV34">
        <v>7.1030158283344358E-2</v>
      </c>
      <c r="CW34">
        <v>8.4306936037588098E-2</v>
      </c>
      <c r="CX34">
        <v>8.3355555000241388E-2</v>
      </c>
      <c r="CY34">
        <v>0.10697045017484319</v>
      </c>
      <c r="CZ34">
        <v>0.11889381220195516</v>
      </c>
      <c r="DA34">
        <v>9.9792853728357667E-2</v>
      </c>
      <c r="DB34">
        <v>-3.5476486458751344E-2</v>
      </c>
      <c r="DC34">
        <v>-0.14401687859413803</v>
      </c>
      <c r="DD34">
        <v>-3.9406649504607927E-2</v>
      </c>
      <c r="DE34">
        <v>6.3810153283426096E-2</v>
      </c>
      <c r="DF34">
        <v>4.0346178941636168E-2</v>
      </c>
      <c r="DG34">
        <v>2.4298514532772764E-2</v>
      </c>
      <c r="DH34">
        <v>1.858243834421347E-2</v>
      </c>
      <c r="DI34">
        <v>2.9717089465232771E-2</v>
      </c>
      <c r="DJ34">
        <v>2.2088240905308032E-2</v>
      </c>
      <c r="DK34">
        <v>4.5493377006940339E-2</v>
      </c>
      <c r="DL34">
        <v>4.1199920687015057E-2</v>
      </c>
      <c r="DM34">
        <v>3.5537162966118752E-2</v>
      </c>
      <c r="DN34">
        <v>2.7950161225057002E-2</v>
      </c>
      <c r="DO34">
        <v>2.4520757787541259E-2</v>
      </c>
      <c r="DP34">
        <v>2.2016575655619874E-2</v>
      </c>
      <c r="DQ34">
        <v>2.0276902103672167E-2</v>
      </c>
      <c r="DR34">
        <v>1.9187443988236019E-2</v>
      </c>
      <c r="DS34">
        <v>1.8288719379177865E-2</v>
      </c>
      <c r="DT34">
        <v>1.7346226766522754E-2</v>
      </c>
      <c r="DU34">
        <v>1.6410364311180814E-2</v>
      </c>
      <c r="DV34">
        <v>1.5406427919962384E-2</v>
      </c>
      <c r="DW34">
        <v>1.43499149939883E-2</v>
      </c>
      <c r="DX34">
        <v>1.3280814118522333E-2</v>
      </c>
      <c r="DY34">
        <v>1.2321555041683308E-2</v>
      </c>
      <c r="DZ34">
        <v>1.1492485162842625E-2</v>
      </c>
      <c r="EA34">
        <v>1.0934551651778479E-2</v>
      </c>
      <c r="EB34">
        <v>1.0598069823364531E-2</v>
      </c>
      <c r="EC34">
        <v>1.0407669904526351E-2</v>
      </c>
      <c r="ED34">
        <v>1.0309604964499952E-2</v>
      </c>
      <c r="EE34">
        <v>1.0371896963977223E-2</v>
      </c>
      <c r="EF34">
        <v>1.0484171680605447E-2</v>
      </c>
      <c r="EG34">
        <v>1.0583159088492611E-2</v>
      </c>
      <c r="EH34">
        <v>1.0608365296803646E-2</v>
      </c>
      <c r="EI34">
        <v>1.0526070756096795E-2</v>
      </c>
      <c r="EJ34">
        <v>1.0240153563672028E-2</v>
      </c>
      <c r="EK34">
        <v>9.8533818703836484E-3</v>
      </c>
      <c r="EL34">
        <v>9.3747874386682639E-3</v>
      </c>
      <c r="EM34">
        <v>8.8315636488940363E-3</v>
      </c>
      <c r="EN34">
        <v>8.2523700876304673E-3</v>
      </c>
      <c r="EO34">
        <v>7.6784480003060374E-3</v>
      </c>
      <c r="EP34">
        <v>7.1622896064720276E-3</v>
      </c>
      <c r="EQ34">
        <v>6.7394685036985535E-3</v>
      </c>
      <c r="ER34">
        <v>6.4381934233523896E-3</v>
      </c>
      <c r="ES34">
        <v>6.2730692010275479E-3</v>
      </c>
      <c r="ET34">
        <v>6.2643256863226249E-3</v>
      </c>
      <c r="EU34">
        <v>6.4276221799208777E-3</v>
      </c>
      <c r="EV34">
        <v>6.7580734830507971E-3</v>
      </c>
      <c r="EW34">
        <v>7.2051075884873583E-3</v>
      </c>
      <c r="EX34">
        <v>7.7033748816373038E-3</v>
      </c>
      <c r="EY34">
        <v>8.1955784315388414E-3</v>
      </c>
      <c r="EZ34">
        <v>8.6269812790418232E-3</v>
      </c>
      <c r="FA34">
        <v>8.9548786168167638E-3</v>
      </c>
      <c r="FB34">
        <v>9.1384931998739205E-3</v>
      </c>
    </row>
    <row r="35" spans="1:158" x14ac:dyDescent="0.2">
      <c r="A35" t="s">
        <v>506</v>
      </c>
      <c r="B35" t="str">
        <f>_xlfn.XLOOKUP(A35,'Country Code &amp; Info'!A:A,'Country Code &amp; Info'!B:B)</f>
        <v>Australia</v>
      </c>
      <c r="C35" t="s">
        <v>626</v>
      </c>
      <c r="D35" t="s">
        <v>625</v>
      </c>
      <c r="E35" t="s">
        <v>624</v>
      </c>
      <c r="F35" t="s">
        <v>623</v>
      </c>
      <c r="G35">
        <v>2023</v>
      </c>
      <c r="H35" s="6">
        <v>1288557</v>
      </c>
      <c r="I35" s="5">
        <f t="shared" si="0"/>
        <v>2.6069860441560788E-2</v>
      </c>
      <c r="K35" s="99"/>
      <c r="L35">
        <f>VLOOKUP(M35,'Country Code &amp; Info'!A:E,5)</f>
        <v>0</v>
      </c>
      <c r="M35" s="2" t="s">
        <v>224</v>
      </c>
      <c r="N35" s="3">
        <v>1078103.6072172001</v>
      </c>
      <c r="O35" s="3">
        <v>1123314.96495506</v>
      </c>
      <c r="P35" s="3">
        <v>1163409.94125309</v>
      </c>
      <c r="Q35" s="3">
        <v>1186090.5397336399</v>
      </c>
      <c r="R35" s="3">
        <v>1244534.0555065901</v>
      </c>
      <c r="S35" s="3">
        <v>1166243.8729347601</v>
      </c>
      <c r="T35" s="3">
        <v>1242270.14693795</v>
      </c>
      <c r="U35" s="3">
        <v>1330271.26663576</v>
      </c>
      <c r="V35" s="3">
        <v>1399379.7958154399</v>
      </c>
      <c r="W35" s="3">
        <v>1437776.00439408</v>
      </c>
      <c r="X35" s="3">
        <v>1505228.1309295199</v>
      </c>
      <c r="Y35" s="3">
        <v>1502489.7280647601</v>
      </c>
      <c r="Z35" s="3">
        <v>1501757.5699819501</v>
      </c>
      <c r="AA35" s="3">
        <v>1523781.59313303</v>
      </c>
      <c r="AB35" s="3">
        <v>1579858.84486015</v>
      </c>
      <c r="AC35" s="3">
        <v>1619567.9056307101</v>
      </c>
      <c r="AD35" s="3">
        <v>1692404.87614749</v>
      </c>
      <c r="AE35" s="3">
        <v>1731028.3964219601</v>
      </c>
      <c r="AF35" s="3">
        <v>1746944.01719509</v>
      </c>
      <c r="AG35" s="3">
        <v>1658341.2867847199</v>
      </c>
      <c r="AH35" s="3">
        <v>1743416.6325506601</v>
      </c>
      <c r="AI35" s="3">
        <v>1807380.57372318</v>
      </c>
      <c r="AJ35" s="3">
        <v>1869263.5024905</v>
      </c>
      <c r="AK35" s="3">
        <v>1898963.57422931</v>
      </c>
      <c r="AL35" s="3">
        <v>1953059.71818054</v>
      </c>
      <c r="AM35" s="3">
        <v>2017177.88377384</v>
      </c>
      <c r="AN35" s="3">
        <v>2070977.04950464</v>
      </c>
      <c r="AO35" s="3">
        <v>2118123.6290063299</v>
      </c>
      <c r="AP35" s="3">
        <v>2170561.58215725</v>
      </c>
      <c r="AQ35" s="3">
        <v>2232093.2670967202</v>
      </c>
      <c r="AR35" s="3">
        <v>2285064</v>
      </c>
      <c r="AS35" s="3">
        <v>2341103</v>
      </c>
      <c r="AT35" s="3">
        <v>2402369</v>
      </c>
      <c r="AU35" s="3">
        <v>2467553</v>
      </c>
      <c r="AV35" s="3">
        <v>2535242</v>
      </c>
      <c r="AW35" s="3">
        <v>2605236</v>
      </c>
      <c r="AX35" s="3">
        <v>2677368</v>
      </c>
      <c r="AY35" s="3">
        <v>2751689</v>
      </c>
      <c r="AZ35" s="3">
        <v>2828157</v>
      </c>
      <c r="BA35" s="3">
        <v>2906746</v>
      </c>
      <c r="BB35" s="3">
        <v>2987437</v>
      </c>
      <c r="BC35" s="3">
        <v>3070222</v>
      </c>
      <c r="BD35" s="3">
        <v>3154934</v>
      </c>
      <c r="BE35" s="3">
        <v>3241556</v>
      </c>
      <c r="BF35" s="3">
        <v>3330064</v>
      </c>
      <c r="BG35" s="3">
        <v>3420428</v>
      </c>
      <c r="BH35" s="3">
        <v>3512604</v>
      </c>
      <c r="BI35" s="3">
        <v>3606537</v>
      </c>
      <c r="BJ35" s="3">
        <v>3702138</v>
      </c>
      <c r="BK35" s="3">
        <v>3799299</v>
      </c>
      <c r="BL35" s="3">
        <v>3897890</v>
      </c>
      <c r="BM35" s="3">
        <v>3997775</v>
      </c>
      <c r="BN35" s="3">
        <v>4098791</v>
      </c>
      <c r="BO35" s="3">
        <v>4200756</v>
      </c>
      <c r="BP35" s="3">
        <v>4303496</v>
      </c>
      <c r="BQ35" s="3">
        <v>4406876</v>
      </c>
      <c r="BR35" s="3">
        <v>4510822</v>
      </c>
      <c r="BS35" s="3">
        <v>4615306</v>
      </c>
      <c r="BT35" s="3">
        <v>4720345</v>
      </c>
      <c r="BU35" s="3">
        <v>4825983</v>
      </c>
      <c r="BV35" s="3">
        <v>4932279</v>
      </c>
      <c r="BW35" s="3">
        <v>5039276</v>
      </c>
      <c r="BX35" s="3">
        <v>5146681</v>
      </c>
      <c r="BY35" s="3">
        <v>5254418</v>
      </c>
      <c r="BZ35" s="3">
        <v>5362423</v>
      </c>
      <c r="CA35" s="3">
        <v>5470684</v>
      </c>
      <c r="CB35" s="3">
        <v>5579247</v>
      </c>
      <c r="CC35" s="3">
        <v>5688478</v>
      </c>
      <c r="CD35" s="3">
        <v>5798524</v>
      </c>
      <c r="CE35" s="3">
        <v>5909656</v>
      </c>
      <c r="CF35" s="3">
        <v>6022273</v>
      </c>
      <c r="CG35" s="3">
        <v>211721538.95724592</v>
      </c>
      <c r="CI35" t="s">
        <v>224</v>
      </c>
      <c r="CJ35">
        <v>0</v>
      </c>
      <c r="CK35">
        <v>4.1936004513109415E-2</v>
      </c>
      <c r="CL35">
        <v>3.5693440886042094E-2</v>
      </c>
      <c r="CM35">
        <v>1.9494932677058818E-2</v>
      </c>
      <c r="CN35">
        <v>4.9274076316361715E-2</v>
      </c>
      <c r="CO35">
        <v>-6.2907223973040938E-2</v>
      </c>
      <c r="CP35">
        <v>6.5189001861056584E-2</v>
      </c>
      <c r="CQ35">
        <v>7.0838955532113834E-2</v>
      </c>
      <c r="CR35">
        <v>5.1950704275868897E-2</v>
      </c>
      <c r="CS35">
        <v>2.7438018394617458E-2</v>
      </c>
      <c r="CT35">
        <v>4.6914210787560195E-2</v>
      </c>
      <c r="CU35">
        <v>-1.8192610199683212E-3</v>
      </c>
      <c r="CV35">
        <v>-4.8729656458490478E-4</v>
      </c>
      <c r="CW35">
        <v>1.4665498340950434E-2</v>
      </c>
      <c r="CX35">
        <v>3.6801370996889515E-2</v>
      </c>
      <c r="CY35">
        <v>2.5134562432427288E-2</v>
      </c>
      <c r="CZ35">
        <v>4.4973088354955282E-2</v>
      </c>
      <c r="DA35">
        <v>2.2821678676789636E-2</v>
      </c>
      <c r="DB35">
        <v>9.1943152440638887E-3</v>
      </c>
      <c r="DC35">
        <v>-5.0718700506860781E-2</v>
      </c>
      <c r="DD35">
        <v>5.1301469995291837E-2</v>
      </c>
      <c r="DE35">
        <v>3.6688844180027713E-2</v>
      </c>
      <c r="DF35">
        <v>3.4239014000157164E-2</v>
      </c>
      <c r="DG35">
        <v>1.5888649031685187E-2</v>
      </c>
      <c r="DH35">
        <v>2.8487194112285508E-2</v>
      </c>
      <c r="DI35">
        <v>3.2829598089828105E-2</v>
      </c>
      <c r="DJ35">
        <v>2.6670511392951513E-2</v>
      </c>
      <c r="DK35">
        <v>2.2765379999245772E-2</v>
      </c>
      <c r="DL35">
        <v>2.4756795322433689E-2</v>
      </c>
      <c r="DM35">
        <v>2.8348278825756967E-2</v>
      </c>
      <c r="DN35">
        <v>2.3731415565882097E-2</v>
      </c>
      <c r="DO35">
        <v>2.4524039589263191E-2</v>
      </c>
      <c r="DP35">
        <v>2.6169715728013632E-2</v>
      </c>
      <c r="DQ35">
        <v>2.7133217253469288E-2</v>
      </c>
      <c r="DR35">
        <v>2.7431629634702803E-2</v>
      </c>
      <c r="DS35">
        <v>2.7608409769166009E-2</v>
      </c>
      <c r="DT35">
        <v>2.7687318922354764E-2</v>
      </c>
      <c r="DU35">
        <v>2.775897822040152E-2</v>
      </c>
      <c r="DV35">
        <v>2.7789477662628403E-2</v>
      </c>
      <c r="DW35">
        <v>2.7788061270997311E-2</v>
      </c>
      <c r="DX35">
        <v>2.7759907470415346E-2</v>
      </c>
      <c r="DY35">
        <v>2.7711044617844571E-2</v>
      </c>
      <c r="DZ35">
        <v>2.7591490126772644E-2</v>
      </c>
      <c r="EA35">
        <v>2.7456041869655667E-2</v>
      </c>
      <c r="EB35">
        <v>2.7304171206667505E-2</v>
      </c>
      <c r="EC35">
        <v>2.7135814807162761E-2</v>
      </c>
      <c r="ED35">
        <v>2.6948674259478667E-2</v>
      </c>
      <c r="EE35">
        <v>2.6741699320504075E-2</v>
      </c>
      <c r="EF35">
        <v>2.6507699768503645E-2</v>
      </c>
      <c r="EG35">
        <v>2.6244564627250444E-2</v>
      </c>
      <c r="EH35">
        <v>2.5949787052822026E-2</v>
      </c>
      <c r="EI35">
        <v>2.5625402461331603E-2</v>
      </c>
      <c r="EJ35">
        <v>2.5268055355791574E-2</v>
      </c>
      <c r="EK35">
        <v>2.4876847831470261E-2</v>
      </c>
      <c r="EL35">
        <v>2.44575024114706E-2</v>
      </c>
      <c r="EM35">
        <v>2.4022329752368732E-2</v>
      </c>
      <c r="EN35">
        <v>2.3587230500699441E-2</v>
      </c>
      <c r="EO35">
        <v>2.3162962315959268E-2</v>
      </c>
      <c r="EP35">
        <v>2.2758837658868103E-2</v>
      </c>
      <c r="EQ35">
        <v>2.237929642854497E-2</v>
      </c>
      <c r="ER35">
        <v>2.2025771744326406E-2</v>
      </c>
      <c r="ES35">
        <v>2.169321727339435E-2</v>
      </c>
      <c r="ET35">
        <v>2.1313577585351462E-2</v>
      </c>
      <c r="EU35">
        <v>2.0933296623591113E-2</v>
      </c>
      <c r="EV35">
        <v>2.055508336032652E-2</v>
      </c>
      <c r="EW35">
        <v>2.018882135929978E-2</v>
      </c>
      <c r="EX35">
        <v>1.9844502076888482E-2</v>
      </c>
      <c r="EY35">
        <v>1.9578090018240735E-2</v>
      </c>
      <c r="EZ35">
        <v>1.9345420690736637E-2</v>
      </c>
      <c r="FA35">
        <v>1.9165566961523384E-2</v>
      </c>
      <c r="FB35">
        <v>1.9056439156526217E-2</v>
      </c>
    </row>
    <row r="36" spans="1:158" x14ac:dyDescent="0.2">
      <c r="A36" t="s">
        <v>506</v>
      </c>
      <c r="B36" t="str">
        <f>_xlfn.XLOOKUP(A36,'Country Code &amp; Info'!A:A,'Country Code &amp; Info'!B:B)</f>
        <v>Australia</v>
      </c>
      <c r="C36" t="s">
        <v>626</v>
      </c>
      <c r="D36" t="s">
        <v>625</v>
      </c>
      <c r="E36" t="s">
        <v>624</v>
      </c>
      <c r="F36" t="s">
        <v>623</v>
      </c>
      <c r="G36">
        <v>2024</v>
      </c>
      <c r="H36" s="6">
        <v>1322018</v>
      </c>
      <c r="I36" s="5">
        <f t="shared" si="0"/>
        <v>2.5967807400060661E-2</v>
      </c>
      <c r="L36" t="str">
        <f>VLOOKUP(M36,'Country Code &amp; Info'!A:E,5)</f>
        <v>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v>
      </c>
      <c r="M36" s="2" t="s">
        <v>180</v>
      </c>
      <c r="N36" s="3">
        <v>470117.62972374097</v>
      </c>
      <c r="O36" s="3">
        <v>481640.97372760403</v>
      </c>
      <c r="P36" s="3">
        <v>489298.83962608001</v>
      </c>
      <c r="Q36" s="3">
        <v>495482.299612834</v>
      </c>
      <c r="R36" s="3">
        <v>510387.37573845999</v>
      </c>
      <c r="S36" s="3">
        <v>526991.98474225402</v>
      </c>
      <c r="T36" s="3">
        <v>544329.88230856601</v>
      </c>
      <c r="U36" s="3">
        <v>568765.57480593503</v>
      </c>
      <c r="V36" s="3">
        <v>593965.75045783306</v>
      </c>
      <c r="W36" s="3">
        <v>623458.92921428301</v>
      </c>
      <c r="X36" s="3">
        <v>650402.35373140196</v>
      </c>
      <c r="Y36" s="3">
        <v>664214.36785602896</v>
      </c>
      <c r="Z36" s="3">
        <v>664902.46130536299</v>
      </c>
      <c r="AA36" s="3">
        <v>667287.51512483996</v>
      </c>
      <c r="AB36" s="3">
        <v>679328.93361561396</v>
      </c>
      <c r="AC36" s="3">
        <v>694018.50910191797</v>
      </c>
      <c r="AD36" s="3">
        <v>719482.17474052904</v>
      </c>
      <c r="AE36" s="3">
        <v>746080.52702313499</v>
      </c>
      <c r="AF36" s="3">
        <v>758752.86096942099</v>
      </c>
      <c r="AG36" s="3">
        <v>730173.77716971305</v>
      </c>
      <c r="AH36" s="3">
        <v>739890.93009071099</v>
      </c>
      <c r="AI36" s="3">
        <v>752204.75871285296</v>
      </c>
      <c r="AJ36" s="3">
        <v>744251.98883963004</v>
      </c>
      <c r="AK36" s="3">
        <v>743350.69109648105</v>
      </c>
      <c r="AL36" s="3">
        <v>753899.28099007998</v>
      </c>
      <c r="AM36" s="3">
        <v>770938.05390135397</v>
      </c>
      <c r="AN36" s="3">
        <v>787477.68565624603</v>
      </c>
      <c r="AO36" s="3">
        <v>813372.343034024</v>
      </c>
      <c r="AP36" s="3">
        <v>840207.73184265697</v>
      </c>
      <c r="AQ36" s="3">
        <v>864958.71836469299</v>
      </c>
      <c r="AR36" s="3">
        <v>880130.9</v>
      </c>
      <c r="AS36" s="3">
        <v>893819.5</v>
      </c>
      <c r="AT36" s="3">
        <v>907921.6</v>
      </c>
      <c r="AU36" s="3">
        <v>922883.9</v>
      </c>
      <c r="AV36" s="3">
        <v>938795.8</v>
      </c>
      <c r="AW36" s="3">
        <v>955576.7</v>
      </c>
      <c r="AX36" s="3">
        <v>973023.6</v>
      </c>
      <c r="AY36" s="3">
        <v>991000.7</v>
      </c>
      <c r="AZ36" s="3">
        <v>1009437</v>
      </c>
      <c r="BA36" s="3">
        <v>1028319</v>
      </c>
      <c r="BB36" s="3">
        <v>1047679</v>
      </c>
      <c r="BC36" s="3">
        <v>1067583</v>
      </c>
      <c r="BD36" s="3">
        <v>1088118</v>
      </c>
      <c r="BE36" s="3">
        <v>1109361</v>
      </c>
      <c r="BF36" s="3">
        <v>1131370</v>
      </c>
      <c r="BG36" s="3">
        <v>1154203</v>
      </c>
      <c r="BH36" s="3">
        <v>1177939</v>
      </c>
      <c r="BI36" s="3">
        <v>1202511</v>
      </c>
      <c r="BJ36" s="3">
        <v>1227985</v>
      </c>
      <c r="BK36" s="3">
        <v>1254399</v>
      </c>
      <c r="BL36" s="3">
        <v>1281758</v>
      </c>
      <c r="BM36" s="3">
        <v>1310053</v>
      </c>
      <c r="BN36" s="3">
        <v>1339426</v>
      </c>
      <c r="BO36" s="3">
        <v>1369845</v>
      </c>
      <c r="BP36" s="3">
        <v>1401269</v>
      </c>
      <c r="BQ36" s="3">
        <v>1433664</v>
      </c>
      <c r="BR36" s="3">
        <v>1467028</v>
      </c>
      <c r="BS36" s="3">
        <v>1501378</v>
      </c>
      <c r="BT36" s="3">
        <v>1536721</v>
      </c>
      <c r="BU36" s="3">
        <v>1573032</v>
      </c>
      <c r="BV36" s="3">
        <v>1610258</v>
      </c>
      <c r="BW36" s="3">
        <v>1648351</v>
      </c>
      <c r="BX36" s="3">
        <v>1687072</v>
      </c>
      <c r="BY36" s="3">
        <v>1726396</v>
      </c>
      <c r="BZ36" s="3">
        <v>1766295</v>
      </c>
      <c r="CA36" s="3">
        <v>1806748</v>
      </c>
      <c r="CB36" s="3">
        <v>1847753</v>
      </c>
      <c r="CC36" s="3">
        <v>1889581</v>
      </c>
      <c r="CD36" s="3">
        <v>1932299</v>
      </c>
      <c r="CE36" s="3">
        <v>1975986</v>
      </c>
      <c r="CF36" s="3">
        <v>2020737</v>
      </c>
      <c r="CG36" s="3">
        <v>75177341.603124291</v>
      </c>
      <c r="CI36" t="s">
        <v>180</v>
      </c>
      <c r="CJ36">
        <v>0</v>
      </c>
      <c r="CK36">
        <v>2.4511618529674317E-2</v>
      </c>
      <c r="CL36">
        <v>1.5899531634962161E-2</v>
      </c>
      <c r="CM36">
        <v>1.2637389435624646E-2</v>
      </c>
      <c r="CN36">
        <v>3.0081954768662156E-2</v>
      </c>
      <c r="CO36">
        <v>3.2533345833190896E-2</v>
      </c>
      <c r="CP36">
        <v>3.2899736747973085E-2</v>
      </c>
      <c r="CQ36">
        <v>4.4891330223750359E-2</v>
      </c>
      <c r="CR36">
        <v>4.4306787836968509E-2</v>
      </c>
      <c r="CS36">
        <v>4.9654679135482827E-2</v>
      </c>
      <c r="CT36">
        <v>4.321603758418302E-2</v>
      </c>
      <c r="CU36">
        <v>2.1236107227144085E-2</v>
      </c>
      <c r="CV36">
        <v>1.0359508656145877E-3</v>
      </c>
      <c r="CW36">
        <v>3.5870732299509989E-3</v>
      </c>
      <c r="CX36">
        <v>1.804532262007208E-2</v>
      </c>
      <c r="CY36">
        <v>2.1623656463623853E-2</v>
      </c>
      <c r="CZ36">
        <v>3.6690182328943832E-2</v>
      </c>
      <c r="DA36">
        <v>3.6968743933368797E-2</v>
      </c>
      <c r="DB36">
        <v>1.6985209353806097E-2</v>
      </c>
      <c r="DC36">
        <v>-3.7665866278505877E-2</v>
      </c>
      <c r="DD36">
        <v>1.3308000403223774E-2</v>
      </c>
      <c r="DE36">
        <v>1.6642761954971164E-2</v>
      </c>
      <c r="DF36">
        <v>-1.0572613083213445E-2</v>
      </c>
      <c r="DG36">
        <v>-1.2110115346204431E-3</v>
      </c>
      <c r="DH36">
        <v>1.4190596739796169E-2</v>
      </c>
      <c r="DI36">
        <v>2.2600861071119915E-2</v>
      </c>
      <c r="DJ36">
        <v>2.1453904981331151E-2</v>
      </c>
      <c r="DK36">
        <v>3.2883036369720786E-2</v>
      </c>
      <c r="DL36">
        <v>3.2992748079596845E-2</v>
      </c>
      <c r="DM36">
        <v>2.9458175144085663E-2</v>
      </c>
      <c r="DN36">
        <v>1.7540931507103341E-2</v>
      </c>
      <c r="DO36">
        <v>1.5552913776802901E-2</v>
      </c>
      <c r="DP36">
        <v>1.5777346544800119E-2</v>
      </c>
      <c r="DQ36">
        <v>1.6479726883907198E-2</v>
      </c>
      <c r="DR36">
        <v>1.7241497007369988E-2</v>
      </c>
      <c r="DS36">
        <v>1.7874920190311894E-2</v>
      </c>
      <c r="DT36">
        <v>1.8257979710053718E-2</v>
      </c>
      <c r="DU36">
        <v>1.8475502546906331E-2</v>
      </c>
      <c r="DV36">
        <v>1.8603720461549678E-2</v>
      </c>
      <c r="DW36">
        <v>1.8705476419033529E-2</v>
      </c>
      <c r="DX36">
        <v>1.882684264318768E-2</v>
      </c>
      <c r="DY36">
        <v>1.8998185512929089E-2</v>
      </c>
      <c r="DZ36">
        <v>1.9235038399824544E-2</v>
      </c>
      <c r="EA36">
        <v>1.9522698824943507E-2</v>
      </c>
      <c r="EB36">
        <v>1.9839348958544667E-2</v>
      </c>
      <c r="EC36">
        <v>2.0181726579280079E-2</v>
      </c>
      <c r="ED36">
        <v>2.0564839980488747E-2</v>
      </c>
      <c r="EE36">
        <v>2.086016338706842E-2</v>
      </c>
      <c r="EF36">
        <v>2.1184005801194283E-2</v>
      </c>
      <c r="EG36">
        <v>2.1510034731694549E-2</v>
      </c>
      <c r="EH36">
        <v>2.1810444683071362E-2</v>
      </c>
      <c r="EI36">
        <v>2.2075149911293668E-2</v>
      </c>
      <c r="EJ36">
        <v>2.2421230286102878E-2</v>
      </c>
      <c r="EK36">
        <v>2.2710474486832499E-2</v>
      </c>
      <c r="EL36">
        <v>2.2939821658654713E-2</v>
      </c>
      <c r="EM36">
        <v>2.3118330598907111E-2</v>
      </c>
      <c r="EN36">
        <v>2.3271840542832933E-2</v>
      </c>
      <c r="EO36">
        <v>2.3414686018262687E-2</v>
      </c>
      <c r="EP36">
        <v>2.354037424286215E-2</v>
      </c>
      <c r="EQ36">
        <v>2.362888253625739E-2</v>
      </c>
      <c r="ER36">
        <v>2.3665125693564937E-2</v>
      </c>
      <c r="ES36">
        <v>2.3656457536618269E-2</v>
      </c>
      <c r="ET36">
        <v>2.3490749239694741E-2</v>
      </c>
      <c r="EU36">
        <v>2.3309022969973947E-2</v>
      </c>
      <c r="EV36">
        <v>2.3111151786727957E-2</v>
      </c>
      <c r="EW36">
        <v>2.2902742746823135E-2</v>
      </c>
      <c r="EX36">
        <v>2.269547274993533E-2</v>
      </c>
      <c r="EY36">
        <v>2.263722478058483E-2</v>
      </c>
      <c r="EZ36">
        <v>2.2607128246949992E-2</v>
      </c>
      <c r="FA36">
        <v>2.2608819856554385E-2</v>
      </c>
      <c r="FB36">
        <v>2.2647427663961217E-2</v>
      </c>
    </row>
    <row r="37" spans="1:158" x14ac:dyDescent="0.2">
      <c r="A37" t="s">
        <v>506</v>
      </c>
      <c r="B37" t="str">
        <f>_xlfn.XLOOKUP(A37,'Country Code &amp; Info'!A:A,'Country Code &amp; Info'!B:B)</f>
        <v>Australia</v>
      </c>
      <c r="C37" t="s">
        <v>626</v>
      </c>
      <c r="D37" t="s">
        <v>625</v>
      </c>
      <c r="E37" t="s">
        <v>624</v>
      </c>
      <c r="F37" t="s">
        <v>623</v>
      </c>
      <c r="G37">
        <v>2025</v>
      </c>
      <c r="H37" s="6">
        <v>1356407</v>
      </c>
      <c r="I37" s="5">
        <f t="shared" si="0"/>
        <v>2.601250512474107E-2</v>
      </c>
      <c r="L37">
        <f>VLOOKUP(M37,'Country Code &amp; Info'!A:E,5)</f>
        <v>0</v>
      </c>
      <c r="M37" s="2" t="s">
        <v>178</v>
      </c>
      <c r="N37" s="3">
        <v>169006.80199675899</v>
      </c>
      <c r="O37" s="3">
        <v>174220.32463072601</v>
      </c>
      <c r="P37" s="3">
        <v>180447.55747803801</v>
      </c>
      <c r="Q37" s="3">
        <v>185581.85146479099</v>
      </c>
      <c r="R37" s="3">
        <v>194963.85203562499</v>
      </c>
      <c r="S37" s="3">
        <v>203062.527009168</v>
      </c>
      <c r="T37" s="3">
        <v>213272.51156527299</v>
      </c>
      <c r="U37" s="3">
        <v>224543.20806035501</v>
      </c>
      <c r="V37" s="3">
        <v>230436.27252079599</v>
      </c>
      <c r="W37" s="3">
        <v>235075.56099204399</v>
      </c>
      <c r="X37" s="3">
        <v>242610.41357753199</v>
      </c>
      <c r="Y37" s="3">
        <v>247669.64362693799</v>
      </c>
      <c r="Z37" s="3">
        <v>251230.569722157</v>
      </c>
      <c r="AA37" s="3">
        <v>253541.28957949599</v>
      </c>
      <c r="AB37" s="3">
        <v>263579.23195423099</v>
      </c>
      <c r="AC37" s="3">
        <v>270497.310840511</v>
      </c>
      <c r="AD37" s="3">
        <v>276976.01283592399</v>
      </c>
      <c r="AE37" s="3">
        <v>285243.85435783502</v>
      </c>
      <c r="AF37" s="3">
        <v>286615.23382086598</v>
      </c>
      <c r="AG37" s="3">
        <v>281768.60229414498</v>
      </c>
      <c r="AH37" s="3">
        <v>283717.28987241501</v>
      </c>
      <c r="AI37" s="3">
        <v>286475.02192204201</v>
      </c>
      <c r="AJ37" s="3">
        <v>294271.75543029699</v>
      </c>
      <c r="AK37" s="3">
        <v>297345.21215167397</v>
      </c>
      <c r="AL37" s="3">
        <v>303218.04802133702</v>
      </c>
      <c r="AM37" s="3">
        <v>309191.630205856</v>
      </c>
      <c r="AN37" s="3">
        <v>312566.23511444998</v>
      </c>
      <c r="AO37" s="3">
        <v>318563.71480081801</v>
      </c>
      <c r="AP37" s="3">
        <v>324153.15052229899</v>
      </c>
      <c r="AQ37" s="3">
        <v>329327.93724683399</v>
      </c>
      <c r="AR37" s="3">
        <v>335085.7</v>
      </c>
      <c r="AS37" s="3">
        <v>340908.7</v>
      </c>
      <c r="AT37" s="3">
        <v>346968.7</v>
      </c>
      <c r="AU37" s="3">
        <v>353301.1</v>
      </c>
      <c r="AV37" s="3">
        <v>359901.4</v>
      </c>
      <c r="AW37" s="3">
        <v>366767.9</v>
      </c>
      <c r="AX37" s="3">
        <v>373870</v>
      </c>
      <c r="AY37" s="3">
        <v>381180.5</v>
      </c>
      <c r="AZ37" s="3">
        <v>388679.4</v>
      </c>
      <c r="BA37" s="3">
        <v>396354.3</v>
      </c>
      <c r="BB37" s="3">
        <v>404200.7</v>
      </c>
      <c r="BC37" s="3">
        <v>412220.6</v>
      </c>
      <c r="BD37" s="3">
        <v>420420.7</v>
      </c>
      <c r="BE37" s="3">
        <v>428812.79999999999</v>
      </c>
      <c r="BF37" s="3">
        <v>437409.4</v>
      </c>
      <c r="BG37" s="3">
        <v>446227.7</v>
      </c>
      <c r="BH37" s="3">
        <v>455288.4</v>
      </c>
      <c r="BI37" s="3">
        <v>464610.8</v>
      </c>
      <c r="BJ37" s="3">
        <v>474215.8</v>
      </c>
      <c r="BK37" s="3">
        <v>484121.7</v>
      </c>
      <c r="BL37" s="3">
        <v>494346</v>
      </c>
      <c r="BM37" s="3">
        <v>504905.4</v>
      </c>
      <c r="BN37" s="3">
        <v>515808.2</v>
      </c>
      <c r="BO37" s="3">
        <v>527055.30000000005</v>
      </c>
      <c r="BP37" s="3">
        <v>538641.80000000005</v>
      </c>
      <c r="BQ37" s="3">
        <v>550563.4</v>
      </c>
      <c r="BR37" s="3">
        <v>562817.19999999995</v>
      </c>
      <c r="BS37" s="3">
        <v>575329</v>
      </c>
      <c r="BT37" s="3">
        <v>588084.4</v>
      </c>
      <c r="BU37" s="3">
        <v>601067.4</v>
      </c>
      <c r="BV37" s="3">
        <v>614264.6</v>
      </c>
      <c r="BW37" s="3">
        <v>627666.19999999995</v>
      </c>
      <c r="BX37" s="3">
        <v>641341</v>
      </c>
      <c r="BY37" s="3">
        <v>655286.6</v>
      </c>
      <c r="BZ37" s="3">
        <v>669503.30000000005</v>
      </c>
      <c r="CA37" s="3">
        <v>684001.3</v>
      </c>
      <c r="CB37" s="3">
        <v>698799.6</v>
      </c>
      <c r="CC37" s="3">
        <v>713925.6</v>
      </c>
      <c r="CD37" s="3">
        <v>729407.6</v>
      </c>
      <c r="CE37" s="3">
        <v>745270.8</v>
      </c>
      <c r="CF37" s="3">
        <v>761539.3</v>
      </c>
      <c r="CG37" s="3">
        <v>28799342.925651237</v>
      </c>
      <c r="CI37" t="s">
        <v>178</v>
      </c>
      <c r="CJ37">
        <v>0</v>
      </c>
      <c r="CK37">
        <v>3.0848004768867288E-2</v>
      </c>
      <c r="CL37">
        <v>3.5743434989638168E-2</v>
      </c>
      <c r="CM37">
        <v>2.8453108806296035E-2</v>
      </c>
      <c r="CN37">
        <v>5.0554515416147749E-2</v>
      </c>
      <c r="CO37">
        <v>4.1539366856904181E-2</v>
      </c>
      <c r="CP37">
        <v>5.0280003437778609E-2</v>
      </c>
      <c r="CQ37">
        <v>5.2846456453121471E-2</v>
      </c>
      <c r="CR37">
        <v>2.6244679192687803E-2</v>
      </c>
      <c r="CS37">
        <v>2.0132631119648581E-2</v>
      </c>
      <c r="CT37">
        <v>3.2052896326994151E-2</v>
      </c>
      <c r="CU37">
        <v>2.0853309529474062E-2</v>
      </c>
      <c r="CV37">
        <v>1.4377725275782183E-2</v>
      </c>
      <c r="CW37">
        <v>9.1976062463039465E-3</v>
      </c>
      <c r="CX37">
        <v>3.959095732053397E-2</v>
      </c>
      <c r="CY37">
        <v>2.624667670130143E-2</v>
      </c>
      <c r="CZ37">
        <v>2.3951077277928778E-2</v>
      </c>
      <c r="DA37">
        <v>2.9850388260187488E-2</v>
      </c>
      <c r="DB37">
        <v>4.8077441181628711E-3</v>
      </c>
      <c r="DC37">
        <v>-1.6909888082746294E-2</v>
      </c>
      <c r="DD37">
        <v>6.915914556852476E-3</v>
      </c>
      <c r="DE37">
        <v>9.7199999720394281E-3</v>
      </c>
      <c r="DF37">
        <v>2.7216102318256219E-2</v>
      </c>
      <c r="DG37">
        <v>1.0444280379144244E-2</v>
      </c>
      <c r="DH37">
        <v>1.9750901072748128E-2</v>
      </c>
      <c r="DI37">
        <v>1.9700615525691356E-2</v>
      </c>
      <c r="DJ37">
        <v>1.0914282855416291E-2</v>
      </c>
      <c r="DK37">
        <v>1.9187868082334525E-2</v>
      </c>
      <c r="DL37">
        <v>1.7545738769953134E-2</v>
      </c>
      <c r="DM37">
        <v>1.5964017984082535E-2</v>
      </c>
      <c r="DN37">
        <v>1.7483371745806497E-2</v>
      </c>
      <c r="DO37">
        <v>1.7377643987791735E-2</v>
      </c>
      <c r="DP37">
        <v>1.7776020383170055E-2</v>
      </c>
      <c r="DQ37">
        <v>1.8250637593534957E-2</v>
      </c>
      <c r="DR37">
        <v>1.868179861313779E-2</v>
      </c>
      <c r="DS37">
        <v>1.9078836592466786E-2</v>
      </c>
      <c r="DT37">
        <v>1.9364017407194067E-2</v>
      </c>
      <c r="DU37">
        <v>1.9553588145612144E-2</v>
      </c>
      <c r="DV37">
        <v>1.9672832162190845E-2</v>
      </c>
      <c r="DW37">
        <v>1.9746094081651844E-2</v>
      </c>
      <c r="DX37">
        <v>1.9796429608559984E-2</v>
      </c>
      <c r="DY37">
        <v>1.9841380779399787E-2</v>
      </c>
      <c r="DZ37">
        <v>1.9892504159180868E-2</v>
      </c>
      <c r="EA37">
        <v>1.9961196011518911E-2</v>
      </c>
      <c r="EB37">
        <v>2.0047442613653432E-2</v>
      </c>
      <c r="EC37">
        <v>2.0160289193602132E-2</v>
      </c>
      <c r="ED37">
        <v>2.0305104322300149E-2</v>
      </c>
      <c r="EE37">
        <v>2.0475812693668383E-2</v>
      </c>
      <c r="EF37">
        <v>2.0673217239030928E-2</v>
      </c>
      <c r="EG37">
        <v>2.0889012976792465E-2</v>
      </c>
      <c r="EH37">
        <v>2.1119276413348098E-2</v>
      </c>
      <c r="EI37">
        <v>2.1360342755883499E-2</v>
      </c>
      <c r="EJ37">
        <v>2.1593748056566664E-2</v>
      </c>
      <c r="EK37">
        <v>2.1804810392700213E-2</v>
      </c>
      <c r="EL37">
        <v>2.1983461697472784E-2</v>
      </c>
      <c r="EM37">
        <v>2.2132704888480514E-2</v>
      </c>
      <c r="EN37">
        <v>2.2256837268877616E-2</v>
      </c>
      <c r="EO37">
        <v>2.2230663881629864E-2</v>
      </c>
      <c r="EP37">
        <v>2.2170618898056604E-2</v>
      </c>
      <c r="EQ37">
        <v>2.2076763131278376E-2</v>
      </c>
      <c r="ER37">
        <v>2.1956273123446612E-2</v>
      </c>
      <c r="ES37">
        <v>2.1817308046076622E-2</v>
      </c>
      <c r="ET37">
        <v>2.1786739512180242E-2</v>
      </c>
      <c r="EU37">
        <v>2.1744438605983296E-2</v>
      </c>
      <c r="EV37">
        <v>2.1695392519853307E-2</v>
      </c>
      <c r="EW37">
        <v>2.1654859654911318E-2</v>
      </c>
      <c r="EX37">
        <v>2.1634900401505064E-2</v>
      </c>
      <c r="EY37">
        <v>2.1645690695873299E-2</v>
      </c>
      <c r="EZ37">
        <v>2.1685733079189307E-2</v>
      </c>
      <c r="FA37">
        <v>2.1748059658276198E-2</v>
      </c>
      <c r="FB37">
        <v>2.182897813787954E-2</v>
      </c>
    </row>
    <row r="38" spans="1:158" x14ac:dyDescent="0.2">
      <c r="A38" t="s">
        <v>506</v>
      </c>
      <c r="B38" t="str">
        <f>_xlfn.XLOOKUP(A38,'Country Code &amp; Info'!A:A,'Country Code &amp; Info'!B:B)</f>
        <v>Australia</v>
      </c>
      <c r="C38" t="s">
        <v>626</v>
      </c>
      <c r="D38" t="s">
        <v>625</v>
      </c>
      <c r="E38" t="s">
        <v>624</v>
      </c>
      <c r="F38" t="s">
        <v>623</v>
      </c>
      <c r="G38">
        <v>2026</v>
      </c>
      <c r="H38" s="6">
        <v>1391777</v>
      </c>
      <c r="I38" s="5">
        <f t="shared" si="0"/>
        <v>2.6076244077183341E-2</v>
      </c>
      <c r="L38" t="str">
        <f>VLOOKUP(M38,'Country Code &amp; Info'!A:E,5)</f>
        <v>Fiscal year end: March 31; reporting period for national accounts data: CY.</v>
      </c>
      <c r="M38" s="2" t="s">
        <v>172</v>
      </c>
      <c r="N38" s="3">
        <v>76306.952121843395</v>
      </c>
      <c r="O38" s="3">
        <v>74653.019840663794</v>
      </c>
      <c r="P38" s="3">
        <v>75268.005047001905</v>
      </c>
      <c r="Q38" s="3">
        <v>78984.027388763207</v>
      </c>
      <c r="R38" s="3">
        <v>84257.783208477995</v>
      </c>
      <c r="S38" s="3">
        <v>87918.834805538601</v>
      </c>
      <c r="T38" s="3">
        <v>91208.833875870201</v>
      </c>
      <c r="U38" s="3">
        <v>93920.952992536506</v>
      </c>
      <c r="V38" s="3">
        <v>94658.248105833496</v>
      </c>
      <c r="W38" s="3">
        <v>98880.688433149102</v>
      </c>
      <c r="X38" s="3">
        <v>102916.915362791</v>
      </c>
      <c r="Y38" s="3">
        <v>105183.084313074</v>
      </c>
      <c r="Z38" s="3">
        <v>110529.67636951699</v>
      </c>
      <c r="AA38" s="3">
        <v>115628.900074808</v>
      </c>
      <c r="AB38" s="3">
        <v>120721.25243701</v>
      </c>
      <c r="AC38" s="3">
        <v>123808.546886258</v>
      </c>
      <c r="AD38" s="3">
        <v>127216.73305769599</v>
      </c>
      <c r="AE38" s="3">
        <v>132238.99772040601</v>
      </c>
      <c r="AF38" s="3">
        <v>131680.35752738599</v>
      </c>
      <c r="AG38" s="3">
        <v>132135.240439783</v>
      </c>
      <c r="AH38" s="3">
        <v>134744.289410136</v>
      </c>
      <c r="AI38" s="3">
        <v>137306.61324749299</v>
      </c>
      <c r="AJ38" s="3">
        <v>140824.74090833199</v>
      </c>
      <c r="AK38" s="3">
        <v>143914.78389481499</v>
      </c>
      <c r="AL38" s="3">
        <v>148482.16564512701</v>
      </c>
      <c r="AM38" s="3">
        <v>154658.81594654999</v>
      </c>
      <c r="AN38" s="3">
        <v>161062.907704171</v>
      </c>
      <c r="AO38" s="3">
        <v>165940.874162041</v>
      </c>
      <c r="AP38" s="3">
        <v>170964.45895371601</v>
      </c>
      <c r="AQ38" s="3">
        <v>176177.21008833</v>
      </c>
      <c r="AR38" s="3">
        <v>181776.8</v>
      </c>
      <c r="AS38" s="3">
        <v>187397.4</v>
      </c>
      <c r="AT38" s="3">
        <v>192769.7</v>
      </c>
      <c r="AU38" s="3">
        <v>197903.2</v>
      </c>
      <c r="AV38" s="3">
        <v>202946</v>
      </c>
      <c r="AW38" s="3">
        <v>208037.4</v>
      </c>
      <c r="AX38" s="3">
        <v>213202.9</v>
      </c>
      <c r="AY38" s="3">
        <v>218458.3</v>
      </c>
      <c r="AZ38" s="3">
        <v>223813</v>
      </c>
      <c r="BA38" s="3">
        <v>229274.3</v>
      </c>
      <c r="BB38" s="3">
        <v>234848.9</v>
      </c>
      <c r="BC38" s="3">
        <v>240543.5</v>
      </c>
      <c r="BD38" s="3">
        <v>246362.5</v>
      </c>
      <c r="BE38" s="3">
        <v>252310.6</v>
      </c>
      <c r="BF38" s="3">
        <v>258394.6</v>
      </c>
      <c r="BG38" s="3">
        <v>264624.90000000002</v>
      </c>
      <c r="BH38" s="3">
        <v>271015.3</v>
      </c>
      <c r="BI38" s="3">
        <v>277547.8</v>
      </c>
      <c r="BJ38" s="3">
        <v>284234.90000000002</v>
      </c>
      <c r="BK38" s="3">
        <v>291091.3</v>
      </c>
      <c r="BL38" s="3">
        <v>298131.8</v>
      </c>
      <c r="BM38" s="3">
        <v>305368.3</v>
      </c>
      <c r="BN38" s="3">
        <v>312838.09999999998</v>
      </c>
      <c r="BO38" s="3">
        <v>320539</v>
      </c>
      <c r="BP38" s="3">
        <v>328466</v>
      </c>
      <c r="BQ38" s="3">
        <v>336616.2</v>
      </c>
      <c r="BR38" s="3">
        <v>344989.8</v>
      </c>
      <c r="BS38" s="3">
        <v>353545</v>
      </c>
      <c r="BT38" s="3">
        <v>362277.2</v>
      </c>
      <c r="BU38" s="3">
        <v>371184.5</v>
      </c>
      <c r="BV38" s="3">
        <v>380269.1</v>
      </c>
      <c r="BW38" s="3">
        <v>389533.7</v>
      </c>
      <c r="BX38" s="3">
        <v>399016.6</v>
      </c>
      <c r="BY38" s="3">
        <v>408709.9</v>
      </c>
      <c r="BZ38" s="3">
        <v>418607.7</v>
      </c>
      <c r="CA38" s="3">
        <v>428711.8</v>
      </c>
      <c r="CB38" s="3">
        <v>439032.2</v>
      </c>
      <c r="CC38" s="3">
        <v>449529.5</v>
      </c>
      <c r="CD38" s="3">
        <v>460217</v>
      </c>
      <c r="CE38" s="3">
        <v>471116.2</v>
      </c>
      <c r="CF38" s="3">
        <v>482257</v>
      </c>
      <c r="CG38" s="3">
        <v>16329703.809969116</v>
      </c>
      <c r="CI38" t="s">
        <v>172</v>
      </c>
      <c r="CJ38">
        <v>0</v>
      </c>
      <c r="CK38">
        <v>-2.1674726026780333E-2</v>
      </c>
      <c r="CL38">
        <v>8.2379146570454864E-3</v>
      </c>
      <c r="CM38">
        <v>4.9370543824574398E-2</v>
      </c>
      <c r="CN38">
        <v>6.6769902650786639E-2</v>
      </c>
      <c r="CO38">
        <v>4.3450604296129125E-2</v>
      </c>
      <c r="CP38">
        <v>3.7420867526378299E-2</v>
      </c>
      <c r="CQ38">
        <v>2.9735267971492174E-2</v>
      </c>
      <c r="CR38">
        <v>7.8501664410877137E-3</v>
      </c>
      <c r="CS38">
        <v>4.4607209744624399E-2</v>
      </c>
      <c r="CT38">
        <v>4.0819162908343865E-2</v>
      </c>
      <c r="CU38">
        <v>2.2019402177907876E-2</v>
      </c>
      <c r="CV38">
        <v>5.083129185039903E-2</v>
      </c>
      <c r="CW38">
        <v>4.6134430795251369E-2</v>
      </c>
      <c r="CX38">
        <v>4.4040480873790422E-2</v>
      </c>
      <c r="CY38">
        <v>2.5573744365010587E-2</v>
      </c>
      <c r="CZ38">
        <v>2.752787474817131E-2</v>
      </c>
      <c r="DA38">
        <v>3.9478019455446045E-2</v>
      </c>
      <c r="DB38">
        <v>-4.2244738893224554E-3</v>
      </c>
      <c r="DC38">
        <v>3.4544477319056188E-3</v>
      </c>
      <c r="DD38">
        <v>1.9745292487222565E-2</v>
      </c>
      <c r="DE38">
        <v>1.901619614882355E-2</v>
      </c>
      <c r="DF38">
        <v>2.5622419617164605E-2</v>
      </c>
      <c r="DG38">
        <v>2.1942472370635624E-2</v>
      </c>
      <c r="DH38">
        <v>3.1736709924466533E-2</v>
      </c>
      <c r="DI38">
        <v>4.1598600576618683E-2</v>
      </c>
      <c r="DJ38">
        <v>4.1407867494823281E-2</v>
      </c>
      <c r="DK38">
        <v>3.0286094591248203E-2</v>
      </c>
      <c r="DL38">
        <v>3.0273341737186987E-2</v>
      </c>
      <c r="DM38">
        <v>3.0490261932307305E-2</v>
      </c>
      <c r="DN38">
        <v>3.178384939154455E-2</v>
      </c>
      <c r="DO38">
        <v>3.0920337468807846E-2</v>
      </c>
      <c r="DP38">
        <v>2.86679537709702E-2</v>
      </c>
      <c r="DQ38">
        <v>2.6630222488285282E-2</v>
      </c>
      <c r="DR38">
        <v>2.5481144317019533E-2</v>
      </c>
      <c r="DS38">
        <v>2.5087461689316415E-2</v>
      </c>
      <c r="DT38">
        <v>2.4829670049712149E-2</v>
      </c>
      <c r="DU38">
        <v>2.4649758516417819E-2</v>
      </c>
      <c r="DV38">
        <v>2.4511314058563993E-2</v>
      </c>
      <c r="DW38">
        <v>2.4401174194528474E-2</v>
      </c>
      <c r="DX38">
        <v>2.4314107599499923E-2</v>
      </c>
      <c r="DY38">
        <v>2.4247931329463457E-2</v>
      </c>
      <c r="DZ38">
        <v>2.4191050683140425E-2</v>
      </c>
      <c r="EA38">
        <v>2.4143690699680365E-2</v>
      </c>
      <c r="EB38">
        <v>2.4113136744948527E-2</v>
      </c>
      <c r="EC38">
        <v>2.4111571991055625E-2</v>
      </c>
      <c r="ED38">
        <v>2.4148899064297957E-2</v>
      </c>
      <c r="EE38">
        <v>2.4103805209521489E-2</v>
      </c>
      <c r="EF38">
        <v>2.4093507496726785E-2</v>
      </c>
      <c r="EG38">
        <v>2.4122301659648349E-2</v>
      </c>
      <c r="EH38">
        <v>2.4186569643269928E-2</v>
      </c>
      <c r="EI38">
        <v>2.4272821617821405E-2</v>
      </c>
      <c r="EJ38">
        <v>2.4461609145415508E-2</v>
      </c>
      <c r="EK38">
        <v>2.4616247189840346E-2</v>
      </c>
      <c r="EL38">
        <v>2.4730220035627415E-2</v>
      </c>
      <c r="EM38">
        <v>2.4812918232024028E-2</v>
      </c>
      <c r="EN38">
        <v>2.4875808116186837E-2</v>
      </c>
      <c r="EO38">
        <v>2.4798414329930907E-2</v>
      </c>
      <c r="EP38">
        <v>2.4698977499328256E-2</v>
      </c>
      <c r="EQ38">
        <v>2.4586973731717032E-2</v>
      </c>
      <c r="ER38">
        <v>2.4474621111603367E-2</v>
      </c>
      <c r="ES38">
        <v>2.436327327148069E-2</v>
      </c>
      <c r="ET38">
        <v>2.4344235171436912E-2</v>
      </c>
      <c r="EU38">
        <v>2.4292974277260848E-2</v>
      </c>
      <c r="EV38">
        <v>2.4217177024583814E-2</v>
      </c>
      <c r="EW38">
        <v>2.4137396421518131E-2</v>
      </c>
      <c r="EX38">
        <v>2.4073048607479386E-2</v>
      </c>
      <c r="EY38">
        <v>2.3910091332708605E-2</v>
      </c>
      <c r="EZ38">
        <v>2.3774857934796279E-2</v>
      </c>
      <c r="FA38">
        <v>2.3682740967847726E-2</v>
      </c>
      <c r="FB38">
        <v>2.3647669088857404E-2</v>
      </c>
    </row>
    <row r="39" spans="1:158" x14ac:dyDescent="0.2">
      <c r="A39" t="s">
        <v>506</v>
      </c>
      <c r="B39" t="str">
        <f>_xlfn.XLOOKUP(A39,'Country Code &amp; Info'!A:A,'Country Code &amp; Info'!B:B)</f>
        <v>Australia</v>
      </c>
      <c r="C39" t="s">
        <v>626</v>
      </c>
      <c r="D39" t="s">
        <v>625</v>
      </c>
      <c r="E39" t="s">
        <v>624</v>
      </c>
      <c r="F39" t="s">
        <v>623</v>
      </c>
      <c r="G39">
        <v>2027</v>
      </c>
      <c r="H39" s="6">
        <v>1428033</v>
      </c>
      <c r="I39" s="5">
        <f t="shared" si="0"/>
        <v>2.6050150275511053E-2</v>
      </c>
      <c r="K39" t="s">
        <v>712</v>
      </c>
      <c r="L39">
        <f>VLOOKUP(M39,'Country Code &amp; Info'!A:E,5)</f>
        <v>0</v>
      </c>
      <c r="M39" s="2" t="s">
        <v>170</v>
      </c>
      <c r="N39" s="3"/>
      <c r="O39" s="3"/>
      <c r="P39" s="3"/>
      <c r="Q39" s="3"/>
      <c r="R39" s="3"/>
      <c r="S39" s="3">
        <v>31351213.114414498</v>
      </c>
      <c r="T39" s="3">
        <v>32359930.166765001</v>
      </c>
      <c r="U39" s="3">
        <v>33558382.067540802</v>
      </c>
      <c r="V39" s="3">
        <v>34529915.679338001</v>
      </c>
      <c r="W39" s="3">
        <v>35657768.956803702</v>
      </c>
      <c r="X39" s="3">
        <v>37139648.912019499</v>
      </c>
      <c r="Y39" s="3">
        <v>37635081.385365598</v>
      </c>
      <c r="Z39" s="3">
        <v>38262923.003518596</v>
      </c>
      <c r="AA39" s="3">
        <v>39054860.3024951</v>
      </c>
      <c r="AB39" s="3">
        <v>40321207.871959202</v>
      </c>
      <c r="AC39" s="3">
        <v>41473807.539545298</v>
      </c>
      <c r="AD39" s="3">
        <v>42778207.533349402</v>
      </c>
      <c r="AE39" s="3">
        <v>43896745.740153603</v>
      </c>
      <c r="AF39" s="3">
        <v>43993933.8883802</v>
      </c>
      <c r="AG39" s="3">
        <v>42465053.176019803</v>
      </c>
      <c r="AH39" s="3">
        <v>43731107.591446497</v>
      </c>
      <c r="AI39" s="3">
        <v>44611644.848407201</v>
      </c>
      <c r="AJ39" s="3">
        <v>45211277.862727404</v>
      </c>
      <c r="AK39" s="3">
        <v>45904263.880895503</v>
      </c>
      <c r="AL39" s="3">
        <v>46913330.135109998</v>
      </c>
      <c r="AM39" s="3">
        <v>48101115.218742304</v>
      </c>
      <c r="AN39" s="3">
        <v>48964263.596568704</v>
      </c>
      <c r="AO39" s="3">
        <v>50222396.352374896</v>
      </c>
      <c r="AP39" s="3">
        <v>51507660.663560003</v>
      </c>
      <c r="AQ39" s="3">
        <v>52784186.496867403</v>
      </c>
      <c r="AR39" s="3">
        <v>53747620</v>
      </c>
      <c r="AS39" s="3">
        <v>54661280</v>
      </c>
      <c r="AT39" s="3">
        <v>55588500</v>
      </c>
      <c r="AU39" s="3">
        <v>56546590</v>
      </c>
      <c r="AV39" s="3">
        <v>57543220</v>
      </c>
      <c r="AW39" s="3">
        <v>58579050</v>
      </c>
      <c r="AX39" s="3">
        <v>59648860</v>
      </c>
      <c r="AY39" s="3">
        <v>60747840</v>
      </c>
      <c r="AZ39" s="3">
        <v>61873140</v>
      </c>
      <c r="BA39" s="3">
        <v>63022310</v>
      </c>
      <c r="BB39" s="3">
        <v>64193530</v>
      </c>
      <c r="BC39" s="3">
        <v>65385930</v>
      </c>
      <c r="BD39" s="3">
        <v>66599900</v>
      </c>
      <c r="BE39" s="3">
        <v>67836250</v>
      </c>
      <c r="BF39" s="3">
        <v>69096350</v>
      </c>
      <c r="BG39" s="3">
        <v>70382000</v>
      </c>
      <c r="BH39" s="3">
        <v>71695460</v>
      </c>
      <c r="BI39" s="3">
        <v>73036720</v>
      </c>
      <c r="BJ39" s="3">
        <v>74407390</v>
      </c>
      <c r="BK39" s="3">
        <v>75808720</v>
      </c>
      <c r="BL39" s="3">
        <v>77241640</v>
      </c>
      <c r="BM39" s="3">
        <v>78707240</v>
      </c>
      <c r="BN39" s="3">
        <v>80207970</v>
      </c>
      <c r="BO39" s="3">
        <v>81744230</v>
      </c>
      <c r="BP39" s="3">
        <v>83315770</v>
      </c>
      <c r="BQ39" s="3">
        <v>84922270</v>
      </c>
      <c r="BR39" s="3">
        <v>86563660</v>
      </c>
      <c r="BS39" s="3">
        <v>88238300</v>
      </c>
      <c r="BT39" s="3">
        <v>89946430</v>
      </c>
      <c r="BU39" s="3">
        <v>91688490</v>
      </c>
      <c r="BV39" s="3">
        <v>93465100</v>
      </c>
      <c r="BW39" s="3">
        <v>95277360</v>
      </c>
      <c r="BX39" s="3">
        <v>97125140</v>
      </c>
      <c r="BY39" s="3">
        <v>99009150</v>
      </c>
      <c r="BZ39" s="3">
        <v>100930100</v>
      </c>
      <c r="CA39" s="3">
        <v>102889400</v>
      </c>
      <c r="CB39" s="3">
        <v>104889100</v>
      </c>
      <c r="CC39" s="3">
        <v>106931900</v>
      </c>
      <c r="CD39" s="3">
        <v>109019700</v>
      </c>
      <c r="CE39" s="3">
        <v>111154100</v>
      </c>
      <c r="CF39" s="3">
        <v>113337100</v>
      </c>
      <c r="CG39" s="3">
        <v>4309434735.9843683</v>
      </c>
      <c r="CI39" t="s">
        <v>152</v>
      </c>
      <c r="CJ39">
        <v>0</v>
      </c>
      <c r="CK39">
        <v>-7.0155788101002092E-2</v>
      </c>
      <c r="CL39">
        <v>2.514978625285913E-2</v>
      </c>
      <c r="CM39">
        <v>3.738310315435478E-2</v>
      </c>
      <c r="CN39">
        <v>5.2928020538305365E-2</v>
      </c>
      <c r="CO39">
        <v>6.9518566216671962E-2</v>
      </c>
      <c r="CP39">
        <v>6.3120309022016929E-2</v>
      </c>
      <c r="CQ39">
        <v>6.9866093600347456E-2</v>
      </c>
      <c r="CR39">
        <v>4.9157717596850503E-2</v>
      </c>
      <c r="CS39">
        <v>4.450287414529952E-2</v>
      </c>
      <c r="CT39">
        <v>4.4732357965231673E-2</v>
      </c>
      <c r="CU39">
        <v>1.2778901399473463E-2</v>
      </c>
      <c r="CV39">
        <v>1.444621836028559E-2</v>
      </c>
      <c r="CW39">
        <v>3.5624852945707275E-2</v>
      </c>
      <c r="CX39">
        <v>5.1356293682538467E-2</v>
      </c>
      <c r="CY39">
        <v>3.493739427395437E-2</v>
      </c>
      <c r="CZ39">
        <v>6.1796696046590105E-2</v>
      </c>
      <c r="DA39">
        <v>7.0348551646499002E-2</v>
      </c>
      <c r="DB39">
        <v>4.249690566956188E-2</v>
      </c>
      <c r="DC39">
        <v>2.8202167819055601E-2</v>
      </c>
      <c r="DD39">
        <v>3.6070030497911354E-2</v>
      </c>
      <c r="DE39">
        <v>5.0172912461362573E-2</v>
      </c>
      <c r="DF39">
        <v>1.6078796552354335E-2</v>
      </c>
      <c r="DG39">
        <v>1.3919245615985787E-2</v>
      </c>
      <c r="DH39">
        <v>3.2831000284776701E-2</v>
      </c>
      <c r="DI39">
        <v>3.8445692037441415E-2</v>
      </c>
      <c r="DJ39">
        <v>2.9696413762805962E-2</v>
      </c>
      <c r="DK39">
        <v>4.6495434230202859E-2</v>
      </c>
      <c r="DL39">
        <v>4.6077227844179669E-2</v>
      </c>
      <c r="DM39">
        <v>3.771321655166826E-2</v>
      </c>
      <c r="DN39">
        <v>2.3797369259001666E-2</v>
      </c>
      <c r="DO39">
        <v>2.1172230437909612E-2</v>
      </c>
      <c r="DP39">
        <v>2.0840532382311538E-2</v>
      </c>
      <c r="DQ39">
        <v>2.075357125938293E-2</v>
      </c>
      <c r="DR39">
        <v>2.0643827525103298E-2</v>
      </c>
      <c r="DS39">
        <v>2.0464381823217526E-2</v>
      </c>
      <c r="DT39">
        <v>2.0078294248321749E-2</v>
      </c>
      <c r="DU39">
        <v>1.948691963551763E-2</v>
      </c>
      <c r="DV39">
        <v>1.8829310778670338E-2</v>
      </c>
      <c r="DW39">
        <v>1.8132644954492516E-2</v>
      </c>
      <c r="DX39">
        <v>1.7410915787283932E-2</v>
      </c>
      <c r="DY39">
        <v>1.6660466050148148E-2</v>
      </c>
      <c r="DZ39">
        <v>1.5880645390822679E-2</v>
      </c>
      <c r="EA39">
        <v>1.5065618598773867E-2</v>
      </c>
      <c r="EB39">
        <v>1.4215353201077363E-2</v>
      </c>
      <c r="EC39">
        <v>1.3334360815709934E-2</v>
      </c>
      <c r="ED39">
        <v>1.2436104988897911E-2</v>
      </c>
      <c r="EE39">
        <v>1.1618157863217071E-2</v>
      </c>
      <c r="EF39">
        <v>1.0810452847000107E-2</v>
      </c>
      <c r="EG39">
        <v>1.0030421486821206E-2</v>
      </c>
      <c r="EH39">
        <v>9.2933052035695241E-3</v>
      </c>
      <c r="EI39">
        <v>8.6131011578480798E-3</v>
      </c>
      <c r="EJ39">
        <v>7.9171686902077543E-3</v>
      </c>
      <c r="EK39">
        <v>7.3019828060176817E-3</v>
      </c>
      <c r="EL39">
        <v>6.7672595229764099E-3</v>
      </c>
      <c r="EM39">
        <v>6.3143723754395253E-3</v>
      </c>
      <c r="EN39">
        <v>5.9468723543645297E-3</v>
      </c>
      <c r="EO39">
        <v>5.6691267716020288E-3</v>
      </c>
      <c r="EP39">
        <v>5.4744988306925091E-3</v>
      </c>
      <c r="EQ39">
        <v>5.3524193846039569E-3</v>
      </c>
      <c r="ER39">
        <v>5.2951653928450249E-3</v>
      </c>
      <c r="ES39">
        <v>5.3068366834552183E-3</v>
      </c>
      <c r="ET39">
        <v>5.3829583445843543E-3</v>
      </c>
      <c r="EU39">
        <v>5.5197415368679614E-3</v>
      </c>
      <c r="EV39">
        <v>5.7074378155785865E-3</v>
      </c>
      <c r="EW39">
        <v>5.9305143093979495E-3</v>
      </c>
      <c r="EX39">
        <v>6.1637185953447027E-3</v>
      </c>
      <c r="EY39">
        <v>6.3501234370328952E-3</v>
      </c>
      <c r="EZ39">
        <v>6.443352460909324E-3</v>
      </c>
      <c r="FA39">
        <v>6.4102340679397241E-3</v>
      </c>
      <c r="FB39">
        <v>6.2441522400276117E-3</v>
      </c>
    </row>
    <row r="40" spans="1:158" x14ac:dyDescent="0.2">
      <c r="A40" t="s">
        <v>506</v>
      </c>
      <c r="B40" t="str">
        <f>_xlfn.XLOOKUP(A40,'Country Code &amp; Info'!A:A,'Country Code &amp; Info'!B:B)</f>
        <v>Australia</v>
      </c>
      <c r="C40" t="s">
        <v>626</v>
      </c>
      <c r="D40" t="s">
        <v>625</v>
      </c>
      <c r="E40" t="s">
        <v>624</v>
      </c>
      <c r="F40" t="s">
        <v>623</v>
      </c>
      <c r="G40">
        <v>2028</v>
      </c>
      <c r="H40" s="6">
        <v>1465238</v>
      </c>
      <c r="I40" s="5">
        <f t="shared" si="0"/>
        <v>2.605331949611811E-2</v>
      </c>
      <c r="L40">
        <f>VLOOKUP(M40,'Country Code &amp; Info'!A:E,5)</f>
        <v>0</v>
      </c>
      <c r="M40" s="2" t="s">
        <v>152</v>
      </c>
      <c r="N40" s="3">
        <v>378234.19535006199</v>
      </c>
      <c r="O40" s="3">
        <v>351698.87728853</v>
      </c>
      <c r="P40" s="3">
        <v>360544.02887770702</v>
      </c>
      <c r="Q40" s="3">
        <v>374022.28350092901</v>
      </c>
      <c r="R40" s="3">
        <v>393818.54260385002</v>
      </c>
      <c r="S40" s="3">
        <v>421196.24303520902</v>
      </c>
      <c r="T40" s="3">
        <v>447782.28005450399</v>
      </c>
      <c r="U40" s="3">
        <v>479067.07874536898</v>
      </c>
      <c r="V40" s="3">
        <v>502616.922912282</v>
      </c>
      <c r="W40" s="3">
        <v>524984.82057594496</v>
      </c>
      <c r="X40" s="3">
        <v>548468.62949626101</v>
      </c>
      <c r="Y40" s="3">
        <v>555477.45603329805</v>
      </c>
      <c r="Z40" s="3">
        <v>563502.00465737097</v>
      </c>
      <c r="AA40" s="3">
        <v>583576.68070790102</v>
      </c>
      <c r="AB40" s="3">
        <v>613547.01610861695</v>
      </c>
      <c r="AC40" s="3">
        <v>634982.75011601194</v>
      </c>
      <c r="AD40" s="3">
        <v>674222.58611975901</v>
      </c>
      <c r="AE40" s="3">
        <v>721653.16854064097</v>
      </c>
      <c r="AF40" s="3">
        <v>752321.19517025305</v>
      </c>
      <c r="AG40" s="3">
        <v>773538.28377027705</v>
      </c>
      <c r="AH40" s="3">
        <v>801439.83325717296</v>
      </c>
      <c r="AI40" s="3">
        <v>841650.40385423403</v>
      </c>
      <c r="AJ40" s="3">
        <v>855183.12946601305</v>
      </c>
      <c r="AK40" s="3">
        <v>867086.63349169795</v>
      </c>
      <c r="AL40" s="3">
        <v>895553.95500278997</v>
      </c>
      <c r="AM40" s="3">
        <v>929984.14655973995</v>
      </c>
      <c r="AN40" s="3">
        <v>957601.34056882805</v>
      </c>
      <c r="AO40" s="3">
        <v>1002125.430718</v>
      </c>
      <c r="AP40" s="3">
        <v>1048300.59251764</v>
      </c>
      <c r="AQ40" s="3">
        <v>1087835.3797744999</v>
      </c>
      <c r="AR40" s="3">
        <v>1113723</v>
      </c>
      <c r="AS40" s="3">
        <v>1137303</v>
      </c>
      <c r="AT40" s="3">
        <v>1161005</v>
      </c>
      <c r="AU40" s="3">
        <v>1185100</v>
      </c>
      <c r="AV40" s="3">
        <v>1209565</v>
      </c>
      <c r="AW40" s="3">
        <v>1234318</v>
      </c>
      <c r="AX40" s="3">
        <v>1259101</v>
      </c>
      <c r="AY40" s="3">
        <v>1283637</v>
      </c>
      <c r="AZ40" s="3">
        <v>1307807</v>
      </c>
      <c r="BA40" s="3">
        <v>1331521</v>
      </c>
      <c r="BB40" s="3">
        <v>1354704</v>
      </c>
      <c r="BC40" s="3">
        <v>1377274</v>
      </c>
      <c r="BD40" s="3">
        <v>1399146</v>
      </c>
      <c r="BE40" s="3">
        <v>1420225</v>
      </c>
      <c r="BF40" s="3">
        <v>1440414</v>
      </c>
      <c r="BG40" s="3">
        <v>1459621</v>
      </c>
      <c r="BH40" s="3">
        <v>1477773</v>
      </c>
      <c r="BI40" s="3">
        <v>1494942</v>
      </c>
      <c r="BJ40" s="3">
        <v>1511103</v>
      </c>
      <c r="BK40" s="3">
        <v>1526260</v>
      </c>
      <c r="BL40" s="3">
        <v>1540444</v>
      </c>
      <c r="BM40" s="3">
        <v>1553712</v>
      </c>
      <c r="BN40" s="3">
        <v>1566013</v>
      </c>
      <c r="BO40" s="3">
        <v>1577448</v>
      </c>
      <c r="BP40" s="3">
        <v>1588123</v>
      </c>
      <c r="BQ40" s="3">
        <v>1598151</v>
      </c>
      <c r="BR40" s="3">
        <v>1607655</v>
      </c>
      <c r="BS40" s="3">
        <v>1616769</v>
      </c>
      <c r="BT40" s="3">
        <v>1625620</v>
      </c>
      <c r="BU40" s="3">
        <v>1634321</v>
      </c>
      <c r="BV40" s="3">
        <v>1642975</v>
      </c>
      <c r="BW40" s="3">
        <v>1651694</v>
      </c>
      <c r="BX40" s="3">
        <v>1660585</v>
      </c>
      <c r="BY40" s="3">
        <v>1669751</v>
      </c>
      <c r="BZ40" s="3">
        <v>1679281</v>
      </c>
      <c r="CA40" s="3">
        <v>1689240</v>
      </c>
      <c r="CB40" s="3">
        <v>1699652</v>
      </c>
      <c r="CC40" s="3">
        <v>1710445</v>
      </c>
      <c r="CD40" s="3">
        <v>1721466</v>
      </c>
      <c r="CE40" s="3">
        <v>1732501</v>
      </c>
      <c r="CF40" s="3">
        <v>1743319</v>
      </c>
      <c r="CG40" s="3">
        <v>81135722.888875395</v>
      </c>
      <c r="CI40" t="s">
        <v>144</v>
      </c>
      <c r="CJ40">
        <v>0</v>
      </c>
      <c r="CK40">
        <v>4.3682064689675171E-2</v>
      </c>
      <c r="CL40">
        <v>1.0894764730342343E-2</v>
      </c>
      <c r="CM40">
        <v>-2.0432770414199219E-2</v>
      </c>
      <c r="CN40">
        <v>9.6483823201831687E-3</v>
      </c>
      <c r="CO40">
        <v>4.2827804033207739E-2</v>
      </c>
      <c r="CP40">
        <v>3.4966829109998043E-2</v>
      </c>
      <c r="CQ40">
        <v>4.4262104038712113E-2</v>
      </c>
      <c r="CR40">
        <v>4.7917721543738523E-2</v>
      </c>
      <c r="CS40">
        <v>3.8882133801973806E-2</v>
      </c>
      <c r="CT40">
        <v>3.7874939944392727E-2</v>
      </c>
      <c r="CU40">
        <v>1.9433052427795472E-2</v>
      </c>
      <c r="CV40">
        <v>7.6879569105874346E-3</v>
      </c>
      <c r="CW40">
        <v>-9.34205177499281E-3</v>
      </c>
      <c r="CX40">
        <v>1.8115830305281522E-2</v>
      </c>
      <c r="CY40">
        <v>7.6678445272648776E-3</v>
      </c>
      <c r="CZ40">
        <v>1.5530544245453193E-2</v>
      </c>
      <c r="DA40">
        <v>2.492001286784995E-2</v>
      </c>
      <c r="DB40">
        <v>1.9927281162490651E-3</v>
      </c>
      <c r="DC40">
        <v>-2.978104780746782E-2</v>
      </c>
      <c r="DD40">
        <v>1.8986917246288204E-2</v>
      </c>
      <c r="DE40">
        <v>-1.8268529085579854E-2</v>
      </c>
      <c r="DF40">
        <v>-4.0282567105319189E-2</v>
      </c>
      <c r="DG40">
        <v>-1.1301558307142301E-2</v>
      </c>
      <c r="DH40">
        <v>8.9318708887320408E-3</v>
      </c>
      <c r="DI40">
        <v>1.8220674750327959E-2</v>
      </c>
      <c r="DJ40">
        <v>1.619414024089405E-2</v>
      </c>
      <c r="DK40">
        <v>2.6710108146678291E-2</v>
      </c>
      <c r="DL40">
        <v>2.1525947878620499E-2</v>
      </c>
      <c r="DM40">
        <v>2.2039066247845129E-2</v>
      </c>
      <c r="DN40">
        <v>2.0559023608565985E-2</v>
      </c>
      <c r="DO40">
        <v>1.8037590781509572E-2</v>
      </c>
      <c r="DP40">
        <v>1.5794131271664291E-2</v>
      </c>
      <c r="DQ40">
        <v>1.4566038115630064E-2</v>
      </c>
      <c r="DR40">
        <v>1.4187659761517812E-2</v>
      </c>
      <c r="DS40">
        <v>1.4154544926597179E-2</v>
      </c>
      <c r="DT40">
        <v>1.4143549431747449E-2</v>
      </c>
      <c r="DU40">
        <v>1.4120449688505454E-2</v>
      </c>
      <c r="DV40">
        <v>1.4095271363058659E-2</v>
      </c>
      <c r="DW40">
        <v>1.4057424895680404E-2</v>
      </c>
      <c r="DX40">
        <v>1.398109978268347E-2</v>
      </c>
      <c r="DY40">
        <v>1.3867295743836605E-2</v>
      </c>
      <c r="DZ40">
        <v>1.363022377106371E-2</v>
      </c>
      <c r="EA40">
        <v>1.3387049623120761E-2</v>
      </c>
      <c r="EB40">
        <v>1.3162169805618129E-2</v>
      </c>
      <c r="EC40">
        <v>1.2955486938106775E-2</v>
      </c>
      <c r="ED40">
        <v>1.2770068301958926E-2</v>
      </c>
      <c r="EE40">
        <v>1.2591135603755133E-2</v>
      </c>
      <c r="EF40">
        <v>1.2435083041145711E-2</v>
      </c>
      <c r="EG40">
        <v>1.2334013899349516E-2</v>
      </c>
      <c r="EH40">
        <v>1.2290309370369457E-2</v>
      </c>
      <c r="EI40">
        <v>1.2302712512967995E-2</v>
      </c>
      <c r="EJ40">
        <v>1.2356305914939192E-2</v>
      </c>
      <c r="EK40">
        <v>1.2443741162081468E-2</v>
      </c>
      <c r="EL40">
        <v>1.2572802665328453E-2</v>
      </c>
      <c r="EM40">
        <v>1.2724596322907678E-2</v>
      </c>
      <c r="EN40">
        <v>1.2888495583443182E-2</v>
      </c>
      <c r="EO40">
        <v>1.3059749408376398E-2</v>
      </c>
      <c r="EP40">
        <v>1.324450544973188E-2</v>
      </c>
      <c r="EQ40">
        <v>1.345517681393571E-2</v>
      </c>
      <c r="ER40">
        <v>1.3690286987493083E-2</v>
      </c>
      <c r="ES40">
        <v>1.3959002592265124E-2</v>
      </c>
      <c r="ET40">
        <v>1.4180524715014631E-2</v>
      </c>
      <c r="EU40">
        <v>1.4445772421884051E-2</v>
      </c>
      <c r="EV40">
        <v>1.4747848273303221E-2</v>
      </c>
      <c r="EW40">
        <v>1.5059592527618682E-2</v>
      </c>
      <c r="EX40">
        <v>1.5358490588947893E-2</v>
      </c>
      <c r="EY40">
        <v>1.5635217846861948E-2</v>
      </c>
      <c r="EZ40">
        <v>1.5880027686039355E-2</v>
      </c>
      <c r="FA40">
        <v>1.6093484775516975E-2</v>
      </c>
      <c r="FB40">
        <v>1.6276804731005345E-2</v>
      </c>
    </row>
    <row r="41" spans="1:158" x14ac:dyDescent="0.2">
      <c r="A41" t="s">
        <v>506</v>
      </c>
      <c r="B41" t="str">
        <f>_xlfn.XLOOKUP(A41,'Country Code &amp; Info'!A:A,'Country Code &amp; Info'!B:B)</f>
        <v>Australia</v>
      </c>
      <c r="C41" t="s">
        <v>626</v>
      </c>
      <c r="D41" t="s">
        <v>625</v>
      </c>
      <c r="E41" t="s">
        <v>624</v>
      </c>
      <c r="F41" t="s">
        <v>623</v>
      </c>
      <c r="G41">
        <v>2029</v>
      </c>
      <c r="H41" s="6">
        <v>1503479</v>
      </c>
      <c r="I41" s="5">
        <f t="shared" si="0"/>
        <v>2.6098831725630989E-2</v>
      </c>
      <c r="L41" t="str">
        <f>VLOOKUP(M41,'Country Code &amp; Info'!A:E,5)</f>
        <v>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v>
      </c>
      <c r="M41" s="2" t="s">
        <v>144</v>
      </c>
      <c r="N41" s="3">
        <v>202042.84996794199</v>
      </c>
      <c r="O41" s="3">
        <v>210868.49881032799</v>
      </c>
      <c r="P41" s="3">
        <v>213165.861493907</v>
      </c>
      <c r="Q41" s="3">
        <v>208810.292385857</v>
      </c>
      <c r="R41" s="3">
        <v>210824.97391918499</v>
      </c>
      <c r="S41" s="3">
        <v>219854.144587502</v>
      </c>
      <c r="T41" s="3">
        <v>227541.746890418</v>
      </c>
      <c r="U41" s="3">
        <v>237613.22336443199</v>
      </c>
      <c r="V41" s="3">
        <v>248999.10763671901</v>
      </c>
      <c r="W41" s="3">
        <v>258680.72425642199</v>
      </c>
      <c r="X41" s="3">
        <v>268478.24115240597</v>
      </c>
      <c r="Y41" s="3">
        <v>273695.59288844297</v>
      </c>
      <c r="Z41" s="3">
        <v>275799.75281318702</v>
      </c>
      <c r="AA41" s="3">
        <v>273223.21724287601</v>
      </c>
      <c r="AB41" s="3">
        <v>278172.882681911</v>
      </c>
      <c r="AC41" s="3">
        <v>280305.86909801699</v>
      </c>
      <c r="AD41" s="3">
        <v>284659.17180030397</v>
      </c>
      <c r="AE41" s="3">
        <v>291752.88202451903</v>
      </c>
      <c r="AF41" s="3">
        <v>292334.266195526</v>
      </c>
      <c r="AG41" s="3">
        <v>283628.245438196</v>
      </c>
      <c r="AH41" s="3">
        <v>289013.47146304097</v>
      </c>
      <c r="AI41" s="3">
        <v>283733.62045349402</v>
      </c>
      <c r="AJ41" s="3">
        <v>272304.10184754099</v>
      </c>
      <c r="AK41" s="3">
        <v>269226.64116323699</v>
      </c>
      <c r="AL41" s="3">
        <v>271631.338761914</v>
      </c>
      <c r="AM41" s="3">
        <v>276580.64503749099</v>
      </c>
      <c r="AN41" s="3">
        <v>281059.63079114503</v>
      </c>
      <c r="AO41" s="3">
        <v>288566.763925242</v>
      </c>
      <c r="AP41" s="3">
        <v>294778.43704499898</v>
      </c>
      <c r="AQ41" s="3">
        <v>301275.07854746998</v>
      </c>
      <c r="AR41" s="3">
        <v>307469</v>
      </c>
      <c r="AS41" s="3">
        <v>313015</v>
      </c>
      <c r="AT41" s="3">
        <v>317958.8</v>
      </c>
      <c r="AU41" s="3">
        <v>322590.2</v>
      </c>
      <c r="AV41" s="3">
        <v>327167</v>
      </c>
      <c r="AW41" s="3">
        <v>331797.90000000002</v>
      </c>
      <c r="AX41" s="3">
        <v>336490.7</v>
      </c>
      <c r="AY41" s="3">
        <v>341242.1</v>
      </c>
      <c r="AZ41" s="3">
        <v>346052</v>
      </c>
      <c r="BA41" s="3">
        <v>350916.6</v>
      </c>
      <c r="BB41" s="3">
        <v>355822.8</v>
      </c>
      <c r="BC41" s="3">
        <v>360757.1</v>
      </c>
      <c r="BD41" s="3">
        <v>365674.3</v>
      </c>
      <c r="BE41" s="3">
        <v>370569.6</v>
      </c>
      <c r="BF41" s="3">
        <v>375447.1</v>
      </c>
      <c r="BG41" s="3">
        <v>380311.2</v>
      </c>
      <c r="BH41" s="3">
        <v>385167.8</v>
      </c>
      <c r="BI41" s="3">
        <v>390017.5</v>
      </c>
      <c r="BJ41" s="3">
        <v>394867.4</v>
      </c>
      <c r="BK41" s="3">
        <v>399737.7</v>
      </c>
      <c r="BL41" s="3">
        <v>404650.6</v>
      </c>
      <c r="BM41" s="3">
        <v>409628.9</v>
      </c>
      <c r="BN41" s="3">
        <v>414690.4</v>
      </c>
      <c r="BO41" s="3">
        <v>419850.7</v>
      </c>
      <c r="BP41" s="3">
        <v>425129.4</v>
      </c>
      <c r="BQ41" s="3">
        <v>430539</v>
      </c>
      <c r="BR41" s="3">
        <v>436088</v>
      </c>
      <c r="BS41" s="3">
        <v>441783.2</v>
      </c>
      <c r="BT41" s="3">
        <v>447634.4</v>
      </c>
      <c r="BU41" s="3">
        <v>453657.4</v>
      </c>
      <c r="BV41" s="3">
        <v>459868.1</v>
      </c>
      <c r="BW41" s="3">
        <v>466287.4</v>
      </c>
      <c r="BX41" s="3">
        <v>472899.6</v>
      </c>
      <c r="BY41" s="3">
        <v>479731</v>
      </c>
      <c r="BZ41" s="3">
        <v>486806</v>
      </c>
      <c r="CA41" s="3">
        <v>494137.1</v>
      </c>
      <c r="CB41" s="3">
        <v>501726.3</v>
      </c>
      <c r="CC41" s="3">
        <v>509570.9</v>
      </c>
      <c r="CD41" s="3">
        <v>517662.9</v>
      </c>
      <c r="CE41" s="3">
        <v>525993.9</v>
      </c>
      <c r="CF41" s="3">
        <v>534555.4</v>
      </c>
      <c r="CG41" s="3">
        <v>24674583.673683662</v>
      </c>
      <c r="CI41" t="s">
        <v>128</v>
      </c>
      <c r="CO41">
        <v>0</v>
      </c>
      <c r="CP41">
        <v>-3.6077666855479529E-2</v>
      </c>
      <c r="CQ41">
        <v>1.3811452878330854E-2</v>
      </c>
      <c r="CR41">
        <v>-5.3448641191236379E-2</v>
      </c>
      <c r="CS41">
        <v>6.3510999982763883E-2</v>
      </c>
      <c r="CT41">
        <v>0.10045657218195947</v>
      </c>
      <c r="CU41">
        <v>5.0911191816700452E-2</v>
      </c>
      <c r="CV41">
        <v>4.7437822967556054E-2</v>
      </c>
      <c r="CW41">
        <v>7.2531032034561793E-2</v>
      </c>
      <c r="CX41">
        <v>7.1759496736685913E-2</v>
      </c>
      <c r="CY41">
        <v>6.3761866998504502E-2</v>
      </c>
      <c r="CZ41">
        <v>8.1534321577367397E-2</v>
      </c>
      <c r="DA41">
        <v>8.5350804623097298E-2</v>
      </c>
      <c r="DB41">
        <v>5.2479533753511998E-2</v>
      </c>
      <c r="DC41">
        <v>-7.820884981696008E-2</v>
      </c>
      <c r="DD41">
        <v>4.5037256435771944E-2</v>
      </c>
      <c r="DE41">
        <v>4.1371976661975118E-2</v>
      </c>
      <c r="DF41">
        <v>3.6559013146929553E-2</v>
      </c>
      <c r="DG41">
        <v>1.7853545823056871E-2</v>
      </c>
      <c r="DH41">
        <v>7.3860066133746294E-3</v>
      </c>
      <c r="DI41">
        <v>-2.8282407609860338E-2</v>
      </c>
      <c r="DJ41">
        <v>-1.0325076659438714E-3</v>
      </c>
      <c r="DK41">
        <v>1.5456843079207028E-2</v>
      </c>
      <c r="DL41">
        <v>1.7600210671264271E-2</v>
      </c>
      <c r="DM41">
        <v>1.5467764739605983E-2</v>
      </c>
      <c r="DN41">
        <v>8.0620488085711983E-3</v>
      </c>
      <c r="DO41">
        <v>3.653576220326471E-3</v>
      </c>
      <c r="DP41">
        <v>1.2141669871723604E-3</v>
      </c>
      <c r="DQ41">
        <v>3.3247718837059459E-4</v>
      </c>
      <c r="DR41">
        <v>7.0721632767312137E-4</v>
      </c>
      <c r="DS41">
        <v>1.4703144375221022E-3</v>
      </c>
      <c r="DT41">
        <v>2.28216629863498E-3</v>
      </c>
      <c r="DU41">
        <v>3.2113098257455786E-3</v>
      </c>
      <c r="DV41">
        <v>4.1817023518493368E-3</v>
      </c>
      <c r="DW41">
        <v>5.1353887693725842E-3</v>
      </c>
      <c r="DX41">
        <v>6.0266964416120228E-3</v>
      </c>
      <c r="DY41">
        <v>6.8269314004381076E-3</v>
      </c>
      <c r="DZ41">
        <v>7.4859801270474868E-3</v>
      </c>
      <c r="EA41">
        <v>8.0143518909889799E-3</v>
      </c>
      <c r="EB41">
        <v>8.3784456589990342E-3</v>
      </c>
      <c r="EC41">
        <v>8.568070298444086E-3</v>
      </c>
      <c r="ED41">
        <v>8.6074913487992344E-3</v>
      </c>
      <c r="EE41">
        <v>8.5565437689774093E-3</v>
      </c>
      <c r="EF41">
        <v>8.4339271825033535E-3</v>
      </c>
      <c r="EG41">
        <v>8.2410321284762666E-3</v>
      </c>
      <c r="EH41">
        <v>7.9799023932893842E-3</v>
      </c>
      <c r="EI41">
        <v>7.6739293406773434E-3</v>
      </c>
      <c r="EJ41">
        <v>7.4324168234285448E-3</v>
      </c>
      <c r="EK41">
        <v>7.2284094540375765E-3</v>
      </c>
      <c r="EL41">
        <v>7.0600100857287629E-3</v>
      </c>
      <c r="EM41">
        <v>6.928839861734426E-3</v>
      </c>
      <c r="EN41">
        <v>6.8606415142804522E-3</v>
      </c>
      <c r="EO41">
        <v>6.8800690908070727E-3</v>
      </c>
      <c r="EP41">
        <v>7.0542772628146011E-3</v>
      </c>
      <c r="EQ41">
        <v>7.3784683222899439E-3</v>
      </c>
      <c r="ER41">
        <v>7.8370693285347848E-3</v>
      </c>
      <c r="ES41">
        <v>8.4296498972669109E-3</v>
      </c>
      <c r="ET41">
        <v>9.1920085878303137E-3</v>
      </c>
      <c r="EU41">
        <v>1.0121410237163175E-2</v>
      </c>
      <c r="EV41">
        <v>1.1180878479793765E-2</v>
      </c>
      <c r="EW41">
        <v>1.2305000911896569E-2</v>
      </c>
      <c r="EX41">
        <v>1.3420327718493441E-2</v>
      </c>
      <c r="EY41">
        <v>1.4468698109824318E-2</v>
      </c>
      <c r="EZ41">
        <v>1.5371698352863117E-2</v>
      </c>
      <c r="FA41">
        <v>1.6061929865627267E-2</v>
      </c>
      <c r="FB41">
        <v>1.652043211168519E-2</v>
      </c>
    </row>
    <row r="42" spans="1:158" x14ac:dyDescent="0.2">
      <c r="A42" t="s">
        <v>506</v>
      </c>
      <c r="B42" t="str">
        <f>_xlfn.XLOOKUP(A42,'Country Code &amp; Info'!A:A,'Country Code &amp; Info'!B:B)</f>
        <v>Australia</v>
      </c>
      <c r="C42" t="s">
        <v>626</v>
      </c>
      <c r="D42" t="s">
        <v>625</v>
      </c>
      <c r="E42" t="s">
        <v>624</v>
      </c>
      <c r="F42" t="s">
        <v>623</v>
      </c>
      <c r="G42">
        <v>2030</v>
      </c>
      <c r="H42" s="6">
        <v>1542855</v>
      </c>
      <c r="I42" s="5">
        <f t="shared" si="0"/>
        <v>2.618992350408611E-2</v>
      </c>
      <c r="L42">
        <f>VLOOKUP(M42,'Country Code &amp; Info'!A:E,5)</f>
        <v>0</v>
      </c>
      <c r="M42" s="2" t="s">
        <v>128</v>
      </c>
      <c r="N42" s="3"/>
      <c r="O42" s="3"/>
      <c r="P42" s="3"/>
      <c r="Q42" s="3"/>
      <c r="R42" s="3"/>
      <c r="S42" s="3">
        <v>1817875.9632880399</v>
      </c>
      <c r="T42" s="3">
        <v>1752291.2398999501</v>
      </c>
      <c r="U42" s="3">
        <v>1776492.92778894</v>
      </c>
      <c r="V42" s="3">
        <v>1681541.79471278</v>
      </c>
      <c r="W42" s="3">
        <v>1788338.1956078</v>
      </c>
      <c r="X42" s="3">
        <v>1967988.52064063</v>
      </c>
      <c r="Y42" s="3">
        <v>2068181.1617080299</v>
      </c>
      <c r="Z42" s="3">
        <v>2166291.1735219699</v>
      </c>
      <c r="AA42" s="3">
        <v>2323414.5080248802</v>
      </c>
      <c r="AB42" s="3">
        <v>2490141.5638314602</v>
      </c>
      <c r="AC42" s="3">
        <v>2648917.6390319299</v>
      </c>
      <c r="AD42" s="3">
        <v>2864895.3416447202</v>
      </c>
      <c r="AE42" s="3">
        <v>3109416.4642150602</v>
      </c>
      <c r="AF42" s="3">
        <v>3272597.1905025602</v>
      </c>
      <c r="AG42" s="3">
        <v>3016651.1283191401</v>
      </c>
      <c r="AH42" s="3">
        <v>3152512.8187625101</v>
      </c>
      <c r="AI42" s="3">
        <v>3282938.5055269301</v>
      </c>
      <c r="AJ42" s="3">
        <v>3402959.4975110502</v>
      </c>
      <c r="AK42" s="3">
        <v>3463714.39083387</v>
      </c>
      <c r="AL42" s="3">
        <v>3489297.4082314102</v>
      </c>
      <c r="AM42" s="3">
        <v>3390611.6766597801</v>
      </c>
      <c r="AN42" s="3">
        <v>3387110.8441113899</v>
      </c>
      <c r="AO42" s="3">
        <v>3439464.8849207</v>
      </c>
      <c r="AP42" s="3">
        <v>3500000.1914917198</v>
      </c>
      <c r="AQ42" s="3">
        <v>3554137.3710422898</v>
      </c>
      <c r="AR42" s="3">
        <v>3582791</v>
      </c>
      <c r="AS42" s="3">
        <v>3595881</v>
      </c>
      <c r="AT42" s="3">
        <v>3600247</v>
      </c>
      <c r="AU42" s="3">
        <v>3601444</v>
      </c>
      <c r="AV42" s="3">
        <v>3603991</v>
      </c>
      <c r="AW42" s="3">
        <v>3609290</v>
      </c>
      <c r="AX42" s="3">
        <v>3617527</v>
      </c>
      <c r="AY42" s="3">
        <v>3629144</v>
      </c>
      <c r="AZ42" s="3">
        <v>3644320</v>
      </c>
      <c r="BA42" s="3">
        <v>3663035</v>
      </c>
      <c r="BB42" s="3">
        <v>3685111</v>
      </c>
      <c r="BC42" s="3">
        <v>3710269</v>
      </c>
      <c r="BD42" s="3">
        <v>3738044</v>
      </c>
      <c r="BE42" s="3">
        <v>3768002</v>
      </c>
      <c r="BF42" s="3">
        <v>3799572</v>
      </c>
      <c r="BG42" s="3">
        <v>3832127</v>
      </c>
      <c r="BH42" s="3">
        <v>3865112</v>
      </c>
      <c r="BI42" s="3">
        <v>3898184</v>
      </c>
      <c r="BJ42" s="3">
        <v>3931061</v>
      </c>
      <c r="BK42" s="3">
        <v>3963457</v>
      </c>
      <c r="BL42" s="3">
        <v>3995085</v>
      </c>
      <c r="BM42" s="3">
        <v>4025743</v>
      </c>
      <c r="BN42" s="3">
        <v>4055664</v>
      </c>
      <c r="BO42" s="3">
        <v>4084980</v>
      </c>
      <c r="BP42" s="3">
        <v>4113820</v>
      </c>
      <c r="BQ42" s="3">
        <v>4142324</v>
      </c>
      <c r="BR42" s="3">
        <v>4170743</v>
      </c>
      <c r="BS42" s="3">
        <v>4199438</v>
      </c>
      <c r="BT42" s="3">
        <v>4229062</v>
      </c>
      <c r="BU42" s="3">
        <v>4260266</v>
      </c>
      <c r="BV42" s="3">
        <v>4293654</v>
      </c>
      <c r="BW42" s="3">
        <v>4329848</v>
      </c>
      <c r="BX42" s="3">
        <v>4369648</v>
      </c>
      <c r="BY42" s="3">
        <v>4413875</v>
      </c>
      <c r="BZ42" s="3">
        <v>4463226</v>
      </c>
      <c r="CA42" s="3">
        <v>4518146</v>
      </c>
      <c r="CB42" s="3">
        <v>4578781</v>
      </c>
      <c r="CC42" s="3">
        <v>4645030</v>
      </c>
      <c r="CD42" s="3">
        <v>4716432</v>
      </c>
      <c r="CE42" s="3">
        <v>4792187</v>
      </c>
      <c r="CF42" s="3">
        <v>4871356</v>
      </c>
      <c r="CG42" s="3">
        <v>234415699.40182954</v>
      </c>
      <c r="CI42" t="s">
        <v>122</v>
      </c>
      <c r="CJ42">
        <v>0</v>
      </c>
      <c r="CK42">
        <v>9.1037913184305541E-2</v>
      </c>
      <c r="CL42">
        <v>4.6285532528806295E-2</v>
      </c>
      <c r="CM42">
        <v>2.6057453064987079E-4</v>
      </c>
      <c r="CN42">
        <v>6.6555830735806065E-3</v>
      </c>
      <c r="CO42">
        <v>2.009172465351261E-3</v>
      </c>
      <c r="CP42">
        <v>3.3838146515390743E-2</v>
      </c>
      <c r="CQ42">
        <v>2.5926690526044016E-2</v>
      </c>
      <c r="CR42">
        <v>2.8345660474350831E-2</v>
      </c>
      <c r="CS42">
        <v>-7.4851062500316257E-3</v>
      </c>
      <c r="CT42">
        <v>4.8645684397827793E-2</v>
      </c>
      <c r="CU42">
        <v>5.475937315842172E-3</v>
      </c>
      <c r="CV42">
        <v>1.2774643040642797E-3</v>
      </c>
      <c r="CW42">
        <v>7.6592439150699576E-2</v>
      </c>
      <c r="CX42">
        <v>9.2541655916516641E-2</v>
      </c>
      <c r="CY42">
        <v>7.2560718536030855E-2</v>
      </c>
      <c r="CZ42">
        <v>5.576743665335826E-2</v>
      </c>
      <c r="DA42">
        <v>5.9922803396081248E-2</v>
      </c>
      <c r="DB42">
        <v>8.4271804944641593E-2</v>
      </c>
      <c r="DC42">
        <v>1.8291757739294923E-2</v>
      </c>
      <c r="DD42">
        <v>7.434452818714532E-2</v>
      </c>
      <c r="DE42">
        <v>9.996915864905298E-2</v>
      </c>
      <c r="DF42">
        <v>5.4114582517531762E-2</v>
      </c>
      <c r="DG42">
        <v>2.6992079317317952E-2</v>
      </c>
      <c r="DH42">
        <v>3.6524680835876122E-2</v>
      </c>
      <c r="DI42">
        <v>4.1063940872882787E-2</v>
      </c>
      <c r="DJ42">
        <v>1.6706640361451752E-2</v>
      </c>
      <c r="DK42">
        <v>-7.3549020058953918E-3</v>
      </c>
      <c r="DL42">
        <v>1.6237741043945153E-2</v>
      </c>
      <c r="DM42">
        <v>2.0651258449896126E-2</v>
      </c>
      <c r="DN42">
        <v>2.7958629429330362E-2</v>
      </c>
      <c r="DO42">
        <v>2.5719652233305412E-2</v>
      </c>
      <c r="DP42">
        <v>2.1515258712575758E-2</v>
      </c>
      <c r="DQ42">
        <v>1.8074409393124879E-2</v>
      </c>
      <c r="DR42">
        <v>1.6595782995922681E-2</v>
      </c>
      <c r="DS42">
        <v>1.6703744182092306E-2</v>
      </c>
      <c r="DT42">
        <v>1.7077838656960553E-2</v>
      </c>
      <c r="DU42">
        <v>1.765131035270362E-2</v>
      </c>
      <c r="DV42">
        <v>1.8329691294331818E-2</v>
      </c>
      <c r="DW42">
        <v>1.9000768357154474E-2</v>
      </c>
      <c r="DX42">
        <v>1.9569732254259398E-2</v>
      </c>
      <c r="DY42">
        <v>2.001076433665272E-2</v>
      </c>
      <c r="DZ42">
        <v>2.0341793353531257E-2</v>
      </c>
      <c r="EA42">
        <v>2.0648735110446292E-2</v>
      </c>
      <c r="EB42">
        <v>2.0899932828413847E-2</v>
      </c>
      <c r="EC42">
        <v>2.1071617143483268E-2</v>
      </c>
      <c r="ED42">
        <v>2.118713409574613E-2</v>
      </c>
      <c r="EE42">
        <v>2.134556396959475E-2</v>
      </c>
      <c r="EF42">
        <v>2.1576386266765946E-2</v>
      </c>
      <c r="EG42">
        <v>2.186572721139024E-2</v>
      </c>
      <c r="EH42">
        <v>2.2181535278160247E-2</v>
      </c>
      <c r="EI42">
        <v>2.2500744167104569E-2</v>
      </c>
      <c r="EJ42">
        <v>2.2757750148773459E-2</v>
      </c>
      <c r="EK42">
        <v>2.3016111621072977E-2</v>
      </c>
      <c r="EL42">
        <v>2.3246580169265174E-2</v>
      </c>
      <c r="EM42">
        <v>2.3417712764369769E-2</v>
      </c>
      <c r="EN42">
        <v>2.3512489832037797E-2</v>
      </c>
      <c r="EO42">
        <v>2.3547478083549844E-2</v>
      </c>
      <c r="EP42">
        <v>2.3490914967573051E-2</v>
      </c>
      <c r="EQ42">
        <v>2.3310347298333811E-2</v>
      </c>
      <c r="ER42">
        <v>2.3004646895883329E-2</v>
      </c>
      <c r="ES42">
        <v>2.2609964253359038E-2</v>
      </c>
      <c r="ET42">
        <v>2.2204256727403004E-2</v>
      </c>
      <c r="EU42">
        <v>2.1813787975194954E-2</v>
      </c>
      <c r="EV42">
        <v>2.1440368150976941E-2</v>
      </c>
      <c r="EW42">
        <v>2.1086753593168028E-2</v>
      </c>
      <c r="EX42">
        <v>2.077473251859896E-2</v>
      </c>
      <c r="EY42">
        <v>2.047899212584392E-2</v>
      </c>
      <c r="EZ42">
        <v>2.029056344623914E-2</v>
      </c>
      <c r="FA42">
        <v>2.0187057256477514E-2</v>
      </c>
      <c r="FB42">
        <v>2.0124703168891811E-2</v>
      </c>
    </row>
    <row r="43" spans="1:158" x14ac:dyDescent="0.2">
      <c r="A43" t="s">
        <v>506</v>
      </c>
      <c r="B43" t="str">
        <f>_xlfn.XLOOKUP(A43,'Country Code &amp; Info'!A:A,'Country Code &amp; Info'!B:B)</f>
        <v>Australia</v>
      </c>
      <c r="C43" t="s">
        <v>626</v>
      </c>
      <c r="D43" t="s">
        <v>625</v>
      </c>
      <c r="E43" t="s">
        <v>624</v>
      </c>
      <c r="F43" t="s">
        <v>623</v>
      </c>
      <c r="G43">
        <v>2031</v>
      </c>
      <c r="H43" s="6">
        <v>1583458</v>
      </c>
      <c r="I43" s="5">
        <f t="shared" si="0"/>
        <v>2.6316795810364502E-2</v>
      </c>
      <c r="L43">
        <f>VLOOKUP(M43,'Country Code &amp; Info'!A:E,5)</f>
        <v>0</v>
      </c>
      <c r="M43" s="2" t="s">
        <v>122</v>
      </c>
      <c r="N43" s="3">
        <v>553389.03840465297</v>
      </c>
      <c r="O43" s="3">
        <v>603768.42164008203</v>
      </c>
      <c r="P43" s="3">
        <v>631714.16455977003</v>
      </c>
      <c r="Q43" s="3">
        <v>631878.77318170504</v>
      </c>
      <c r="R43" s="3">
        <v>636084.29484904802</v>
      </c>
      <c r="S43" s="3">
        <v>637362.29789990105</v>
      </c>
      <c r="T43" s="3">
        <v>658929.456719624</v>
      </c>
      <c r="U43" s="3">
        <v>676013.31682248798</v>
      </c>
      <c r="V43" s="3">
        <v>695175.36077727797</v>
      </c>
      <c r="W43" s="3">
        <v>689971.89933945599</v>
      </c>
      <c r="X43" s="3">
        <v>723536.05459809303</v>
      </c>
      <c r="Y43" s="3">
        <v>727498.09267882397</v>
      </c>
      <c r="Z43" s="3">
        <v>728427.44552349602</v>
      </c>
      <c r="AA43" s="3">
        <v>784219.48032045399</v>
      </c>
      <c r="AB43" s="3">
        <v>856792.44963129901</v>
      </c>
      <c r="AC43" s="3">
        <v>918961.92541279201</v>
      </c>
      <c r="AD43" s="3">
        <v>970210.07637509797</v>
      </c>
      <c r="AE43" s="3">
        <v>1028347.78403462</v>
      </c>
      <c r="AF43" s="3">
        <v>1115008.5079060399</v>
      </c>
      <c r="AG43" s="3">
        <v>1135403.97340991</v>
      </c>
      <c r="AH43" s="3">
        <v>1219815.0461148799</v>
      </c>
      <c r="AI43" s="3">
        <v>1341758.9299824401</v>
      </c>
      <c r="AJ43" s="3">
        <v>1414367.65431761</v>
      </c>
      <c r="AK43" s="3">
        <v>1452544.3782267999</v>
      </c>
      <c r="AL43" s="3">
        <v>1505598.0980414799</v>
      </c>
      <c r="AM43" s="3">
        <v>1567423.88931778</v>
      </c>
      <c r="AN43" s="3">
        <v>1593610.2765305601</v>
      </c>
      <c r="AO43" s="3">
        <v>1581889.42911109</v>
      </c>
      <c r="AP43" s="3">
        <v>1607575.7400211501</v>
      </c>
      <c r="AQ43" s="3">
        <v>1640774.2021061101</v>
      </c>
      <c r="AR43" s="3">
        <v>1686648</v>
      </c>
      <c r="AS43" s="3">
        <v>1730028</v>
      </c>
      <c r="AT43" s="3">
        <v>1767250</v>
      </c>
      <c r="AU43" s="3">
        <v>1799192</v>
      </c>
      <c r="AV43" s="3">
        <v>1829051</v>
      </c>
      <c r="AW43" s="3">
        <v>1859603</v>
      </c>
      <c r="AX43" s="3">
        <v>1891361</v>
      </c>
      <c r="AY43" s="3">
        <v>1924746</v>
      </c>
      <c r="AZ43" s="3">
        <v>1960026</v>
      </c>
      <c r="BA43" s="3">
        <v>1997268</v>
      </c>
      <c r="BB43" s="3">
        <v>2036354</v>
      </c>
      <c r="BC43" s="3">
        <v>2077103</v>
      </c>
      <c r="BD43" s="3">
        <v>2119355</v>
      </c>
      <c r="BE43" s="3">
        <v>2163117</v>
      </c>
      <c r="BF43" s="3">
        <v>2208326</v>
      </c>
      <c r="BG43" s="3">
        <v>2254859</v>
      </c>
      <c r="BH43" s="3">
        <v>2302633</v>
      </c>
      <c r="BI43" s="3">
        <v>2351784</v>
      </c>
      <c r="BJ43" s="3">
        <v>2402527</v>
      </c>
      <c r="BK43" s="3">
        <v>2455060</v>
      </c>
      <c r="BL43" s="3">
        <v>2509517</v>
      </c>
      <c r="BM43" s="3">
        <v>2565983</v>
      </c>
      <c r="BN43" s="3">
        <v>2624379</v>
      </c>
      <c r="BO43" s="3">
        <v>2684782</v>
      </c>
      <c r="BP43" s="3">
        <v>2747194</v>
      </c>
      <c r="BQ43" s="3">
        <v>2811527</v>
      </c>
      <c r="BR43" s="3">
        <v>2877633</v>
      </c>
      <c r="BS43" s="3">
        <v>2945394</v>
      </c>
      <c r="BT43" s="3">
        <v>3014584</v>
      </c>
      <c r="BU43" s="3">
        <v>3084855</v>
      </c>
      <c r="BV43" s="3">
        <v>3155821</v>
      </c>
      <c r="BW43" s="3">
        <v>3227174</v>
      </c>
      <c r="BX43" s="3">
        <v>3298831</v>
      </c>
      <c r="BY43" s="3">
        <v>3370791</v>
      </c>
      <c r="BZ43" s="3">
        <v>3443062</v>
      </c>
      <c r="CA43" s="3">
        <v>3515665</v>
      </c>
      <c r="CB43" s="3">
        <v>3588702</v>
      </c>
      <c r="CC43" s="3">
        <v>3662195</v>
      </c>
      <c r="CD43" s="3">
        <v>3736503</v>
      </c>
      <c r="CE43" s="3">
        <v>3811932</v>
      </c>
      <c r="CF43" s="3">
        <v>3888646</v>
      </c>
      <c r="CG43" s="3">
        <v>137709511.45785454</v>
      </c>
      <c r="CI43" t="s">
        <v>90</v>
      </c>
      <c r="CL43">
        <v>0</v>
      </c>
      <c r="CM43">
        <v>1.9013272929581548E-2</v>
      </c>
      <c r="CN43">
        <v>6.2055302827925596E-2</v>
      </c>
      <c r="CO43">
        <v>5.8434953752149577E-2</v>
      </c>
      <c r="CP43">
        <v>6.7571472226293894E-2</v>
      </c>
      <c r="CQ43">
        <v>6.0675429991734919E-2</v>
      </c>
      <c r="CR43">
        <v>4.0118137145210842E-2</v>
      </c>
      <c r="CS43">
        <v>-2.0506943900492347E-3</v>
      </c>
      <c r="CT43">
        <v>1.2101733764322109E-2</v>
      </c>
      <c r="CU43">
        <v>3.3164681708749866E-2</v>
      </c>
      <c r="CV43">
        <v>4.5227922847854041E-2</v>
      </c>
      <c r="CW43">
        <v>5.4187159331994028E-2</v>
      </c>
      <c r="CX43">
        <v>5.2588363805871952E-2</v>
      </c>
      <c r="CY43">
        <v>6.7509608339877181E-2</v>
      </c>
      <c r="CZ43">
        <v>8.4528877290765747E-2</v>
      </c>
      <c r="DA43">
        <v>0.10799577084958401</v>
      </c>
      <c r="DB43">
        <v>5.6297790085084953E-2</v>
      </c>
      <c r="DC43">
        <v>-5.422542328030866E-2</v>
      </c>
      <c r="DD43">
        <v>5.0417166658217383E-2</v>
      </c>
      <c r="DE43">
        <v>2.819099517994661E-2</v>
      </c>
      <c r="DF43">
        <v>1.6571487018250286E-2</v>
      </c>
      <c r="DG43">
        <v>1.490646437820442E-2</v>
      </c>
      <c r="DH43">
        <v>2.7503350029367102E-2</v>
      </c>
      <c r="DI43">
        <v>3.8501006184986863E-2</v>
      </c>
      <c r="DJ43">
        <v>3.3246952959642639E-2</v>
      </c>
      <c r="DK43">
        <v>3.4001663237318125E-2</v>
      </c>
      <c r="DL43">
        <v>4.0451198312541292E-2</v>
      </c>
      <c r="DM43">
        <v>4.5253600687565454E-2</v>
      </c>
      <c r="DN43">
        <v>3.6056189774027692E-2</v>
      </c>
      <c r="DO43">
        <v>3.2651366820406036E-2</v>
      </c>
      <c r="DP43">
        <v>3.043141996762877E-2</v>
      </c>
      <c r="DQ43">
        <v>2.9013547574200382E-2</v>
      </c>
      <c r="DR43">
        <v>2.8338789766451544E-2</v>
      </c>
      <c r="DS43">
        <v>2.7996189309454911E-2</v>
      </c>
      <c r="DT43">
        <v>2.7568857427942017E-2</v>
      </c>
      <c r="DU43">
        <v>2.6977609120327095E-2</v>
      </c>
      <c r="DV43">
        <v>2.63487699774414E-2</v>
      </c>
      <c r="DW43">
        <v>2.5667120916100572E-2</v>
      </c>
      <c r="DX43">
        <v>2.4905329750734895E-2</v>
      </c>
      <c r="DY43">
        <v>2.4050445582249891E-2</v>
      </c>
      <c r="DZ43">
        <v>2.3211109684805331E-2</v>
      </c>
      <c r="EA43">
        <v>2.2298740473464473E-2</v>
      </c>
      <c r="EB43">
        <v>2.137357387302985E-2</v>
      </c>
      <c r="EC43">
        <v>2.0479327033338768E-2</v>
      </c>
      <c r="ED43">
        <v>1.964773586002444E-2</v>
      </c>
      <c r="EE43">
        <v>1.8784743441843554E-2</v>
      </c>
      <c r="EF43">
        <v>1.7996064396762268E-2</v>
      </c>
      <c r="EG43">
        <v>1.7309254383507833E-2</v>
      </c>
      <c r="EH43">
        <v>1.6743885423930127E-2</v>
      </c>
      <c r="EI43">
        <v>1.6294496503172162E-2</v>
      </c>
      <c r="EJ43">
        <v>1.5914337492135333E-2</v>
      </c>
      <c r="EK43">
        <v>1.5572912705136277E-2</v>
      </c>
      <c r="EL43">
        <v>1.5255024102001968E-2</v>
      </c>
      <c r="EM43">
        <v>1.4951717418836719E-2</v>
      </c>
      <c r="EN43">
        <v>1.4658147305169678E-2</v>
      </c>
      <c r="EO43">
        <v>1.446275441661915E-2</v>
      </c>
      <c r="EP43">
        <v>1.4251391081132159E-2</v>
      </c>
      <c r="EQ43">
        <v>1.4033137698438169E-2</v>
      </c>
      <c r="ER43">
        <v>1.3833607267127013E-2</v>
      </c>
      <c r="ES43">
        <v>1.3682212131791216E-2</v>
      </c>
      <c r="ET43">
        <v>1.3513373427989306E-2</v>
      </c>
      <c r="EU43">
        <v>1.3448263223884149E-2</v>
      </c>
      <c r="EV43">
        <v>1.3485111626009738E-2</v>
      </c>
      <c r="EW43">
        <v>1.361161800612809E-2</v>
      </c>
      <c r="EX43">
        <v>1.3767770862812112E-2</v>
      </c>
      <c r="EY43">
        <v>1.3895211188743373E-2</v>
      </c>
      <c r="EZ43">
        <v>1.3966567217755577E-2</v>
      </c>
      <c r="FA43">
        <v>1.3967693865479358E-2</v>
      </c>
      <c r="FB43">
        <v>1.3894333444376405E-2</v>
      </c>
    </row>
    <row r="44" spans="1:158" x14ac:dyDescent="0.2">
      <c r="A44" t="s">
        <v>506</v>
      </c>
      <c r="B44" t="str">
        <f>_xlfn.XLOOKUP(A44,'Country Code &amp; Info'!A:A,'Country Code &amp; Info'!B:B)</f>
        <v>Australia</v>
      </c>
      <c r="C44" t="s">
        <v>626</v>
      </c>
      <c r="D44" t="s">
        <v>625</v>
      </c>
      <c r="E44" t="s">
        <v>624</v>
      </c>
      <c r="F44" t="s">
        <v>623</v>
      </c>
      <c r="G44">
        <v>2032</v>
      </c>
      <c r="H44" s="6">
        <v>1625542</v>
      </c>
      <c r="I44" s="5">
        <f t="shared" si="0"/>
        <v>2.6577275810283574E-2</v>
      </c>
      <c r="L44" t="str">
        <f>VLOOKUP(M44,'Country Code &amp; Info'!A:E,5)</f>
        <v>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v>
      </c>
      <c r="M44" s="2" t="s">
        <v>90</v>
      </c>
      <c r="N44" s="3"/>
      <c r="O44" s="3"/>
      <c r="P44" s="3">
        <v>61286.146489806197</v>
      </c>
      <c r="Q44" s="3">
        <v>62451.396719819197</v>
      </c>
      <c r="R44" s="3">
        <v>66326.837055294498</v>
      </c>
      <c r="S44" s="3">
        <v>70202.642711146997</v>
      </c>
      <c r="T44" s="3">
        <v>74946.338633315696</v>
      </c>
      <c r="U44" s="3">
        <v>79493.739956198304</v>
      </c>
      <c r="V44" s="3">
        <v>82682.880717946799</v>
      </c>
      <c r="W44" s="3">
        <v>82513.323398305394</v>
      </c>
      <c r="X44" s="3">
        <v>83511.877670081099</v>
      </c>
      <c r="Y44" s="3">
        <v>86281.522511909396</v>
      </c>
      <c r="Z44" s="3">
        <v>90183.856555273407</v>
      </c>
      <c r="AA44" s="3">
        <v>95070.663559607696</v>
      </c>
      <c r="AB44" s="3">
        <v>100070.274202146</v>
      </c>
      <c r="AC44" s="3">
        <v>106825.979219997</v>
      </c>
      <c r="AD44" s="3">
        <v>115855.85930895001</v>
      </c>
      <c r="AE44" s="3">
        <v>128367.80214246101</v>
      </c>
      <c r="AF44" s="3">
        <v>135594.62572116099</v>
      </c>
      <c r="AG44" s="3">
        <v>128241.949746896</v>
      </c>
      <c r="AH44" s="3">
        <v>134707.54549985999</v>
      </c>
      <c r="AI44" s="3">
        <v>138505.08526574899</v>
      </c>
      <c r="AJ44" s="3">
        <v>140800.320488192</v>
      </c>
      <c r="AK44" s="3">
        <v>142899.15544998899</v>
      </c>
      <c r="AL44" s="3">
        <v>146829.36094123099</v>
      </c>
      <c r="AM44" s="3">
        <v>152482.439074967</v>
      </c>
      <c r="AN44" s="3">
        <v>157552.01555406401</v>
      </c>
      <c r="AO44" s="3">
        <v>162909.046129294</v>
      </c>
      <c r="AP44" s="3">
        <v>169498.912261177</v>
      </c>
      <c r="AQ44" s="3">
        <v>177169.348353621</v>
      </c>
      <c r="AR44" s="3">
        <v>183557.4</v>
      </c>
      <c r="AS44" s="3">
        <v>189550.8</v>
      </c>
      <c r="AT44" s="3">
        <v>195319.1</v>
      </c>
      <c r="AU44" s="3">
        <v>200986</v>
      </c>
      <c r="AV44" s="3">
        <v>206681.7</v>
      </c>
      <c r="AW44" s="3">
        <v>212468</v>
      </c>
      <c r="AX44" s="3">
        <v>218325.5</v>
      </c>
      <c r="AY44" s="3">
        <v>224215.4</v>
      </c>
      <c r="AZ44" s="3">
        <v>230123.2</v>
      </c>
      <c r="BA44" s="3">
        <v>236029.8</v>
      </c>
      <c r="BB44" s="3">
        <v>241908.2</v>
      </c>
      <c r="BC44" s="3">
        <v>247726.2</v>
      </c>
      <c r="BD44" s="3">
        <v>253476.2</v>
      </c>
      <c r="BE44" s="3">
        <v>259128.4</v>
      </c>
      <c r="BF44" s="3">
        <v>264666.90000000002</v>
      </c>
      <c r="BG44" s="3">
        <v>270087.09999999998</v>
      </c>
      <c r="BH44" s="3">
        <v>275393.7</v>
      </c>
      <c r="BI44" s="3">
        <v>280566.90000000002</v>
      </c>
      <c r="BJ44" s="3">
        <v>285616</v>
      </c>
      <c r="BK44" s="3">
        <v>290559.8</v>
      </c>
      <c r="BL44" s="3">
        <v>295424.90000000002</v>
      </c>
      <c r="BM44" s="3">
        <v>300238.7</v>
      </c>
      <c r="BN44" s="3">
        <v>305016.8</v>
      </c>
      <c r="BO44" s="3">
        <v>309766.8</v>
      </c>
      <c r="BP44" s="3">
        <v>314492.3</v>
      </c>
      <c r="BQ44" s="3">
        <v>319194.5</v>
      </c>
      <c r="BR44" s="3">
        <v>323873.3</v>
      </c>
      <c r="BS44" s="3">
        <v>328557.40000000002</v>
      </c>
      <c r="BT44" s="3">
        <v>333239.8</v>
      </c>
      <c r="BU44" s="3">
        <v>337916.2</v>
      </c>
      <c r="BV44" s="3">
        <v>342590.8</v>
      </c>
      <c r="BW44" s="3">
        <v>347278.2</v>
      </c>
      <c r="BX44" s="3">
        <v>351971.1</v>
      </c>
      <c r="BY44" s="3">
        <v>356704.5</v>
      </c>
      <c r="BZ44" s="3">
        <v>361514.7</v>
      </c>
      <c r="CA44" s="3">
        <v>366435.5</v>
      </c>
      <c r="CB44" s="3">
        <v>371480.5</v>
      </c>
      <c r="CC44" s="3">
        <v>376642.3</v>
      </c>
      <c r="CD44" s="3">
        <v>381902.7</v>
      </c>
      <c r="CE44" s="3">
        <v>387237</v>
      </c>
      <c r="CF44" s="3">
        <v>392617.4</v>
      </c>
      <c r="CG44" s="3">
        <v>15143742.645338465</v>
      </c>
      <c r="CI44" t="s">
        <v>88</v>
      </c>
      <c r="CJ44">
        <v>0</v>
      </c>
      <c r="CK44">
        <v>-8.900107205167529E-2</v>
      </c>
      <c r="CL44">
        <v>-5.4636988489282556E-2</v>
      </c>
      <c r="CM44">
        <v>2.8434179988632513E-2</v>
      </c>
      <c r="CN44">
        <v>5.3274875497844709E-2</v>
      </c>
      <c r="CO44">
        <v>4.1071603954646818E-2</v>
      </c>
      <c r="CP44">
        <v>3.5162811430752505E-2</v>
      </c>
      <c r="CQ44">
        <v>5.1143800724101185E-2</v>
      </c>
      <c r="CR44">
        <v>3.2856315815074311E-2</v>
      </c>
      <c r="CS44">
        <v>5.2743540125491872E-2</v>
      </c>
      <c r="CT44">
        <v>4.1554338109623279E-2</v>
      </c>
      <c r="CU44">
        <v>2.9493654382802381E-2</v>
      </c>
      <c r="CV44">
        <v>3.8363053701762739E-2</v>
      </c>
      <c r="CW44">
        <v>2.8420831681347014E-2</v>
      </c>
      <c r="CX44">
        <v>4.3517954400636327E-2</v>
      </c>
      <c r="CY44">
        <v>4.0030074330120957E-2</v>
      </c>
      <c r="CZ44">
        <v>5.6559991113029895E-2</v>
      </c>
      <c r="DA44">
        <v>6.9416456940055493E-2</v>
      </c>
      <c r="DB44">
        <v>3.3001301876680156E-2</v>
      </c>
      <c r="DC44">
        <v>-7.7972765614913508E-2</v>
      </c>
      <c r="DD44">
        <v>1.2377559658014903E-2</v>
      </c>
      <c r="DE44">
        <v>6.4936696384987336E-3</v>
      </c>
      <c r="DF44">
        <v>-2.6695821621707028E-2</v>
      </c>
      <c r="DG44">
        <v>-1.1320548867407854E-2</v>
      </c>
      <c r="DH44">
        <v>2.9791962007666983E-2</v>
      </c>
      <c r="DI44">
        <v>2.2589022258986624E-2</v>
      </c>
      <c r="DJ44">
        <v>3.1483554964763627E-2</v>
      </c>
      <c r="DK44">
        <v>5.0008082945306453E-2</v>
      </c>
      <c r="DL44">
        <v>4.9531375406965283E-2</v>
      </c>
      <c r="DM44">
        <v>3.9443619943215547E-2</v>
      </c>
      <c r="DN44">
        <v>1.0345821175916425E-2</v>
      </c>
      <c r="DO44">
        <v>5.5021858146786506E-3</v>
      </c>
      <c r="DP44">
        <v>6.1925070721866593E-3</v>
      </c>
      <c r="DQ44">
        <v>8.0249475383558089E-3</v>
      </c>
      <c r="DR44">
        <v>9.7990232548590406E-3</v>
      </c>
      <c r="DS44">
        <v>1.1064192646921267E-2</v>
      </c>
      <c r="DT44">
        <v>1.179440892267114E-2</v>
      </c>
      <c r="DU44">
        <v>1.2139349657922072E-2</v>
      </c>
      <c r="DV44">
        <v>1.2369785231193253E-2</v>
      </c>
      <c r="DW44">
        <v>1.2542998854255805E-2</v>
      </c>
      <c r="DX44">
        <v>1.2656572442933056E-2</v>
      </c>
      <c r="DY44">
        <v>1.2701100320247294E-2</v>
      </c>
      <c r="DZ44">
        <v>1.2786159934749408E-2</v>
      </c>
      <c r="EA44">
        <v>1.283929865760336E-2</v>
      </c>
      <c r="EB44">
        <v>1.286766206288692E-2</v>
      </c>
      <c r="EC44">
        <v>1.2871682014421015E-2</v>
      </c>
      <c r="ED44">
        <v>1.2849970819444723E-2</v>
      </c>
      <c r="EE44">
        <v>1.2820240136143468E-2</v>
      </c>
      <c r="EF44">
        <v>1.2807349481099184E-2</v>
      </c>
      <c r="EG44">
        <v>1.2811390080473828E-2</v>
      </c>
      <c r="EH44">
        <v>1.2845101078588828E-2</v>
      </c>
      <c r="EI44">
        <v>1.2920729636609174E-2</v>
      </c>
      <c r="EJ44">
        <v>1.3046166349335309E-2</v>
      </c>
      <c r="EK44">
        <v>1.3225666551949011E-2</v>
      </c>
      <c r="EL44">
        <v>1.3453665720181585E-2</v>
      </c>
      <c r="EM44">
        <v>1.3723244523345279E-2</v>
      </c>
      <c r="EN44">
        <v>1.4021938200513562E-2</v>
      </c>
      <c r="EO44">
        <v>1.4349074939006057E-2</v>
      </c>
      <c r="EP44">
        <v>1.4708987519076677E-2</v>
      </c>
      <c r="EQ44">
        <v>1.5114890162727823E-2</v>
      </c>
      <c r="ER44">
        <v>1.5573308003620889E-2</v>
      </c>
      <c r="ES44">
        <v>1.6061953534848739E-2</v>
      </c>
      <c r="ET44">
        <v>1.65682556666642E-2</v>
      </c>
      <c r="EU44">
        <v>1.7073130618929788E-2</v>
      </c>
      <c r="EV44">
        <v>1.7558895064200275E-2</v>
      </c>
      <c r="EW44">
        <v>1.8019609657695668E-2</v>
      </c>
      <c r="EX44">
        <v>1.8447168924279334E-2</v>
      </c>
      <c r="EY44">
        <v>1.8736036554249713E-2</v>
      </c>
      <c r="EZ44">
        <v>1.89808722156386E-2</v>
      </c>
      <c r="FA44">
        <v>1.9159716998994325E-2</v>
      </c>
      <c r="FB44">
        <v>1.9265676637970408E-2</v>
      </c>
    </row>
    <row r="45" spans="1:158" x14ac:dyDescent="0.2">
      <c r="A45" t="s">
        <v>506</v>
      </c>
      <c r="B45" t="str">
        <f>_xlfn.XLOOKUP(A45,'Country Code &amp; Info'!A:A,'Country Code &amp; Info'!B:B)</f>
        <v>Australia</v>
      </c>
      <c r="C45" t="s">
        <v>626</v>
      </c>
      <c r="D45" t="s">
        <v>625</v>
      </c>
      <c r="E45" t="s">
        <v>624</v>
      </c>
      <c r="F45" t="s">
        <v>623</v>
      </c>
      <c r="G45">
        <v>2033</v>
      </c>
      <c r="H45" s="6">
        <v>1669185</v>
      </c>
      <c r="I45" s="5">
        <f t="shared" si="0"/>
        <v>2.6848275836613311E-2</v>
      </c>
      <c r="L45" t="str">
        <f>VLOOKUP(M45,'Country Code &amp; Info'!A:E,5)</f>
        <v>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v>
      </c>
      <c r="M45" s="2" t="s">
        <v>88</v>
      </c>
      <c r="N45" s="3">
        <v>36562.3508985109</v>
      </c>
      <c r="O45" s="3">
        <v>33308.262471813898</v>
      </c>
      <c r="P45" s="3">
        <v>31488.399318543401</v>
      </c>
      <c r="Q45" s="3">
        <v>32383.746132320801</v>
      </c>
      <c r="R45" s="3">
        <v>34108.986175673999</v>
      </c>
      <c r="S45" s="3">
        <v>35509.896947175803</v>
      </c>
      <c r="T45" s="3">
        <v>36758.524757454798</v>
      </c>
      <c r="U45" s="3">
        <v>38638.495422562002</v>
      </c>
      <c r="V45" s="3">
        <v>39908.014030785002</v>
      </c>
      <c r="W45" s="3">
        <v>42012.903970146399</v>
      </c>
      <c r="X45" s="3">
        <v>43758.722386688998</v>
      </c>
      <c r="Y45" s="3">
        <v>45049.327020994999</v>
      </c>
      <c r="Z45" s="3">
        <v>46777.556772729702</v>
      </c>
      <c r="AA45" s="3">
        <v>48107.013840232103</v>
      </c>
      <c r="AB45" s="3">
        <v>50200.532674882103</v>
      </c>
      <c r="AC45" s="3">
        <v>52210.063729269299</v>
      </c>
      <c r="AD45" s="3">
        <v>55163.064469807498</v>
      </c>
      <c r="AE45" s="3">
        <v>58992.288959257399</v>
      </c>
      <c r="AF45" s="3">
        <v>60939.111295598203</v>
      </c>
      <c r="AG45" s="3">
        <v>56187.520253765397</v>
      </c>
      <c r="AH45" s="3">
        <v>56882.984637742302</v>
      </c>
      <c r="AI45" s="3">
        <v>57252.363948031598</v>
      </c>
      <c r="AJ45" s="3">
        <v>55723.965052653897</v>
      </c>
      <c r="AK45" s="3">
        <v>55093.139183189604</v>
      </c>
      <c r="AL45" s="3">
        <v>56734.471892618298</v>
      </c>
      <c r="AM45" s="3">
        <v>58016.048141052503</v>
      </c>
      <c r="AN45" s="3">
        <v>59842.599581539696</v>
      </c>
      <c r="AO45" s="3">
        <v>62835.213265076098</v>
      </c>
      <c r="AP45" s="3">
        <v>65947.5278020853</v>
      </c>
      <c r="AQ45" s="3">
        <v>68548.737024905393</v>
      </c>
      <c r="AR45" s="3">
        <v>69257.929999999993</v>
      </c>
      <c r="AS45" s="3">
        <v>69639</v>
      </c>
      <c r="AT45" s="3">
        <v>70070.240000000005</v>
      </c>
      <c r="AU45" s="3">
        <v>70632.55</v>
      </c>
      <c r="AV45" s="3">
        <v>71324.679999999993</v>
      </c>
      <c r="AW45" s="3">
        <v>72113.83</v>
      </c>
      <c r="AX45" s="3">
        <v>72964.37</v>
      </c>
      <c r="AY45" s="3">
        <v>73850.11</v>
      </c>
      <c r="AZ45" s="3">
        <v>74763.62</v>
      </c>
      <c r="BA45" s="3">
        <v>75701.38</v>
      </c>
      <c r="BB45" s="3">
        <v>76659.5</v>
      </c>
      <c r="BC45" s="3">
        <v>77633.16</v>
      </c>
      <c r="BD45" s="3">
        <v>78625.789999999994</v>
      </c>
      <c r="BE45" s="3">
        <v>79635.289999999994</v>
      </c>
      <c r="BF45" s="3">
        <v>80660.009999999995</v>
      </c>
      <c r="BG45" s="3">
        <v>81698.240000000005</v>
      </c>
      <c r="BH45" s="3">
        <v>82748.06</v>
      </c>
      <c r="BI45" s="3">
        <v>83808.91</v>
      </c>
      <c r="BJ45" s="3">
        <v>84882.28</v>
      </c>
      <c r="BK45" s="3">
        <v>85969.74</v>
      </c>
      <c r="BL45" s="3">
        <v>87074.03</v>
      </c>
      <c r="BM45" s="3">
        <v>88199.09</v>
      </c>
      <c r="BN45" s="3">
        <v>89349.75</v>
      </c>
      <c r="BO45" s="3">
        <v>90531.46</v>
      </c>
      <c r="BP45" s="3">
        <v>91749.440000000002</v>
      </c>
      <c r="BQ45" s="3">
        <v>93008.54</v>
      </c>
      <c r="BR45" s="3">
        <v>94312.7</v>
      </c>
      <c r="BS45" s="3">
        <v>95666</v>
      </c>
      <c r="BT45" s="3">
        <v>97073.15</v>
      </c>
      <c r="BU45" s="3">
        <v>98540.4</v>
      </c>
      <c r="BV45" s="3">
        <v>100075</v>
      </c>
      <c r="BW45" s="3">
        <v>101682.4</v>
      </c>
      <c r="BX45" s="3">
        <v>103367.1</v>
      </c>
      <c r="BY45" s="3">
        <v>105131.9</v>
      </c>
      <c r="BZ45" s="3">
        <v>106977.9</v>
      </c>
      <c r="CA45" s="3">
        <v>108905.60000000001</v>
      </c>
      <c r="CB45" s="3">
        <v>110914.6</v>
      </c>
      <c r="CC45" s="3">
        <v>112992.7</v>
      </c>
      <c r="CD45" s="3">
        <v>115137.4</v>
      </c>
      <c r="CE45" s="3">
        <v>117343.4</v>
      </c>
      <c r="CF45" s="3">
        <v>119604.1</v>
      </c>
      <c r="CG45" s="3">
        <v>5135217.1820571078</v>
      </c>
      <c r="CI45" t="s">
        <v>86</v>
      </c>
      <c r="CJ45">
        <v>0</v>
      </c>
      <c r="CK45">
        <v>-1.145974862192467E-2</v>
      </c>
      <c r="CL45">
        <v>-1.1585927379535677E-2</v>
      </c>
      <c r="CM45">
        <v>-2.0656163837486252E-2</v>
      </c>
      <c r="CN45">
        <v>3.9205185354364902E-2</v>
      </c>
      <c r="CO45">
        <v>4.242284516301531E-2</v>
      </c>
      <c r="CP45">
        <v>1.5422667410518676E-2</v>
      </c>
      <c r="CQ45">
        <v>3.1160267879349668E-2</v>
      </c>
      <c r="CR45">
        <v>4.1296612402397681E-2</v>
      </c>
      <c r="CS45">
        <v>4.2733138019278361E-2</v>
      </c>
      <c r="CT45">
        <v>4.8837621790305041E-2</v>
      </c>
      <c r="CU45">
        <v>1.7146621681679353E-2</v>
      </c>
      <c r="CV45">
        <v>2.083203853447646E-2</v>
      </c>
      <c r="CW45">
        <v>2.5207331187525384E-2</v>
      </c>
      <c r="CX45">
        <v>3.8063744035111702E-2</v>
      </c>
      <c r="CY45">
        <v>2.8124346614007312E-2</v>
      </c>
      <c r="CZ45">
        <v>4.9390910587894465E-2</v>
      </c>
      <c r="DA45">
        <v>3.5314367691569037E-2</v>
      </c>
      <c r="DB45">
        <v>-7.1966367513068841E-3</v>
      </c>
      <c r="DC45">
        <v>-5.1167410392221391E-2</v>
      </c>
      <c r="DD45">
        <v>5.6966907386551302E-2</v>
      </c>
      <c r="DE45">
        <v>2.7325069656719103E-2</v>
      </c>
      <c r="DF45">
        <v>3.9674632431396795E-4</v>
      </c>
      <c r="DG45">
        <v>1.2210418273072232E-2</v>
      </c>
      <c r="DH45">
        <v>2.7097034581739843E-2</v>
      </c>
      <c r="DI45">
        <v>4.2720530663592937E-2</v>
      </c>
      <c r="DJ45">
        <v>2.9989219339566997E-2</v>
      </c>
      <c r="DK45">
        <v>2.6594470223290978E-2</v>
      </c>
      <c r="DL45">
        <v>2.8435371017900168E-2</v>
      </c>
      <c r="DM45">
        <v>2.1788347117764673E-2</v>
      </c>
      <c r="DN45">
        <v>2.1180952385926544E-2</v>
      </c>
      <c r="DO45">
        <v>2.2080320533421016E-2</v>
      </c>
      <c r="DP45">
        <v>2.2662195166521126E-2</v>
      </c>
      <c r="DQ45">
        <v>2.2984683740152168E-2</v>
      </c>
      <c r="DR45">
        <v>2.3205111993842342E-2</v>
      </c>
      <c r="DS45">
        <v>2.3350003070952807E-2</v>
      </c>
      <c r="DT45">
        <v>2.3370797518424524E-2</v>
      </c>
      <c r="DU45">
        <v>2.341468790574508E-2</v>
      </c>
      <c r="DV45">
        <v>2.3391441299274174E-2</v>
      </c>
      <c r="DW45">
        <v>2.333148035305177E-2</v>
      </c>
      <c r="DX45">
        <v>2.3265552068360451E-2</v>
      </c>
      <c r="DY45">
        <v>2.3229153658141266E-2</v>
      </c>
      <c r="DZ45">
        <v>2.3121158209912895E-2</v>
      </c>
      <c r="EA45">
        <v>2.307256534143054E-2</v>
      </c>
      <c r="EB45">
        <v>2.3066889968593962E-2</v>
      </c>
      <c r="EC45">
        <v>2.3069620360476994E-2</v>
      </c>
      <c r="ED45">
        <v>2.3057413456698095E-2</v>
      </c>
      <c r="EE45">
        <v>2.3148261623010979E-2</v>
      </c>
      <c r="EF45">
        <v>2.3236385299423512E-2</v>
      </c>
      <c r="EG45">
        <v>2.3330346282601999E-2</v>
      </c>
      <c r="EH45">
        <v>2.3432862098123231E-2</v>
      </c>
      <c r="EI45">
        <v>2.3552579361128201E-2</v>
      </c>
      <c r="EJ45">
        <v>2.3556746521314231E-2</v>
      </c>
      <c r="EK45">
        <v>2.3538099651562616E-2</v>
      </c>
      <c r="EL45">
        <v>2.3476033469755464E-2</v>
      </c>
      <c r="EM45">
        <v>2.3357798212391367E-2</v>
      </c>
      <c r="EN45">
        <v>2.3195626874116027E-2</v>
      </c>
      <c r="EO45">
        <v>2.3123565034425919E-2</v>
      </c>
      <c r="EP45">
        <v>2.3019559452034155E-2</v>
      </c>
      <c r="EQ45">
        <v>2.2886633438747639E-2</v>
      </c>
      <c r="ER45">
        <v>2.2733761024956278E-2</v>
      </c>
      <c r="ES45">
        <v>2.2583730533255908E-2</v>
      </c>
      <c r="ET45">
        <v>2.2339173228936193E-2</v>
      </c>
      <c r="EU45">
        <v>2.2123517847359109E-2</v>
      </c>
      <c r="EV45">
        <v>2.1937996495271284E-2</v>
      </c>
      <c r="EW45">
        <v>2.179429402755928E-2</v>
      </c>
      <c r="EX45">
        <v>2.1706427928290584E-2</v>
      </c>
      <c r="EY45">
        <v>2.1685901029753429E-2</v>
      </c>
      <c r="EZ45">
        <v>2.1712108780566508E-2</v>
      </c>
      <c r="FA45">
        <v>2.1754331176146113E-2</v>
      </c>
      <c r="FB45">
        <v>2.1780695044238962E-2</v>
      </c>
    </row>
    <row r="46" spans="1:158" x14ac:dyDescent="0.2">
      <c r="A46" t="s">
        <v>506</v>
      </c>
      <c r="B46" t="str">
        <f>_xlfn.XLOOKUP(A46,'Country Code &amp; Info'!A:A,'Country Code &amp; Info'!B:B)</f>
        <v>Australia</v>
      </c>
      <c r="C46" t="s">
        <v>626</v>
      </c>
      <c r="D46" t="s">
        <v>625</v>
      </c>
      <c r="E46" t="s">
        <v>624</v>
      </c>
      <c r="F46" t="s">
        <v>623</v>
      </c>
      <c r="G46">
        <v>2034</v>
      </c>
      <c r="H46" s="6">
        <v>1714446</v>
      </c>
      <c r="I46" s="5">
        <f t="shared" si="0"/>
        <v>2.7115628285660387E-2</v>
      </c>
      <c r="L46" t="str">
        <f>VLOOKUP(M46,'Country Code &amp; Info'!A:E,5)</f>
        <v>Fiscal year end: June 30; reporting period for national accounts data: CY.</v>
      </c>
      <c r="M46" s="2" t="s">
        <v>86</v>
      </c>
      <c r="N46" s="3">
        <v>256500.13261253701</v>
      </c>
      <c r="O46" s="3">
        <v>253560.70557130699</v>
      </c>
      <c r="P46" s="3">
        <v>250622.969650254</v>
      </c>
      <c r="Q46" s="3">
        <v>245446.06052772101</v>
      </c>
      <c r="R46" s="3">
        <v>255068.81882520899</v>
      </c>
      <c r="S46" s="3">
        <v>265889.56383214402</v>
      </c>
      <c r="T46" s="3">
        <v>269990.29014305503</v>
      </c>
      <c r="U46" s="3">
        <v>278403.25990873598</v>
      </c>
      <c r="V46" s="3">
        <v>289900.37142475101</v>
      </c>
      <c r="W46" s="3">
        <v>302288.72400868498</v>
      </c>
      <c r="X46" s="3">
        <v>317051.78638329502</v>
      </c>
      <c r="Y46" s="3">
        <v>322488.15341790998</v>
      </c>
      <c r="Z46" s="3">
        <v>329206.23905682401</v>
      </c>
      <c r="AA46" s="3">
        <v>337504.649753729</v>
      </c>
      <c r="AB46" s="3">
        <v>350351.34035261499</v>
      </c>
      <c r="AC46" s="3">
        <v>360204.742885374</v>
      </c>
      <c r="AD46" s="3">
        <v>377995.58313456102</v>
      </c>
      <c r="AE46" s="3">
        <v>391344.25814316398</v>
      </c>
      <c r="AF46" s="3">
        <v>388527.89567259798</v>
      </c>
      <c r="AG46" s="3">
        <v>368647.929385892</v>
      </c>
      <c r="AH46" s="3">
        <v>389648.66183746199</v>
      </c>
      <c r="AI46" s="3">
        <v>400295.83866381802</v>
      </c>
      <c r="AJ46" s="3">
        <v>400454.65456644603</v>
      </c>
      <c r="AK46" s="3">
        <v>405344.37339810102</v>
      </c>
      <c r="AL46" s="3">
        <v>416328.00390158303</v>
      </c>
      <c r="AM46" s="3">
        <v>434113.75715837302</v>
      </c>
      <c r="AN46" s="3">
        <v>447132.48984011897</v>
      </c>
      <c r="AO46" s="3">
        <v>459023.74152703799</v>
      </c>
      <c r="AP46" s="3">
        <v>472076.25192338403</v>
      </c>
      <c r="AQ46" s="3">
        <v>482362.01316634403</v>
      </c>
      <c r="AR46" s="3">
        <v>492578.9</v>
      </c>
      <c r="AS46" s="3">
        <v>503455.2</v>
      </c>
      <c r="AT46" s="3">
        <v>514864.6</v>
      </c>
      <c r="AU46" s="3">
        <v>526698.6</v>
      </c>
      <c r="AV46" s="3">
        <v>538920.69999999995</v>
      </c>
      <c r="AW46" s="3">
        <v>551504.5</v>
      </c>
      <c r="AX46" s="3">
        <v>564393.6</v>
      </c>
      <c r="AY46" s="3">
        <v>577608.69999999995</v>
      </c>
      <c r="AZ46" s="3">
        <v>591119.80000000005</v>
      </c>
      <c r="BA46" s="3">
        <v>604911.5</v>
      </c>
      <c r="BB46" s="3">
        <v>618985.1</v>
      </c>
      <c r="BC46" s="3">
        <v>633363.6</v>
      </c>
      <c r="BD46" s="3">
        <v>648007.69999999995</v>
      </c>
      <c r="BE46" s="3">
        <v>662958.9</v>
      </c>
      <c r="BF46" s="3">
        <v>678251.3</v>
      </c>
      <c r="BG46" s="3">
        <v>693898.3</v>
      </c>
      <c r="BH46" s="3">
        <v>709897.8</v>
      </c>
      <c r="BI46" s="3">
        <v>726330.7</v>
      </c>
      <c r="BJ46" s="3">
        <v>743208</v>
      </c>
      <c r="BK46" s="3">
        <v>760547.3</v>
      </c>
      <c r="BL46" s="3">
        <v>778369.1</v>
      </c>
      <c r="BM46" s="3">
        <v>796701.7</v>
      </c>
      <c r="BN46" s="3">
        <v>815469.4</v>
      </c>
      <c r="BO46" s="3">
        <v>834664</v>
      </c>
      <c r="BP46" s="3">
        <v>854258.6</v>
      </c>
      <c r="BQ46" s="3">
        <v>874212.2</v>
      </c>
      <c r="BR46" s="3">
        <v>894490.1</v>
      </c>
      <c r="BS46" s="3">
        <v>915173.9</v>
      </c>
      <c r="BT46" s="3">
        <v>936240.8</v>
      </c>
      <c r="BU46" s="3">
        <v>957668.2</v>
      </c>
      <c r="BV46" s="3">
        <v>979439.6</v>
      </c>
      <c r="BW46" s="3">
        <v>1001559</v>
      </c>
      <c r="BX46" s="3">
        <v>1023933</v>
      </c>
      <c r="BY46" s="3">
        <v>1046586</v>
      </c>
      <c r="BZ46" s="3">
        <v>1069546</v>
      </c>
      <c r="CA46" s="3">
        <v>1092856</v>
      </c>
      <c r="CB46" s="3">
        <v>1116578</v>
      </c>
      <c r="CC46" s="3">
        <v>1140792</v>
      </c>
      <c r="CD46" s="3">
        <v>1165561</v>
      </c>
      <c r="CE46" s="3">
        <v>1190917</v>
      </c>
      <c r="CF46" s="3">
        <v>1216856</v>
      </c>
      <c r="CG46" s="3">
        <v>43561149.66067303</v>
      </c>
      <c r="CI46" t="s">
        <v>44</v>
      </c>
      <c r="CJ46">
        <v>0</v>
      </c>
      <c r="CK46">
        <v>9.2651373512449009E-3</v>
      </c>
      <c r="CL46">
        <v>5.984286356067714E-2</v>
      </c>
      <c r="CM46">
        <v>8.0420205896986952E-2</v>
      </c>
      <c r="CN46">
        <v>-5.4556631567685865E-2</v>
      </c>
      <c r="CO46">
        <v>7.1912185630237824E-2</v>
      </c>
      <c r="CP46">
        <v>7.0053194269900754E-2</v>
      </c>
      <c r="CQ46">
        <v>7.5287999963949526E-2</v>
      </c>
      <c r="CR46">
        <v>3.0918642839699917E-2</v>
      </c>
      <c r="CS46">
        <v>-3.3758773573254297E-2</v>
      </c>
      <c r="CT46">
        <v>6.5731080551280296E-2</v>
      </c>
      <c r="CU46">
        <v>-6.0115722013499462E-2</v>
      </c>
      <c r="CV46">
        <v>6.3688824881809492E-2</v>
      </c>
      <c r="CW46">
        <v>5.8794447750690981E-2</v>
      </c>
      <c r="CX46">
        <v>9.3691296100895327E-2</v>
      </c>
      <c r="CY46">
        <v>8.9262054770566035E-2</v>
      </c>
      <c r="CZ46">
        <v>7.2987568038194173E-2</v>
      </c>
      <c r="DA46">
        <v>5.0134743646216728E-2</v>
      </c>
      <c r="DB46">
        <v>9.3278774808907006E-3</v>
      </c>
      <c r="DC46">
        <v>-4.8484698525311232E-2</v>
      </c>
      <c r="DD46">
        <v>8.8754670136094616E-2</v>
      </c>
      <c r="DE46">
        <v>0.10656010504183944</v>
      </c>
      <c r="DF46">
        <v>4.7399949868710989E-2</v>
      </c>
      <c r="DG46">
        <v>8.9192211657757259E-2</v>
      </c>
      <c r="DH46">
        <v>4.9692815251418887E-2</v>
      </c>
      <c r="DI46">
        <v>5.9205490544163908E-2</v>
      </c>
      <c r="DJ46">
        <v>3.2197531758463516E-2</v>
      </c>
      <c r="DK46">
        <v>7.3588307495403349E-2</v>
      </c>
      <c r="DL46">
        <v>5.0973687235678966E-2</v>
      </c>
      <c r="DM46">
        <v>4.9866873223305186E-2</v>
      </c>
      <c r="DN46">
        <v>6.6740832730480593E-2</v>
      </c>
      <c r="DO46">
        <v>6.2778439129372421E-2</v>
      </c>
      <c r="DP46">
        <v>5.4656502489277781E-2</v>
      </c>
      <c r="DQ46">
        <v>4.7378616161631859E-2</v>
      </c>
      <c r="DR46">
        <v>4.2401476014760187E-2</v>
      </c>
      <c r="DS46">
        <v>3.9428540681678781E-2</v>
      </c>
      <c r="DT46">
        <v>3.7281399316825059E-2</v>
      </c>
      <c r="DU46">
        <v>3.5706042401910221E-2</v>
      </c>
      <c r="DV46">
        <v>3.4493143311277175E-2</v>
      </c>
      <c r="DW46">
        <v>3.3497174656484718E-2</v>
      </c>
      <c r="DX46">
        <v>3.2621110159661626E-2</v>
      </c>
      <c r="DY46">
        <v>3.1824607174247399E-2</v>
      </c>
      <c r="DZ46">
        <v>3.109015343044419E-2</v>
      </c>
      <c r="EA46">
        <v>3.0430148706941385E-2</v>
      </c>
      <c r="EB46">
        <v>2.987775923091851E-2</v>
      </c>
      <c r="EC46">
        <v>2.9477147803335102E-2</v>
      </c>
      <c r="ED46">
        <v>2.9266040404809068E-2</v>
      </c>
      <c r="EE46">
        <v>2.9189461120040949E-2</v>
      </c>
      <c r="EF46">
        <v>2.9220506639900501E-2</v>
      </c>
      <c r="EG46">
        <v>2.9328527269983473E-2</v>
      </c>
      <c r="EH46">
        <v>2.9443178691321403E-2</v>
      </c>
      <c r="EI46">
        <v>2.955648697327895E-2</v>
      </c>
      <c r="EJ46">
        <v>2.9660890219252334E-2</v>
      </c>
      <c r="EK46">
        <v>2.9710946956883699E-2</v>
      </c>
      <c r="EL46">
        <v>2.9663107028525593E-2</v>
      </c>
      <c r="EM46">
        <v>2.9530362990656256E-2</v>
      </c>
      <c r="EN46">
        <v>2.9270050466878583E-2</v>
      </c>
      <c r="EO46">
        <v>2.8848819288944894E-2</v>
      </c>
      <c r="EP46">
        <v>2.832538877608215E-2</v>
      </c>
      <c r="EQ46">
        <v>2.7729112547574486E-2</v>
      </c>
      <c r="ER46">
        <v>2.7057569409035809E-2</v>
      </c>
      <c r="ES46">
        <v>2.6343780043535991E-2</v>
      </c>
      <c r="ET46">
        <v>2.5619352876142587E-2</v>
      </c>
      <c r="EU46">
        <v>2.4912196245438833E-2</v>
      </c>
      <c r="EV46">
        <v>2.424631221621687E-2</v>
      </c>
      <c r="EW46">
        <v>2.3643538352824622E-2</v>
      </c>
      <c r="EX46">
        <v>2.3120742365215996E-2</v>
      </c>
      <c r="EY46">
        <v>2.2679520154364141E-2</v>
      </c>
      <c r="EZ46">
        <v>2.2320008965168281E-2</v>
      </c>
      <c r="FA46">
        <v>2.2051672962279056E-2</v>
      </c>
      <c r="FB46">
        <v>2.1881396574799705E-2</v>
      </c>
    </row>
    <row r="47" spans="1:158" x14ac:dyDescent="0.2">
      <c r="A47" t="s">
        <v>506</v>
      </c>
      <c r="B47" t="str">
        <f>_xlfn.XLOOKUP(A47,'Country Code &amp; Info'!A:A,'Country Code &amp; Info'!B:B)</f>
        <v>Australia</v>
      </c>
      <c r="C47" t="s">
        <v>626</v>
      </c>
      <c r="D47" t="s">
        <v>625</v>
      </c>
      <c r="E47" t="s">
        <v>624</v>
      </c>
      <c r="F47" t="s">
        <v>623</v>
      </c>
      <c r="G47">
        <v>2035</v>
      </c>
      <c r="H47" s="6">
        <v>1761375</v>
      </c>
      <c r="I47" s="5">
        <f t="shared" si="0"/>
        <v>2.7372690653423959E-2</v>
      </c>
      <c r="L47">
        <f>VLOOKUP(M47,'Country Code &amp; Info'!A:E,5)</f>
        <v>0</v>
      </c>
      <c r="M47" s="2" t="s">
        <v>44</v>
      </c>
      <c r="N47" s="3">
        <v>593231.50589673396</v>
      </c>
      <c r="O47" s="3">
        <v>598727.87727995298</v>
      </c>
      <c r="P47" s="3">
        <v>634557.467949991</v>
      </c>
      <c r="Q47" s="3">
        <v>685588.71017600002</v>
      </c>
      <c r="R47" s="3">
        <v>648185.29950796301</v>
      </c>
      <c r="S47" s="3">
        <v>694797.72108897101</v>
      </c>
      <c r="T47" s="3">
        <v>743470.52082270104</v>
      </c>
      <c r="U47" s="3">
        <v>799444.92936759803</v>
      </c>
      <c r="V47" s="3">
        <v>824162.68160872394</v>
      </c>
      <c r="W47" s="3">
        <v>796339.96025276894</v>
      </c>
      <c r="X47" s="3">
        <v>848684.246326347</v>
      </c>
      <c r="Y47" s="3">
        <v>797664.98009695602</v>
      </c>
      <c r="Z47" s="3">
        <v>848467.32532870304</v>
      </c>
      <c r="AA47" s="3">
        <v>898352.49315591005</v>
      </c>
      <c r="AB47" s="3">
        <v>982520.30259515799</v>
      </c>
      <c r="AC47" s="3">
        <v>1070222.0836586</v>
      </c>
      <c r="AD47" s="3">
        <v>1148334.9908056101</v>
      </c>
      <c r="AE47" s="3">
        <v>1205906.47118963</v>
      </c>
      <c r="AF47" s="3">
        <v>1217155.0190063</v>
      </c>
      <c r="AG47" s="3">
        <v>1158141.62485121</v>
      </c>
      <c r="AH47" s="3">
        <v>1260932.1027357599</v>
      </c>
      <c r="AI47" s="3">
        <v>1395297.16005391</v>
      </c>
      <c r="AJ47" s="3">
        <v>1461434.1754924201</v>
      </c>
      <c r="AK47" s="3">
        <v>1591782.7217968199</v>
      </c>
      <c r="AL47" s="3">
        <v>1670882.88651147</v>
      </c>
      <c r="AM47" s="3">
        <v>1769808.32744923</v>
      </c>
      <c r="AN47" s="3">
        <v>1826791.7872786699</v>
      </c>
      <c r="AO47" s="3">
        <v>1961222.30305101</v>
      </c>
      <c r="AP47" s="3">
        <v>2061193.03532637</v>
      </c>
      <c r="AQ47" s="3">
        <v>2163978.2871077498</v>
      </c>
      <c r="AR47" s="3">
        <v>2308404</v>
      </c>
      <c r="AS47" s="3">
        <v>2453322</v>
      </c>
      <c r="AT47" s="3">
        <v>2587412</v>
      </c>
      <c r="AU47" s="3">
        <v>2710000</v>
      </c>
      <c r="AV47" s="3">
        <v>2824908</v>
      </c>
      <c r="AW47" s="3">
        <v>2936290</v>
      </c>
      <c r="AX47" s="3">
        <v>3045759</v>
      </c>
      <c r="AY47" s="3">
        <v>3154511</v>
      </c>
      <c r="AZ47" s="3">
        <v>3263320</v>
      </c>
      <c r="BA47" s="3">
        <v>3372632</v>
      </c>
      <c r="BB47" s="3">
        <v>3482651</v>
      </c>
      <c r="BC47" s="3">
        <v>3593485</v>
      </c>
      <c r="BD47" s="3">
        <v>3705207</v>
      </c>
      <c r="BE47" s="3">
        <v>3817957</v>
      </c>
      <c r="BF47" s="3">
        <v>3932029</v>
      </c>
      <c r="BG47" s="3">
        <v>4047934</v>
      </c>
      <c r="BH47" s="3">
        <v>4166401</v>
      </c>
      <c r="BI47" s="3">
        <v>4288016</v>
      </c>
      <c r="BJ47" s="3">
        <v>4413314</v>
      </c>
      <c r="BK47" s="3">
        <v>4542750</v>
      </c>
      <c r="BL47" s="3">
        <v>4676503</v>
      </c>
      <c r="BM47" s="3">
        <v>4814724</v>
      </c>
      <c r="BN47" s="3">
        <v>4957533</v>
      </c>
      <c r="BO47" s="3">
        <v>5104826</v>
      </c>
      <c r="BP47" s="3">
        <v>5256251</v>
      </c>
      <c r="BQ47" s="3">
        <v>5411470</v>
      </c>
      <c r="BR47" s="3">
        <v>5569864</v>
      </c>
      <c r="BS47" s="3">
        <v>5730548</v>
      </c>
      <c r="BT47" s="3">
        <v>5892868</v>
      </c>
      <c r="BU47" s="3">
        <v>6056272</v>
      </c>
      <c r="BV47" s="3">
        <v>6220140</v>
      </c>
      <c r="BW47" s="3">
        <v>6384002</v>
      </c>
      <c r="BX47" s="3">
        <v>6547556</v>
      </c>
      <c r="BY47" s="3">
        <v>6710670</v>
      </c>
      <c r="BZ47" s="3">
        <v>6873379</v>
      </c>
      <c r="CA47" s="3">
        <v>7035890</v>
      </c>
      <c r="CB47" s="3">
        <v>7198565</v>
      </c>
      <c r="CC47" s="3">
        <v>7361825</v>
      </c>
      <c r="CD47" s="3">
        <v>7526141</v>
      </c>
      <c r="CE47" s="3">
        <v>7692105</v>
      </c>
      <c r="CF47" s="3">
        <v>7860419</v>
      </c>
      <c r="CG47" s="3">
        <v>233885131.99776924</v>
      </c>
      <c r="CI47" t="s">
        <v>30</v>
      </c>
      <c r="CJ47">
        <v>0</v>
      </c>
      <c r="CK47">
        <v>-7.4086762975256182E-4</v>
      </c>
      <c r="CL47">
        <v>3.5553955891476141E-2</v>
      </c>
      <c r="CM47">
        <v>2.7458578132748102E-2</v>
      </c>
      <c r="CN47">
        <v>4.0376413023864854E-2</v>
      </c>
      <c r="CO47">
        <v>2.718976335021428E-2</v>
      </c>
      <c r="CP47">
        <v>3.7958827409541929E-2</v>
      </c>
      <c r="CQ47">
        <v>4.487025998188976E-2</v>
      </c>
      <c r="CR47">
        <v>4.44991322944992E-2</v>
      </c>
      <c r="CS47">
        <v>4.6852016758358817E-2</v>
      </c>
      <c r="CT47">
        <v>4.0921700635323743E-2</v>
      </c>
      <c r="CU47">
        <v>9.759858343298955E-3</v>
      </c>
      <c r="CV47">
        <v>1.7861276520130476E-2</v>
      </c>
      <c r="CW47">
        <v>2.8067759019088312E-2</v>
      </c>
      <c r="CX47">
        <v>3.7857408943229087E-2</v>
      </c>
      <c r="CY47">
        <v>3.3452142485311809E-2</v>
      </c>
      <c r="CZ47">
        <v>2.666625873020112E-2</v>
      </c>
      <c r="DA47">
        <v>1.7785736912294903E-2</v>
      </c>
      <c r="DB47">
        <v>-2.9162481506617155E-3</v>
      </c>
      <c r="DC47">
        <v>-2.7755245637599679E-2</v>
      </c>
      <c r="DD47">
        <v>2.5319187944210508E-2</v>
      </c>
      <c r="DE47">
        <v>1.6014529543527445E-2</v>
      </c>
      <c r="DF47">
        <v>2.2240275249299168E-2</v>
      </c>
      <c r="DG47">
        <v>1.6773364692393988E-2</v>
      </c>
      <c r="DH47">
        <v>2.5691951542759162E-2</v>
      </c>
      <c r="DI47">
        <v>2.8615853745165731E-2</v>
      </c>
      <c r="DJ47">
        <v>1.4852791709440538E-2</v>
      </c>
      <c r="DK47">
        <v>2.2733370186887036E-2</v>
      </c>
      <c r="DL47">
        <v>2.8570775045617891E-2</v>
      </c>
      <c r="DM47">
        <v>2.7755319850961691E-2</v>
      </c>
      <c r="DN47">
        <v>1.6101795090662119E-2</v>
      </c>
      <c r="DO47">
        <v>1.4114559543427552E-2</v>
      </c>
      <c r="DP47">
        <v>1.460831404904317E-2</v>
      </c>
      <c r="DQ47">
        <v>1.5544656442648019E-2</v>
      </c>
      <c r="DR47">
        <v>1.6391045500018242E-2</v>
      </c>
      <c r="DS47">
        <v>1.697319323584856E-2</v>
      </c>
      <c r="DT47">
        <v>1.7363366474725472E-2</v>
      </c>
      <c r="DU47">
        <v>1.7618332780067636E-2</v>
      </c>
      <c r="DV47">
        <v>1.7774713457743063E-2</v>
      </c>
      <c r="DW47">
        <v>1.7856661679300556E-2</v>
      </c>
      <c r="DX47">
        <v>1.7892656138678964E-2</v>
      </c>
      <c r="DY47">
        <v>1.7914413980744115E-2</v>
      </c>
      <c r="DZ47">
        <v>1.7951459161192451E-2</v>
      </c>
      <c r="EA47">
        <v>1.8019307312832966E-2</v>
      </c>
      <c r="EB47">
        <v>1.8118201943531531E-2</v>
      </c>
      <c r="EC47">
        <v>1.8243993336621633E-2</v>
      </c>
      <c r="ED47">
        <v>1.8393184303603816E-2</v>
      </c>
      <c r="EE47">
        <v>1.8565740708116119E-2</v>
      </c>
      <c r="EF47">
        <v>1.8751048328286002E-2</v>
      </c>
      <c r="EG47">
        <v>1.893696811093859E-2</v>
      </c>
      <c r="EH47">
        <v>1.9116666924996473E-2</v>
      </c>
      <c r="EI47">
        <v>1.9288110253405488E-2</v>
      </c>
      <c r="EJ47">
        <v>1.9454315260476474E-2</v>
      </c>
      <c r="EK47">
        <v>1.9605956176858674E-2</v>
      </c>
      <c r="EL47">
        <v>1.9732457675019521E-2</v>
      </c>
      <c r="EM47">
        <v>1.9829953555550173E-2</v>
      </c>
      <c r="EN47">
        <v>1.9904720987091951E-2</v>
      </c>
      <c r="EO47">
        <v>1.9963559280456566E-2</v>
      </c>
      <c r="EP47">
        <v>2.0002408369981461E-2</v>
      </c>
      <c r="EQ47">
        <v>2.0017341055501792E-2</v>
      </c>
      <c r="ER47">
        <v>2.0009992561376588E-2</v>
      </c>
      <c r="ES47">
        <v>1.9990678602140433E-2</v>
      </c>
      <c r="ET47">
        <v>1.9971541901225409E-2</v>
      </c>
      <c r="EU47">
        <v>1.9951259099858731E-2</v>
      </c>
      <c r="EV47">
        <v>1.9928339401280804E-2</v>
      </c>
      <c r="EW47">
        <v>1.9904617270443348E-2</v>
      </c>
      <c r="EX47">
        <v>1.9889402315431903E-2</v>
      </c>
      <c r="EY47">
        <v>1.989331956094964E-2</v>
      </c>
      <c r="EZ47">
        <v>1.9915852040291337E-2</v>
      </c>
      <c r="FA47">
        <v>1.9955389532769985E-2</v>
      </c>
      <c r="FB47">
        <v>2.0013017660731158E-2</v>
      </c>
    </row>
    <row r="48" spans="1:158" x14ac:dyDescent="0.2">
      <c r="A48" t="s">
        <v>506</v>
      </c>
      <c r="B48" t="str">
        <f>_xlfn.XLOOKUP(A48,'Country Code &amp; Info'!A:A,'Country Code &amp; Info'!B:B)</f>
        <v>Australia</v>
      </c>
      <c r="C48" t="s">
        <v>626</v>
      </c>
      <c r="D48" t="s">
        <v>625</v>
      </c>
      <c r="E48" t="s">
        <v>624</v>
      </c>
      <c r="F48" t="s">
        <v>623</v>
      </c>
      <c r="G48">
        <v>2036</v>
      </c>
      <c r="H48" s="6">
        <v>1810016</v>
      </c>
      <c r="I48" s="5">
        <f t="shared" si="0"/>
        <v>2.7615357320275313E-2</v>
      </c>
      <c r="L48">
        <f>VLOOKUP(M48,'Country Code &amp; Info'!A:E,5)</f>
        <v>0</v>
      </c>
      <c r="M48" s="2" t="s">
        <v>30</v>
      </c>
      <c r="N48" s="3">
        <v>9064025.6965269409</v>
      </c>
      <c r="O48" s="3">
        <v>9057310.4532931391</v>
      </c>
      <c r="P48" s="3">
        <v>9379333.6696449295</v>
      </c>
      <c r="Q48" s="3">
        <v>9636876.8360459898</v>
      </c>
      <c r="R48" s="3">
        <v>10025979.355438299</v>
      </c>
      <c r="S48" s="3">
        <v>10298583.361466801</v>
      </c>
      <c r="T48" s="3">
        <v>10689505.509847499</v>
      </c>
      <c r="U48" s="3">
        <v>11169146.401152199</v>
      </c>
      <c r="V48" s="3">
        <v>11666163.7244737</v>
      </c>
      <c r="W48" s="3">
        <v>12212747.022798499</v>
      </c>
      <c r="X48" s="3">
        <v>12712513.4004004</v>
      </c>
      <c r="Y48" s="3">
        <v>12836585.730375599</v>
      </c>
      <c r="Z48" s="3">
        <v>13065863.537680199</v>
      </c>
      <c r="AA48" s="3">
        <v>13432593.0468321</v>
      </c>
      <c r="AB48" s="3">
        <v>13941116.214973999</v>
      </c>
      <c r="AC48" s="3">
        <v>14407476.4210016</v>
      </c>
      <c r="AD48" s="3">
        <v>14791669.914893299</v>
      </c>
      <c r="AE48" s="3">
        <v>15054750.664493101</v>
      </c>
      <c r="AF48" s="3">
        <v>15010847.2757091</v>
      </c>
      <c r="AG48" s="3">
        <v>14594217.5223433</v>
      </c>
      <c r="AH48" s="3">
        <v>14963731.258690201</v>
      </c>
      <c r="AI48" s="3">
        <v>15203368.375013901</v>
      </c>
      <c r="AJ48" s="3">
        <v>15541495.4723907</v>
      </c>
      <c r="AK48" s="3">
        <v>15802178.643814299</v>
      </c>
      <c r="AL48" s="3">
        <v>16208167.451801199</v>
      </c>
      <c r="AM48" s="3">
        <v>16671978.001079099</v>
      </c>
      <c r="AN48" s="3">
        <v>16919603.417713501</v>
      </c>
      <c r="AO48" s="3">
        <v>17304243.025623702</v>
      </c>
      <c r="AP48" s="3">
        <v>17798638.6604435</v>
      </c>
      <c r="AQ48" s="3">
        <v>18292645.569375802</v>
      </c>
      <c r="AR48" s="3">
        <v>18587190</v>
      </c>
      <c r="AS48" s="3">
        <v>18849540</v>
      </c>
      <c r="AT48" s="3">
        <v>19124900</v>
      </c>
      <c r="AU48" s="3">
        <v>19422190</v>
      </c>
      <c r="AV48" s="3">
        <v>19740540</v>
      </c>
      <c r="AW48" s="3">
        <v>20075600</v>
      </c>
      <c r="AX48" s="3">
        <v>20424180</v>
      </c>
      <c r="AY48" s="3">
        <v>20784020</v>
      </c>
      <c r="AZ48" s="3">
        <v>21153450</v>
      </c>
      <c r="BA48" s="3">
        <v>21531180</v>
      </c>
      <c r="BB48" s="3">
        <v>21916430</v>
      </c>
      <c r="BC48" s="3">
        <v>22309050</v>
      </c>
      <c r="BD48" s="3">
        <v>22709530</v>
      </c>
      <c r="BE48" s="3">
        <v>23118740</v>
      </c>
      <c r="BF48" s="3">
        <v>23537610</v>
      </c>
      <c r="BG48" s="3">
        <v>23967030</v>
      </c>
      <c r="BH48" s="3">
        <v>24407860</v>
      </c>
      <c r="BI48" s="3">
        <v>24861010</v>
      </c>
      <c r="BJ48" s="3">
        <v>25327180</v>
      </c>
      <c r="BK48" s="3">
        <v>25806800</v>
      </c>
      <c r="BL48" s="3">
        <v>26300140</v>
      </c>
      <c r="BM48" s="3">
        <v>26807420</v>
      </c>
      <c r="BN48" s="3">
        <v>27328940</v>
      </c>
      <c r="BO48" s="3">
        <v>27864750</v>
      </c>
      <c r="BP48" s="3">
        <v>28414590</v>
      </c>
      <c r="BQ48" s="3">
        <v>28978050</v>
      </c>
      <c r="BR48" s="3">
        <v>29554850</v>
      </c>
      <c r="BS48" s="3">
        <v>30144870</v>
      </c>
      <c r="BT48" s="3">
        <v>30747840</v>
      </c>
      <c r="BU48" s="3">
        <v>31363330</v>
      </c>
      <c r="BV48" s="3">
        <v>31990910</v>
      </c>
      <c r="BW48" s="3">
        <v>32630430</v>
      </c>
      <c r="BX48" s="3">
        <v>33282110</v>
      </c>
      <c r="BY48" s="3">
        <v>33946130</v>
      </c>
      <c r="BZ48" s="3">
        <v>34622620</v>
      </c>
      <c r="CA48" s="3">
        <v>35311770</v>
      </c>
      <c r="CB48" s="3">
        <v>36014100</v>
      </c>
      <c r="CC48" s="3">
        <v>36730540</v>
      </c>
      <c r="CD48" s="3">
        <v>37462060</v>
      </c>
      <c r="CE48" s="3">
        <v>38209630</v>
      </c>
      <c r="CF48" s="3">
        <v>38974320</v>
      </c>
      <c r="CG48" s="3">
        <v>1522086785.6353366</v>
      </c>
      <c r="CI48" t="s">
        <v>6</v>
      </c>
      <c r="CJ48">
        <v>0</v>
      </c>
      <c r="CK48">
        <v>-1.0182566057992837E-2</v>
      </c>
      <c r="CL48">
        <v>-2.1370344012545339E-2</v>
      </c>
      <c r="CM48">
        <v>1.2335485130339441E-2</v>
      </c>
      <c r="CN48">
        <v>3.2341064684235254E-2</v>
      </c>
      <c r="CO48">
        <v>3.1156704911203592E-2</v>
      </c>
      <c r="CP48">
        <v>4.306696293856227E-2</v>
      </c>
      <c r="CQ48">
        <v>2.6468209888932615E-2</v>
      </c>
      <c r="CR48">
        <v>5.1736871179242083E-3</v>
      </c>
      <c r="CS48">
        <v>2.3581216788059578E-2</v>
      </c>
      <c r="CT48">
        <v>4.1545591803533233E-2</v>
      </c>
      <c r="CU48">
        <v>2.7354603390589149E-2</v>
      </c>
      <c r="CV48">
        <v>3.6678286844840091E-2</v>
      </c>
      <c r="CW48">
        <v>2.9490741891565531E-2</v>
      </c>
      <c r="CX48">
        <v>4.5545427200393007E-2</v>
      </c>
      <c r="CY48">
        <v>5.2771171395667782E-2</v>
      </c>
      <c r="CZ48">
        <v>5.6036782182959044E-2</v>
      </c>
      <c r="DA48">
        <v>5.360465139616033E-2</v>
      </c>
      <c r="DB48">
        <v>3.1910516450525783E-2</v>
      </c>
      <c r="DC48">
        <v>-1.5381008639148819E-2</v>
      </c>
      <c r="DD48">
        <v>3.0397770627674348E-2</v>
      </c>
      <c r="DE48">
        <v>3.2843551131855664E-2</v>
      </c>
      <c r="DF48">
        <v>2.2132055359341152E-2</v>
      </c>
      <c r="DG48">
        <v>2.485202145022658E-2</v>
      </c>
      <c r="DH48">
        <v>1.8469820890286703E-2</v>
      </c>
      <c r="DI48">
        <v>1.2795457007023003E-2</v>
      </c>
      <c r="DJ48">
        <v>5.6534511757961869E-3</v>
      </c>
      <c r="DK48">
        <v>1.320069063696927E-2</v>
      </c>
      <c r="DL48">
        <v>1.9392615336264685E-2</v>
      </c>
      <c r="DM48">
        <v>2.2365265138740265E-2</v>
      </c>
      <c r="DN48">
        <v>3.8882627543606718E-2</v>
      </c>
      <c r="DO48">
        <v>3.7292806848133075E-2</v>
      </c>
      <c r="DP48">
        <v>3.2518502490895385E-2</v>
      </c>
      <c r="DQ48">
        <v>2.8867677764845334E-2</v>
      </c>
      <c r="DR48">
        <v>2.693711593229664E-2</v>
      </c>
      <c r="DS48">
        <v>2.6167933528268073E-2</v>
      </c>
      <c r="DT48">
        <v>2.5845391981905275E-2</v>
      </c>
      <c r="DU48">
        <v>2.5884199374709649E-2</v>
      </c>
      <c r="DV48">
        <v>2.6102810122095255E-2</v>
      </c>
      <c r="DW48">
        <v>2.6400658916697184E-2</v>
      </c>
      <c r="DX48">
        <v>2.6716605005340011E-2</v>
      </c>
      <c r="DY48">
        <v>2.7025207490924075E-2</v>
      </c>
      <c r="DZ48">
        <v>2.7272528028659204E-2</v>
      </c>
      <c r="EA48">
        <v>2.7510497784070553E-2</v>
      </c>
      <c r="EB48">
        <v>2.7709246860424086E-2</v>
      </c>
      <c r="EC48">
        <v>2.7852037428700793E-2</v>
      </c>
      <c r="ED48">
        <v>2.7935401728874876E-2</v>
      </c>
      <c r="EE48">
        <v>2.7984573542948254E-2</v>
      </c>
      <c r="EF48">
        <v>2.7993881728640035E-2</v>
      </c>
      <c r="EG48">
        <v>2.7948790708959947E-2</v>
      </c>
      <c r="EH48">
        <v>2.7841011382048864E-2</v>
      </c>
      <c r="EI48">
        <v>2.7680079715391104E-2</v>
      </c>
      <c r="EJ48">
        <v>2.7505686952846276E-2</v>
      </c>
      <c r="EK48">
        <v>2.7324507275673593E-2</v>
      </c>
      <c r="EL48">
        <v>2.7124467707976052E-2</v>
      </c>
      <c r="EM48">
        <v>2.6900020959966353E-2</v>
      </c>
      <c r="EN48">
        <v>2.6659373167270184E-2</v>
      </c>
      <c r="EO48">
        <v>2.6437621024979707E-2</v>
      </c>
      <c r="EP48">
        <v>2.6237668508858114E-2</v>
      </c>
      <c r="EQ48">
        <v>2.6048760662816806E-2</v>
      </c>
      <c r="ER48">
        <v>2.5858347783219715E-2</v>
      </c>
      <c r="ES48">
        <v>2.5669163234409043E-2</v>
      </c>
      <c r="ET48">
        <v>2.5509252676504834E-2</v>
      </c>
      <c r="EU48">
        <v>2.5379882817494259E-2</v>
      </c>
      <c r="EV48">
        <v>2.5267070956057847E-2</v>
      </c>
      <c r="EW48">
        <v>2.515733128945441E-2</v>
      </c>
      <c r="EX48">
        <v>2.5052989001486781E-2</v>
      </c>
      <c r="EY48">
        <v>2.4918524218470406E-2</v>
      </c>
      <c r="EZ48">
        <v>2.4817560741570821E-2</v>
      </c>
      <c r="FA48">
        <v>2.4741531964239449E-2</v>
      </c>
      <c r="FB48">
        <v>2.4677009684333173E-2</v>
      </c>
    </row>
    <row r="49" spans="1:85" x14ac:dyDescent="0.2">
      <c r="A49" t="s">
        <v>506</v>
      </c>
      <c r="B49" t="str">
        <f>_xlfn.XLOOKUP(A49,'Country Code &amp; Info'!A:A,'Country Code &amp; Info'!B:B)</f>
        <v>Australia</v>
      </c>
      <c r="C49" t="s">
        <v>626</v>
      </c>
      <c r="D49" t="s">
        <v>625</v>
      </c>
      <c r="E49" t="s">
        <v>624</v>
      </c>
      <c r="F49" t="s">
        <v>623</v>
      </c>
      <c r="G49">
        <v>2037</v>
      </c>
      <c r="H49" s="6">
        <v>1860204</v>
      </c>
      <c r="I49" s="5">
        <f t="shared" si="0"/>
        <v>2.7727931686791774E-2</v>
      </c>
      <c r="L49" t="str">
        <f>VLOOKUP(M49,'Country Code &amp; Info'!A:E,5)</f>
        <v>World aggregate.</v>
      </c>
      <c r="M49" s="2" t="s">
        <v>14</v>
      </c>
      <c r="N49" s="3"/>
      <c r="O49" s="3"/>
      <c r="P49" s="3"/>
      <c r="Q49" s="3"/>
      <c r="R49" s="3"/>
      <c r="S49" s="3">
        <v>42618016.972549699</v>
      </c>
      <c r="T49" s="3">
        <v>44320779.701064199</v>
      </c>
      <c r="U49" s="3">
        <v>46226330.265560098</v>
      </c>
      <c r="V49" s="3">
        <v>47394623.193419501</v>
      </c>
      <c r="W49" s="3">
        <v>49067967.037866399</v>
      </c>
      <c r="X49" s="3">
        <v>51413225.857026502</v>
      </c>
      <c r="Y49" s="3">
        <v>52562035.929870501</v>
      </c>
      <c r="Z49" s="3">
        <v>53947784.851231001</v>
      </c>
      <c r="AA49" s="3">
        <v>55844316.807612203</v>
      </c>
      <c r="AB49" s="3">
        <v>58466169.465352699</v>
      </c>
      <c r="AC49" s="3">
        <v>61123503.423494801</v>
      </c>
      <c r="AD49" s="3">
        <v>64222776.107347801</v>
      </c>
      <c r="AE49" s="3">
        <v>67555185.953129396</v>
      </c>
      <c r="AF49" s="3">
        <v>69348869.9658968</v>
      </c>
      <c r="AG49" s="3">
        <v>68811977.431713194</v>
      </c>
      <c r="AH49" s="3">
        <v>72432063.3759197</v>
      </c>
      <c r="AI49" s="3">
        <v>75484720.015086994</v>
      </c>
      <c r="AJ49" s="3">
        <v>77873093.871856302</v>
      </c>
      <c r="AK49" s="3">
        <v>80438567.503373593</v>
      </c>
      <c r="AL49" s="3">
        <v>83280724.931020394</v>
      </c>
      <c r="AM49" s="3">
        <v>86183559.893518806</v>
      </c>
      <c r="AN49" s="3">
        <v>88882790.996330604</v>
      </c>
      <c r="AO49" s="3">
        <v>92222857.316033393</v>
      </c>
      <c r="AP49" s="3">
        <v>95823188.959732994</v>
      </c>
      <c r="AQ49" s="3">
        <v>99585286.499813899</v>
      </c>
      <c r="AR49" s="3">
        <v>103037100</v>
      </c>
      <c r="AS49" s="3">
        <v>106369400</v>
      </c>
      <c r="AT49" s="3">
        <v>109667900</v>
      </c>
      <c r="AU49" s="3">
        <v>112969800</v>
      </c>
      <c r="AV49" s="3">
        <v>116310100</v>
      </c>
      <c r="AW49" s="3">
        <v>119707700</v>
      </c>
      <c r="AX49" s="3">
        <v>123158600</v>
      </c>
      <c r="AY49" s="3">
        <v>126660500</v>
      </c>
      <c r="AZ49" s="3">
        <v>130211500</v>
      </c>
      <c r="BA49" s="3">
        <v>133809400</v>
      </c>
      <c r="BB49" s="3">
        <v>137451300</v>
      </c>
      <c r="BC49" s="3">
        <v>141134700</v>
      </c>
      <c r="BD49" s="3">
        <v>144854900</v>
      </c>
      <c r="BE49" s="3">
        <v>148609900</v>
      </c>
      <c r="BF49" s="3">
        <v>152396600</v>
      </c>
      <c r="BG49" s="3">
        <v>156212100</v>
      </c>
      <c r="BH49" s="3">
        <v>160055300</v>
      </c>
      <c r="BI49" s="3">
        <v>163927700</v>
      </c>
      <c r="BJ49" s="3">
        <v>167831600</v>
      </c>
      <c r="BK49" s="3">
        <v>171768800</v>
      </c>
      <c r="BL49" s="3">
        <v>175741200</v>
      </c>
      <c r="BM49" s="3">
        <v>179751800</v>
      </c>
      <c r="BN49" s="3">
        <v>183803500</v>
      </c>
      <c r="BO49" s="3">
        <v>187900500</v>
      </c>
      <c r="BP49" s="3">
        <v>192046000</v>
      </c>
      <c r="BQ49" s="3">
        <v>196242100</v>
      </c>
      <c r="BR49" s="3">
        <v>200491500</v>
      </c>
      <c r="BS49" s="3">
        <v>204800800</v>
      </c>
      <c r="BT49" s="3">
        <v>209175500</v>
      </c>
      <c r="BU49" s="3">
        <v>213620100</v>
      </c>
      <c r="BV49" s="3">
        <v>218138100</v>
      </c>
      <c r="BW49" s="3">
        <v>222732700</v>
      </c>
      <c r="BX49" s="3">
        <v>227400500</v>
      </c>
      <c r="BY49" s="3">
        <v>232143700</v>
      </c>
      <c r="BZ49" s="3">
        <v>236962300</v>
      </c>
      <c r="CA49" s="3">
        <v>241856500</v>
      </c>
      <c r="CB49" s="3">
        <v>246828200</v>
      </c>
      <c r="CC49" s="3">
        <v>251890500</v>
      </c>
      <c r="CD49" s="3">
        <v>257049600</v>
      </c>
      <c r="CE49" s="3">
        <v>262310300</v>
      </c>
      <c r="CF49" s="3">
        <v>267676800</v>
      </c>
      <c r="CG49" s="3">
        <v>9019837516.3258209</v>
      </c>
    </row>
    <row r="50" spans="1:85" x14ac:dyDescent="0.2">
      <c r="A50" t="s">
        <v>506</v>
      </c>
      <c r="B50" t="str">
        <f>_xlfn.XLOOKUP(A50,'Country Code &amp; Info'!A:A,'Country Code &amp; Info'!B:B)</f>
        <v>Australia</v>
      </c>
      <c r="C50" t="s">
        <v>626</v>
      </c>
      <c r="D50" t="s">
        <v>625</v>
      </c>
      <c r="E50" t="s">
        <v>624</v>
      </c>
      <c r="F50" t="s">
        <v>623</v>
      </c>
      <c r="G50">
        <v>2038</v>
      </c>
      <c r="H50" s="6">
        <v>1911938</v>
      </c>
      <c r="I50" s="5">
        <f t="shared" si="0"/>
        <v>2.7810928263781731E-2</v>
      </c>
      <c r="L50" t="str">
        <f>VLOOKUP(M50,'Country Code &amp; Info'!A:E,5)</f>
        <v>Fiscal year end: March 31; reporting period for national accounts data: CY.</v>
      </c>
      <c r="M50" s="2" t="s">
        <v>6</v>
      </c>
      <c r="N50" s="3">
        <v>356773.457155757</v>
      </c>
      <c r="O50" s="3">
        <v>353140.58786053001</v>
      </c>
      <c r="P50" s="3">
        <v>345593.85201315797</v>
      </c>
      <c r="Q50" s="3">
        <v>349856.91983580298</v>
      </c>
      <c r="R50" s="3">
        <v>361171.66511043999</v>
      </c>
      <c r="S50" s="3">
        <v>372424.58410257398</v>
      </c>
      <c r="T50" s="3">
        <v>388463.77986352902</v>
      </c>
      <c r="U50" s="3">
        <v>398745.72072320501</v>
      </c>
      <c r="V50" s="3">
        <v>400808.70632183802</v>
      </c>
      <c r="W50" s="3">
        <v>410260.263316155</v>
      </c>
      <c r="X50" s="3">
        <v>427304.768749098</v>
      </c>
      <c r="Y50" s="3">
        <v>438993.521225137</v>
      </c>
      <c r="Z50" s="3">
        <v>455095.051519659</v>
      </c>
      <c r="AA50" s="3">
        <v>468516.142220154</v>
      </c>
      <c r="AB50" s="3">
        <v>489854.91006785101</v>
      </c>
      <c r="AC50" s="3">
        <v>515705.127486051</v>
      </c>
      <c r="AD50" s="3">
        <v>544603.58338562201</v>
      </c>
      <c r="AE50" s="3">
        <v>573796.86862210801</v>
      </c>
      <c r="AF50" s="3">
        <v>592107.02303753397</v>
      </c>
      <c r="AG50" s="3">
        <v>582999.81980089296</v>
      </c>
      <c r="AH50" s="3">
        <v>600721.71459917596</v>
      </c>
      <c r="AI50" s="3">
        <v>620451.54894862999</v>
      </c>
      <c r="AJ50" s="3">
        <v>634183.41697775002</v>
      </c>
      <c r="AK50" s="3">
        <v>649944.15685985901</v>
      </c>
      <c r="AL50" s="3">
        <v>661948.50902574905</v>
      </c>
      <c r="AM50" s="3">
        <v>670418.44271385099</v>
      </c>
      <c r="AN50" s="3">
        <v>674208.62064708699</v>
      </c>
      <c r="AO50" s="3">
        <v>683108.640073027</v>
      </c>
      <c r="AP50" s="3">
        <v>696355.90316284203</v>
      </c>
      <c r="AQ50" s="3">
        <v>711930.08756800601</v>
      </c>
      <c r="AR50" s="3">
        <v>739611.8</v>
      </c>
      <c r="AS50" s="3">
        <v>767194</v>
      </c>
      <c r="AT50" s="3">
        <v>792142</v>
      </c>
      <c r="AU50" s="3">
        <v>815009.3</v>
      </c>
      <c r="AV50" s="3">
        <v>836963.3</v>
      </c>
      <c r="AW50" s="3">
        <v>858864.9</v>
      </c>
      <c r="AX50" s="3">
        <v>881062.6</v>
      </c>
      <c r="AY50" s="3">
        <v>903868.2</v>
      </c>
      <c r="AZ50" s="3">
        <v>927461.7</v>
      </c>
      <c r="BA50" s="3">
        <v>951947.3</v>
      </c>
      <c r="BB50" s="3">
        <v>977380.1</v>
      </c>
      <c r="BC50" s="3">
        <v>1003794</v>
      </c>
      <c r="BD50" s="3">
        <v>1031170</v>
      </c>
      <c r="BE50" s="3">
        <v>1059538</v>
      </c>
      <c r="BF50" s="3">
        <v>1088897</v>
      </c>
      <c r="BG50" s="3">
        <v>1119225</v>
      </c>
      <c r="BH50" s="3">
        <v>1150491</v>
      </c>
      <c r="BI50" s="3">
        <v>1182687</v>
      </c>
      <c r="BJ50" s="3">
        <v>1215795</v>
      </c>
      <c r="BK50" s="3">
        <v>1249775</v>
      </c>
      <c r="BL50" s="3">
        <v>1284570</v>
      </c>
      <c r="BM50" s="3">
        <v>1320127</v>
      </c>
      <c r="BN50" s="3">
        <v>1356438</v>
      </c>
      <c r="BO50" s="3">
        <v>1393502</v>
      </c>
      <c r="BP50" s="3">
        <v>1431300</v>
      </c>
      <c r="BQ50" s="3">
        <v>1469802</v>
      </c>
      <c r="BR50" s="3">
        <v>1508986</v>
      </c>
      <c r="BS50" s="3">
        <v>1548880</v>
      </c>
      <c r="BT50" s="3">
        <v>1589519</v>
      </c>
      <c r="BU50" s="3">
        <v>1630924</v>
      </c>
      <c r="BV50" s="3">
        <v>1673097</v>
      </c>
      <c r="BW50" s="3">
        <v>1716044</v>
      </c>
      <c r="BX50" s="3">
        <v>1759819</v>
      </c>
      <c r="BY50" s="3">
        <v>1804483</v>
      </c>
      <c r="BZ50" s="3">
        <v>1850077</v>
      </c>
      <c r="CA50" s="3">
        <v>1896620</v>
      </c>
      <c r="CB50" s="3">
        <v>1944136</v>
      </c>
      <c r="CC50" s="3">
        <v>1992581</v>
      </c>
      <c r="CD50" s="3">
        <v>2042032</v>
      </c>
      <c r="CE50" s="3">
        <v>2092555</v>
      </c>
      <c r="CF50" s="3">
        <v>2144193</v>
      </c>
      <c r="CG50" s="3">
        <v>70432049.592993081</v>
      </c>
    </row>
    <row r="51" spans="1:85" x14ac:dyDescent="0.2">
      <c r="A51" t="s">
        <v>506</v>
      </c>
      <c r="B51" t="str">
        <f>_xlfn.XLOOKUP(A51,'Country Code &amp; Info'!A:A,'Country Code &amp; Info'!B:B)</f>
        <v>Australia</v>
      </c>
      <c r="C51" t="s">
        <v>626</v>
      </c>
      <c r="D51" t="s">
        <v>625</v>
      </c>
      <c r="E51" t="s">
        <v>624</v>
      </c>
      <c r="F51" t="s">
        <v>623</v>
      </c>
      <c r="G51">
        <v>2039</v>
      </c>
      <c r="H51" s="6">
        <v>1965214</v>
      </c>
      <c r="I51" s="5">
        <f t="shared" si="0"/>
        <v>2.7864920305993079E-2</v>
      </c>
    </row>
    <row r="52" spans="1:85" x14ac:dyDescent="0.2">
      <c r="A52" t="s">
        <v>506</v>
      </c>
      <c r="B52" t="str">
        <f>_xlfn.XLOOKUP(A52,'Country Code &amp; Info'!A:A,'Country Code &amp; Info'!B:B)</f>
        <v>Australia</v>
      </c>
      <c r="C52" t="s">
        <v>626</v>
      </c>
      <c r="D52" t="s">
        <v>625</v>
      </c>
      <c r="E52" t="s">
        <v>624</v>
      </c>
      <c r="F52" t="s">
        <v>623</v>
      </c>
      <c r="G52">
        <v>2040</v>
      </c>
      <c r="H52" s="6">
        <v>2020034</v>
      </c>
      <c r="I52" s="5">
        <f t="shared" si="0"/>
        <v>2.7895180881064352E-2</v>
      </c>
    </row>
    <row r="53" spans="1:85" x14ac:dyDescent="0.2">
      <c r="A53" t="s">
        <v>506</v>
      </c>
      <c r="B53" t="str">
        <f>_xlfn.XLOOKUP(A53,'Country Code &amp; Info'!A:A,'Country Code &amp; Info'!B:B)</f>
        <v>Australia</v>
      </c>
      <c r="C53" t="s">
        <v>626</v>
      </c>
      <c r="D53" t="s">
        <v>625</v>
      </c>
      <c r="E53" t="s">
        <v>624</v>
      </c>
      <c r="F53" t="s">
        <v>623</v>
      </c>
      <c r="G53">
        <v>2041</v>
      </c>
      <c r="H53" s="6">
        <v>2076417</v>
      </c>
      <c r="I53" s="5">
        <f t="shared" si="0"/>
        <v>2.7911906433258027E-2</v>
      </c>
    </row>
    <row r="54" spans="1:85" x14ac:dyDescent="0.2">
      <c r="A54" t="s">
        <v>506</v>
      </c>
      <c r="B54" t="str">
        <f>_xlfn.XLOOKUP(A54,'Country Code &amp; Info'!A:A,'Country Code &amp; Info'!B:B)</f>
        <v>Australia</v>
      </c>
      <c r="C54" t="s">
        <v>626</v>
      </c>
      <c r="D54" t="s">
        <v>625</v>
      </c>
      <c r="E54" t="s">
        <v>624</v>
      </c>
      <c r="F54" t="s">
        <v>623</v>
      </c>
      <c r="G54">
        <v>2042</v>
      </c>
      <c r="H54" s="6">
        <v>2134617</v>
      </c>
      <c r="I54" s="5">
        <f t="shared" si="0"/>
        <v>2.8029051967884966E-2</v>
      </c>
    </row>
    <row r="55" spans="1:85" x14ac:dyDescent="0.2">
      <c r="A55" t="s">
        <v>506</v>
      </c>
      <c r="B55" t="str">
        <f>_xlfn.XLOOKUP(A55,'Country Code &amp; Info'!A:A,'Country Code &amp; Info'!B:B)</f>
        <v>Australia</v>
      </c>
      <c r="C55" t="s">
        <v>626</v>
      </c>
      <c r="D55" t="s">
        <v>625</v>
      </c>
      <c r="E55" t="s">
        <v>624</v>
      </c>
      <c r="F55" t="s">
        <v>623</v>
      </c>
      <c r="G55">
        <v>2043</v>
      </c>
      <c r="H55" s="6">
        <v>2194686</v>
      </c>
      <c r="I55" s="5">
        <f t="shared" si="0"/>
        <v>2.8140411136986065E-2</v>
      </c>
    </row>
    <row r="56" spans="1:85" x14ac:dyDescent="0.2">
      <c r="A56" t="s">
        <v>506</v>
      </c>
      <c r="B56" t="str">
        <f>_xlfn.XLOOKUP(A56,'Country Code &amp; Info'!A:A,'Country Code &amp; Info'!B:B)</f>
        <v>Australia</v>
      </c>
      <c r="C56" t="s">
        <v>626</v>
      </c>
      <c r="D56" t="s">
        <v>625</v>
      </c>
      <c r="E56" t="s">
        <v>624</v>
      </c>
      <c r="F56" t="s">
        <v>623</v>
      </c>
      <c r="G56">
        <v>2044</v>
      </c>
      <c r="H56" s="6">
        <v>2256681</v>
      </c>
      <c r="I56" s="5">
        <f t="shared" si="0"/>
        <v>2.8247776675114356E-2</v>
      </c>
    </row>
    <row r="57" spans="1:85" x14ac:dyDescent="0.2">
      <c r="A57" t="s">
        <v>506</v>
      </c>
      <c r="B57" t="str">
        <f>_xlfn.XLOOKUP(A57,'Country Code &amp; Info'!A:A,'Country Code &amp; Info'!B:B)</f>
        <v>Australia</v>
      </c>
      <c r="C57" t="s">
        <v>626</v>
      </c>
      <c r="D57" t="s">
        <v>625</v>
      </c>
      <c r="E57" t="s">
        <v>624</v>
      </c>
      <c r="F57" t="s">
        <v>623</v>
      </c>
      <c r="G57">
        <v>2045</v>
      </c>
      <c r="H57" s="6">
        <v>2320656</v>
      </c>
      <c r="I57" s="5">
        <f t="shared" si="0"/>
        <v>2.834915524170234E-2</v>
      </c>
    </row>
    <row r="58" spans="1:85" x14ac:dyDescent="0.2">
      <c r="A58" t="s">
        <v>506</v>
      </c>
      <c r="B58" t="str">
        <f>_xlfn.XLOOKUP(A58,'Country Code &amp; Info'!A:A,'Country Code &amp; Info'!B:B)</f>
        <v>Australia</v>
      </c>
      <c r="C58" t="s">
        <v>626</v>
      </c>
      <c r="D58" t="s">
        <v>625</v>
      </c>
      <c r="E58" t="s">
        <v>624</v>
      </c>
      <c r="F58" t="s">
        <v>623</v>
      </c>
      <c r="G58">
        <v>2046</v>
      </c>
      <c r="H58" s="6">
        <v>2386658</v>
      </c>
      <c r="I58" s="5">
        <f t="shared" si="0"/>
        <v>2.8441095965968222E-2</v>
      </c>
    </row>
    <row r="59" spans="1:85" x14ac:dyDescent="0.2">
      <c r="A59" t="s">
        <v>506</v>
      </c>
      <c r="B59" t="str">
        <f>_xlfn.XLOOKUP(A59,'Country Code &amp; Info'!A:A,'Country Code &amp; Info'!B:B)</f>
        <v>Australia</v>
      </c>
      <c r="C59" t="s">
        <v>626</v>
      </c>
      <c r="D59" t="s">
        <v>625</v>
      </c>
      <c r="E59" t="s">
        <v>624</v>
      </c>
      <c r="F59" t="s">
        <v>623</v>
      </c>
      <c r="G59">
        <v>2047</v>
      </c>
      <c r="H59" s="6">
        <v>2454445</v>
      </c>
      <c r="I59" s="5">
        <f t="shared" si="0"/>
        <v>2.8402477439163798E-2</v>
      </c>
    </row>
    <row r="60" spans="1:85" x14ac:dyDescent="0.2">
      <c r="A60" t="s">
        <v>506</v>
      </c>
      <c r="B60" t="str">
        <f>_xlfn.XLOOKUP(A60,'Country Code &amp; Info'!A:A,'Country Code &amp; Info'!B:B)</f>
        <v>Australia</v>
      </c>
      <c r="C60" t="s">
        <v>626</v>
      </c>
      <c r="D60" t="s">
        <v>625</v>
      </c>
      <c r="E60" t="s">
        <v>624</v>
      </c>
      <c r="F60" t="s">
        <v>623</v>
      </c>
      <c r="G60">
        <v>2048</v>
      </c>
      <c r="H60" s="6">
        <v>2523980</v>
      </c>
      <c r="I60" s="5">
        <f t="shared" si="0"/>
        <v>2.8330233515112324E-2</v>
      </c>
    </row>
    <row r="61" spans="1:85" x14ac:dyDescent="0.2">
      <c r="A61" t="s">
        <v>506</v>
      </c>
      <c r="B61" t="str">
        <f>_xlfn.XLOOKUP(A61,'Country Code &amp; Info'!A:A,'Country Code &amp; Info'!B:B)</f>
        <v>Australia</v>
      </c>
      <c r="C61" t="s">
        <v>626</v>
      </c>
      <c r="D61" t="s">
        <v>625</v>
      </c>
      <c r="E61" t="s">
        <v>624</v>
      </c>
      <c r="F61" t="s">
        <v>623</v>
      </c>
      <c r="G61">
        <v>2049</v>
      </c>
      <c r="H61" s="6">
        <v>2595228</v>
      </c>
      <c r="I61" s="5">
        <f t="shared" si="0"/>
        <v>2.8228432871892695E-2</v>
      </c>
    </row>
    <row r="62" spans="1:85" x14ac:dyDescent="0.2">
      <c r="A62" t="s">
        <v>506</v>
      </c>
      <c r="B62" t="str">
        <f>_xlfn.XLOOKUP(A62,'Country Code &amp; Info'!A:A,'Country Code &amp; Info'!B:B)</f>
        <v>Australia</v>
      </c>
      <c r="C62" t="s">
        <v>626</v>
      </c>
      <c r="D62" t="s">
        <v>625</v>
      </c>
      <c r="E62" t="s">
        <v>624</v>
      </c>
      <c r="F62" t="s">
        <v>623</v>
      </c>
      <c r="G62">
        <v>2050</v>
      </c>
      <c r="H62" s="6">
        <v>2668185</v>
      </c>
      <c r="I62" s="5">
        <f t="shared" si="0"/>
        <v>2.8111980912659762E-2</v>
      </c>
    </row>
    <row r="63" spans="1:85" x14ac:dyDescent="0.2">
      <c r="A63" t="s">
        <v>506</v>
      </c>
      <c r="B63" t="str">
        <f>_xlfn.XLOOKUP(A63,'Country Code &amp; Info'!A:A,'Country Code &amp; Info'!B:B)</f>
        <v>Australia</v>
      </c>
      <c r="C63" t="s">
        <v>626</v>
      </c>
      <c r="D63" t="s">
        <v>625</v>
      </c>
      <c r="E63" t="s">
        <v>624</v>
      </c>
      <c r="F63" t="s">
        <v>623</v>
      </c>
      <c r="G63">
        <v>2051</v>
      </c>
      <c r="H63" s="6">
        <v>2742909</v>
      </c>
      <c r="I63" s="5">
        <f t="shared" si="0"/>
        <v>2.8005554337499072E-2</v>
      </c>
    </row>
    <row r="64" spans="1:85" x14ac:dyDescent="0.2">
      <c r="A64" t="s">
        <v>506</v>
      </c>
      <c r="B64" t="str">
        <f>_xlfn.XLOOKUP(A64,'Country Code &amp; Info'!A:A,'Country Code &amp; Info'!B:B)</f>
        <v>Australia</v>
      </c>
      <c r="C64" t="s">
        <v>626</v>
      </c>
      <c r="D64" t="s">
        <v>625</v>
      </c>
      <c r="E64" t="s">
        <v>624</v>
      </c>
      <c r="F64" t="s">
        <v>623</v>
      </c>
      <c r="G64">
        <v>2052</v>
      </c>
      <c r="H64" s="6">
        <v>2819495</v>
      </c>
      <c r="I64" s="5">
        <f t="shared" si="0"/>
        <v>2.7921451276728515E-2</v>
      </c>
    </row>
    <row r="65" spans="1:9" x14ac:dyDescent="0.2">
      <c r="A65" t="s">
        <v>506</v>
      </c>
      <c r="B65" t="str">
        <f>_xlfn.XLOOKUP(A65,'Country Code &amp; Info'!A:A,'Country Code &amp; Info'!B:B)</f>
        <v>Australia</v>
      </c>
      <c r="C65" t="s">
        <v>626</v>
      </c>
      <c r="D65" t="s">
        <v>625</v>
      </c>
      <c r="E65" t="s">
        <v>624</v>
      </c>
      <c r="F65" t="s">
        <v>623</v>
      </c>
      <c r="G65">
        <v>2053</v>
      </c>
      <c r="H65" s="6">
        <v>2898086</v>
      </c>
      <c r="I65" s="5">
        <f t="shared" si="0"/>
        <v>2.7874140581912732E-2</v>
      </c>
    </row>
    <row r="66" spans="1:9" x14ac:dyDescent="0.2">
      <c r="A66" t="s">
        <v>506</v>
      </c>
      <c r="B66" t="str">
        <f>_xlfn.XLOOKUP(A66,'Country Code &amp; Info'!A:A,'Country Code &amp; Info'!B:B)</f>
        <v>Australia</v>
      </c>
      <c r="C66" t="s">
        <v>626</v>
      </c>
      <c r="D66" t="s">
        <v>625</v>
      </c>
      <c r="E66" t="s">
        <v>624</v>
      </c>
      <c r="F66" t="s">
        <v>623</v>
      </c>
      <c r="G66">
        <v>2054</v>
      </c>
      <c r="H66" s="6">
        <v>2978872</v>
      </c>
      <c r="I66" s="5">
        <f t="shared" si="0"/>
        <v>2.7875639301249144E-2</v>
      </c>
    </row>
    <row r="67" spans="1:9" x14ac:dyDescent="0.2">
      <c r="A67" t="s">
        <v>506</v>
      </c>
      <c r="B67" t="str">
        <f>_xlfn.XLOOKUP(A67,'Country Code &amp; Info'!A:A,'Country Code &amp; Info'!B:B)</f>
        <v>Australia</v>
      </c>
      <c r="C67" t="s">
        <v>626</v>
      </c>
      <c r="D67" t="s">
        <v>625</v>
      </c>
      <c r="E67" t="s">
        <v>624</v>
      </c>
      <c r="F67" t="s">
        <v>623</v>
      </c>
      <c r="G67">
        <v>2055</v>
      </c>
      <c r="H67" s="6">
        <v>3062064</v>
      </c>
      <c r="I67" s="5">
        <f t="shared" ref="I67:I130" si="1">IF(A67=A66, H67/H66-1, 0)</f>
        <v>2.7927349681355906E-2</v>
      </c>
    </row>
    <row r="68" spans="1:9" x14ac:dyDescent="0.2">
      <c r="A68" t="s">
        <v>506</v>
      </c>
      <c r="B68" t="str">
        <f>_xlfn.XLOOKUP(A68,'Country Code &amp; Info'!A:A,'Country Code &amp; Info'!B:B)</f>
        <v>Australia</v>
      </c>
      <c r="C68" t="s">
        <v>626</v>
      </c>
      <c r="D68" t="s">
        <v>625</v>
      </c>
      <c r="E68" t="s">
        <v>624</v>
      </c>
      <c r="F68" t="s">
        <v>623</v>
      </c>
      <c r="G68">
        <v>2056</v>
      </c>
      <c r="H68" s="6">
        <v>3147863</v>
      </c>
      <c r="I68" s="5">
        <f t="shared" si="1"/>
        <v>2.8019989131513823E-2</v>
      </c>
    </row>
    <row r="69" spans="1:9" x14ac:dyDescent="0.2">
      <c r="A69" t="s">
        <v>506</v>
      </c>
      <c r="B69" t="str">
        <f>_xlfn.XLOOKUP(A69,'Country Code &amp; Info'!A:A,'Country Code &amp; Info'!B:B)</f>
        <v>Australia</v>
      </c>
      <c r="C69" t="s">
        <v>626</v>
      </c>
      <c r="D69" t="s">
        <v>625</v>
      </c>
      <c r="E69" t="s">
        <v>624</v>
      </c>
      <c r="F69" t="s">
        <v>623</v>
      </c>
      <c r="G69">
        <v>2057</v>
      </c>
      <c r="H69" s="6">
        <v>3236058</v>
      </c>
      <c r="I69" s="5">
        <f t="shared" si="1"/>
        <v>2.8017420071966281E-2</v>
      </c>
    </row>
    <row r="70" spans="1:9" x14ac:dyDescent="0.2">
      <c r="A70" t="s">
        <v>506</v>
      </c>
      <c r="B70" t="str">
        <f>_xlfn.XLOOKUP(A70,'Country Code &amp; Info'!A:A,'Country Code &amp; Info'!B:B)</f>
        <v>Australia</v>
      </c>
      <c r="C70" t="s">
        <v>626</v>
      </c>
      <c r="D70" t="s">
        <v>625</v>
      </c>
      <c r="E70" t="s">
        <v>624</v>
      </c>
      <c r="F70" t="s">
        <v>623</v>
      </c>
      <c r="G70">
        <v>2058</v>
      </c>
      <c r="H70" s="6">
        <v>3326692</v>
      </c>
      <c r="I70" s="5">
        <f t="shared" si="1"/>
        <v>2.8007532621479481E-2</v>
      </c>
    </row>
    <row r="71" spans="1:9" x14ac:dyDescent="0.2">
      <c r="A71" t="s">
        <v>506</v>
      </c>
      <c r="B71" t="str">
        <f>_xlfn.XLOOKUP(A71,'Country Code &amp; Info'!A:A,'Country Code &amp; Info'!B:B)</f>
        <v>Australia</v>
      </c>
      <c r="C71" t="s">
        <v>626</v>
      </c>
      <c r="D71" t="s">
        <v>625</v>
      </c>
      <c r="E71" t="s">
        <v>624</v>
      </c>
      <c r="F71" t="s">
        <v>623</v>
      </c>
      <c r="G71">
        <v>2059</v>
      </c>
      <c r="H71" s="6">
        <v>3419770</v>
      </c>
      <c r="I71" s="5">
        <f t="shared" si="1"/>
        <v>2.7979145649792647E-2</v>
      </c>
    </row>
    <row r="72" spans="1:9" x14ac:dyDescent="0.2">
      <c r="A72" t="s">
        <v>506</v>
      </c>
      <c r="B72" t="str">
        <f>_xlfn.XLOOKUP(A72,'Country Code &amp; Info'!A:A,'Country Code &amp; Info'!B:B)</f>
        <v>Australia</v>
      </c>
      <c r="C72" t="s">
        <v>626</v>
      </c>
      <c r="D72" t="s">
        <v>625</v>
      </c>
      <c r="E72" t="s">
        <v>624</v>
      </c>
      <c r="F72" t="s">
        <v>623</v>
      </c>
      <c r="G72">
        <v>2060</v>
      </c>
      <c r="H72" s="6">
        <v>3515286</v>
      </c>
      <c r="I72" s="5">
        <f t="shared" si="1"/>
        <v>2.7930533339961539E-2</v>
      </c>
    </row>
    <row r="73" spans="1:9" x14ac:dyDescent="0.2">
      <c r="A73" t="s">
        <v>504</v>
      </c>
      <c r="B73" t="str">
        <f>_xlfn.XLOOKUP(A73,'Country Code &amp; Info'!A:A,'Country Code &amp; Info'!B:B)</f>
        <v>Austria</v>
      </c>
      <c r="C73" t="s">
        <v>626</v>
      </c>
      <c r="D73" t="s">
        <v>625</v>
      </c>
      <c r="E73" t="s">
        <v>624</v>
      </c>
      <c r="F73" t="s">
        <v>623</v>
      </c>
      <c r="G73">
        <v>1990</v>
      </c>
      <c r="H73" s="6">
        <v>233031.94240886701</v>
      </c>
      <c r="I73" s="5">
        <f t="shared" si="1"/>
        <v>0</v>
      </c>
    </row>
    <row r="74" spans="1:9" x14ac:dyDescent="0.2">
      <c r="A74" t="s">
        <v>504</v>
      </c>
      <c r="B74" t="str">
        <f>_xlfn.XLOOKUP(A74,'Country Code &amp; Info'!A:A,'Country Code &amp; Info'!B:B)</f>
        <v>Austria</v>
      </c>
      <c r="C74" t="s">
        <v>626</v>
      </c>
      <c r="D74" t="s">
        <v>625</v>
      </c>
      <c r="E74" t="s">
        <v>624</v>
      </c>
      <c r="F74" t="s">
        <v>623</v>
      </c>
      <c r="G74">
        <v>1991</v>
      </c>
      <c r="H74" s="6">
        <v>241052.03362242499</v>
      </c>
      <c r="I74" s="5">
        <f t="shared" si="1"/>
        <v>3.4416274141020109E-2</v>
      </c>
    </row>
    <row r="75" spans="1:9" x14ac:dyDescent="0.2">
      <c r="A75" t="s">
        <v>504</v>
      </c>
      <c r="B75" t="str">
        <f>_xlfn.XLOOKUP(A75,'Country Code &amp; Info'!A:A,'Country Code &amp; Info'!B:B)</f>
        <v>Austria</v>
      </c>
      <c r="C75" t="s">
        <v>626</v>
      </c>
      <c r="D75" t="s">
        <v>625</v>
      </c>
      <c r="E75" t="s">
        <v>624</v>
      </c>
      <c r="F75" t="s">
        <v>623</v>
      </c>
      <c r="G75">
        <v>1992</v>
      </c>
      <c r="H75" s="6">
        <v>246098.51756194999</v>
      </c>
      <c r="I75" s="5">
        <f t="shared" si="1"/>
        <v>2.0935247314401995E-2</v>
      </c>
    </row>
    <row r="76" spans="1:9" x14ac:dyDescent="0.2">
      <c r="A76" t="s">
        <v>504</v>
      </c>
      <c r="B76" t="str">
        <f>_xlfn.XLOOKUP(A76,'Country Code &amp; Info'!A:A,'Country Code &amp; Info'!B:B)</f>
        <v>Austria</v>
      </c>
      <c r="C76" t="s">
        <v>626</v>
      </c>
      <c r="D76" t="s">
        <v>625</v>
      </c>
      <c r="E76" t="s">
        <v>624</v>
      </c>
      <c r="F76" t="s">
        <v>623</v>
      </c>
      <c r="G76">
        <v>1993</v>
      </c>
      <c r="H76" s="6">
        <v>247394.98783294301</v>
      </c>
      <c r="I76" s="5">
        <f t="shared" si="1"/>
        <v>5.2680945981995464E-3</v>
      </c>
    </row>
    <row r="77" spans="1:9" x14ac:dyDescent="0.2">
      <c r="A77" t="s">
        <v>504</v>
      </c>
      <c r="B77" t="str">
        <f>_xlfn.XLOOKUP(A77,'Country Code &amp; Info'!A:A,'Country Code &amp; Info'!B:B)</f>
        <v>Austria</v>
      </c>
      <c r="C77" t="s">
        <v>626</v>
      </c>
      <c r="D77" t="s">
        <v>625</v>
      </c>
      <c r="E77" t="s">
        <v>624</v>
      </c>
      <c r="F77" t="s">
        <v>623</v>
      </c>
      <c r="G77">
        <v>1994</v>
      </c>
      <c r="H77" s="6">
        <v>253337.70926315899</v>
      </c>
      <c r="I77" s="5">
        <f t="shared" si="1"/>
        <v>2.4021187665406174E-2</v>
      </c>
    </row>
    <row r="78" spans="1:9" x14ac:dyDescent="0.2">
      <c r="A78" t="s">
        <v>504</v>
      </c>
      <c r="B78" t="str">
        <f>_xlfn.XLOOKUP(A78,'Country Code &amp; Info'!A:A,'Country Code &amp; Info'!B:B)</f>
        <v>Austria</v>
      </c>
      <c r="C78" t="s">
        <v>626</v>
      </c>
      <c r="D78" t="s">
        <v>625</v>
      </c>
      <c r="E78" t="s">
        <v>624</v>
      </c>
      <c r="F78" t="s">
        <v>623</v>
      </c>
      <c r="G78">
        <v>1995</v>
      </c>
      <c r="H78" s="6">
        <v>260096.71796203501</v>
      </c>
      <c r="I78" s="5">
        <f t="shared" si="1"/>
        <v>2.6679836643880739E-2</v>
      </c>
    </row>
    <row r="79" spans="1:9" x14ac:dyDescent="0.2">
      <c r="A79" t="s">
        <v>504</v>
      </c>
      <c r="B79" t="str">
        <f>_xlfn.XLOOKUP(A79,'Country Code &amp; Info'!A:A,'Country Code &amp; Info'!B:B)</f>
        <v>Austria</v>
      </c>
      <c r="C79" t="s">
        <v>626</v>
      </c>
      <c r="D79" t="s">
        <v>625</v>
      </c>
      <c r="E79" t="s">
        <v>624</v>
      </c>
      <c r="F79" t="s">
        <v>623</v>
      </c>
      <c r="G79">
        <v>1996</v>
      </c>
      <c r="H79" s="6">
        <v>266334.65473047597</v>
      </c>
      <c r="I79" s="5">
        <f t="shared" si="1"/>
        <v>2.3983142952813008E-2</v>
      </c>
    </row>
    <row r="80" spans="1:9" x14ac:dyDescent="0.2">
      <c r="A80" t="s">
        <v>504</v>
      </c>
      <c r="B80" t="str">
        <f>_xlfn.XLOOKUP(A80,'Country Code &amp; Info'!A:A,'Country Code &amp; Info'!B:B)</f>
        <v>Austria</v>
      </c>
      <c r="C80" t="s">
        <v>626</v>
      </c>
      <c r="D80" t="s">
        <v>625</v>
      </c>
      <c r="E80" t="s">
        <v>624</v>
      </c>
      <c r="F80" t="s">
        <v>623</v>
      </c>
      <c r="G80">
        <v>1997</v>
      </c>
      <c r="H80" s="6">
        <v>272430.400381502</v>
      </c>
      <c r="I80" s="5">
        <f t="shared" si="1"/>
        <v>2.2887542205856537E-2</v>
      </c>
    </row>
    <row r="81" spans="1:9" x14ac:dyDescent="0.2">
      <c r="A81" t="s">
        <v>504</v>
      </c>
      <c r="B81" t="str">
        <f>_xlfn.XLOOKUP(A81,'Country Code &amp; Info'!A:A,'Country Code &amp; Info'!B:B)</f>
        <v>Austria</v>
      </c>
      <c r="C81" t="s">
        <v>626</v>
      </c>
      <c r="D81" t="s">
        <v>625</v>
      </c>
      <c r="E81" t="s">
        <v>624</v>
      </c>
      <c r="F81" t="s">
        <v>623</v>
      </c>
      <c r="G81">
        <v>1998</v>
      </c>
      <c r="H81" s="6">
        <v>282018.29806227802</v>
      </c>
      <c r="I81" s="5">
        <f t="shared" si="1"/>
        <v>3.5193934551171369E-2</v>
      </c>
    </row>
    <row r="82" spans="1:9" x14ac:dyDescent="0.2">
      <c r="A82" t="s">
        <v>504</v>
      </c>
      <c r="B82" t="str">
        <f>_xlfn.XLOOKUP(A82,'Country Code &amp; Info'!A:A,'Country Code &amp; Info'!B:B)</f>
        <v>Austria</v>
      </c>
      <c r="C82" t="s">
        <v>626</v>
      </c>
      <c r="D82" t="s">
        <v>625</v>
      </c>
      <c r="E82" t="s">
        <v>624</v>
      </c>
      <c r="F82" t="s">
        <v>623</v>
      </c>
      <c r="G82">
        <v>1999</v>
      </c>
      <c r="H82" s="6">
        <v>291533.83573549299</v>
      </c>
      <c r="I82" s="5">
        <f t="shared" si="1"/>
        <v>3.3740852060293092E-2</v>
      </c>
    </row>
    <row r="83" spans="1:9" x14ac:dyDescent="0.2">
      <c r="A83" t="s">
        <v>504</v>
      </c>
      <c r="B83" t="str">
        <f>_xlfn.XLOOKUP(A83,'Country Code &amp; Info'!A:A,'Country Code &amp; Info'!B:B)</f>
        <v>Austria</v>
      </c>
      <c r="C83" t="s">
        <v>626</v>
      </c>
      <c r="D83" t="s">
        <v>625</v>
      </c>
      <c r="E83" t="s">
        <v>624</v>
      </c>
      <c r="F83" t="s">
        <v>623</v>
      </c>
      <c r="G83">
        <v>2000</v>
      </c>
      <c r="H83" s="6">
        <v>302638.93105153099</v>
      </c>
      <c r="I83" s="5">
        <f t="shared" si="1"/>
        <v>3.809196036549789E-2</v>
      </c>
    </row>
    <row r="84" spans="1:9" x14ac:dyDescent="0.2">
      <c r="A84" t="s">
        <v>504</v>
      </c>
      <c r="B84" t="str">
        <f>_xlfn.XLOOKUP(A84,'Country Code &amp; Info'!A:A,'Country Code &amp; Info'!B:B)</f>
        <v>Austria</v>
      </c>
      <c r="C84" t="s">
        <v>626</v>
      </c>
      <c r="D84" t="s">
        <v>625</v>
      </c>
      <c r="E84" t="s">
        <v>624</v>
      </c>
      <c r="F84" t="s">
        <v>623</v>
      </c>
      <c r="G84">
        <v>2001</v>
      </c>
      <c r="H84" s="6">
        <v>306100.36076829402</v>
      </c>
      <c r="I84" s="5">
        <f t="shared" si="1"/>
        <v>1.1437489898395325E-2</v>
      </c>
    </row>
    <row r="85" spans="1:9" x14ac:dyDescent="0.2">
      <c r="A85" t="s">
        <v>504</v>
      </c>
      <c r="B85" t="str">
        <f>_xlfn.XLOOKUP(A85,'Country Code &amp; Info'!A:A,'Country Code &amp; Info'!B:B)</f>
        <v>Austria</v>
      </c>
      <c r="C85" t="s">
        <v>626</v>
      </c>
      <c r="D85" t="s">
        <v>625</v>
      </c>
      <c r="E85" t="s">
        <v>624</v>
      </c>
      <c r="F85" t="s">
        <v>623</v>
      </c>
      <c r="G85">
        <v>2002</v>
      </c>
      <c r="H85" s="6">
        <v>310664.366429733</v>
      </c>
      <c r="I85" s="5">
        <f t="shared" si="1"/>
        <v>1.4910161000737165E-2</v>
      </c>
    </row>
    <row r="86" spans="1:9" x14ac:dyDescent="0.2">
      <c r="A86" t="s">
        <v>504</v>
      </c>
      <c r="B86" t="str">
        <f>_xlfn.XLOOKUP(A86,'Country Code &amp; Info'!A:A,'Country Code &amp; Info'!B:B)</f>
        <v>Austria</v>
      </c>
      <c r="C86" t="s">
        <v>626</v>
      </c>
      <c r="D86" t="s">
        <v>625</v>
      </c>
      <c r="E86" t="s">
        <v>624</v>
      </c>
      <c r="F86" t="s">
        <v>623</v>
      </c>
      <c r="G86">
        <v>2003</v>
      </c>
      <c r="H86" s="6">
        <v>313730.70330355503</v>
      </c>
      <c r="I86" s="5">
        <f t="shared" si="1"/>
        <v>9.8702561515551235E-3</v>
      </c>
    </row>
    <row r="87" spans="1:9" x14ac:dyDescent="0.2">
      <c r="A87" t="s">
        <v>504</v>
      </c>
      <c r="B87" t="str">
        <f>_xlfn.XLOOKUP(A87,'Country Code &amp; Info'!A:A,'Country Code &amp; Info'!B:B)</f>
        <v>Austria</v>
      </c>
      <c r="C87" t="s">
        <v>626</v>
      </c>
      <c r="D87" t="s">
        <v>625</v>
      </c>
      <c r="E87" t="s">
        <v>624</v>
      </c>
      <c r="F87" t="s">
        <v>623</v>
      </c>
      <c r="G87">
        <v>2004</v>
      </c>
      <c r="H87" s="6">
        <v>321596.769357018</v>
      </c>
      <c r="I87" s="5">
        <f t="shared" si="1"/>
        <v>2.5072668918387775E-2</v>
      </c>
    </row>
    <row r="88" spans="1:9" x14ac:dyDescent="0.2">
      <c r="A88" t="s">
        <v>504</v>
      </c>
      <c r="B88" t="str">
        <f>_xlfn.XLOOKUP(A88,'Country Code &amp; Info'!A:A,'Country Code &amp; Info'!B:B)</f>
        <v>Austria</v>
      </c>
      <c r="C88" t="s">
        <v>626</v>
      </c>
      <c r="D88" t="s">
        <v>625</v>
      </c>
      <c r="E88" t="s">
        <v>624</v>
      </c>
      <c r="F88" t="s">
        <v>623</v>
      </c>
      <c r="G88">
        <v>2005</v>
      </c>
      <c r="H88" s="6">
        <v>329305.54339516099</v>
      </c>
      <c r="I88" s="5">
        <f t="shared" si="1"/>
        <v>2.3970309321065253E-2</v>
      </c>
    </row>
    <row r="89" spans="1:9" x14ac:dyDescent="0.2">
      <c r="A89" t="s">
        <v>504</v>
      </c>
      <c r="B89" t="str">
        <f>_xlfn.XLOOKUP(A89,'Country Code &amp; Info'!A:A,'Country Code &amp; Info'!B:B)</f>
        <v>Austria</v>
      </c>
      <c r="C89" t="s">
        <v>626</v>
      </c>
      <c r="D89" t="s">
        <v>625</v>
      </c>
      <c r="E89" t="s">
        <v>624</v>
      </c>
      <c r="F89" t="s">
        <v>623</v>
      </c>
      <c r="G89">
        <v>2006</v>
      </c>
      <c r="H89" s="6">
        <v>341670.61956844502</v>
      </c>
      <c r="I89" s="5">
        <f t="shared" si="1"/>
        <v>3.7548946324435617E-2</v>
      </c>
    </row>
    <row r="90" spans="1:9" x14ac:dyDescent="0.2">
      <c r="A90" t="s">
        <v>504</v>
      </c>
      <c r="B90" t="str">
        <f>_xlfn.XLOOKUP(A90,'Country Code &amp; Info'!A:A,'Country Code &amp; Info'!B:B)</f>
        <v>Austria</v>
      </c>
      <c r="C90" t="s">
        <v>626</v>
      </c>
      <c r="D90" t="s">
        <v>625</v>
      </c>
      <c r="E90" t="s">
        <v>624</v>
      </c>
      <c r="F90" t="s">
        <v>623</v>
      </c>
      <c r="G90">
        <v>2007</v>
      </c>
      <c r="H90" s="6">
        <v>354229.21351392701</v>
      </c>
      <c r="I90" s="5">
        <f t="shared" si="1"/>
        <v>3.6756435075817828E-2</v>
      </c>
    </row>
    <row r="91" spans="1:9" x14ac:dyDescent="0.2">
      <c r="A91" t="s">
        <v>504</v>
      </c>
      <c r="B91" t="str">
        <f>_xlfn.XLOOKUP(A91,'Country Code &amp; Info'!A:A,'Country Code &amp; Info'!B:B)</f>
        <v>Austria</v>
      </c>
      <c r="C91" t="s">
        <v>626</v>
      </c>
      <c r="D91" t="s">
        <v>625</v>
      </c>
      <c r="E91" t="s">
        <v>624</v>
      </c>
      <c r="F91" t="s">
        <v>623</v>
      </c>
      <c r="G91">
        <v>2008</v>
      </c>
      <c r="H91" s="6">
        <v>357663.13908355299</v>
      </c>
      <c r="I91" s="5">
        <f t="shared" si="1"/>
        <v>9.6940778417502482E-3</v>
      </c>
    </row>
    <row r="92" spans="1:9" x14ac:dyDescent="0.2">
      <c r="A92" t="s">
        <v>504</v>
      </c>
      <c r="B92" t="str">
        <f>_xlfn.XLOOKUP(A92,'Country Code &amp; Info'!A:A,'Country Code &amp; Info'!B:B)</f>
        <v>Austria</v>
      </c>
      <c r="C92" t="s">
        <v>626</v>
      </c>
      <c r="D92" t="s">
        <v>625</v>
      </c>
      <c r="E92" t="s">
        <v>624</v>
      </c>
      <c r="F92" t="s">
        <v>623</v>
      </c>
      <c r="G92">
        <v>2009</v>
      </c>
      <c r="H92" s="6">
        <v>345324.63654637802</v>
      </c>
      <c r="I92" s="5">
        <f t="shared" si="1"/>
        <v>-3.4497551435661356E-2</v>
      </c>
    </row>
    <row r="93" spans="1:9" x14ac:dyDescent="0.2">
      <c r="A93" t="s">
        <v>504</v>
      </c>
      <c r="B93" t="str">
        <f>_xlfn.XLOOKUP(A93,'Country Code &amp; Info'!A:A,'Country Code &amp; Info'!B:B)</f>
        <v>Austria</v>
      </c>
      <c r="C93" t="s">
        <v>626</v>
      </c>
      <c r="D93" t="s">
        <v>625</v>
      </c>
      <c r="E93" t="s">
        <v>624</v>
      </c>
      <c r="F93" t="s">
        <v>623</v>
      </c>
      <c r="G93">
        <v>2010</v>
      </c>
      <c r="H93" s="6">
        <v>351629.72459901997</v>
      </c>
      <c r="I93" s="5">
        <f t="shared" si="1"/>
        <v>1.8258436802249811E-2</v>
      </c>
    </row>
    <row r="94" spans="1:9" x14ac:dyDescent="0.2">
      <c r="A94" t="s">
        <v>504</v>
      </c>
      <c r="B94" t="str">
        <f>_xlfn.XLOOKUP(A94,'Country Code &amp; Info'!A:A,'Country Code &amp; Info'!B:B)</f>
        <v>Austria</v>
      </c>
      <c r="C94" t="s">
        <v>626</v>
      </c>
      <c r="D94" t="s">
        <v>625</v>
      </c>
      <c r="E94" t="s">
        <v>624</v>
      </c>
      <c r="F94" t="s">
        <v>623</v>
      </c>
      <c r="G94">
        <v>2011</v>
      </c>
      <c r="H94" s="6">
        <v>362303.36583853798</v>
      </c>
      <c r="I94" s="5">
        <f t="shared" si="1"/>
        <v>3.0354775187705352E-2</v>
      </c>
    </row>
    <row r="95" spans="1:9" x14ac:dyDescent="0.2">
      <c r="A95" t="s">
        <v>504</v>
      </c>
      <c r="B95" t="str">
        <f>_xlfn.XLOOKUP(A95,'Country Code &amp; Info'!A:A,'Country Code &amp; Info'!B:B)</f>
        <v>Austria</v>
      </c>
      <c r="C95" t="s">
        <v>626</v>
      </c>
      <c r="D95" t="s">
        <v>625</v>
      </c>
      <c r="E95" t="s">
        <v>624</v>
      </c>
      <c r="F95" t="s">
        <v>623</v>
      </c>
      <c r="G95">
        <v>2012</v>
      </c>
      <c r="H95" s="6">
        <v>364368.86977031798</v>
      </c>
      <c r="I95" s="5">
        <f t="shared" si="1"/>
        <v>5.7010343445180744E-3</v>
      </c>
    </row>
    <row r="96" spans="1:9" x14ac:dyDescent="0.2">
      <c r="A96" t="s">
        <v>504</v>
      </c>
      <c r="B96" t="str">
        <f>_xlfn.XLOOKUP(A96,'Country Code &amp; Info'!A:A,'Country Code &amp; Info'!B:B)</f>
        <v>Austria</v>
      </c>
      <c r="C96" t="s">
        <v>626</v>
      </c>
      <c r="D96" t="s">
        <v>625</v>
      </c>
      <c r="E96" t="s">
        <v>624</v>
      </c>
      <c r="F96" t="s">
        <v>623</v>
      </c>
      <c r="G96">
        <v>2013</v>
      </c>
      <c r="H96" s="6">
        <v>364390.95841458201</v>
      </c>
      <c r="I96" s="5">
        <f t="shared" si="1"/>
        <v>6.0621655955328535E-5</v>
      </c>
    </row>
    <row r="97" spans="1:9" x14ac:dyDescent="0.2">
      <c r="A97" t="s">
        <v>504</v>
      </c>
      <c r="B97" t="str">
        <f>_xlfn.XLOOKUP(A97,'Country Code &amp; Info'!A:A,'Country Code &amp; Info'!B:B)</f>
        <v>Austria</v>
      </c>
      <c r="C97" t="s">
        <v>626</v>
      </c>
      <c r="D97" t="s">
        <v>625</v>
      </c>
      <c r="E97" t="s">
        <v>624</v>
      </c>
      <c r="F97" t="s">
        <v>623</v>
      </c>
      <c r="G97">
        <v>2014</v>
      </c>
      <c r="H97" s="6">
        <v>367718.92931991501</v>
      </c>
      <c r="I97" s="5">
        <f t="shared" si="1"/>
        <v>9.1329678425957628E-3</v>
      </c>
    </row>
    <row r="98" spans="1:9" x14ac:dyDescent="0.2">
      <c r="A98" t="s">
        <v>504</v>
      </c>
      <c r="B98" t="str">
        <f>_xlfn.XLOOKUP(A98,'Country Code &amp; Info'!A:A,'Country Code &amp; Info'!B:B)</f>
        <v>Austria</v>
      </c>
      <c r="C98" t="s">
        <v>626</v>
      </c>
      <c r="D98" t="s">
        <v>625</v>
      </c>
      <c r="E98" t="s">
        <v>624</v>
      </c>
      <c r="F98" t="s">
        <v>623</v>
      </c>
      <c r="G98">
        <v>2015</v>
      </c>
      <c r="H98" s="6">
        <v>371652.38957361202</v>
      </c>
      <c r="I98" s="5">
        <f t="shared" si="1"/>
        <v>1.0696920773080265E-2</v>
      </c>
    </row>
    <row r="99" spans="1:9" x14ac:dyDescent="0.2">
      <c r="A99" t="s">
        <v>504</v>
      </c>
      <c r="B99" t="str">
        <f>_xlfn.XLOOKUP(A99,'Country Code &amp; Info'!A:A,'Country Code &amp; Info'!B:B)</f>
        <v>Austria</v>
      </c>
      <c r="C99" t="s">
        <v>626</v>
      </c>
      <c r="D99" t="s">
        <v>625</v>
      </c>
      <c r="E99" t="s">
        <v>624</v>
      </c>
      <c r="F99" t="s">
        <v>623</v>
      </c>
      <c r="G99">
        <v>2016</v>
      </c>
      <c r="H99" s="6">
        <v>377208.70384044299</v>
      </c>
      <c r="I99" s="5">
        <f t="shared" si="1"/>
        <v>1.4950298781088334E-2</v>
      </c>
    </row>
    <row r="100" spans="1:9" x14ac:dyDescent="0.2">
      <c r="A100" t="s">
        <v>504</v>
      </c>
      <c r="B100" t="str">
        <f>_xlfn.XLOOKUP(A100,'Country Code &amp; Info'!A:A,'Country Code &amp; Info'!B:B)</f>
        <v>Austria</v>
      </c>
      <c r="C100" t="s">
        <v>626</v>
      </c>
      <c r="D100" t="s">
        <v>625</v>
      </c>
      <c r="E100" t="s">
        <v>624</v>
      </c>
      <c r="F100" t="s">
        <v>623</v>
      </c>
      <c r="G100">
        <v>2017</v>
      </c>
      <c r="H100" s="6">
        <v>388902.86373740801</v>
      </c>
      <c r="I100" s="5">
        <f t="shared" si="1"/>
        <v>3.1001829432630412E-2</v>
      </c>
    </row>
    <row r="101" spans="1:9" x14ac:dyDescent="0.2">
      <c r="A101" t="s">
        <v>504</v>
      </c>
      <c r="B101" t="str">
        <f>_xlfn.XLOOKUP(A101,'Country Code &amp; Info'!A:A,'Country Code &amp; Info'!B:B)</f>
        <v>Austria</v>
      </c>
      <c r="C101" t="s">
        <v>626</v>
      </c>
      <c r="D101" t="s">
        <v>625</v>
      </c>
      <c r="E101" t="s">
        <v>624</v>
      </c>
      <c r="F101" t="s">
        <v>623</v>
      </c>
      <c r="G101">
        <v>2018</v>
      </c>
      <c r="H101" s="6">
        <v>399584.94558900699</v>
      </c>
      <c r="I101" s="5">
        <f t="shared" si="1"/>
        <v>2.7467223431945964E-2</v>
      </c>
    </row>
    <row r="102" spans="1:9" x14ac:dyDescent="0.2">
      <c r="A102" t="s">
        <v>504</v>
      </c>
      <c r="B102" t="str">
        <f>_xlfn.XLOOKUP(A102,'Country Code &amp; Info'!A:A,'Country Code &amp; Info'!B:B)</f>
        <v>Austria</v>
      </c>
      <c r="C102" t="s">
        <v>626</v>
      </c>
      <c r="D102" t="s">
        <v>625</v>
      </c>
      <c r="E102" t="s">
        <v>624</v>
      </c>
      <c r="F102" t="s">
        <v>623</v>
      </c>
      <c r="G102">
        <v>2019</v>
      </c>
      <c r="H102" s="6">
        <v>407581.31927448203</v>
      </c>
      <c r="I102" s="5">
        <f t="shared" si="1"/>
        <v>2.0011699073617439E-2</v>
      </c>
    </row>
    <row r="103" spans="1:9" x14ac:dyDescent="0.2">
      <c r="A103" t="s">
        <v>504</v>
      </c>
      <c r="B103" t="str">
        <f>_xlfn.XLOOKUP(A103,'Country Code &amp; Info'!A:A,'Country Code &amp; Info'!B:B)</f>
        <v>Austria</v>
      </c>
      <c r="C103" t="s">
        <v>626</v>
      </c>
      <c r="D103" t="s">
        <v>625</v>
      </c>
      <c r="E103" t="s">
        <v>624</v>
      </c>
      <c r="F103" t="s">
        <v>623</v>
      </c>
      <c r="G103">
        <v>2020</v>
      </c>
      <c r="H103" s="6">
        <v>412249.4</v>
      </c>
      <c r="I103" s="5">
        <f t="shared" si="1"/>
        <v>1.1453127277343045E-2</v>
      </c>
    </row>
    <row r="104" spans="1:9" x14ac:dyDescent="0.2">
      <c r="A104" t="s">
        <v>504</v>
      </c>
      <c r="B104" t="str">
        <f>_xlfn.XLOOKUP(A104,'Country Code &amp; Info'!A:A,'Country Code &amp; Info'!B:B)</f>
        <v>Austria</v>
      </c>
      <c r="C104" t="s">
        <v>626</v>
      </c>
      <c r="D104" t="s">
        <v>625</v>
      </c>
      <c r="E104" t="s">
        <v>624</v>
      </c>
      <c r="F104" t="s">
        <v>623</v>
      </c>
      <c r="G104">
        <v>2021</v>
      </c>
      <c r="H104" s="6">
        <v>416781.3</v>
      </c>
      <c r="I104" s="5">
        <f t="shared" si="1"/>
        <v>1.0993102718888093E-2</v>
      </c>
    </row>
    <row r="105" spans="1:9" x14ac:dyDescent="0.2">
      <c r="A105" t="s">
        <v>504</v>
      </c>
      <c r="B105" t="str">
        <f>_xlfn.XLOOKUP(A105,'Country Code &amp; Info'!A:A,'Country Code &amp; Info'!B:B)</f>
        <v>Austria</v>
      </c>
      <c r="C105" t="s">
        <v>626</v>
      </c>
      <c r="D105" t="s">
        <v>625</v>
      </c>
      <c r="E105" t="s">
        <v>624</v>
      </c>
      <c r="F105" t="s">
        <v>623</v>
      </c>
      <c r="G105">
        <v>2022</v>
      </c>
      <c r="H105" s="6">
        <v>421635.5</v>
      </c>
      <c r="I105" s="5">
        <f t="shared" si="1"/>
        <v>1.1646875711554205E-2</v>
      </c>
    </row>
    <row r="106" spans="1:9" x14ac:dyDescent="0.2">
      <c r="A106" t="s">
        <v>504</v>
      </c>
      <c r="B106" t="str">
        <f>_xlfn.XLOOKUP(A106,'Country Code &amp; Info'!A:A,'Country Code &amp; Info'!B:B)</f>
        <v>Austria</v>
      </c>
      <c r="C106" t="s">
        <v>626</v>
      </c>
      <c r="D106" t="s">
        <v>625</v>
      </c>
      <c r="E106" t="s">
        <v>624</v>
      </c>
      <c r="F106" t="s">
        <v>623</v>
      </c>
      <c r="G106">
        <v>2023</v>
      </c>
      <c r="H106" s="6">
        <v>426882.7</v>
      </c>
      <c r="I106" s="5">
        <f t="shared" si="1"/>
        <v>1.2444872407565422E-2</v>
      </c>
    </row>
    <row r="107" spans="1:9" x14ac:dyDescent="0.2">
      <c r="A107" t="s">
        <v>504</v>
      </c>
      <c r="B107" t="str">
        <f>_xlfn.XLOOKUP(A107,'Country Code &amp; Info'!A:A,'Country Code &amp; Info'!B:B)</f>
        <v>Austria</v>
      </c>
      <c r="C107" t="s">
        <v>626</v>
      </c>
      <c r="D107" t="s">
        <v>625</v>
      </c>
      <c r="E107" t="s">
        <v>624</v>
      </c>
      <c r="F107" t="s">
        <v>623</v>
      </c>
      <c r="G107">
        <v>2024</v>
      </c>
      <c r="H107" s="6">
        <v>432577.4</v>
      </c>
      <c r="I107" s="5">
        <f t="shared" si="1"/>
        <v>1.3340198607252107E-2</v>
      </c>
    </row>
    <row r="108" spans="1:9" x14ac:dyDescent="0.2">
      <c r="A108" t="s">
        <v>504</v>
      </c>
      <c r="B108" t="str">
        <f>_xlfn.XLOOKUP(A108,'Country Code &amp; Info'!A:A,'Country Code &amp; Info'!B:B)</f>
        <v>Austria</v>
      </c>
      <c r="C108" t="s">
        <v>626</v>
      </c>
      <c r="D108" t="s">
        <v>625</v>
      </c>
      <c r="E108" t="s">
        <v>624</v>
      </c>
      <c r="F108" t="s">
        <v>623</v>
      </c>
      <c r="G108">
        <v>2025</v>
      </c>
      <c r="H108" s="6">
        <v>438767.7</v>
      </c>
      <c r="I108" s="5">
        <f t="shared" si="1"/>
        <v>1.4310271410387987E-2</v>
      </c>
    </row>
    <row r="109" spans="1:9" x14ac:dyDescent="0.2">
      <c r="A109" t="s">
        <v>504</v>
      </c>
      <c r="B109" t="str">
        <f>_xlfn.XLOOKUP(A109,'Country Code &amp; Info'!A:A,'Country Code &amp; Info'!B:B)</f>
        <v>Austria</v>
      </c>
      <c r="C109" t="s">
        <v>626</v>
      </c>
      <c r="D109" t="s">
        <v>625</v>
      </c>
      <c r="E109" t="s">
        <v>624</v>
      </c>
      <c r="F109" t="s">
        <v>623</v>
      </c>
      <c r="G109">
        <v>2026</v>
      </c>
      <c r="H109" s="6">
        <v>445404.5</v>
      </c>
      <c r="I109" s="5">
        <f t="shared" si="1"/>
        <v>1.5125999475348761E-2</v>
      </c>
    </row>
    <row r="110" spans="1:9" x14ac:dyDescent="0.2">
      <c r="A110" t="s">
        <v>504</v>
      </c>
      <c r="B110" t="str">
        <f>_xlfn.XLOOKUP(A110,'Country Code &amp; Info'!A:A,'Country Code &amp; Info'!B:B)</f>
        <v>Austria</v>
      </c>
      <c r="C110" t="s">
        <v>626</v>
      </c>
      <c r="D110" t="s">
        <v>625</v>
      </c>
      <c r="E110" t="s">
        <v>624</v>
      </c>
      <c r="F110" t="s">
        <v>623</v>
      </c>
      <c r="G110">
        <v>2027</v>
      </c>
      <c r="H110" s="6">
        <v>452513.5</v>
      </c>
      <c r="I110" s="5">
        <f t="shared" si="1"/>
        <v>1.5960772735793993E-2</v>
      </c>
    </row>
    <row r="111" spans="1:9" x14ac:dyDescent="0.2">
      <c r="A111" t="s">
        <v>504</v>
      </c>
      <c r="B111" t="str">
        <f>_xlfn.XLOOKUP(A111,'Country Code &amp; Info'!A:A,'Country Code &amp; Info'!B:B)</f>
        <v>Austria</v>
      </c>
      <c r="C111" t="s">
        <v>626</v>
      </c>
      <c r="D111" t="s">
        <v>625</v>
      </c>
      <c r="E111" t="s">
        <v>624</v>
      </c>
      <c r="F111" t="s">
        <v>623</v>
      </c>
      <c r="G111">
        <v>2028</v>
      </c>
      <c r="H111" s="6">
        <v>460090.5</v>
      </c>
      <c r="I111" s="5">
        <f t="shared" si="1"/>
        <v>1.6744251828950896E-2</v>
      </c>
    </row>
    <row r="112" spans="1:9" x14ac:dyDescent="0.2">
      <c r="A112" t="s">
        <v>504</v>
      </c>
      <c r="B112" t="str">
        <f>_xlfn.XLOOKUP(A112,'Country Code &amp; Info'!A:A,'Country Code &amp; Info'!B:B)</f>
        <v>Austria</v>
      </c>
      <c r="C112" t="s">
        <v>626</v>
      </c>
      <c r="D112" t="s">
        <v>625</v>
      </c>
      <c r="E112" t="s">
        <v>624</v>
      </c>
      <c r="F112" t="s">
        <v>623</v>
      </c>
      <c r="G112">
        <v>2029</v>
      </c>
      <c r="H112" s="6">
        <v>468142.5</v>
      </c>
      <c r="I112" s="5">
        <f t="shared" si="1"/>
        <v>1.7500904713311893E-2</v>
      </c>
    </row>
    <row r="113" spans="1:9" x14ac:dyDescent="0.2">
      <c r="A113" t="s">
        <v>504</v>
      </c>
      <c r="B113" t="str">
        <f>_xlfn.XLOOKUP(A113,'Country Code &amp; Info'!A:A,'Country Code &amp; Info'!B:B)</f>
        <v>Austria</v>
      </c>
      <c r="C113" t="s">
        <v>626</v>
      </c>
      <c r="D113" t="s">
        <v>625</v>
      </c>
      <c r="E113" t="s">
        <v>624</v>
      </c>
      <c r="F113" t="s">
        <v>623</v>
      </c>
      <c r="G113">
        <v>2030</v>
      </c>
      <c r="H113" s="6">
        <v>476680.2</v>
      </c>
      <c r="I113" s="5">
        <f t="shared" si="1"/>
        <v>1.8237395664781664E-2</v>
      </c>
    </row>
    <row r="114" spans="1:9" x14ac:dyDescent="0.2">
      <c r="A114" t="s">
        <v>504</v>
      </c>
      <c r="B114" t="str">
        <f>_xlfn.XLOOKUP(A114,'Country Code &amp; Info'!A:A,'Country Code &amp; Info'!B:B)</f>
        <v>Austria</v>
      </c>
      <c r="C114" t="s">
        <v>626</v>
      </c>
      <c r="D114" t="s">
        <v>625</v>
      </c>
      <c r="E114" t="s">
        <v>624</v>
      </c>
      <c r="F114" t="s">
        <v>623</v>
      </c>
      <c r="G114">
        <v>2031</v>
      </c>
      <c r="H114" s="6">
        <v>485708.1</v>
      </c>
      <c r="I114" s="5">
        <f t="shared" si="1"/>
        <v>1.8939112637780919E-2</v>
      </c>
    </row>
    <row r="115" spans="1:9" x14ac:dyDescent="0.2">
      <c r="A115" t="s">
        <v>504</v>
      </c>
      <c r="B115" t="str">
        <f>_xlfn.XLOOKUP(A115,'Country Code &amp; Info'!A:A,'Country Code &amp; Info'!B:B)</f>
        <v>Austria</v>
      </c>
      <c r="C115" t="s">
        <v>626</v>
      </c>
      <c r="D115" t="s">
        <v>625</v>
      </c>
      <c r="E115" t="s">
        <v>624</v>
      </c>
      <c r="F115" t="s">
        <v>623</v>
      </c>
      <c r="G115">
        <v>2032</v>
      </c>
      <c r="H115" s="6">
        <v>495210.2</v>
      </c>
      <c r="I115" s="5">
        <f t="shared" si="1"/>
        <v>1.9563396204428152E-2</v>
      </c>
    </row>
    <row r="116" spans="1:9" x14ac:dyDescent="0.2">
      <c r="A116" t="s">
        <v>504</v>
      </c>
      <c r="B116" t="str">
        <f>_xlfn.XLOOKUP(A116,'Country Code &amp; Info'!A:A,'Country Code &amp; Info'!B:B)</f>
        <v>Austria</v>
      </c>
      <c r="C116" t="s">
        <v>626</v>
      </c>
      <c r="D116" t="s">
        <v>625</v>
      </c>
      <c r="E116" t="s">
        <v>624</v>
      </c>
      <c r="F116" t="s">
        <v>623</v>
      </c>
      <c r="G116">
        <v>2033</v>
      </c>
      <c r="H116" s="6">
        <v>505156.8</v>
      </c>
      <c r="I116" s="5">
        <f t="shared" si="1"/>
        <v>2.0085612129960184E-2</v>
      </c>
    </row>
    <row r="117" spans="1:9" x14ac:dyDescent="0.2">
      <c r="A117" t="s">
        <v>504</v>
      </c>
      <c r="B117" t="str">
        <f>_xlfn.XLOOKUP(A117,'Country Code &amp; Info'!A:A,'Country Code &amp; Info'!B:B)</f>
        <v>Austria</v>
      </c>
      <c r="C117" t="s">
        <v>626</v>
      </c>
      <c r="D117" t="s">
        <v>625</v>
      </c>
      <c r="E117" t="s">
        <v>624</v>
      </c>
      <c r="F117" t="s">
        <v>623</v>
      </c>
      <c r="G117">
        <v>2034</v>
      </c>
      <c r="H117" s="6">
        <v>515503.4</v>
      </c>
      <c r="I117" s="5">
        <f t="shared" si="1"/>
        <v>2.0481957285342078E-2</v>
      </c>
    </row>
    <row r="118" spans="1:9" x14ac:dyDescent="0.2">
      <c r="A118" t="s">
        <v>504</v>
      </c>
      <c r="B118" t="str">
        <f>_xlfn.XLOOKUP(A118,'Country Code &amp; Info'!A:A,'Country Code &amp; Info'!B:B)</f>
        <v>Austria</v>
      </c>
      <c r="C118" t="s">
        <v>626</v>
      </c>
      <c r="D118" t="s">
        <v>625</v>
      </c>
      <c r="E118" t="s">
        <v>624</v>
      </c>
      <c r="F118" t="s">
        <v>623</v>
      </c>
      <c r="G118">
        <v>2035</v>
      </c>
      <c r="H118" s="6">
        <v>526193.30000000005</v>
      </c>
      <c r="I118" s="5">
        <f t="shared" si="1"/>
        <v>2.0736817642715843E-2</v>
      </c>
    </row>
    <row r="119" spans="1:9" x14ac:dyDescent="0.2">
      <c r="A119" t="s">
        <v>504</v>
      </c>
      <c r="B119" t="str">
        <f>_xlfn.XLOOKUP(A119,'Country Code &amp; Info'!A:A,'Country Code &amp; Info'!B:B)</f>
        <v>Austria</v>
      </c>
      <c r="C119" t="s">
        <v>626</v>
      </c>
      <c r="D119" t="s">
        <v>625</v>
      </c>
      <c r="E119" t="s">
        <v>624</v>
      </c>
      <c r="F119" t="s">
        <v>623</v>
      </c>
      <c r="G119">
        <v>2036</v>
      </c>
      <c r="H119" s="6">
        <v>537178.9</v>
      </c>
      <c r="I119" s="5">
        <f t="shared" si="1"/>
        <v>2.0877498820300433E-2</v>
      </c>
    </row>
    <row r="120" spans="1:9" x14ac:dyDescent="0.2">
      <c r="A120" t="s">
        <v>504</v>
      </c>
      <c r="B120" t="str">
        <f>_xlfn.XLOOKUP(A120,'Country Code &amp; Info'!A:A,'Country Code &amp; Info'!B:B)</f>
        <v>Austria</v>
      </c>
      <c r="C120" t="s">
        <v>626</v>
      </c>
      <c r="D120" t="s">
        <v>625</v>
      </c>
      <c r="E120" t="s">
        <v>624</v>
      </c>
      <c r="F120" t="s">
        <v>623</v>
      </c>
      <c r="G120">
        <v>2037</v>
      </c>
      <c r="H120" s="6">
        <v>548355.4</v>
      </c>
      <c r="I120" s="5">
        <f t="shared" si="1"/>
        <v>2.0805917730573498E-2</v>
      </c>
    </row>
    <row r="121" spans="1:9" x14ac:dyDescent="0.2">
      <c r="A121" t="s">
        <v>504</v>
      </c>
      <c r="B121" t="str">
        <f>_xlfn.XLOOKUP(A121,'Country Code &amp; Info'!A:A,'Country Code &amp; Info'!B:B)</f>
        <v>Austria</v>
      </c>
      <c r="C121" t="s">
        <v>626</v>
      </c>
      <c r="D121" t="s">
        <v>625</v>
      </c>
      <c r="E121" t="s">
        <v>624</v>
      </c>
      <c r="F121" t="s">
        <v>623</v>
      </c>
      <c r="G121">
        <v>2038</v>
      </c>
      <c r="H121" s="6">
        <v>559681</v>
      </c>
      <c r="I121" s="5">
        <f t="shared" si="1"/>
        <v>2.0653758493123231E-2</v>
      </c>
    </row>
    <row r="122" spans="1:9" x14ac:dyDescent="0.2">
      <c r="A122" t="s">
        <v>504</v>
      </c>
      <c r="B122" t="str">
        <f>_xlfn.XLOOKUP(A122,'Country Code &amp; Info'!A:A,'Country Code &amp; Info'!B:B)</f>
        <v>Austria</v>
      </c>
      <c r="C122" t="s">
        <v>626</v>
      </c>
      <c r="D122" t="s">
        <v>625</v>
      </c>
      <c r="E122" t="s">
        <v>624</v>
      </c>
      <c r="F122" t="s">
        <v>623</v>
      </c>
      <c r="G122">
        <v>2039</v>
      </c>
      <c r="H122" s="6">
        <v>571116.69999999995</v>
      </c>
      <c r="I122" s="5">
        <f t="shared" si="1"/>
        <v>2.0432532103108692E-2</v>
      </c>
    </row>
    <row r="123" spans="1:9" x14ac:dyDescent="0.2">
      <c r="A123" t="s">
        <v>504</v>
      </c>
      <c r="B123" t="str">
        <f>_xlfn.XLOOKUP(A123,'Country Code &amp; Info'!A:A,'Country Code &amp; Info'!B:B)</f>
        <v>Austria</v>
      </c>
      <c r="C123" t="s">
        <v>626</v>
      </c>
      <c r="D123" t="s">
        <v>625</v>
      </c>
      <c r="E123" t="s">
        <v>624</v>
      </c>
      <c r="F123" t="s">
        <v>623</v>
      </c>
      <c r="G123">
        <v>2040</v>
      </c>
      <c r="H123" s="6">
        <v>582628.19999999995</v>
      </c>
      <c r="I123" s="5">
        <f t="shared" si="1"/>
        <v>2.0156125709509087E-2</v>
      </c>
    </row>
    <row r="124" spans="1:9" x14ac:dyDescent="0.2">
      <c r="A124" t="s">
        <v>504</v>
      </c>
      <c r="B124" t="str">
        <f>_xlfn.XLOOKUP(A124,'Country Code &amp; Info'!A:A,'Country Code &amp; Info'!B:B)</f>
        <v>Austria</v>
      </c>
      <c r="C124" t="s">
        <v>626</v>
      </c>
      <c r="D124" t="s">
        <v>625</v>
      </c>
      <c r="E124" t="s">
        <v>624</v>
      </c>
      <c r="F124" t="s">
        <v>623</v>
      </c>
      <c r="G124">
        <v>2041</v>
      </c>
      <c r="H124" s="6">
        <v>594191.9</v>
      </c>
      <c r="I124" s="5">
        <f t="shared" si="1"/>
        <v>1.9847477344900444E-2</v>
      </c>
    </row>
    <row r="125" spans="1:9" x14ac:dyDescent="0.2">
      <c r="A125" t="s">
        <v>504</v>
      </c>
      <c r="B125" t="str">
        <f>_xlfn.XLOOKUP(A125,'Country Code &amp; Info'!A:A,'Country Code &amp; Info'!B:B)</f>
        <v>Austria</v>
      </c>
      <c r="C125" t="s">
        <v>626</v>
      </c>
      <c r="D125" t="s">
        <v>625</v>
      </c>
      <c r="E125" t="s">
        <v>624</v>
      </c>
      <c r="F125" t="s">
        <v>623</v>
      </c>
      <c r="G125">
        <v>2042</v>
      </c>
      <c r="H125" s="6">
        <v>605865.4</v>
      </c>
      <c r="I125" s="5">
        <f t="shared" si="1"/>
        <v>1.9646009984316537E-2</v>
      </c>
    </row>
    <row r="126" spans="1:9" x14ac:dyDescent="0.2">
      <c r="A126" t="s">
        <v>504</v>
      </c>
      <c r="B126" t="str">
        <f>_xlfn.XLOOKUP(A126,'Country Code &amp; Info'!A:A,'Country Code &amp; Info'!B:B)</f>
        <v>Austria</v>
      </c>
      <c r="C126" t="s">
        <v>626</v>
      </c>
      <c r="D126" t="s">
        <v>625</v>
      </c>
      <c r="E126" t="s">
        <v>624</v>
      </c>
      <c r="F126" t="s">
        <v>623</v>
      </c>
      <c r="G126">
        <v>2043</v>
      </c>
      <c r="H126" s="6">
        <v>617652</v>
      </c>
      <c r="I126" s="5">
        <f t="shared" si="1"/>
        <v>1.9454155989102384E-2</v>
      </c>
    </row>
    <row r="127" spans="1:9" x14ac:dyDescent="0.2">
      <c r="A127" t="s">
        <v>504</v>
      </c>
      <c r="B127" t="str">
        <f>_xlfn.XLOOKUP(A127,'Country Code &amp; Info'!A:A,'Country Code &amp; Info'!B:B)</f>
        <v>Austria</v>
      </c>
      <c r="C127" t="s">
        <v>626</v>
      </c>
      <c r="D127" t="s">
        <v>625</v>
      </c>
      <c r="E127" t="s">
        <v>624</v>
      </c>
      <c r="F127" t="s">
        <v>623</v>
      </c>
      <c r="G127">
        <v>2044</v>
      </c>
      <c r="H127" s="6">
        <v>629556.19999999995</v>
      </c>
      <c r="I127" s="5">
        <f t="shared" si="1"/>
        <v>1.9273312480166727E-2</v>
      </c>
    </row>
    <row r="128" spans="1:9" x14ac:dyDescent="0.2">
      <c r="A128" t="s">
        <v>504</v>
      </c>
      <c r="B128" t="str">
        <f>_xlfn.XLOOKUP(A128,'Country Code &amp; Info'!A:A,'Country Code &amp; Info'!B:B)</f>
        <v>Austria</v>
      </c>
      <c r="C128" t="s">
        <v>626</v>
      </c>
      <c r="D128" t="s">
        <v>625</v>
      </c>
      <c r="E128" t="s">
        <v>624</v>
      </c>
      <c r="F128" t="s">
        <v>623</v>
      </c>
      <c r="G128">
        <v>2045</v>
      </c>
      <c r="H128" s="6">
        <v>641575</v>
      </c>
      <c r="I128" s="5">
        <f t="shared" si="1"/>
        <v>1.90909088021054E-2</v>
      </c>
    </row>
    <row r="129" spans="1:9" x14ac:dyDescent="0.2">
      <c r="A129" t="s">
        <v>504</v>
      </c>
      <c r="B129" t="str">
        <f>_xlfn.XLOOKUP(A129,'Country Code &amp; Info'!A:A,'Country Code &amp; Info'!B:B)</f>
        <v>Austria</v>
      </c>
      <c r="C129" t="s">
        <v>626</v>
      </c>
      <c r="D129" t="s">
        <v>625</v>
      </c>
      <c r="E129" t="s">
        <v>624</v>
      </c>
      <c r="F129" t="s">
        <v>623</v>
      </c>
      <c r="G129">
        <v>2046</v>
      </c>
      <c r="H129" s="6">
        <v>653701.6</v>
      </c>
      <c r="I129" s="5">
        <f t="shared" si="1"/>
        <v>1.8901297587966992E-2</v>
      </c>
    </row>
    <row r="130" spans="1:9" x14ac:dyDescent="0.2">
      <c r="A130" t="s">
        <v>504</v>
      </c>
      <c r="B130" t="str">
        <f>_xlfn.XLOOKUP(A130,'Country Code &amp; Info'!A:A,'Country Code &amp; Info'!B:B)</f>
        <v>Austria</v>
      </c>
      <c r="C130" t="s">
        <v>626</v>
      </c>
      <c r="D130" t="s">
        <v>625</v>
      </c>
      <c r="E130" t="s">
        <v>624</v>
      </c>
      <c r="F130" t="s">
        <v>623</v>
      </c>
      <c r="G130">
        <v>2047</v>
      </c>
      <c r="H130" s="6">
        <v>665850.30000000005</v>
      </c>
      <c r="I130" s="5">
        <f t="shared" si="1"/>
        <v>1.858447340499092E-2</v>
      </c>
    </row>
    <row r="131" spans="1:9" x14ac:dyDescent="0.2">
      <c r="A131" t="s">
        <v>504</v>
      </c>
      <c r="B131" t="str">
        <f>_xlfn.XLOOKUP(A131,'Country Code &amp; Info'!A:A,'Country Code &amp; Info'!B:B)</f>
        <v>Austria</v>
      </c>
      <c r="C131" t="s">
        <v>626</v>
      </c>
      <c r="D131" t="s">
        <v>625</v>
      </c>
      <c r="E131" t="s">
        <v>624</v>
      </c>
      <c r="F131" t="s">
        <v>623</v>
      </c>
      <c r="G131">
        <v>2048</v>
      </c>
      <c r="H131" s="6">
        <v>678007.5</v>
      </c>
      <c r="I131" s="5">
        <f t="shared" ref="I131:I194" si="2">IF(A131=A130, H131/H130-1, 0)</f>
        <v>1.8258158027412374E-2</v>
      </c>
    </row>
    <row r="132" spans="1:9" x14ac:dyDescent="0.2">
      <c r="A132" t="s">
        <v>504</v>
      </c>
      <c r="B132" t="str">
        <f>_xlfn.XLOOKUP(A132,'Country Code &amp; Info'!A:A,'Country Code &amp; Info'!B:B)</f>
        <v>Austria</v>
      </c>
      <c r="C132" t="s">
        <v>626</v>
      </c>
      <c r="D132" t="s">
        <v>625</v>
      </c>
      <c r="E132" t="s">
        <v>624</v>
      </c>
      <c r="F132" t="s">
        <v>623</v>
      </c>
      <c r="G132">
        <v>2049</v>
      </c>
      <c r="H132" s="6">
        <v>690162.1</v>
      </c>
      <c r="I132" s="5">
        <f t="shared" si="2"/>
        <v>1.7926940336205677E-2</v>
      </c>
    </row>
    <row r="133" spans="1:9" x14ac:dyDescent="0.2">
      <c r="A133" t="s">
        <v>504</v>
      </c>
      <c r="B133" t="str">
        <f>_xlfn.XLOOKUP(A133,'Country Code &amp; Info'!A:A,'Country Code &amp; Info'!B:B)</f>
        <v>Austria</v>
      </c>
      <c r="C133" t="s">
        <v>626</v>
      </c>
      <c r="D133" t="s">
        <v>625</v>
      </c>
      <c r="E133" t="s">
        <v>624</v>
      </c>
      <c r="F133" t="s">
        <v>623</v>
      </c>
      <c r="G133">
        <v>2050</v>
      </c>
      <c r="H133" s="6">
        <v>702311.5</v>
      </c>
      <c r="I133" s="5">
        <f t="shared" si="2"/>
        <v>1.7603690495319846E-2</v>
      </c>
    </row>
    <row r="134" spans="1:9" x14ac:dyDescent="0.2">
      <c r="A134" t="s">
        <v>504</v>
      </c>
      <c r="B134" t="str">
        <f>_xlfn.XLOOKUP(A134,'Country Code &amp; Info'!A:A,'Country Code &amp; Info'!B:B)</f>
        <v>Austria</v>
      </c>
      <c r="C134" t="s">
        <v>626</v>
      </c>
      <c r="D134" t="s">
        <v>625</v>
      </c>
      <c r="E134" t="s">
        <v>624</v>
      </c>
      <c r="F134" t="s">
        <v>623</v>
      </c>
      <c r="G134">
        <v>2051</v>
      </c>
      <c r="H134" s="6">
        <v>714465.1</v>
      </c>
      <c r="I134" s="5">
        <f t="shared" si="2"/>
        <v>1.7305141664346824E-2</v>
      </c>
    </row>
    <row r="135" spans="1:9" x14ac:dyDescent="0.2">
      <c r="A135" t="s">
        <v>504</v>
      </c>
      <c r="B135" t="str">
        <f>_xlfn.XLOOKUP(A135,'Country Code &amp; Info'!A:A,'Country Code &amp; Info'!B:B)</f>
        <v>Austria</v>
      </c>
      <c r="C135" t="s">
        <v>626</v>
      </c>
      <c r="D135" t="s">
        <v>625</v>
      </c>
      <c r="E135" t="s">
        <v>624</v>
      </c>
      <c r="F135" t="s">
        <v>623</v>
      </c>
      <c r="G135">
        <v>2052</v>
      </c>
      <c r="H135" s="6">
        <v>726724.9</v>
      </c>
      <c r="I135" s="5">
        <f t="shared" si="2"/>
        <v>1.7159410585625645E-2</v>
      </c>
    </row>
    <row r="136" spans="1:9" x14ac:dyDescent="0.2">
      <c r="A136" t="s">
        <v>504</v>
      </c>
      <c r="B136" t="str">
        <f>_xlfn.XLOOKUP(A136,'Country Code &amp; Info'!A:A,'Country Code &amp; Info'!B:B)</f>
        <v>Austria</v>
      </c>
      <c r="C136" t="s">
        <v>626</v>
      </c>
      <c r="D136" t="s">
        <v>625</v>
      </c>
      <c r="E136" t="s">
        <v>624</v>
      </c>
      <c r="F136" t="s">
        <v>623</v>
      </c>
      <c r="G136">
        <v>2053</v>
      </c>
      <c r="H136" s="6">
        <v>739124.6</v>
      </c>
      <c r="I136" s="5">
        <f t="shared" si="2"/>
        <v>1.7062439996207601E-2</v>
      </c>
    </row>
    <row r="137" spans="1:9" x14ac:dyDescent="0.2">
      <c r="A137" t="s">
        <v>504</v>
      </c>
      <c r="B137" t="str">
        <f>_xlfn.XLOOKUP(A137,'Country Code &amp; Info'!A:A,'Country Code &amp; Info'!B:B)</f>
        <v>Austria</v>
      </c>
      <c r="C137" t="s">
        <v>626</v>
      </c>
      <c r="D137" t="s">
        <v>625</v>
      </c>
      <c r="E137" t="s">
        <v>624</v>
      </c>
      <c r="F137" t="s">
        <v>623</v>
      </c>
      <c r="G137">
        <v>2054</v>
      </c>
      <c r="H137" s="6">
        <v>751700.8</v>
      </c>
      <c r="I137" s="5">
        <f t="shared" si="2"/>
        <v>1.7014993141887036E-2</v>
      </c>
    </row>
    <row r="138" spans="1:9" x14ac:dyDescent="0.2">
      <c r="A138" t="s">
        <v>504</v>
      </c>
      <c r="B138" t="str">
        <f>_xlfn.XLOOKUP(A138,'Country Code &amp; Info'!A:A,'Country Code &amp; Info'!B:B)</f>
        <v>Austria</v>
      </c>
      <c r="C138" t="s">
        <v>626</v>
      </c>
      <c r="D138" t="s">
        <v>625</v>
      </c>
      <c r="E138" t="s">
        <v>624</v>
      </c>
      <c r="F138" t="s">
        <v>623</v>
      </c>
      <c r="G138">
        <v>2055</v>
      </c>
      <c r="H138" s="6">
        <v>764490.1</v>
      </c>
      <c r="I138" s="5">
        <f t="shared" si="2"/>
        <v>1.7013817199609038E-2</v>
      </c>
    </row>
    <row r="139" spans="1:9" x14ac:dyDescent="0.2">
      <c r="A139" t="s">
        <v>504</v>
      </c>
      <c r="B139" t="str">
        <f>_xlfn.XLOOKUP(A139,'Country Code &amp; Info'!A:A,'Country Code &amp; Info'!B:B)</f>
        <v>Austria</v>
      </c>
      <c r="C139" t="s">
        <v>626</v>
      </c>
      <c r="D139" t="s">
        <v>625</v>
      </c>
      <c r="E139" t="s">
        <v>624</v>
      </c>
      <c r="F139" t="s">
        <v>623</v>
      </c>
      <c r="G139">
        <v>2056</v>
      </c>
      <c r="H139" s="6">
        <v>777526.5</v>
      </c>
      <c r="I139" s="5">
        <f t="shared" si="2"/>
        <v>1.7052411797092049E-2</v>
      </c>
    </row>
    <row r="140" spans="1:9" x14ac:dyDescent="0.2">
      <c r="A140" t="s">
        <v>504</v>
      </c>
      <c r="B140" t="str">
        <f>_xlfn.XLOOKUP(A140,'Country Code &amp; Info'!A:A,'Country Code &amp; Info'!B:B)</f>
        <v>Austria</v>
      </c>
      <c r="C140" t="s">
        <v>626</v>
      </c>
      <c r="D140" t="s">
        <v>625</v>
      </c>
      <c r="E140" t="s">
        <v>624</v>
      </c>
      <c r="F140" t="s">
        <v>623</v>
      </c>
      <c r="G140">
        <v>2057</v>
      </c>
      <c r="H140" s="6">
        <v>790752.6</v>
      </c>
      <c r="I140" s="5">
        <f t="shared" si="2"/>
        <v>1.7010481314784665E-2</v>
      </c>
    </row>
    <row r="141" spans="1:9" x14ac:dyDescent="0.2">
      <c r="A141" t="s">
        <v>504</v>
      </c>
      <c r="B141" t="str">
        <f>_xlfn.XLOOKUP(A141,'Country Code &amp; Info'!A:A,'Country Code &amp; Info'!B:B)</f>
        <v>Austria</v>
      </c>
      <c r="C141" t="s">
        <v>626</v>
      </c>
      <c r="D141" t="s">
        <v>625</v>
      </c>
      <c r="E141" t="s">
        <v>624</v>
      </c>
      <c r="F141" t="s">
        <v>623</v>
      </c>
      <c r="G141">
        <v>2058</v>
      </c>
      <c r="H141" s="6">
        <v>804194</v>
      </c>
      <c r="I141" s="5">
        <f t="shared" si="2"/>
        <v>1.6998236869534278E-2</v>
      </c>
    </row>
    <row r="142" spans="1:9" x14ac:dyDescent="0.2">
      <c r="A142" t="s">
        <v>504</v>
      </c>
      <c r="B142" t="str">
        <f>_xlfn.XLOOKUP(A142,'Country Code &amp; Info'!A:A,'Country Code &amp; Info'!B:B)</f>
        <v>Austria</v>
      </c>
      <c r="C142" t="s">
        <v>626</v>
      </c>
      <c r="D142" t="s">
        <v>625</v>
      </c>
      <c r="E142" t="s">
        <v>624</v>
      </c>
      <c r="F142" t="s">
        <v>623</v>
      </c>
      <c r="G142">
        <v>2059</v>
      </c>
      <c r="H142" s="6">
        <v>817859.6</v>
      </c>
      <c r="I142" s="5">
        <f t="shared" si="2"/>
        <v>1.6992914644973656E-2</v>
      </c>
    </row>
    <row r="143" spans="1:9" x14ac:dyDescent="0.2">
      <c r="A143" t="s">
        <v>504</v>
      </c>
      <c r="B143" t="str">
        <f>_xlfn.XLOOKUP(A143,'Country Code &amp; Info'!A:A,'Country Code &amp; Info'!B:B)</f>
        <v>Austria</v>
      </c>
      <c r="C143" t="s">
        <v>626</v>
      </c>
      <c r="D143" t="s">
        <v>625</v>
      </c>
      <c r="E143" t="s">
        <v>624</v>
      </c>
      <c r="F143" t="s">
        <v>623</v>
      </c>
      <c r="G143">
        <v>2060</v>
      </c>
      <c r="H143" s="6">
        <v>831738.5</v>
      </c>
      <c r="I143" s="5">
        <f t="shared" si="2"/>
        <v>1.6969783077682266E-2</v>
      </c>
    </row>
    <row r="144" spans="1:9" x14ac:dyDescent="0.2">
      <c r="A144" t="s">
        <v>498</v>
      </c>
      <c r="B144" t="str">
        <f>_xlfn.XLOOKUP(A144,'Country Code &amp; Info'!A:A,'Country Code &amp; Info'!B:B)</f>
        <v>Belgium</v>
      </c>
      <c r="C144" t="s">
        <v>626</v>
      </c>
      <c r="D144" t="s">
        <v>625</v>
      </c>
      <c r="E144" t="s">
        <v>624</v>
      </c>
      <c r="F144" t="s">
        <v>623</v>
      </c>
      <c r="G144">
        <v>1990</v>
      </c>
      <c r="H144" s="6">
        <v>298071.06854742998</v>
      </c>
      <c r="I144" s="5">
        <f t="shared" si="2"/>
        <v>0</v>
      </c>
    </row>
    <row r="145" spans="1:9" x14ac:dyDescent="0.2">
      <c r="A145" t="s">
        <v>498</v>
      </c>
      <c r="B145" t="str">
        <f>_xlfn.XLOOKUP(A145,'Country Code &amp; Info'!A:A,'Country Code &amp; Info'!B:B)</f>
        <v>Belgium</v>
      </c>
      <c r="C145" t="s">
        <v>626</v>
      </c>
      <c r="D145" t="s">
        <v>625</v>
      </c>
      <c r="E145" t="s">
        <v>624</v>
      </c>
      <c r="F145" t="s">
        <v>623</v>
      </c>
      <c r="G145">
        <v>1991</v>
      </c>
      <c r="H145" s="6">
        <v>303534.93269319599</v>
      </c>
      <c r="I145" s="5">
        <f t="shared" si="2"/>
        <v>1.8330742974796976E-2</v>
      </c>
    </row>
    <row r="146" spans="1:9" x14ac:dyDescent="0.2">
      <c r="A146" t="s">
        <v>498</v>
      </c>
      <c r="B146" t="str">
        <f>_xlfn.XLOOKUP(A146,'Country Code &amp; Info'!A:A,'Country Code &amp; Info'!B:B)</f>
        <v>Belgium</v>
      </c>
      <c r="C146" t="s">
        <v>626</v>
      </c>
      <c r="D146" t="s">
        <v>625</v>
      </c>
      <c r="E146" t="s">
        <v>624</v>
      </c>
      <c r="F146" t="s">
        <v>623</v>
      </c>
      <c r="G146">
        <v>1992</v>
      </c>
      <c r="H146" s="6">
        <v>308181.00474080897</v>
      </c>
      <c r="I146" s="5">
        <f t="shared" si="2"/>
        <v>1.5306548101035489E-2</v>
      </c>
    </row>
    <row r="147" spans="1:9" x14ac:dyDescent="0.2">
      <c r="A147" t="s">
        <v>498</v>
      </c>
      <c r="B147" t="str">
        <f>_xlfn.XLOOKUP(A147,'Country Code &amp; Info'!A:A,'Country Code &amp; Info'!B:B)</f>
        <v>Belgium</v>
      </c>
      <c r="C147" t="s">
        <v>626</v>
      </c>
      <c r="D147" t="s">
        <v>625</v>
      </c>
      <c r="E147" t="s">
        <v>624</v>
      </c>
      <c r="F147" t="s">
        <v>623</v>
      </c>
      <c r="G147">
        <v>1993</v>
      </c>
      <c r="H147" s="6">
        <v>305216.69458538998</v>
      </c>
      <c r="I147" s="5">
        <f t="shared" si="2"/>
        <v>-9.6187309075459471E-3</v>
      </c>
    </row>
    <row r="148" spans="1:9" x14ac:dyDescent="0.2">
      <c r="A148" t="s">
        <v>498</v>
      </c>
      <c r="B148" t="str">
        <f>_xlfn.XLOOKUP(A148,'Country Code &amp; Info'!A:A,'Country Code &amp; Info'!B:B)</f>
        <v>Belgium</v>
      </c>
      <c r="C148" t="s">
        <v>626</v>
      </c>
      <c r="D148" t="s">
        <v>625</v>
      </c>
      <c r="E148" t="s">
        <v>624</v>
      </c>
      <c r="F148" t="s">
        <v>623</v>
      </c>
      <c r="G148">
        <v>1994</v>
      </c>
      <c r="H148" s="6">
        <v>315065.95023746399</v>
      </c>
      <c r="I148" s="5">
        <f t="shared" si="2"/>
        <v>3.226971468730877E-2</v>
      </c>
    </row>
    <row r="149" spans="1:9" x14ac:dyDescent="0.2">
      <c r="A149" t="s">
        <v>498</v>
      </c>
      <c r="B149" t="str">
        <f>_xlfn.XLOOKUP(A149,'Country Code &amp; Info'!A:A,'Country Code &amp; Info'!B:B)</f>
        <v>Belgium</v>
      </c>
      <c r="C149" t="s">
        <v>626</v>
      </c>
      <c r="D149" t="s">
        <v>625</v>
      </c>
      <c r="E149" t="s">
        <v>624</v>
      </c>
      <c r="F149" t="s">
        <v>623</v>
      </c>
      <c r="G149">
        <v>1995</v>
      </c>
      <c r="H149" s="6">
        <v>322579.50823943899</v>
      </c>
      <c r="I149" s="5">
        <f t="shared" si="2"/>
        <v>2.3847572218807178E-2</v>
      </c>
    </row>
    <row r="150" spans="1:9" x14ac:dyDescent="0.2">
      <c r="A150" t="s">
        <v>498</v>
      </c>
      <c r="B150" t="str">
        <f>_xlfn.XLOOKUP(A150,'Country Code &amp; Info'!A:A,'Country Code &amp; Info'!B:B)</f>
        <v>Belgium</v>
      </c>
      <c r="C150" t="s">
        <v>626</v>
      </c>
      <c r="D150" t="s">
        <v>625</v>
      </c>
      <c r="E150" t="s">
        <v>624</v>
      </c>
      <c r="F150" t="s">
        <v>623</v>
      </c>
      <c r="G150">
        <v>1996</v>
      </c>
      <c r="H150" s="6">
        <v>327707.87650995498</v>
      </c>
      <c r="I150" s="5">
        <f t="shared" si="2"/>
        <v>1.5897997670420549E-2</v>
      </c>
    </row>
    <row r="151" spans="1:9" x14ac:dyDescent="0.2">
      <c r="A151" t="s">
        <v>498</v>
      </c>
      <c r="B151" t="str">
        <f>_xlfn.XLOOKUP(A151,'Country Code &amp; Info'!A:A,'Country Code &amp; Info'!B:B)</f>
        <v>Belgium</v>
      </c>
      <c r="C151" t="s">
        <v>626</v>
      </c>
      <c r="D151" t="s">
        <v>625</v>
      </c>
      <c r="E151" t="s">
        <v>624</v>
      </c>
      <c r="F151" t="s">
        <v>623</v>
      </c>
      <c r="G151">
        <v>1997</v>
      </c>
      <c r="H151" s="6">
        <v>339866.78366331698</v>
      </c>
      <c r="I151" s="5">
        <f t="shared" si="2"/>
        <v>3.7102883466985093E-2</v>
      </c>
    </row>
    <row r="152" spans="1:9" x14ac:dyDescent="0.2">
      <c r="A152" t="s">
        <v>498</v>
      </c>
      <c r="B152" t="str">
        <f>_xlfn.XLOOKUP(A152,'Country Code &amp; Info'!A:A,'Country Code &amp; Info'!B:B)</f>
        <v>Belgium</v>
      </c>
      <c r="C152" t="s">
        <v>626</v>
      </c>
      <c r="D152" t="s">
        <v>625</v>
      </c>
      <c r="E152" t="s">
        <v>624</v>
      </c>
      <c r="F152" t="s">
        <v>623</v>
      </c>
      <c r="G152">
        <v>1998</v>
      </c>
      <c r="H152" s="6">
        <v>346583.08977599</v>
      </c>
      <c r="I152" s="5">
        <f t="shared" si="2"/>
        <v>1.9761584348667594E-2</v>
      </c>
    </row>
    <row r="153" spans="1:9" x14ac:dyDescent="0.2">
      <c r="A153" t="s">
        <v>498</v>
      </c>
      <c r="B153" t="str">
        <f>_xlfn.XLOOKUP(A153,'Country Code &amp; Info'!A:A,'Country Code &amp; Info'!B:B)</f>
        <v>Belgium</v>
      </c>
      <c r="C153" t="s">
        <v>626</v>
      </c>
      <c r="D153" t="s">
        <v>625</v>
      </c>
      <c r="E153" t="s">
        <v>624</v>
      </c>
      <c r="F153" t="s">
        <v>623</v>
      </c>
      <c r="G153">
        <v>1999</v>
      </c>
      <c r="H153" s="6">
        <v>358930.98389789101</v>
      </c>
      <c r="I153" s="5">
        <f t="shared" si="2"/>
        <v>3.5627514688849837E-2</v>
      </c>
    </row>
    <row r="154" spans="1:9" x14ac:dyDescent="0.2">
      <c r="A154" t="s">
        <v>498</v>
      </c>
      <c r="B154" t="str">
        <f>_xlfn.XLOOKUP(A154,'Country Code &amp; Info'!A:A,'Country Code &amp; Info'!B:B)</f>
        <v>Belgium</v>
      </c>
      <c r="C154" t="s">
        <v>626</v>
      </c>
      <c r="D154" t="s">
        <v>625</v>
      </c>
      <c r="E154" t="s">
        <v>624</v>
      </c>
      <c r="F154" t="s">
        <v>623</v>
      </c>
      <c r="G154">
        <v>2000</v>
      </c>
      <c r="H154" s="6">
        <v>371997.92311310599</v>
      </c>
      <c r="I154" s="5">
        <f t="shared" si="2"/>
        <v>3.6405158098394397E-2</v>
      </c>
    </row>
    <row r="155" spans="1:9" x14ac:dyDescent="0.2">
      <c r="A155" t="s">
        <v>498</v>
      </c>
      <c r="B155" t="str">
        <f>_xlfn.XLOOKUP(A155,'Country Code &amp; Info'!A:A,'Country Code &amp; Info'!B:B)</f>
        <v>Belgium</v>
      </c>
      <c r="C155" t="s">
        <v>626</v>
      </c>
      <c r="D155" t="s">
        <v>625</v>
      </c>
      <c r="E155" t="s">
        <v>624</v>
      </c>
      <c r="F155" t="s">
        <v>623</v>
      </c>
      <c r="G155">
        <v>2001</v>
      </c>
      <c r="H155" s="6">
        <v>374994.876223656</v>
      </c>
      <c r="I155" s="5">
        <f t="shared" si="2"/>
        <v>8.0563705449472334E-3</v>
      </c>
    </row>
    <row r="156" spans="1:9" x14ac:dyDescent="0.2">
      <c r="A156" t="s">
        <v>498</v>
      </c>
      <c r="B156" t="str">
        <f>_xlfn.XLOOKUP(A156,'Country Code &amp; Info'!A:A,'Country Code &amp; Info'!B:B)</f>
        <v>Belgium</v>
      </c>
      <c r="C156" t="s">
        <v>626</v>
      </c>
      <c r="D156" t="s">
        <v>625</v>
      </c>
      <c r="E156" t="s">
        <v>624</v>
      </c>
      <c r="F156" t="s">
        <v>623</v>
      </c>
      <c r="G156">
        <v>2002</v>
      </c>
      <c r="H156" s="6">
        <v>381668.68822506</v>
      </c>
      <c r="I156" s="5">
        <f t="shared" si="2"/>
        <v>1.7797075172364618E-2</v>
      </c>
    </row>
    <row r="157" spans="1:9" x14ac:dyDescent="0.2">
      <c r="A157" t="s">
        <v>498</v>
      </c>
      <c r="B157" t="str">
        <f>_xlfn.XLOOKUP(A157,'Country Code &amp; Info'!A:A,'Country Code &amp; Info'!B:B)</f>
        <v>Belgium</v>
      </c>
      <c r="C157" t="s">
        <v>626</v>
      </c>
      <c r="D157" t="s">
        <v>625</v>
      </c>
      <c r="E157" t="s">
        <v>624</v>
      </c>
      <c r="F157" t="s">
        <v>623</v>
      </c>
      <c r="G157">
        <v>2003</v>
      </c>
      <c r="H157" s="6">
        <v>384624.26549042697</v>
      </c>
      <c r="I157" s="5">
        <f t="shared" si="2"/>
        <v>7.7438295478515773E-3</v>
      </c>
    </row>
    <row r="158" spans="1:9" x14ac:dyDescent="0.2">
      <c r="A158" t="s">
        <v>498</v>
      </c>
      <c r="B158" t="str">
        <f>_xlfn.XLOOKUP(A158,'Country Code &amp; Info'!A:A,'Country Code &amp; Info'!B:B)</f>
        <v>Belgium</v>
      </c>
      <c r="C158" t="s">
        <v>626</v>
      </c>
      <c r="D158" t="s">
        <v>625</v>
      </c>
      <c r="E158" t="s">
        <v>624</v>
      </c>
      <c r="F158" t="s">
        <v>623</v>
      </c>
      <c r="G158">
        <v>2004</v>
      </c>
      <c r="H158" s="6">
        <v>398600.35503358103</v>
      </c>
      <c r="I158" s="5">
        <f t="shared" si="2"/>
        <v>3.6336993781017402E-2</v>
      </c>
    </row>
    <row r="159" spans="1:9" x14ac:dyDescent="0.2">
      <c r="A159" t="s">
        <v>498</v>
      </c>
      <c r="B159" t="str">
        <f>_xlfn.XLOOKUP(A159,'Country Code &amp; Info'!A:A,'Country Code &amp; Info'!B:B)</f>
        <v>Belgium</v>
      </c>
      <c r="C159" t="s">
        <v>626</v>
      </c>
      <c r="D159" t="s">
        <v>625</v>
      </c>
      <c r="E159" t="s">
        <v>624</v>
      </c>
      <c r="F159" t="s">
        <v>623</v>
      </c>
      <c r="G159">
        <v>2005</v>
      </c>
      <c r="H159" s="6">
        <v>406968.340155315</v>
      </c>
      <c r="I159" s="5">
        <f t="shared" si="2"/>
        <v>2.0993421144918534E-2</v>
      </c>
    </row>
    <row r="160" spans="1:9" x14ac:dyDescent="0.2">
      <c r="A160" t="s">
        <v>498</v>
      </c>
      <c r="B160" t="str">
        <f>_xlfn.XLOOKUP(A160,'Country Code &amp; Info'!A:A,'Country Code &amp; Info'!B:B)</f>
        <v>Belgium</v>
      </c>
      <c r="C160" t="s">
        <v>626</v>
      </c>
      <c r="D160" t="s">
        <v>625</v>
      </c>
      <c r="E160" t="s">
        <v>624</v>
      </c>
      <c r="F160" t="s">
        <v>623</v>
      </c>
      <c r="G160">
        <v>2006</v>
      </c>
      <c r="H160" s="6">
        <v>417170.28165813099</v>
      </c>
      <c r="I160" s="5">
        <f t="shared" si="2"/>
        <v>2.5068145347430626E-2</v>
      </c>
    </row>
    <row r="161" spans="1:9" x14ac:dyDescent="0.2">
      <c r="A161" t="s">
        <v>498</v>
      </c>
      <c r="B161" t="str">
        <f>_xlfn.XLOOKUP(A161,'Country Code &amp; Info'!A:A,'Country Code &amp; Info'!B:B)</f>
        <v>Belgium</v>
      </c>
      <c r="C161" t="s">
        <v>626</v>
      </c>
      <c r="D161" t="s">
        <v>625</v>
      </c>
      <c r="E161" t="s">
        <v>624</v>
      </c>
      <c r="F161" t="s">
        <v>623</v>
      </c>
      <c r="G161">
        <v>2007</v>
      </c>
      <c r="H161" s="6">
        <v>431540.00086356699</v>
      </c>
      <c r="I161" s="5">
        <f t="shared" si="2"/>
        <v>3.4445692412030215E-2</v>
      </c>
    </row>
    <row r="162" spans="1:9" x14ac:dyDescent="0.2">
      <c r="A162" t="s">
        <v>498</v>
      </c>
      <c r="B162" t="str">
        <f>_xlfn.XLOOKUP(A162,'Country Code &amp; Info'!A:A,'Country Code &amp; Info'!B:B)</f>
        <v>Belgium</v>
      </c>
      <c r="C162" t="s">
        <v>626</v>
      </c>
      <c r="D162" t="s">
        <v>625</v>
      </c>
      <c r="E162" t="s">
        <v>624</v>
      </c>
      <c r="F162" t="s">
        <v>623</v>
      </c>
      <c r="G162">
        <v>2008</v>
      </c>
      <c r="H162" s="6">
        <v>434911.57311293599</v>
      </c>
      <c r="I162" s="5">
        <f t="shared" si="2"/>
        <v>7.812884651763552E-3</v>
      </c>
    </row>
    <row r="163" spans="1:9" x14ac:dyDescent="0.2">
      <c r="A163" t="s">
        <v>498</v>
      </c>
      <c r="B163" t="str">
        <f>_xlfn.XLOOKUP(A163,'Country Code &amp; Info'!A:A,'Country Code &amp; Info'!B:B)</f>
        <v>Belgium</v>
      </c>
      <c r="C163" t="s">
        <v>626</v>
      </c>
      <c r="D163" t="s">
        <v>625</v>
      </c>
      <c r="E163" t="s">
        <v>624</v>
      </c>
      <c r="F163" t="s">
        <v>623</v>
      </c>
      <c r="G163">
        <v>2009</v>
      </c>
      <c r="H163" s="6">
        <v>425124.50832803501</v>
      </c>
      <c r="I163" s="5">
        <f t="shared" si="2"/>
        <v>-2.2503574036553675E-2</v>
      </c>
    </row>
    <row r="164" spans="1:9" x14ac:dyDescent="0.2">
      <c r="A164" t="s">
        <v>498</v>
      </c>
      <c r="B164" t="str">
        <f>_xlfn.XLOOKUP(A164,'Country Code &amp; Info'!A:A,'Country Code &amp; Info'!B:B)</f>
        <v>Belgium</v>
      </c>
      <c r="C164" t="s">
        <v>626</v>
      </c>
      <c r="D164" t="s">
        <v>625</v>
      </c>
      <c r="E164" t="s">
        <v>624</v>
      </c>
      <c r="F164" t="s">
        <v>623</v>
      </c>
      <c r="G164">
        <v>2010</v>
      </c>
      <c r="H164" s="6">
        <v>436790.26013746002</v>
      </c>
      <c r="I164" s="5">
        <f t="shared" si="2"/>
        <v>2.7440788712241204E-2</v>
      </c>
    </row>
    <row r="165" spans="1:9" x14ac:dyDescent="0.2">
      <c r="A165" t="s">
        <v>498</v>
      </c>
      <c r="B165" t="str">
        <f>_xlfn.XLOOKUP(A165,'Country Code &amp; Info'!A:A,'Country Code &amp; Info'!B:B)</f>
        <v>Belgium</v>
      </c>
      <c r="C165" t="s">
        <v>626</v>
      </c>
      <c r="D165" t="s">
        <v>625</v>
      </c>
      <c r="E165" t="s">
        <v>624</v>
      </c>
      <c r="F165" t="s">
        <v>623</v>
      </c>
      <c r="G165">
        <v>2011</v>
      </c>
      <c r="H165" s="6">
        <v>444646.079391793</v>
      </c>
      <c r="I165" s="5">
        <f t="shared" si="2"/>
        <v>1.7985335231286426E-2</v>
      </c>
    </row>
    <row r="166" spans="1:9" x14ac:dyDescent="0.2">
      <c r="A166" t="s">
        <v>498</v>
      </c>
      <c r="B166" t="str">
        <f>_xlfn.XLOOKUP(A166,'Country Code &amp; Info'!A:A,'Country Code &amp; Info'!B:B)</f>
        <v>Belgium</v>
      </c>
      <c r="C166" t="s">
        <v>626</v>
      </c>
      <c r="D166" t="s">
        <v>625</v>
      </c>
      <c r="E166" t="s">
        <v>624</v>
      </c>
      <c r="F166" t="s">
        <v>623</v>
      </c>
      <c r="G166">
        <v>2012</v>
      </c>
      <c r="H166" s="6">
        <v>445688.30338396999</v>
      </c>
      <c r="I166" s="5">
        <f t="shared" si="2"/>
        <v>2.3439405866405583E-3</v>
      </c>
    </row>
    <row r="167" spans="1:9" x14ac:dyDescent="0.2">
      <c r="A167" t="s">
        <v>498</v>
      </c>
      <c r="B167" t="str">
        <f>_xlfn.XLOOKUP(A167,'Country Code &amp; Info'!A:A,'Country Code &amp; Info'!B:B)</f>
        <v>Belgium</v>
      </c>
      <c r="C167" t="s">
        <v>626</v>
      </c>
      <c r="D167" t="s">
        <v>625</v>
      </c>
      <c r="E167" t="s">
        <v>624</v>
      </c>
      <c r="F167" t="s">
        <v>623</v>
      </c>
      <c r="G167">
        <v>2013</v>
      </c>
      <c r="H167" s="6">
        <v>446582.91625279002</v>
      </c>
      <c r="I167" s="5">
        <f t="shared" si="2"/>
        <v>2.0072612676336199E-3</v>
      </c>
    </row>
    <row r="168" spans="1:9" x14ac:dyDescent="0.2">
      <c r="A168" t="s">
        <v>498</v>
      </c>
      <c r="B168" t="str">
        <f>_xlfn.XLOOKUP(A168,'Country Code &amp; Info'!A:A,'Country Code &amp; Info'!B:B)</f>
        <v>Belgium</v>
      </c>
      <c r="C168" t="s">
        <v>626</v>
      </c>
      <c r="D168" t="s">
        <v>625</v>
      </c>
      <c r="E168" t="s">
        <v>624</v>
      </c>
      <c r="F168" t="s">
        <v>623</v>
      </c>
      <c r="G168">
        <v>2014</v>
      </c>
      <c r="H168" s="6">
        <v>452358.76058711502</v>
      </c>
      <c r="I168" s="5">
        <f t="shared" si="2"/>
        <v>1.2933419806537172E-2</v>
      </c>
    </row>
    <row r="169" spans="1:9" x14ac:dyDescent="0.2">
      <c r="A169" t="s">
        <v>498</v>
      </c>
      <c r="B169" t="str">
        <f>_xlfn.XLOOKUP(A169,'Country Code &amp; Info'!A:A,'Country Code &amp; Info'!B:B)</f>
        <v>Belgium</v>
      </c>
      <c r="C169" t="s">
        <v>626</v>
      </c>
      <c r="D169" t="s">
        <v>625</v>
      </c>
      <c r="E169" t="s">
        <v>624</v>
      </c>
      <c r="F169" t="s">
        <v>623</v>
      </c>
      <c r="G169">
        <v>2015</v>
      </c>
      <c r="H169" s="6">
        <v>458814.510701744</v>
      </c>
      <c r="I169" s="5">
        <f t="shared" si="2"/>
        <v>1.4271305603212214E-2</v>
      </c>
    </row>
    <row r="170" spans="1:9" x14ac:dyDescent="0.2">
      <c r="A170" t="s">
        <v>498</v>
      </c>
      <c r="B170" t="str">
        <f>_xlfn.XLOOKUP(A170,'Country Code &amp; Info'!A:A,'Country Code &amp; Info'!B:B)</f>
        <v>Belgium</v>
      </c>
      <c r="C170" t="s">
        <v>626</v>
      </c>
      <c r="D170" t="s">
        <v>625</v>
      </c>
      <c r="E170" t="s">
        <v>624</v>
      </c>
      <c r="F170" t="s">
        <v>623</v>
      </c>
      <c r="G170">
        <v>2016</v>
      </c>
      <c r="H170" s="6">
        <v>465292.62613809301</v>
      </c>
      <c r="I170" s="5">
        <f t="shared" si="2"/>
        <v>1.4119247070980556E-2</v>
      </c>
    </row>
    <row r="171" spans="1:9" x14ac:dyDescent="0.2">
      <c r="A171" t="s">
        <v>498</v>
      </c>
      <c r="B171" t="str">
        <f>_xlfn.XLOOKUP(A171,'Country Code &amp; Info'!A:A,'Country Code &amp; Info'!B:B)</f>
        <v>Belgium</v>
      </c>
      <c r="C171" t="s">
        <v>626</v>
      </c>
      <c r="D171" t="s">
        <v>625</v>
      </c>
      <c r="E171" t="s">
        <v>624</v>
      </c>
      <c r="F171" t="s">
        <v>623</v>
      </c>
      <c r="G171">
        <v>2017</v>
      </c>
      <c r="H171" s="6">
        <v>473341.90542531002</v>
      </c>
      <c r="I171" s="5">
        <f t="shared" si="2"/>
        <v>1.7299391469032477E-2</v>
      </c>
    </row>
    <row r="172" spans="1:9" x14ac:dyDescent="0.2">
      <c r="A172" t="s">
        <v>498</v>
      </c>
      <c r="B172" t="str">
        <f>_xlfn.XLOOKUP(A172,'Country Code &amp; Info'!A:A,'Country Code &amp; Info'!B:B)</f>
        <v>Belgium</v>
      </c>
      <c r="C172" t="s">
        <v>626</v>
      </c>
      <c r="D172" t="s">
        <v>625</v>
      </c>
      <c r="E172" t="s">
        <v>624</v>
      </c>
      <c r="F172" t="s">
        <v>623</v>
      </c>
      <c r="G172">
        <v>2018</v>
      </c>
      <c r="H172" s="6">
        <v>481339.78370365902</v>
      </c>
      <c r="I172" s="5">
        <f t="shared" si="2"/>
        <v>1.6896619941483282E-2</v>
      </c>
    </row>
    <row r="173" spans="1:9" x14ac:dyDescent="0.2">
      <c r="A173" t="s">
        <v>498</v>
      </c>
      <c r="B173" t="str">
        <f>_xlfn.XLOOKUP(A173,'Country Code &amp; Info'!A:A,'Country Code &amp; Info'!B:B)</f>
        <v>Belgium</v>
      </c>
      <c r="C173" t="s">
        <v>626</v>
      </c>
      <c r="D173" t="s">
        <v>625</v>
      </c>
      <c r="E173" t="s">
        <v>624</v>
      </c>
      <c r="F173" t="s">
        <v>623</v>
      </c>
      <c r="G173">
        <v>2019</v>
      </c>
      <c r="H173" s="6">
        <v>489703.889900473</v>
      </c>
      <c r="I173" s="5">
        <f t="shared" si="2"/>
        <v>1.7376719066220847E-2</v>
      </c>
    </row>
    <row r="174" spans="1:9" x14ac:dyDescent="0.2">
      <c r="A174" t="s">
        <v>498</v>
      </c>
      <c r="B174" t="str">
        <f>_xlfn.XLOOKUP(A174,'Country Code &amp; Info'!A:A,'Country Code &amp; Info'!B:B)</f>
        <v>Belgium</v>
      </c>
      <c r="C174" t="s">
        <v>626</v>
      </c>
      <c r="D174" t="s">
        <v>625</v>
      </c>
      <c r="E174" t="s">
        <v>624</v>
      </c>
      <c r="F174" t="s">
        <v>623</v>
      </c>
      <c r="G174">
        <v>2020</v>
      </c>
      <c r="H174" s="6">
        <v>496297.6</v>
      </c>
      <c r="I174" s="5">
        <f t="shared" si="2"/>
        <v>1.3464688019666493E-2</v>
      </c>
    </row>
    <row r="175" spans="1:9" x14ac:dyDescent="0.2">
      <c r="A175" t="s">
        <v>498</v>
      </c>
      <c r="B175" t="str">
        <f>_xlfn.XLOOKUP(A175,'Country Code &amp; Info'!A:A,'Country Code &amp; Info'!B:B)</f>
        <v>Belgium</v>
      </c>
      <c r="C175" t="s">
        <v>626</v>
      </c>
      <c r="D175" t="s">
        <v>625</v>
      </c>
      <c r="E175" t="s">
        <v>624</v>
      </c>
      <c r="F175" t="s">
        <v>623</v>
      </c>
      <c r="G175">
        <v>2021</v>
      </c>
      <c r="H175" s="6">
        <v>502807</v>
      </c>
      <c r="I175" s="5">
        <f t="shared" si="2"/>
        <v>1.3115920770118583E-2</v>
      </c>
    </row>
    <row r="176" spans="1:9" x14ac:dyDescent="0.2">
      <c r="A176" t="s">
        <v>498</v>
      </c>
      <c r="B176" t="str">
        <f>_xlfn.XLOOKUP(A176,'Country Code &amp; Info'!A:A,'Country Code &amp; Info'!B:B)</f>
        <v>Belgium</v>
      </c>
      <c r="C176" t="s">
        <v>626</v>
      </c>
      <c r="D176" t="s">
        <v>625</v>
      </c>
      <c r="E176" t="s">
        <v>624</v>
      </c>
      <c r="F176" t="s">
        <v>623</v>
      </c>
      <c r="G176">
        <v>2022</v>
      </c>
      <c r="H176" s="6">
        <v>509521.1</v>
      </c>
      <c r="I176" s="5">
        <f t="shared" si="2"/>
        <v>1.3353234939052161E-2</v>
      </c>
    </row>
    <row r="177" spans="1:9" x14ac:dyDescent="0.2">
      <c r="A177" t="s">
        <v>498</v>
      </c>
      <c r="B177" t="str">
        <f>_xlfn.XLOOKUP(A177,'Country Code &amp; Info'!A:A,'Country Code &amp; Info'!B:B)</f>
        <v>Belgium</v>
      </c>
      <c r="C177" t="s">
        <v>626</v>
      </c>
      <c r="D177" t="s">
        <v>625</v>
      </c>
      <c r="E177" t="s">
        <v>624</v>
      </c>
      <c r="F177" t="s">
        <v>623</v>
      </c>
      <c r="G177">
        <v>2023</v>
      </c>
      <c r="H177" s="6">
        <v>516616.7</v>
      </c>
      <c r="I177" s="5">
        <f t="shared" si="2"/>
        <v>1.3926017980413485E-2</v>
      </c>
    </row>
    <row r="178" spans="1:9" x14ac:dyDescent="0.2">
      <c r="A178" t="s">
        <v>498</v>
      </c>
      <c r="B178" t="str">
        <f>_xlfn.XLOOKUP(A178,'Country Code &amp; Info'!A:A,'Country Code &amp; Info'!B:B)</f>
        <v>Belgium</v>
      </c>
      <c r="C178" t="s">
        <v>626</v>
      </c>
      <c r="D178" t="s">
        <v>625</v>
      </c>
      <c r="E178" t="s">
        <v>624</v>
      </c>
      <c r="F178" t="s">
        <v>623</v>
      </c>
      <c r="G178">
        <v>2024</v>
      </c>
      <c r="H178" s="6">
        <v>524280.8</v>
      </c>
      <c r="I178" s="5">
        <f t="shared" si="2"/>
        <v>1.4835176640631165E-2</v>
      </c>
    </row>
    <row r="179" spans="1:9" x14ac:dyDescent="0.2">
      <c r="A179" t="s">
        <v>498</v>
      </c>
      <c r="B179" t="str">
        <f>_xlfn.XLOOKUP(A179,'Country Code &amp; Info'!A:A,'Country Code &amp; Info'!B:B)</f>
        <v>Belgium</v>
      </c>
      <c r="C179" t="s">
        <v>626</v>
      </c>
      <c r="D179" t="s">
        <v>625</v>
      </c>
      <c r="E179" t="s">
        <v>624</v>
      </c>
      <c r="F179" t="s">
        <v>623</v>
      </c>
      <c r="G179">
        <v>2025</v>
      </c>
      <c r="H179" s="6">
        <v>532611.6</v>
      </c>
      <c r="I179" s="5">
        <f t="shared" si="2"/>
        <v>1.5889958205602683E-2</v>
      </c>
    </row>
    <row r="180" spans="1:9" x14ac:dyDescent="0.2">
      <c r="A180" t="s">
        <v>498</v>
      </c>
      <c r="B180" t="str">
        <f>_xlfn.XLOOKUP(A180,'Country Code &amp; Info'!A:A,'Country Code &amp; Info'!B:B)</f>
        <v>Belgium</v>
      </c>
      <c r="C180" t="s">
        <v>626</v>
      </c>
      <c r="D180" t="s">
        <v>625</v>
      </c>
      <c r="E180" t="s">
        <v>624</v>
      </c>
      <c r="F180" t="s">
        <v>623</v>
      </c>
      <c r="G180">
        <v>2026</v>
      </c>
      <c r="H180" s="6">
        <v>541629.6</v>
      </c>
      <c r="I180" s="5">
        <f t="shared" si="2"/>
        <v>1.6931662772647016E-2</v>
      </c>
    </row>
    <row r="181" spans="1:9" x14ac:dyDescent="0.2">
      <c r="A181" t="s">
        <v>498</v>
      </c>
      <c r="B181" t="str">
        <f>_xlfn.XLOOKUP(A181,'Country Code &amp; Info'!A:A,'Country Code &amp; Info'!B:B)</f>
        <v>Belgium</v>
      </c>
      <c r="C181" t="s">
        <v>626</v>
      </c>
      <c r="D181" t="s">
        <v>625</v>
      </c>
      <c r="E181" t="s">
        <v>624</v>
      </c>
      <c r="F181" t="s">
        <v>623</v>
      </c>
      <c r="G181">
        <v>2027</v>
      </c>
      <c r="H181" s="6">
        <v>551309.69999999995</v>
      </c>
      <c r="I181" s="5">
        <f t="shared" si="2"/>
        <v>1.7872176852963717E-2</v>
      </c>
    </row>
    <row r="182" spans="1:9" x14ac:dyDescent="0.2">
      <c r="A182" t="s">
        <v>498</v>
      </c>
      <c r="B182" t="str">
        <f>_xlfn.XLOOKUP(A182,'Country Code &amp; Info'!A:A,'Country Code &amp; Info'!B:B)</f>
        <v>Belgium</v>
      </c>
      <c r="C182" t="s">
        <v>626</v>
      </c>
      <c r="D182" t="s">
        <v>625</v>
      </c>
      <c r="E182" t="s">
        <v>624</v>
      </c>
      <c r="F182" t="s">
        <v>623</v>
      </c>
      <c r="G182">
        <v>2028</v>
      </c>
      <c r="H182" s="6">
        <v>561626.1</v>
      </c>
      <c r="I182" s="5">
        <f t="shared" si="2"/>
        <v>1.871253126872241E-2</v>
      </c>
    </row>
    <row r="183" spans="1:9" x14ac:dyDescent="0.2">
      <c r="A183" t="s">
        <v>498</v>
      </c>
      <c r="B183" t="str">
        <f>_xlfn.XLOOKUP(A183,'Country Code &amp; Info'!A:A,'Country Code &amp; Info'!B:B)</f>
        <v>Belgium</v>
      </c>
      <c r="C183" t="s">
        <v>626</v>
      </c>
      <c r="D183" t="s">
        <v>625</v>
      </c>
      <c r="E183" t="s">
        <v>624</v>
      </c>
      <c r="F183" t="s">
        <v>623</v>
      </c>
      <c r="G183">
        <v>2029</v>
      </c>
      <c r="H183" s="6">
        <v>572575</v>
      </c>
      <c r="I183" s="5">
        <f t="shared" si="2"/>
        <v>1.9494998540844133E-2</v>
      </c>
    </row>
    <row r="184" spans="1:9" x14ac:dyDescent="0.2">
      <c r="A184" t="s">
        <v>498</v>
      </c>
      <c r="B184" t="str">
        <f>_xlfn.XLOOKUP(A184,'Country Code &amp; Info'!A:A,'Country Code &amp; Info'!B:B)</f>
        <v>Belgium</v>
      </c>
      <c r="C184" t="s">
        <v>626</v>
      </c>
      <c r="D184" t="s">
        <v>625</v>
      </c>
      <c r="E184" t="s">
        <v>624</v>
      </c>
      <c r="F184" t="s">
        <v>623</v>
      </c>
      <c r="G184">
        <v>2030</v>
      </c>
      <c r="H184" s="6">
        <v>584174.19999999995</v>
      </c>
      <c r="I184" s="5">
        <f t="shared" si="2"/>
        <v>2.025795747282011E-2</v>
      </c>
    </row>
    <row r="185" spans="1:9" x14ac:dyDescent="0.2">
      <c r="A185" t="s">
        <v>498</v>
      </c>
      <c r="B185" t="str">
        <f>_xlfn.XLOOKUP(A185,'Country Code &amp; Info'!A:A,'Country Code &amp; Info'!B:B)</f>
        <v>Belgium</v>
      </c>
      <c r="C185" t="s">
        <v>626</v>
      </c>
      <c r="D185" t="s">
        <v>625</v>
      </c>
      <c r="E185" t="s">
        <v>624</v>
      </c>
      <c r="F185" t="s">
        <v>623</v>
      </c>
      <c r="G185">
        <v>2031</v>
      </c>
      <c r="H185" s="6">
        <v>596438.69999999995</v>
      </c>
      <c r="I185" s="5">
        <f t="shared" si="2"/>
        <v>2.0994593735909506E-2</v>
      </c>
    </row>
    <row r="186" spans="1:9" x14ac:dyDescent="0.2">
      <c r="A186" t="s">
        <v>498</v>
      </c>
      <c r="B186" t="str">
        <f>_xlfn.XLOOKUP(A186,'Country Code &amp; Info'!A:A,'Country Code &amp; Info'!B:B)</f>
        <v>Belgium</v>
      </c>
      <c r="C186" t="s">
        <v>626</v>
      </c>
      <c r="D186" t="s">
        <v>625</v>
      </c>
      <c r="E186" t="s">
        <v>624</v>
      </c>
      <c r="F186" t="s">
        <v>623</v>
      </c>
      <c r="G186">
        <v>2032</v>
      </c>
      <c r="H186" s="6">
        <v>609253.30000000005</v>
      </c>
      <c r="I186" s="5">
        <f t="shared" si="2"/>
        <v>2.1485192023924737E-2</v>
      </c>
    </row>
    <row r="187" spans="1:9" x14ac:dyDescent="0.2">
      <c r="A187" t="s">
        <v>498</v>
      </c>
      <c r="B187" t="str">
        <f>_xlfn.XLOOKUP(A187,'Country Code &amp; Info'!A:A,'Country Code &amp; Info'!B:B)</f>
        <v>Belgium</v>
      </c>
      <c r="C187" t="s">
        <v>626</v>
      </c>
      <c r="D187" t="s">
        <v>625</v>
      </c>
      <c r="E187" t="s">
        <v>624</v>
      </c>
      <c r="F187" t="s">
        <v>623</v>
      </c>
      <c r="G187">
        <v>2033</v>
      </c>
      <c r="H187" s="6">
        <v>622550.9</v>
      </c>
      <c r="I187" s="5">
        <f t="shared" si="2"/>
        <v>2.1826061508407157E-2</v>
      </c>
    </row>
    <row r="188" spans="1:9" x14ac:dyDescent="0.2">
      <c r="A188" t="s">
        <v>498</v>
      </c>
      <c r="B188" t="str">
        <f>_xlfn.XLOOKUP(A188,'Country Code &amp; Info'!A:A,'Country Code &amp; Info'!B:B)</f>
        <v>Belgium</v>
      </c>
      <c r="C188" t="s">
        <v>626</v>
      </c>
      <c r="D188" t="s">
        <v>625</v>
      </c>
      <c r="E188" t="s">
        <v>624</v>
      </c>
      <c r="F188" t="s">
        <v>623</v>
      </c>
      <c r="G188">
        <v>2034</v>
      </c>
      <c r="H188" s="6">
        <v>636268.30000000005</v>
      </c>
      <c r="I188" s="5">
        <f t="shared" si="2"/>
        <v>2.203418226525744E-2</v>
      </c>
    </row>
    <row r="189" spans="1:9" x14ac:dyDescent="0.2">
      <c r="A189" t="s">
        <v>498</v>
      </c>
      <c r="B189" t="str">
        <f>_xlfn.XLOOKUP(A189,'Country Code &amp; Info'!A:A,'Country Code &amp; Info'!B:B)</f>
        <v>Belgium</v>
      </c>
      <c r="C189" t="s">
        <v>626</v>
      </c>
      <c r="D189" t="s">
        <v>625</v>
      </c>
      <c r="E189" t="s">
        <v>624</v>
      </c>
      <c r="F189" t="s">
        <v>623</v>
      </c>
      <c r="G189">
        <v>2035</v>
      </c>
      <c r="H189" s="6">
        <v>650353.9</v>
      </c>
      <c r="I189" s="5">
        <f t="shared" si="2"/>
        <v>2.2137830849030093E-2</v>
      </c>
    </row>
    <row r="190" spans="1:9" x14ac:dyDescent="0.2">
      <c r="A190" t="s">
        <v>498</v>
      </c>
      <c r="B190" t="str">
        <f>_xlfn.XLOOKUP(A190,'Country Code &amp; Info'!A:A,'Country Code &amp; Info'!B:B)</f>
        <v>Belgium</v>
      </c>
      <c r="C190" t="s">
        <v>626</v>
      </c>
      <c r="D190" t="s">
        <v>625</v>
      </c>
      <c r="E190" t="s">
        <v>624</v>
      </c>
      <c r="F190" t="s">
        <v>623</v>
      </c>
      <c r="G190">
        <v>2036</v>
      </c>
      <c r="H190" s="6">
        <v>664772</v>
      </c>
      <c r="I190" s="5">
        <f t="shared" si="2"/>
        <v>2.2169621801299222E-2</v>
      </c>
    </row>
    <row r="191" spans="1:9" x14ac:dyDescent="0.2">
      <c r="A191" t="s">
        <v>498</v>
      </c>
      <c r="B191" t="str">
        <f>_xlfn.XLOOKUP(A191,'Country Code &amp; Info'!A:A,'Country Code &amp; Info'!B:B)</f>
        <v>Belgium</v>
      </c>
      <c r="C191" t="s">
        <v>626</v>
      </c>
      <c r="D191" t="s">
        <v>625</v>
      </c>
      <c r="E191" t="s">
        <v>624</v>
      </c>
      <c r="F191" t="s">
        <v>623</v>
      </c>
      <c r="G191">
        <v>2037</v>
      </c>
      <c r="H191" s="6">
        <v>679578.1</v>
      </c>
      <c r="I191" s="5">
        <f t="shared" si="2"/>
        <v>2.2272448298062963E-2</v>
      </c>
    </row>
    <row r="192" spans="1:9" x14ac:dyDescent="0.2">
      <c r="A192" t="s">
        <v>498</v>
      </c>
      <c r="B192" t="str">
        <f>_xlfn.XLOOKUP(A192,'Country Code &amp; Info'!A:A,'Country Code &amp; Info'!B:B)</f>
        <v>Belgium</v>
      </c>
      <c r="C192" t="s">
        <v>626</v>
      </c>
      <c r="D192" t="s">
        <v>625</v>
      </c>
      <c r="E192" t="s">
        <v>624</v>
      </c>
      <c r="F192" t="s">
        <v>623</v>
      </c>
      <c r="G192">
        <v>2038</v>
      </c>
      <c r="H192" s="6">
        <v>694772.4</v>
      </c>
      <c r="I192" s="5">
        <f t="shared" si="2"/>
        <v>2.2358430914710237E-2</v>
      </c>
    </row>
    <row r="193" spans="1:9" x14ac:dyDescent="0.2">
      <c r="A193" t="s">
        <v>498</v>
      </c>
      <c r="B193" t="str">
        <f>_xlfn.XLOOKUP(A193,'Country Code &amp; Info'!A:A,'Country Code &amp; Info'!B:B)</f>
        <v>Belgium</v>
      </c>
      <c r="C193" t="s">
        <v>626</v>
      </c>
      <c r="D193" t="s">
        <v>625</v>
      </c>
      <c r="E193" t="s">
        <v>624</v>
      </c>
      <c r="F193" t="s">
        <v>623</v>
      </c>
      <c r="G193">
        <v>2039</v>
      </c>
      <c r="H193" s="6">
        <v>710370.5</v>
      </c>
      <c r="I193" s="5">
        <f t="shared" si="2"/>
        <v>2.2450661540383443E-2</v>
      </c>
    </row>
    <row r="194" spans="1:9" x14ac:dyDescent="0.2">
      <c r="A194" t="s">
        <v>498</v>
      </c>
      <c r="B194" t="str">
        <f>_xlfn.XLOOKUP(A194,'Country Code &amp; Info'!A:A,'Country Code &amp; Info'!B:B)</f>
        <v>Belgium</v>
      </c>
      <c r="C194" t="s">
        <v>626</v>
      </c>
      <c r="D194" t="s">
        <v>625</v>
      </c>
      <c r="E194" t="s">
        <v>624</v>
      </c>
      <c r="F194" t="s">
        <v>623</v>
      </c>
      <c r="G194">
        <v>2040</v>
      </c>
      <c r="H194" s="6">
        <v>726402.8</v>
      </c>
      <c r="I194" s="5">
        <f t="shared" si="2"/>
        <v>2.256892705989344E-2</v>
      </c>
    </row>
    <row r="195" spans="1:9" x14ac:dyDescent="0.2">
      <c r="A195" t="s">
        <v>498</v>
      </c>
      <c r="B195" t="str">
        <f>_xlfn.XLOOKUP(A195,'Country Code &amp; Info'!A:A,'Country Code &amp; Info'!B:B)</f>
        <v>Belgium</v>
      </c>
      <c r="C195" t="s">
        <v>626</v>
      </c>
      <c r="D195" t="s">
        <v>625</v>
      </c>
      <c r="E195" t="s">
        <v>624</v>
      </c>
      <c r="F195" t="s">
        <v>623</v>
      </c>
      <c r="G195">
        <v>2041</v>
      </c>
      <c r="H195" s="6">
        <v>742909.1</v>
      </c>
      <c r="I195" s="5">
        <f t="shared" ref="I195:I258" si="3">IF(A195=A194, H195/H194-1, 0)</f>
        <v>2.2723343026761267E-2</v>
      </c>
    </row>
    <row r="196" spans="1:9" x14ac:dyDescent="0.2">
      <c r="A196" t="s">
        <v>498</v>
      </c>
      <c r="B196" t="str">
        <f>_xlfn.XLOOKUP(A196,'Country Code &amp; Info'!A:A,'Country Code &amp; Info'!B:B)</f>
        <v>Belgium</v>
      </c>
      <c r="C196" t="s">
        <v>626</v>
      </c>
      <c r="D196" t="s">
        <v>625</v>
      </c>
      <c r="E196" t="s">
        <v>624</v>
      </c>
      <c r="F196" t="s">
        <v>623</v>
      </c>
      <c r="G196">
        <v>2042</v>
      </c>
      <c r="H196" s="6">
        <v>759846</v>
      </c>
      <c r="I196" s="5">
        <f t="shared" si="3"/>
        <v>2.2798078526699905E-2</v>
      </c>
    </row>
    <row r="197" spans="1:9" x14ac:dyDescent="0.2">
      <c r="A197" t="s">
        <v>498</v>
      </c>
      <c r="B197" t="str">
        <f>_xlfn.XLOOKUP(A197,'Country Code &amp; Info'!A:A,'Country Code &amp; Info'!B:B)</f>
        <v>Belgium</v>
      </c>
      <c r="C197" t="s">
        <v>626</v>
      </c>
      <c r="D197" t="s">
        <v>625</v>
      </c>
      <c r="E197" t="s">
        <v>624</v>
      </c>
      <c r="F197" t="s">
        <v>623</v>
      </c>
      <c r="G197">
        <v>2043</v>
      </c>
      <c r="H197" s="6">
        <v>777240.2</v>
      </c>
      <c r="I197" s="5">
        <f t="shared" si="3"/>
        <v>2.2891743853359792E-2</v>
      </c>
    </row>
    <row r="198" spans="1:9" x14ac:dyDescent="0.2">
      <c r="A198" t="s">
        <v>498</v>
      </c>
      <c r="B198" t="str">
        <f>_xlfn.XLOOKUP(A198,'Country Code &amp; Info'!A:A,'Country Code &amp; Info'!B:B)</f>
        <v>Belgium</v>
      </c>
      <c r="C198" t="s">
        <v>626</v>
      </c>
      <c r="D198" t="s">
        <v>625</v>
      </c>
      <c r="E198" t="s">
        <v>624</v>
      </c>
      <c r="F198" t="s">
        <v>623</v>
      </c>
      <c r="G198">
        <v>2044</v>
      </c>
      <c r="H198" s="6">
        <v>795104.4</v>
      </c>
      <c r="I198" s="5">
        <f t="shared" si="3"/>
        <v>2.2984143125896139E-2</v>
      </c>
    </row>
    <row r="199" spans="1:9" x14ac:dyDescent="0.2">
      <c r="A199" t="s">
        <v>498</v>
      </c>
      <c r="B199" t="str">
        <f>_xlfn.XLOOKUP(A199,'Country Code &amp; Info'!A:A,'Country Code &amp; Info'!B:B)</f>
        <v>Belgium</v>
      </c>
      <c r="C199" t="s">
        <v>626</v>
      </c>
      <c r="D199" t="s">
        <v>625</v>
      </c>
      <c r="E199" t="s">
        <v>624</v>
      </c>
      <c r="F199" t="s">
        <v>623</v>
      </c>
      <c r="G199">
        <v>2045</v>
      </c>
      <c r="H199" s="6">
        <v>813439.6</v>
      </c>
      <c r="I199" s="5">
        <f t="shared" si="3"/>
        <v>2.3060116382200846E-2</v>
      </c>
    </row>
    <row r="200" spans="1:9" x14ac:dyDescent="0.2">
      <c r="A200" t="s">
        <v>498</v>
      </c>
      <c r="B200" t="str">
        <f>_xlfn.XLOOKUP(A200,'Country Code &amp; Info'!A:A,'Country Code &amp; Info'!B:B)</f>
        <v>Belgium</v>
      </c>
      <c r="C200" t="s">
        <v>626</v>
      </c>
      <c r="D200" t="s">
        <v>625</v>
      </c>
      <c r="E200" t="s">
        <v>624</v>
      </c>
      <c r="F200" t="s">
        <v>623</v>
      </c>
      <c r="G200">
        <v>2046</v>
      </c>
      <c r="H200" s="6">
        <v>832243</v>
      </c>
      <c r="I200" s="5">
        <f t="shared" si="3"/>
        <v>2.3115914199407062E-2</v>
      </c>
    </row>
    <row r="201" spans="1:9" x14ac:dyDescent="0.2">
      <c r="A201" t="s">
        <v>498</v>
      </c>
      <c r="B201" t="str">
        <f>_xlfn.XLOOKUP(A201,'Country Code &amp; Info'!A:A,'Country Code &amp; Info'!B:B)</f>
        <v>Belgium</v>
      </c>
      <c r="C201" t="s">
        <v>626</v>
      </c>
      <c r="D201" t="s">
        <v>625</v>
      </c>
      <c r="E201" t="s">
        <v>624</v>
      </c>
      <c r="F201" t="s">
        <v>623</v>
      </c>
      <c r="G201">
        <v>2047</v>
      </c>
      <c r="H201" s="6">
        <v>851512.9</v>
      </c>
      <c r="I201" s="5">
        <f t="shared" si="3"/>
        <v>2.3154174922468629E-2</v>
      </c>
    </row>
    <row r="202" spans="1:9" x14ac:dyDescent="0.2">
      <c r="A202" t="s">
        <v>498</v>
      </c>
      <c r="B202" t="str">
        <f>_xlfn.XLOOKUP(A202,'Country Code &amp; Info'!A:A,'Country Code &amp; Info'!B:B)</f>
        <v>Belgium</v>
      </c>
      <c r="C202" t="s">
        <v>626</v>
      </c>
      <c r="D202" t="s">
        <v>625</v>
      </c>
      <c r="E202" t="s">
        <v>624</v>
      </c>
      <c r="F202" t="s">
        <v>623</v>
      </c>
      <c r="G202">
        <v>2048</v>
      </c>
      <c r="H202" s="6">
        <v>871253.3</v>
      </c>
      <c r="I202" s="5">
        <f t="shared" si="3"/>
        <v>2.3182737454711555E-2</v>
      </c>
    </row>
    <row r="203" spans="1:9" x14ac:dyDescent="0.2">
      <c r="A203" t="s">
        <v>498</v>
      </c>
      <c r="B203" t="str">
        <f>_xlfn.XLOOKUP(A203,'Country Code &amp; Info'!A:A,'Country Code &amp; Info'!B:B)</f>
        <v>Belgium</v>
      </c>
      <c r="C203" t="s">
        <v>626</v>
      </c>
      <c r="D203" t="s">
        <v>625</v>
      </c>
      <c r="E203" t="s">
        <v>624</v>
      </c>
      <c r="F203" t="s">
        <v>623</v>
      </c>
      <c r="G203">
        <v>2049</v>
      </c>
      <c r="H203" s="6">
        <v>891469.2</v>
      </c>
      <c r="I203" s="5">
        <f t="shared" si="3"/>
        <v>2.3203240664913194E-2</v>
      </c>
    </row>
    <row r="204" spans="1:9" x14ac:dyDescent="0.2">
      <c r="A204" t="s">
        <v>498</v>
      </c>
      <c r="B204" t="str">
        <f>_xlfn.XLOOKUP(A204,'Country Code &amp; Info'!A:A,'Country Code &amp; Info'!B:B)</f>
        <v>Belgium</v>
      </c>
      <c r="C204" t="s">
        <v>626</v>
      </c>
      <c r="D204" t="s">
        <v>625</v>
      </c>
      <c r="E204" t="s">
        <v>624</v>
      </c>
      <c r="F204" t="s">
        <v>623</v>
      </c>
      <c r="G204">
        <v>2050</v>
      </c>
      <c r="H204" s="6">
        <v>912166.9</v>
      </c>
      <c r="I204" s="5">
        <f t="shared" si="3"/>
        <v>2.3217515535029154E-2</v>
      </c>
    </row>
    <row r="205" spans="1:9" x14ac:dyDescent="0.2">
      <c r="A205" t="s">
        <v>498</v>
      </c>
      <c r="B205" t="str">
        <f>_xlfn.XLOOKUP(A205,'Country Code &amp; Info'!A:A,'Country Code &amp; Info'!B:B)</f>
        <v>Belgium</v>
      </c>
      <c r="C205" t="s">
        <v>626</v>
      </c>
      <c r="D205" t="s">
        <v>625</v>
      </c>
      <c r="E205" t="s">
        <v>624</v>
      </c>
      <c r="F205" t="s">
        <v>623</v>
      </c>
      <c r="G205">
        <v>2051</v>
      </c>
      <c r="H205" s="6">
        <v>933357.1</v>
      </c>
      <c r="I205" s="5">
        <f t="shared" si="3"/>
        <v>2.3230617116231533E-2</v>
      </c>
    </row>
    <row r="206" spans="1:9" x14ac:dyDescent="0.2">
      <c r="A206" t="s">
        <v>498</v>
      </c>
      <c r="B206" t="str">
        <f>_xlfn.XLOOKUP(A206,'Country Code &amp; Info'!A:A,'Country Code &amp; Info'!B:B)</f>
        <v>Belgium</v>
      </c>
      <c r="C206" t="s">
        <v>626</v>
      </c>
      <c r="D206" t="s">
        <v>625</v>
      </c>
      <c r="E206" t="s">
        <v>624</v>
      </c>
      <c r="F206" t="s">
        <v>623</v>
      </c>
      <c r="G206">
        <v>2052</v>
      </c>
      <c r="H206" s="6">
        <v>955062.6</v>
      </c>
      <c r="I206" s="5">
        <f t="shared" si="3"/>
        <v>2.3255300677522017E-2</v>
      </c>
    </row>
    <row r="207" spans="1:9" x14ac:dyDescent="0.2">
      <c r="A207" t="s">
        <v>498</v>
      </c>
      <c r="B207" t="str">
        <f>_xlfn.XLOOKUP(A207,'Country Code &amp; Info'!A:A,'Country Code &amp; Info'!B:B)</f>
        <v>Belgium</v>
      </c>
      <c r="C207" t="s">
        <v>626</v>
      </c>
      <c r="D207" t="s">
        <v>625</v>
      </c>
      <c r="E207" t="s">
        <v>624</v>
      </c>
      <c r="F207" t="s">
        <v>623</v>
      </c>
      <c r="G207">
        <v>2053</v>
      </c>
      <c r="H207" s="6">
        <v>977320.3</v>
      </c>
      <c r="I207" s="5">
        <f t="shared" si="3"/>
        <v>2.3304964512273818E-2</v>
      </c>
    </row>
    <row r="208" spans="1:9" x14ac:dyDescent="0.2">
      <c r="A208" t="s">
        <v>498</v>
      </c>
      <c r="B208" t="str">
        <f>_xlfn.XLOOKUP(A208,'Country Code &amp; Info'!A:A,'Country Code &amp; Info'!B:B)</f>
        <v>Belgium</v>
      </c>
      <c r="C208" t="s">
        <v>626</v>
      </c>
      <c r="D208" t="s">
        <v>625</v>
      </c>
      <c r="E208" t="s">
        <v>624</v>
      </c>
      <c r="F208" t="s">
        <v>623</v>
      </c>
      <c r="G208">
        <v>2054</v>
      </c>
      <c r="H208" s="6">
        <v>1000169</v>
      </c>
      <c r="I208" s="5">
        <f t="shared" si="3"/>
        <v>2.3378927051858067E-2</v>
      </c>
    </row>
    <row r="209" spans="1:9" x14ac:dyDescent="0.2">
      <c r="A209" t="s">
        <v>498</v>
      </c>
      <c r="B209" t="str">
        <f>_xlfn.XLOOKUP(A209,'Country Code &amp; Info'!A:A,'Country Code &amp; Info'!B:B)</f>
        <v>Belgium</v>
      </c>
      <c r="C209" t="s">
        <v>626</v>
      </c>
      <c r="D209" t="s">
        <v>625</v>
      </c>
      <c r="E209" t="s">
        <v>624</v>
      </c>
      <c r="F209" t="s">
        <v>623</v>
      </c>
      <c r="G209">
        <v>2055</v>
      </c>
      <c r="H209" s="6">
        <v>1023642</v>
      </c>
      <c r="I209" s="5">
        <f t="shared" si="3"/>
        <v>2.3469033733299005E-2</v>
      </c>
    </row>
    <row r="210" spans="1:9" x14ac:dyDescent="0.2">
      <c r="A210" t="s">
        <v>498</v>
      </c>
      <c r="B210" t="str">
        <f>_xlfn.XLOOKUP(A210,'Country Code &amp; Info'!A:A,'Country Code &amp; Info'!B:B)</f>
        <v>Belgium</v>
      </c>
      <c r="C210" t="s">
        <v>626</v>
      </c>
      <c r="D210" t="s">
        <v>625</v>
      </c>
      <c r="E210" t="s">
        <v>624</v>
      </c>
      <c r="F210" t="s">
        <v>623</v>
      </c>
      <c r="G210">
        <v>2056</v>
      </c>
      <c r="H210" s="6">
        <v>1047764</v>
      </c>
      <c r="I210" s="5">
        <f t="shared" si="3"/>
        <v>2.3564879127663696E-2</v>
      </c>
    </row>
    <row r="211" spans="1:9" x14ac:dyDescent="0.2">
      <c r="A211" t="s">
        <v>498</v>
      </c>
      <c r="B211" t="str">
        <f>_xlfn.XLOOKUP(A211,'Country Code &amp; Info'!A:A,'Country Code &amp; Info'!B:B)</f>
        <v>Belgium</v>
      </c>
      <c r="C211" t="s">
        <v>626</v>
      </c>
      <c r="D211" t="s">
        <v>625</v>
      </c>
      <c r="E211" t="s">
        <v>624</v>
      </c>
      <c r="F211" t="s">
        <v>623</v>
      </c>
      <c r="G211">
        <v>2057</v>
      </c>
      <c r="H211" s="6">
        <v>1072440</v>
      </c>
      <c r="I211" s="5">
        <f t="shared" si="3"/>
        <v>2.3551105019832708E-2</v>
      </c>
    </row>
    <row r="212" spans="1:9" x14ac:dyDescent="0.2">
      <c r="A212" t="s">
        <v>498</v>
      </c>
      <c r="B212" t="str">
        <f>_xlfn.XLOOKUP(A212,'Country Code &amp; Info'!A:A,'Country Code &amp; Info'!B:B)</f>
        <v>Belgium</v>
      </c>
      <c r="C212" t="s">
        <v>626</v>
      </c>
      <c r="D212" t="s">
        <v>625</v>
      </c>
      <c r="E212" t="s">
        <v>624</v>
      </c>
      <c r="F212" t="s">
        <v>623</v>
      </c>
      <c r="G212">
        <v>2058</v>
      </c>
      <c r="H212" s="6">
        <v>1097692</v>
      </c>
      <c r="I212" s="5">
        <f t="shared" si="3"/>
        <v>2.3546305620827379E-2</v>
      </c>
    </row>
    <row r="213" spans="1:9" x14ac:dyDescent="0.2">
      <c r="A213" t="s">
        <v>498</v>
      </c>
      <c r="B213" t="str">
        <f>_xlfn.XLOOKUP(A213,'Country Code &amp; Info'!A:A,'Country Code &amp; Info'!B:B)</f>
        <v>Belgium</v>
      </c>
      <c r="C213" t="s">
        <v>626</v>
      </c>
      <c r="D213" t="s">
        <v>625</v>
      </c>
      <c r="E213" t="s">
        <v>624</v>
      </c>
      <c r="F213" t="s">
        <v>623</v>
      </c>
      <c r="G213">
        <v>2059</v>
      </c>
      <c r="H213" s="6">
        <v>1123530</v>
      </c>
      <c r="I213" s="5">
        <f t="shared" si="3"/>
        <v>2.3538478917583427E-2</v>
      </c>
    </row>
    <row r="214" spans="1:9" x14ac:dyDescent="0.2">
      <c r="A214" t="s">
        <v>498</v>
      </c>
      <c r="B214" t="str">
        <f>_xlfn.XLOOKUP(A214,'Country Code &amp; Info'!A:A,'Country Code &amp; Info'!B:B)</f>
        <v>Belgium</v>
      </c>
      <c r="C214" t="s">
        <v>626</v>
      </c>
      <c r="D214" t="s">
        <v>625</v>
      </c>
      <c r="E214" t="s">
        <v>624</v>
      </c>
      <c r="F214" t="s">
        <v>623</v>
      </c>
      <c r="G214">
        <v>2060</v>
      </c>
      <c r="H214" s="6">
        <v>1149950</v>
      </c>
      <c r="I214" s="5">
        <f t="shared" si="3"/>
        <v>2.3515170934465424E-2</v>
      </c>
    </row>
    <row r="215" spans="1:9" x14ac:dyDescent="0.2">
      <c r="A215" t="s">
        <v>462</v>
      </c>
      <c r="B215" t="str">
        <f>_xlfn.XLOOKUP(A215,'Country Code &amp; Info'!A:A,'Country Code &amp; Info'!B:B)</f>
        <v>Canada</v>
      </c>
      <c r="C215" t="s">
        <v>626</v>
      </c>
      <c r="D215" t="s">
        <v>625</v>
      </c>
      <c r="E215" t="s">
        <v>624</v>
      </c>
      <c r="F215" t="s">
        <v>623</v>
      </c>
      <c r="G215">
        <v>1990</v>
      </c>
      <c r="H215" s="6">
        <v>855451.38130677398</v>
      </c>
      <c r="I215" s="5">
        <f t="shared" si="3"/>
        <v>0</v>
      </c>
    </row>
    <row r="216" spans="1:9" x14ac:dyDescent="0.2">
      <c r="A216" t="s">
        <v>462</v>
      </c>
      <c r="B216" t="str">
        <f>_xlfn.XLOOKUP(A216,'Country Code &amp; Info'!A:A,'Country Code &amp; Info'!B:B)</f>
        <v>Canada</v>
      </c>
      <c r="C216" t="s">
        <v>626</v>
      </c>
      <c r="D216" t="s">
        <v>625</v>
      </c>
      <c r="E216" t="s">
        <v>624</v>
      </c>
      <c r="F216" t="s">
        <v>623</v>
      </c>
      <c r="G216">
        <v>1991</v>
      </c>
      <c r="H216" s="6">
        <v>837267.10861348896</v>
      </c>
      <c r="I216" s="5">
        <f t="shared" si="3"/>
        <v>-2.1256932995428746E-2</v>
      </c>
    </row>
    <row r="217" spans="1:9" x14ac:dyDescent="0.2">
      <c r="A217" t="s">
        <v>462</v>
      </c>
      <c r="B217" t="str">
        <f>_xlfn.XLOOKUP(A217,'Country Code &amp; Info'!A:A,'Country Code &amp; Info'!B:B)</f>
        <v>Canada</v>
      </c>
      <c r="C217" t="s">
        <v>626</v>
      </c>
      <c r="D217" t="s">
        <v>625</v>
      </c>
      <c r="E217" t="s">
        <v>624</v>
      </c>
      <c r="F217" t="s">
        <v>623</v>
      </c>
      <c r="G217">
        <v>1992</v>
      </c>
      <c r="H217" s="6">
        <v>844659.98023476801</v>
      </c>
      <c r="I217" s="5">
        <f t="shared" si="3"/>
        <v>8.8297647730621875E-3</v>
      </c>
    </row>
    <row r="218" spans="1:9" x14ac:dyDescent="0.2">
      <c r="A218" t="s">
        <v>462</v>
      </c>
      <c r="B218" t="str">
        <f>_xlfn.XLOOKUP(A218,'Country Code &amp; Info'!A:A,'Country Code &amp; Info'!B:B)</f>
        <v>Canada</v>
      </c>
      <c r="C218" t="s">
        <v>626</v>
      </c>
      <c r="D218" t="s">
        <v>625</v>
      </c>
      <c r="E218" t="s">
        <v>624</v>
      </c>
      <c r="F218" t="s">
        <v>623</v>
      </c>
      <c r="G218">
        <v>1993</v>
      </c>
      <c r="H218" s="6">
        <v>867087.92046448099</v>
      </c>
      <c r="I218" s="5">
        <f t="shared" si="3"/>
        <v>2.6552625618037728E-2</v>
      </c>
    </row>
    <row r="219" spans="1:9" x14ac:dyDescent="0.2">
      <c r="A219" t="s">
        <v>462</v>
      </c>
      <c r="B219" t="str">
        <f>_xlfn.XLOOKUP(A219,'Country Code &amp; Info'!A:A,'Country Code &amp; Info'!B:B)</f>
        <v>Canada</v>
      </c>
      <c r="C219" t="s">
        <v>626</v>
      </c>
      <c r="D219" t="s">
        <v>625</v>
      </c>
      <c r="E219" t="s">
        <v>624</v>
      </c>
      <c r="F219" t="s">
        <v>623</v>
      </c>
      <c r="G219">
        <v>1994</v>
      </c>
      <c r="H219" s="6">
        <v>906050.51972210105</v>
      </c>
      <c r="I219" s="5">
        <f t="shared" si="3"/>
        <v>4.4935004095949749E-2</v>
      </c>
    </row>
    <row r="220" spans="1:9" x14ac:dyDescent="0.2">
      <c r="A220" t="s">
        <v>462</v>
      </c>
      <c r="B220" t="str">
        <f>_xlfn.XLOOKUP(A220,'Country Code &amp; Info'!A:A,'Country Code &amp; Info'!B:B)</f>
        <v>Canada</v>
      </c>
      <c r="C220" t="s">
        <v>626</v>
      </c>
      <c r="D220" t="s">
        <v>625</v>
      </c>
      <c r="E220" t="s">
        <v>624</v>
      </c>
      <c r="F220" t="s">
        <v>623</v>
      </c>
      <c r="G220">
        <v>1995</v>
      </c>
      <c r="H220" s="6">
        <v>930311.91094705195</v>
      </c>
      <c r="I220" s="5">
        <f t="shared" si="3"/>
        <v>2.6777084386411687E-2</v>
      </c>
    </row>
    <row r="221" spans="1:9" x14ac:dyDescent="0.2">
      <c r="A221" t="s">
        <v>462</v>
      </c>
      <c r="B221" t="str">
        <f>_xlfn.XLOOKUP(A221,'Country Code &amp; Info'!A:A,'Country Code &amp; Info'!B:B)</f>
        <v>Canada</v>
      </c>
      <c r="C221" t="s">
        <v>626</v>
      </c>
      <c r="D221" t="s">
        <v>625</v>
      </c>
      <c r="E221" t="s">
        <v>624</v>
      </c>
      <c r="F221" t="s">
        <v>623</v>
      </c>
      <c r="G221">
        <v>1996</v>
      </c>
      <c r="H221" s="6">
        <v>945299.25461420603</v>
      </c>
      <c r="I221" s="5">
        <f t="shared" si="3"/>
        <v>1.6110020188709662E-2</v>
      </c>
    </row>
    <row r="222" spans="1:9" x14ac:dyDescent="0.2">
      <c r="A222" t="s">
        <v>462</v>
      </c>
      <c r="B222" t="str">
        <f>_xlfn.XLOOKUP(A222,'Country Code &amp; Info'!A:A,'Country Code &amp; Info'!B:B)</f>
        <v>Canada</v>
      </c>
      <c r="C222" t="s">
        <v>626</v>
      </c>
      <c r="D222" t="s">
        <v>625</v>
      </c>
      <c r="E222" t="s">
        <v>624</v>
      </c>
      <c r="F222" t="s">
        <v>623</v>
      </c>
      <c r="G222">
        <v>1997</v>
      </c>
      <c r="H222" s="6">
        <v>985756.95001431904</v>
      </c>
      <c r="I222" s="5">
        <f t="shared" si="3"/>
        <v>4.2798822915209644E-2</v>
      </c>
    </row>
    <row r="223" spans="1:9" x14ac:dyDescent="0.2">
      <c r="A223" t="s">
        <v>462</v>
      </c>
      <c r="B223" t="str">
        <f>_xlfn.XLOOKUP(A223,'Country Code &amp; Info'!A:A,'Country Code &amp; Info'!B:B)</f>
        <v>Canada</v>
      </c>
      <c r="C223" t="s">
        <v>626</v>
      </c>
      <c r="D223" t="s">
        <v>625</v>
      </c>
      <c r="E223" t="s">
        <v>624</v>
      </c>
      <c r="F223" t="s">
        <v>623</v>
      </c>
      <c r="G223">
        <v>1998</v>
      </c>
      <c r="H223" s="6">
        <v>1024021.2242343</v>
      </c>
      <c r="I223" s="5">
        <f t="shared" si="3"/>
        <v>3.8817148810794677E-2</v>
      </c>
    </row>
    <row r="224" spans="1:9" x14ac:dyDescent="0.2">
      <c r="A224" t="s">
        <v>462</v>
      </c>
      <c r="B224" t="str">
        <f>_xlfn.XLOOKUP(A224,'Country Code &amp; Info'!A:A,'Country Code &amp; Info'!B:B)</f>
        <v>Canada</v>
      </c>
      <c r="C224" t="s">
        <v>626</v>
      </c>
      <c r="D224" t="s">
        <v>625</v>
      </c>
      <c r="E224" t="s">
        <v>624</v>
      </c>
      <c r="F224" t="s">
        <v>623</v>
      </c>
      <c r="G224">
        <v>1999</v>
      </c>
      <c r="H224" s="6">
        <v>1076893.3967362901</v>
      </c>
      <c r="I224" s="5">
        <f t="shared" si="3"/>
        <v>5.163191079513485E-2</v>
      </c>
    </row>
    <row r="225" spans="1:9" x14ac:dyDescent="0.2">
      <c r="A225" t="s">
        <v>462</v>
      </c>
      <c r="B225" t="str">
        <f>_xlfn.XLOOKUP(A225,'Country Code &amp; Info'!A:A,'Country Code &amp; Info'!B:B)</f>
        <v>Canada</v>
      </c>
      <c r="C225" t="s">
        <v>626</v>
      </c>
      <c r="D225" t="s">
        <v>625</v>
      </c>
      <c r="E225" t="s">
        <v>624</v>
      </c>
      <c r="F225" t="s">
        <v>623</v>
      </c>
      <c r="G225">
        <v>2000</v>
      </c>
      <c r="H225" s="6">
        <v>1132705.89645008</v>
      </c>
      <c r="I225" s="5">
        <f t="shared" si="3"/>
        <v>5.1827320961331136E-2</v>
      </c>
    </row>
    <row r="226" spans="1:9" x14ac:dyDescent="0.2">
      <c r="A226" t="s">
        <v>462</v>
      </c>
      <c r="B226" t="str">
        <f>_xlfn.XLOOKUP(A226,'Country Code &amp; Info'!A:A,'Country Code &amp; Info'!B:B)</f>
        <v>Canada</v>
      </c>
      <c r="C226" t="s">
        <v>626</v>
      </c>
      <c r="D226" t="s">
        <v>625</v>
      </c>
      <c r="E226" t="s">
        <v>624</v>
      </c>
      <c r="F226" t="s">
        <v>623</v>
      </c>
      <c r="G226">
        <v>2001</v>
      </c>
      <c r="H226" s="6">
        <v>1152763.6406050599</v>
      </c>
      <c r="I226" s="5">
        <f t="shared" si="3"/>
        <v>1.7707812961724079E-2</v>
      </c>
    </row>
    <row r="227" spans="1:9" x14ac:dyDescent="0.2">
      <c r="A227" t="s">
        <v>462</v>
      </c>
      <c r="B227" t="str">
        <f>_xlfn.XLOOKUP(A227,'Country Code &amp; Info'!A:A,'Country Code &amp; Info'!B:B)</f>
        <v>Canada</v>
      </c>
      <c r="C227" t="s">
        <v>626</v>
      </c>
      <c r="D227" t="s">
        <v>625</v>
      </c>
      <c r="E227" t="s">
        <v>624</v>
      </c>
      <c r="F227" t="s">
        <v>623</v>
      </c>
      <c r="G227">
        <v>2002</v>
      </c>
      <c r="H227" s="6">
        <v>1187462.2410732401</v>
      </c>
      <c r="I227" s="5">
        <f t="shared" si="3"/>
        <v>3.0100359905494312E-2</v>
      </c>
    </row>
    <row r="228" spans="1:9" x14ac:dyDescent="0.2">
      <c r="A228" t="s">
        <v>462</v>
      </c>
      <c r="B228" t="str">
        <f>_xlfn.XLOOKUP(A228,'Country Code &amp; Info'!A:A,'Country Code &amp; Info'!B:B)</f>
        <v>Canada</v>
      </c>
      <c r="C228" t="s">
        <v>626</v>
      </c>
      <c r="D228" t="s">
        <v>625</v>
      </c>
      <c r="E228" t="s">
        <v>624</v>
      </c>
      <c r="F228" t="s">
        <v>623</v>
      </c>
      <c r="G228">
        <v>2003</v>
      </c>
      <c r="H228" s="6">
        <v>1208863.5600324799</v>
      </c>
      <c r="I228" s="5">
        <f t="shared" si="3"/>
        <v>1.8022736402883099E-2</v>
      </c>
    </row>
    <row r="229" spans="1:9" x14ac:dyDescent="0.2">
      <c r="A229" t="s">
        <v>462</v>
      </c>
      <c r="B229" t="str">
        <f>_xlfn.XLOOKUP(A229,'Country Code &amp; Info'!A:A,'Country Code &amp; Info'!B:B)</f>
        <v>Canada</v>
      </c>
      <c r="C229" t="s">
        <v>626</v>
      </c>
      <c r="D229" t="s">
        <v>625</v>
      </c>
      <c r="E229" t="s">
        <v>624</v>
      </c>
      <c r="F229" t="s">
        <v>623</v>
      </c>
      <c r="G229">
        <v>2004</v>
      </c>
      <c r="H229" s="6">
        <v>1246168.8411499001</v>
      </c>
      <c r="I229" s="5">
        <f t="shared" si="3"/>
        <v>3.0859794563100174E-2</v>
      </c>
    </row>
    <row r="230" spans="1:9" x14ac:dyDescent="0.2">
      <c r="A230" t="s">
        <v>462</v>
      </c>
      <c r="B230" t="str">
        <f>_xlfn.XLOOKUP(A230,'Country Code &amp; Info'!A:A,'Country Code &amp; Info'!B:B)</f>
        <v>Canada</v>
      </c>
      <c r="C230" t="s">
        <v>626</v>
      </c>
      <c r="D230" t="s">
        <v>625</v>
      </c>
      <c r="E230" t="s">
        <v>624</v>
      </c>
      <c r="F230" t="s">
        <v>623</v>
      </c>
      <c r="G230">
        <v>2005</v>
      </c>
      <c r="H230" s="6">
        <v>1286063.4678481901</v>
      </c>
      <c r="I230" s="5">
        <f t="shared" si="3"/>
        <v>3.201382138673714E-2</v>
      </c>
    </row>
    <row r="231" spans="1:9" x14ac:dyDescent="0.2">
      <c r="A231" t="s">
        <v>462</v>
      </c>
      <c r="B231" t="str">
        <f>_xlfn.XLOOKUP(A231,'Country Code &amp; Info'!A:A,'Country Code &amp; Info'!B:B)</f>
        <v>Canada</v>
      </c>
      <c r="C231" t="s">
        <v>626</v>
      </c>
      <c r="D231" t="s">
        <v>625</v>
      </c>
      <c r="E231" t="s">
        <v>624</v>
      </c>
      <c r="F231" t="s">
        <v>623</v>
      </c>
      <c r="G231">
        <v>2006</v>
      </c>
      <c r="H231" s="6">
        <v>1319802.0051478599</v>
      </c>
      <c r="I231" s="5">
        <f t="shared" si="3"/>
        <v>2.6233959787474781E-2</v>
      </c>
    </row>
    <row r="232" spans="1:9" x14ac:dyDescent="0.2">
      <c r="A232" t="s">
        <v>462</v>
      </c>
      <c r="B232" t="str">
        <f>_xlfn.XLOOKUP(A232,'Country Code &amp; Info'!A:A,'Country Code &amp; Info'!B:B)</f>
        <v>Canada</v>
      </c>
      <c r="C232" t="s">
        <v>626</v>
      </c>
      <c r="D232" t="s">
        <v>625</v>
      </c>
      <c r="E232" t="s">
        <v>624</v>
      </c>
      <c r="F232" t="s">
        <v>623</v>
      </c>
      <c r="G232">
        <v>2007</v>
      </c>
      <c r="H232" s="6">
        <v>1347026.40898272</v>
      </c>
      <c r="I232" s="5">
        <f t="shared" si="3"/>
        <v>2.0627642425660619E-2</v>
      </c>
    </row>
    <row r="233" spans="1:9" x14ac:dyDescent="0.2">
      <c r="A233" t="s">
        <v>462</v>
      </c>
      <c r="B233" t="str">
        <f>_xlfn.XLOOKUP(A233,'Country Code &amp; Info'!A:A,'Country Code &amp; Info'!B:B)</f>
        <v>Canada</v>
      </c>
      <c r="C233" t="s">
        <v>626</v>
      </c>
      <c r="D233" t="s">
        <v>625</v>
      </c>
      <c r="E233" t="s">
        <v>624</v>
      </c>
      <c r="F233" t="s">
        <v>623</v>
      </c>
      <c r="G233">
        <v>2008</v>
      </c>
      <c r="H233" s="6">
        <v>1360501.5354522199</v>
      </c>
      <c r="I233" s="5">
        <f t="shared" si="3"/>
        <v>1.0003609713692629E-2</v>
      </c>
    </row>
    <row r="234" spans="1:9" x14ac:dyDescent="0.2">
      <c r="A234" t="s">
        <v>462</v>
      </c>
      <c r="B234" t="str">
        <f>_xlfn.XLOOKUP(A234,'Country Code &amp; Info'!A:A,'Country Code &amp; Info'!B:B)</f>
        <v>Canada</v>
      </c>
      <c r="C234" t="s">
        <v>626</v>
      </c>
      <c r="D234" t="s">
        <v>625</v>
      </c>
      <c r="E234" t="s">
        <v>624</v>
      </c>
      <c r="F234" t="s">
        <v>623</v>
      </c>
      <c r="G234">
        <v>2009</v>
      </c>
      <c r="H234" s="6">
        <v>1320372.56431132</v>
      </c>
      <c r="I234" s="5">
        <f t="shared" si="3"/>
        <v>-2.9495719111821028E-2</v>
      </c>
    </row>
    <row r="235" spans="1:9" x14ac:dyDescent="0.2">
      <c r="A235" t="s">
        <v>462</v>
      </c>
      <c r="B235" t="str">
        <f>_xlfn.XLOOKUP(A235,'Country Code &amp; Info'!A:A,'Country Code &amp; Info'!B:B)</f>
        <v>Canada</v>
      </c>
      <c r="C235" t="s">
        <v>626</v>
      </c>
      <c r="D235" t="s">
        <v>625</v>
      </c>
      <c r="E235" t="s">
        <v>624</v>
      </c>
      <c r="F235" t="s">
        <v>623</v>
      </c>
      <c r="G235">
        <v>2010</v>
      </c>
      <c r="H235" s="6">
        <v>1361085.7914598</v>
      </c>
      <c r="I235" s="5">
        <f t="shared" si="3"/>
        <v>3.0834650953017295E-2</v>
      </c>
    </row>
    <row r="236" spans="1:9" x14ac:dyDescent="0.2">
      <c r="A236" t="s">
        <v>462</v>
      </c>
      <c r="B236" t="str">
        <f>_xlfn.XLOOKUP(A236,'Country Code &amp; Info'!A:A,'Country Code &amp; Info'!B:B)</f>
        <v>Canada</v>
      </c>
      <c r="C236" t="s">
        <v>626</v>
      </c>
      <c r="D236" t="s">
        <v>625</v>
      </c>
      <c r="E236" t="s">
        <v>624</v>
      </c>
      <c r="F236" t="s">
        <v>623</v>
      </c>
      <c r="G236">
        <v>2011</v>
      </c>
      <c r="H236" s="6">
        <v>1403840.49042381</v>
      </c>
      <c r="I236" s="5">
        <f t="shared" si="3"/>
        <v>3.1412199901194038E-2</v>
      </c>
    </row>
    <row r="237" spans="1:9" x14ac:dyDescent="0.2">
      <c r="A237" t="s">
        <v>462</v>
      </c>
      <c r="B237" t="str">
        <f>_xlfn.XLOOKUP(A237,'Country Code &amp; Info'!A:A,'Country Code &amp; Info'!B:B)</f>
        <v>Canada</v>
      </c>
      <c r="C237" t="s">
        <v>626</v>
      </c>
      <c r="D237" t="s">
        <v>625</v>
      </c>
      <c r="E237" t="s">
        <v>624</v>
      </c>
      <c r="F237" t="s">
        <v>623</v>
      </c>
      <c r="G237">
        <v>2012</v>
      </c>
      <c r="H237" s="6">
        <v>1428344.7866189501</v>
      </c>
      <c r="I237" s="5">
        <f t="shared" si="3"/>
        <v>1.745518551594305E-2</v>
      </c>
    </row>
    <row r="238" spans="1:9" x14ac:dyDescent="0.2">
      <c r="A238" t="s">
        <v>462</v>
      </c>
      <c r="B238" t="str">
        <f>_xlfn.XLOOKUP(A238,'Country Code &amp; Info'!A:A,'Country Code &amp; Info'!B:B)</f>
        <v>Canada</v>
      </c>
      <c r="C238" t="s">
        <v>626</v>
      </c>
      <c r="D238" t="s">
        <v>625</v>
      </c>
      <c r="E238" t="s">
        <v>624</v>
      </c>
      <c r="F238" t="s">
        <v>623</v>
      </c>
      <c r="G238">
        <v>2013</v>
      </c>
      <c r="H238" s="6">
        <v>1463696.5553417699</v>
      </c>
      <c r="I238" s="5">
        <f t="shared" si="3"/>
        <v>2.4750164703930766E-2</v>
      </c>
    </row>
    <row r="239" spans="1:9" x14ac:dyDescent="0.2">
      <c r="A239" t="s">
        <v>462</v>
      </c>
      <c r="B239" t="str">
        <f>_xlfn.XLOOKUP(A239,'Country Code &amp; Info'!A:A,'Country Code &amp; Info'!B:B)</f>
        <v>Canada</v>
      </c>
      <c r="C239" t="s">
        <v>626</v>
      </c>
      <c r="D239" t="s">
        <v>625</v>
      </c>
      <c r="E239" t="s">
        <v>624</v>
      </c>
      <c r="F239" t="s">
        <v>623</v>
      </c>
      <c r="G239">
        <v>2014</v>
      </c>
      <c r="H239" s="6">
        <v>1505495.47140106</v>
      </c>
      <c r="I239" s="5">
        <f t="shared" si="3"/>
        <v>2.8557091226828923E-2</v>
      </c>
    </row>
    <row r="240" spans="1:9" x14ac:dyDescent="0.2">
      <c r="A240" t="s">
        <v>462</v>
      </c>
      <c r="B240" t="str">
        <f>_xlfn.XLOOKUP(A240,'Country Code &amp; Info'!A:A,'Country Code &amp; Info'!B:B)</f>
        <v>Canada</v>
      </c>
      <c r="C240" t="s">
        <v>626</v>
      </c>
      <c r="D240" t="s">
        <v>625</v>
      </c>
      <c r="E240" t="s">
        <v>624</v>
      </c>
      <c r="F240" t="s">
        <v>623</v>
      </c>
      <c r="G240">
        <v>2015</v>
      </c>
      <c r="H240" s="6">
        <v>1520564.3540934401</v>
      </c>
      <c r="I240" s="5">
        <f t="shared" si="3"/>
        <v>1.0009251424952126E-2</v>
      </c>
    </row>
    <row r="241" spans="1:9" x14ac:dyDescent="0.2">
      <c r="A241" t="s">
        <v>462</v>
      </c>
      <c r="B241" t="str">
        <f>_xlfn.XLOOKUP(A241,'Country Code &amp; Info'!A:A,'Country Code &amp; Info'!B:B)</f>
        <v>Canada</v>
      </c>
      <c r="C241" t="s">
        <v>626</v>
      </c>
      <c r="D241" t="s">
        <v>625</v>
      </c>
      <c r="E241" t="s">
        <v>624</v>
      </c>
      <c r="F241" t="s">
        <v>623</v>
      </c>
      <c r="G241">
        <v>2016</v>
      </c>
      <c r="H241" s="6">
        <v>1542066.2592517899</v>
      </c>
      <c r="I241" s="5">
        <f t="shared" si="3"/>
        <v>1.4140739982800188E-2</v>
      </c>
    </row>
    <row r="242" spans="1:9" x14ac:dyDescent="0.2">
      <c r="A242" t="s">
        <v>462</v>
      </c>
      <c r="B242" t="str">
        <f>_xlfn.XLOOKUP(A242,'Country Code &amp; Info'!A:A,'Country Code &amp; Info'!B:B)</f>
        <v>Canada</v>
      </c>
      <c r="C242" t="s">
        <v>626</v>
      </c>
      <c r="D242" t="s">
        <v>625</v>
      </c>
      <c r="E242" t="s">
        <v>624</v>
      </c>
      <c r="F242" t="s">
        <v>623</v>
      </c>
      <c r="G242">
        <v>2017</v>
      </c>
      <c r="H242" s="6">
        <v>1588338.69301313</v>
      </c>
      <c r="I242" s="5">
        <f t="shared" si="3"/>
        <v>3.0006774017474092E-2</v>
      </c>
    </row>
    <row r="243" spans="1:9" x14ac:dyDescent="0.2">
      <c r="A243" t="s">
        <v>462</v>
      </c>
      <c r="B243" t="str">
        <f>_xlfn.XLOOKUP(A243,'Country Code &amp; Info'!A:A,'Country Code &amp; Info'!B:B)</f>
        <v>Canada</v>
      </c>
      <c r="C243" t="s">
        <v>626</v>
      </c>
      <c r="D243" t="s">
        <v>625</v>
      </c>
      <c r="E243" t="s">
        <v>624</v>
      </c>
      <c r="F243" t="s">
        <v>623</v>
      </c>
      <c r="G243">
        <v>2018</v>
      </c>
      <c r="H243" s="6">
        <v>1621635.5389815201</v>
      </c>
      <c r="I243" s="5">
        <f t="shared" si="3"/>
        <v>2.0963316019976252E-2</v>
      </c>
    </row>
    <row r="244" spans="1:9" x14ac:dyDescent="0.2">
      <c r="A244" t="s">
        <v>462</v>
      </c>
      <c r="B244" t="str">
        <f>_xlfn.XLOOKUP(A244,'Country Code &amp; Info'!A:A,'Country Code &amp; Info'!B:B)</f>
        <v>Canada</v>
      </c>
      <c r="C244" t="s">
        <v>626</v>
      </c>
      <c r="D244" t="s">
        <v>625</v>
      </c>
      <c r="E244" t="s">
        <v>624</v>
      </c>
      <c r="F244" t="s">
        <v>623</v>
      </c>
      <c r="G244">
        <v>2019</v>
      </c>
      <c r="H244" s="6">
        <v>1657928.8942838099</v>
      </c>
      <c r="I244" s="5">
        <f t="shared" si="3"/>
        <v>2.2380710356831646E-2</v>
      </c>
    </row>
    <row r="245" spans="1:9" x14ac:dyDescent="0.2">
      <c r="A245" t="s">
        <v>462</v>
      </c>
      <c r="B245" t="str">
        <f>_xlfn.XLOOKUP(A245,'Country Code &amp; Info'!A:A,'Country Code &amp; Info'!B:B)</f>
        <v>Canada</v>
      </c>
      <c r="C245" t="s">
        <v>626</v>
      </c>
      <c r="D245" t="s">
        <v>625</v>
      </c>
      <c r="E245" t="s">
        <v>624</v>
      </c>
      <c r="F245" t="s">
        <v>623</v>
      </c>
      <c r="G245">
        <v>2020</v>
      </c>
      <c r="H245" s="6">
        <v>1684775</v>
      </c>
      <c r="I245" s="5">
        <f t="shared" si="3"/>
        <v>1.6192555548521836E-2</v>
      </c>
    </row>
    <row r="246" spans="1:9" x14ac:dyDescent="0.2">
      <c r="A246" t="s">
        <v>462</v>
      </c>
      <c r="B246" t="str">
        <f>_xlfn.XLOOKUP(A246,'Country Code &amp; Info'!A:A,'Country Code &amp; Info'!B:B)</f>
        <v>Canada</v>
      </c>
      <c r="C246" t="s">
        <v>626</v>
      </c>
      <c r="D246" t="s">
        <v>625</v>
      </c>
      <c r="E246" t="s">
        <v>624</v>
      </c>
      <c r="F246" t="s">
        <v>623</v>
      </c>
      <c r="G246">
        <v>2021</v>
      </c>
      <c r="H246" s="6">
        <v>1710503</v>
      </c>
      <c r="I246" s="5">
        <f t="shared" si="3"/>
        <v>1.5270881868498787E-2</v>
      </c>
    </row>
    <row r="247" spans="1:9" x14ac:dyDescent="0.2">
      <c r="A247" t="s">
        <v>462</v>
      </c>
      <c r="B247" t="str">
        <f>_xlfn.XLOOKUP(A247,'Country Code &amp; Info'!A:A,'Country Code &amp; Info'!B:B)</f>
        <v>Canada</v>
      </c>
      <c r="C247" t="s">
        <v>626</v>
      </c>
      <c r="D247" t="s">
        <v>625</v>
      </c>
      <c r="E247" t="s">
        <v>624</v>
      </c>
      <c r="F247" t="s">
        <v>623</v>
      </c>
      <c r="G247">
        <v>2022</v>
      </c>
      <c r="H247" s="6">
        <v>1736864</v>
      </c>
      <c r="I247" s="5">
        <f t="shared" si="3"/>
        <v>1.5411256221123271E-2</v>
      </c>
    </row>
    <row r="248" spans="1:9" x14ac:dyDescent="0.2">
      <c r="A248" t="s">
        <v>462</v>
      </c>
      <c r="B248" t="str">
        <f>_xlfn.XLOOKUP(A248,'Country Code &amp; Info'!A:A,'Country Code &amp; Info'!B:B)</f>
        <v>Canada</v>
      </c>
      <c r="C248" t="s">
        <v>626</v>
      </c>
      <c r="D248" t="s">
        <v>625</v>
      </c>
      <c r="E248" t="s">
        <v>624</v>
      </c>
      <c r="F248" t="s">
        <v>623</v>
      </c>
      <c r="G248">
        <v>2023</v>
      </c>
      <c r="H248" s="6">
        <v>1764255</v>
      </c>
      <c r="I248" s="5">
        <f t="shared" si="3"/>
        <v>1.5770376955248189E-2</v>
      </c>
    </row>
    <row r="249" spans="1:9" x14ac:dyDescent="0.2">
      <c r="A249" t="s">
        <v>462</v>
      </c>
      <c r="B249" t="str">
        <f>_xlfn.XLOOKUP(A249,'Country Code &amp; Info'!A:A,'Country Code &amp; Info'!B:B)</f>
        <v>Canada</v>
      </c>
      <c r="C249" t="s">
        <v>626</v>
      </c>
      <c r="D249" t="s">
        <v>625</v>
      </c>
      <c r="E249" t="s">
        <v>624</v>
      </c>
      <c r="F249" t="s">
        <v>623</v>
      </c>
      <c r="G249">
        <v>2024</v>
      </c>
      <c r="H249" s="6">
        <v>1792774</v>
      </c>
      <c r="I249" s="5">
        <f t="shared" si="3"/>
        <v>1.6164896797798534E-2</v>
      </c>
    </row>
    <row r="250" spans="1:9" x14ac:dyDescent="0.2">
      <c r="A250" t="s">
        <v>462</v>
      </c>
      <c r="B250" t="str">
        <f>_xlfn.XLOOKUP(A250,'Country Code &amp; Info'!A:A,'Country Code &amp; Info'!B:B)</f>
        <v>Canada</v>
      </c>
      <c r="C250" t="s">
        <v>626</v>
      </c>
      <c r="D250" t="s">
        <v>625</v>
      </c>
      <c r="E250" t="s">
        <v>624</v>
      </c>
      <c r="F250" t="s">
        <v>623</v>
      </c>
      <c r="G250">
        <v>2025</v>
      </c>
      <c r="H250" s="6">
        <v>1822387</v>
      </c>
      <c r="I250" s="5">
        <f t="shared" si="3"/>
        <v>1.6517977168343689E-2</v>
      </c>
    </row>
    <row r="251" spans="1:9" x14ac:dyDescent="0.2">
      <c r="A251" t="s">
        <v>462</v>
      </c>
      <c r="B251" t="str">
        <f>_xlfn.XLOOKUP(A251,'Country Code &amp; Info'!A:A,'Country Code &amp; Info'!B:B)</f>
        <v>Canada</v>
      </c>
      <c r="C251" t="s">
        <v>626</v>
      </c>
      <c r="D251" t="s">
        <v>625</v>
      </c>
      <c r="E251" t="s">
        <v>624</v>
      </c>
      <c r="F251" t="s">
        <v>623</v>
      </c>
      <c r="G251">
        <v>2026</v>
      </c>
      <c r="H251" s="6">
        <v>1852965</v>
      </c>
      <c r="I251" s="5">
        <f t="shared" si="3"/>
        <v>1.6779092475966983E-2</v>
      </c>
    </row>
    <row r="252" spans="1:9" x14ac:dyDescent="0.2">
      <c r="A252" t="s">
        <v>462</v>
      </c>
      <c r="B252" t="str">
        <f>_xlfn.XLOOKUP(A252,'Country Code &amp; Info'!A:A,'Country Code &amp; Info'!B:B)</f>
        <v>Canada</v>
      </c>
      <c r="C252" t="s">
        <v>626</v>
      </c>
      <c r="D252" t="s">
        <v>625</v>
      </c>
      <c r="E252" t="s">
        <v>624</v>
      </c>
      <c r="F252" t="s">
        <v>623</v>
      </c>
      <c r="G252">
        <v>2027</v>
      </c>
      <c r="H252" s="6">
        <v>1884677</v>
      </c>
      <c r="I252" s="5">
        <f t="shared" si="3"/>
        <v>1.7114192658792771E-2</v>
      </c>
    </row>
    <row r="253" spans="1:9" x14ac:dyDescent="0.2">
      <c r="A253" t="s">
        <v>462</v>
      </c>
      <c r="B253" t="str">
        <f>_xlfn.XLOOKUP(A253,'Country Code &amp; Info'!A:A,'Country Code &amp; Info'!B:B)</f>
        <v>Canada</v>
      </c>
      <c r="C253" t="s">
        <v>626</v>
      </c>
      <c r="D253" t="s">
        <v>625</v>
      </c>
      <c r="E253" t="s">
        <v>624</v>
      </c>
      <c r="F253" t="s">
        <v>623</v>
      </c>
      <c r="G253">
        <v>2028</v>
      </c>
      <c r="H253" s="6">
        <v>1917532</v>
      </c>
      <c r="I253" s="5">
        <f t="shared" si="3"/>
        <v>1.7432695363714945E-2</v>
      </c>
    </row>
    <row r="254" spans="1:9" x14ac:dyDescent="0.2">
      <c r="A254" t="s">
        <v>462</v>
      </c>
      <c r="B254" t="str">
        <f>_xlfn.XLOOKUP(A254,'Country Code &amp; Info'!A:A,'Country Code &amp; Info'!B:B)</f>
        <v>Canada</v>
      </c>
      <c r="C254" t="s">
        <v>626</v>
      </c>
      <c r="D254" t="s">
        <v>625</v>
      </c>
      <c r="E254" t="s">
        <v>624</v>
      </c>
      <c r="F254" t="s">
        <v>623</v>
      </c>
      <c r="G254">
        <v>2029</v>
      </c>
      <c r="H254" s="6">
        <v>1951559</v>
      </c>
      <c r="I254" s="5">
        <f t="shared" si="3"/>
        <v>1.7745205816643406E-2</v>
      </c>
    </row>
    <row r="255" spans="1:9" x14ac:dyDescent="0.2">
      <c r="A255" t="s">
        <v>462</v>
      </c>
      <c r="B255" t="str">
        <f>_xlfn.XLOOKUP(A255,'Country Code &amp; Info'!A:A,'Country Code &amp; Info'!B:B)</f>
        <v>Canada</v>
      </c>
      <c r="C255" t="s">
        <v>626</v>
      </c>
      <c r="D255" t="s">
        <v>625</v>
      </c>
      <c r="E255" t="s">
        <v>624</v>
      </c>
      <c r="F255" t="s">
        <v>623</v>
      </c>
      <c r="G255">
        <v>2030</v>
      </c>
      <c r="H255" s="6">
        <v>1986793</v>
      </c>
      <c r="I255" s="5">
        <f t="shared" si="3"/>
        <v>1.8054283780300828E-2</v>
      </c>
    </row>
    <row r="256" spans="1:9" x14ac:dyDescent="0.2">
      <c r="A256" t="s">
        <v>462</v>
      </c>
      <c r="B256" t="str">
        <f>_xlfn.XLOOKUP(A256,'Country Code &amp; Info'!A:A,'Country Code &amp; Info'!B:B)</f>
        <v>Canada</v>
      </c>
      <c r="C256" t="s">
        <v>626</v>
      </c>
      <c r="D256" t="s">
        <v>625</v>
      </c>
      <c r="E256" t="s">
        <v>624</v>
      </c>
      <c r="F256" t="s">
        <v>623</v>
      </c>
      <c r="G256">
        <v>2031</v>
      </c>
      <c r="H256" s="6">
        <v>2023273</v>
      </c>
      <c r="I256" s="5">
        <f t="shared" si="3"/>
        <v>1.8361248504499494E-2</v>
      </c>
    </row>
    <row r="257" spans="1:9" x14ac:dyDescent="0.2">
      <c r="A257" t="s">
        <v>462</v>
      </c>
      <c r="B257" t="str">
        <f>_xlfn.XLOOKUP(A257,'Country Code &amp; Info'!A:A,'Country Code &amp; Info'!B:B)</f>
        <v>Canada</v>
      </c>
      <c r="C257" t="s">
        <v>626</v>
      </c>
      <c r="D257" t="s">
        <v>625</v>
      </c>
      <c r="E257" t="s">
        <v>624</v>
      </c>
      <c r="F257" t="s">
        <v>623</v>
      </c>
      <c r="G257">
        <v>2032</v>
      </c>
      <c r="H257" s="6">
        <v>2060808</v>
      </c>
      <c r="I257" s="5">
        <f t="shared" si="3"/>
        <v>1.8551624027009606E-2</v>
      </c>
    </row>
    <row r="258" spans="1:9" x14ac:dyDescent="0.2">
      <c r="A258" t="s">
        <v>462</v>
      </c>
      <c r="B258" t="str">
        <f>_xlfn.XLOOKUP(A258,'Country Code &amp; Info'!A:A,'Country Code &amp; Info'!B:B)</f>
        <v>Canada</v>
      </c>
      <c r="C258" t="s">
        <v>626</v>
      </c>
      <c r="D258" t="s">
        <v>625</v>
      </c>
      <c r="E258" t="s">
        <v>624</v>
      </c>
      <c r="F258" t="s">
        <v>623</v>
      </c>
      <c r="G258">
        <v>2033</v>
      </c>
      <c r="H258" s="6">
        <v>2099401</v>
      </c>
      <c r="I258" s="5">
        <f t="shared" si="3"/>
        <v>1.8727120624531635E-2</v>
      </c>
    </row>
    <row r="259" spans="1:9" x14ac:dyDescent="0.2">
      <c r="A259" t="s">
        <v>462</v>
      </c>
      <c r="B259" t="str">
        <f>_xlfn.XLOOKUP(A259,'Country Code &amp; Info'!A:A,'Country Code &amp; Info'!B:B)</f>
        <v>Canada</v>
      </c>
      <c r="C259" t="s">
        <v>626</v>
      </c>
      <c r="D259" t="s">
        <v>625</v>
      </c>
      <c r="E259" t="s">
        <v>624</v>
      </c>
      <c r="F259" t="s">
        <v>623</v>
      </c>
      <c r="G259">
        <v>2034</v>
      </c>
      <c r="H259" s="6">
        <v>2139034</v>
      </c>
      <c r="I259" s="5">
        <f t="shared" ref="I259:I322" si="4">IF(A259=A258, H259/H258-1, 0)</f>
        <v>1.8878241936628681E-2</v>
      </c>
    </row>
    <row r="260" spans="1:9" x14ac:dyDescent="0.2">
      <c r="A260" t="s">
        <v>462</v>
      </c>
      <c r="B260" t="str">
        <f>_xlfn.XLOOKUP(A260,'Country Code &amp; Info'!A:A,'Country Code &amp; Info'!B:B)</f>
        <v>Canada</v>
      </c>
      <c r="C260" t="s">
        <v>626</v>
      </c>
      <c r="D260" t="s">
        <v>625</v>
      </c>
      <c r="E260" t="s">
        <v>624</v>
      </c>
      <c r="F260" t="s">
        <v>623</v>
      </c>
      <c r="G260">
        <v>2035</v>
      </c>
      <c r="H260" s="6">
        <v>2179688</v>
      </c>
      <c r="I260" s="5">
        <f t="shared" si="4"/>
        <v>1.9005775504269629E-2</v>
      </c>
    </row>
    <row r="261" spans="1:9" x14ac:dyDescent="0.2">
      <c r="A261" t="s">
        <v>462</v>
      </c>
      <c r="B261" t="str">
        <f>_xlfn.XLOOKUP(A261,'Country Code &amp; Info'!A:A,'Country Code &amp; Info'!B:B)</f>
        <v>Canada</v>
      </c>
      <c r="C261" t="s">
        <v>626</v>
      </c>
      <c r="D261" t="s">
        <v>625</v>
      </c>
      <c r="E261" t="s">
        <v>624</v>
      </c>
      <c r="F261" t="s">
        <v>623</v>
      </c>
      <c r="G261">
        <v>2036</v>
      </c>
      <c r="H261" s="6">
        <v>2221353</v>
      </c>
      <c r="I261" s="5">
        <f t="shared" si="4"/>
        <v>1.9115121063198126E-2</v>
      </c>
    </row>
    <row r="262" spans="1:9" x14ac:dyDescent="0.2">
      <c r="A262" t="s">
        <v>462</v>
      </c>
      <c r="B262" t="str">
        <f>_xlfn.XLOOKUP(A262,'Country Code &amp; Info'!A:A,'Country Code &amp; Info'!B:B)</f>
        <v>Canada</v>
      </c>
      <c r="C262" t="s">
        <v>626</v>
      </c>
      <c r="D262" t="s">
        <v>625</v>
      </c>
      <c r="E262" t="s">
        <v>624</v>
      </c>
      <c r="F262" t="s">
        <v>623</v>
      </c>
      <c r="G262">
        <v>2037</v>
      </c>
      <c r="H262" s="6">
        <v>2264030</v>
      </c>
      <c r="I262" s="5">
        <f t="shared" si="4"/>
        <v>1.9212164838276591E-2</v>
      </c>
    </row>
    <row r="263" spans="1:9" x14ac:dyDescent="0.2">
      <c r="A263" t="s">
        <v>462</v>
      </c>
      <c r="B263" t="str">
        <f>_xlfn.XLOOKUP(A263,'Country Code &amp; Info'!A:A,'Country Code &amp; Info'!B:B)</f>
        <v>Canada</v>
      </c>
      <c r="C263" t="s">
        <v>626</v>
      </c>
      <c r="D263" t="s">
        <v>625</v>
      </c>
      <c r="E263" t="s">
        <v>624</v>
      </c>
      <c r="F263" t="s">
        <v>623</v>
      </c>
      <c r="G263">
        <v>2038</v>
      </c>
      <c r="H263" s="6">
        <v>2307720</v>
      </c>
      <c r="I263" s="5">
        <f t="shared" si="4"/>
        <v>1.9297447471985807E-2</v>
      </c>
    </row>
    <row r="264" spans="1:9" x14ac:dyDescent="0.2">
      <c r="A264" t="s">
        <v>462</v>
      </c>
      <c r="B264" t="str">
        <f>_xlfn.XLOOKUP(A264,'Country Code &amp; Info'!A:A,'Country Code &amp; Info'!B:B)</f>
        <v>Canada</v>
      </c>
      <c r="C264" t="s">
        <v>626</v>
      </c>
      <c r="D264" t="s">
        <v>625</v>
      </c>
      <c r="E264" t="s">
        <v>624</v>
      </c>
      <c r="F264" t="s">
        <v>623</v>
      </c>
      <c r="G264">
        <v>2039</v>
      </c>
      <c r="H264" s="6">
        <v>2352425</v>
      </c>
      <c r="I264" s="5">
        <f t="shared" si="4"/>
        <v>1.9371934203456176E-2</v>
      </c>
    </row>
    <row r="265" spans="1:9" x14ac:dyDescent="0.2">
      <c r="A265" t="s">
        <v>462</v>
      </c>
      <c r="B265" t="str">
        <f>_xlfn.XLOOKUP(A265,'Country Code &amp; Info'!A:A,'Country Code &amp; Info'!B:B)</f>
        <v>Canada</v>
      </c>
      <c r="C265" t="s">
        <v>626</v>
      </c>
      <c r="D265" t="s">
        <v>625</v>
      </c>
      <c r="E265" t="s">
        <v>624</v>
      </c>
      <c r="F265" t="s">
        <v>623</v>
      </c>
      <c r="G265">
        <v>2040</v>
      </c>
      <c r="H265" s="6">
        <v>2398151</v>
      </c>
      <c r="I265" s="5">
        <f t="shared" si="4"/>
        <v>1.9437814170483625E-2</v>
      </c>
    </row>
    <row r="266" spans="1:9" x14ac:dyDescent="0.2">
      <c r="A266" t="s">
        <v>462</v>
      </c>
      <c r="B266" t="str">
        <f>_xlfn.XLOOKUP(A266,'Country Code &amp; Info'!A:A,'Country Code &amp; Info'!B:B)</f>
        <v>Canada</v>
      </c>
      <c r="C266" t="s">
        <v>626</v>
      </c>
      <c r="D266" t="s">
        <v>625</v>
      </c>
      <c r="E266" t="s">
        <v>624</v>
      </c>
      <c r="F266" t="s">
        <v>623</v>
      </c>
      <c r="G266">
        <v>2041</v>
      </c>
      <c r="H266" s="6">
        <v>2444905</v>
      </c>
      <c r="I266" s="5">
        <f t="shared" si="4"/>
        <v>1.9495853263618468E-2</v>
      </c>
    </row>
    <row r="267" spans="1:9" x14ac:dyDescent="0.2">
      <c r="A267" t="s">
        <v>462</v>
      </c>
      <c r="B267" t="str">
        <f>_xlfn.XLOOKUP(A267,'Country Code &amp; Info'!A:A,'Country Code &amp; Info'!B:B)</f>
        <v>Canada</v>
      </c>
      <c r="C267" t="s">
        <v>626</v>
      </c>
      <c r="D267" t="s">
        <v>625</v>
      </c>
      <c r="E267" t="s">
        <v>624</v>
      </c>
      <c r="F267" t="s">
        <v>623</v>
      </c>
      <c r="G267">
        <v>2042</v>
      </c>
      <c r="H267" s="6">
        <v>2492690</v>
      </c>
      <c r="I267" s="5">
        <f t="shared" si="4"/>
        <v>1.9544726686721914E-2</v>
      </c>
    </row>
    <row r="268" spans="1:9" x14ac:dyDescent="0.2">
      <c r="A268" t="s">
        <v>462</v>
      </c>
      <c r="B268" t="str">
        <f>_xlfn.XLOOKUP(A268,'Country Code &amp; Info'!A:A,'Country Code &amp; Info'!B:B)</f>
        <v>Canada</v>
      </c>
      <c r="C268" t="s">
        <v>626</v>
      </c>
      <c r="D268" t="s">
        <v>625</v>
      </c>
      <c r="E268" t="s">
        <v>624</v>
      </c>
      <c r="F268" t="s">
        <v>623</v>
      </c>
      <c r="G268">
        <v>2043</v>
      </c>
      <c r="H268" s="6">
        <v>2541479</v>
      </c>
      <c r="I268" s="5">
        <f t="shared" si="4"/>
        <v>1.9572830957720333E-2</v>
      </c>
    </row>
    <row r="269" spans="1:9" x14ac:dyDescent="0.2">
      <c r="A269" t="s">
        <v>462</v>
      </c>
      <c r="B269" t="str">
        <f>_xlfn.XLOOKUP(A269,'Country Code &amp; Info'!A:A,'Country Code &amp; Info'!B:B)</f>
        <v>Canada</v>
      </c>
      <c r="C269" t="s">
        <v>626</v>
      </c>
      <c r="D269" t="s">
        <v>625</v>
      </c>
      <c r="E269" t="s">
        <v>624</v>
      </c>
      <c r="F269" t="s">
        <v>623</v>
      </c>
      <c r="G269">
        <v>2044</v>
      </c>
      <c r="H269" s="6">
        <v>2591227</v>
      </c>
      <c r="I269" s="5">
        <f t="shared" si="4"/>
        <v>1.9574428905373642E-2</v>
      </c>
    </row>
    <row r="270" spans="1:9" x14ac:dyDescent="0.2">
      <c r="A270" t="s">
        <v>462</v>
      </c>
      <c r="B270" t="str">
        <f>_xlfn.XLOOKUP(A270,'Country Code &amp; Info'!A:A,'Country Code &amp; Info'!B:B)</f>
        <v>Canada</v>
      </c>
      <c r="C270" t="s">
        <v>626</v>
      </c>
      <c r="D270" t="s">
        <v>625</v>
      </c>
      <c r="E270" t="s">
        <v>624</v>
      </c>
      <c r="F270" t="s">
        <v>623</v>
      </c>
      <c r="G270">
        <v>2045</v>
      </c>
      <c r="H270" s="6">
        <v>2641896</v>
      </c>
      <c r="I270" s="5">
        <f t="shared" si="4"/>
        <v>1.9554056823273269E-2</v>
      </c>
    </row>
    <row r="271" spans="1:9" x14ac:dyDescent="0.2">
      <c r="A271" t="s">
        <v>462</v>
      </c>
      <c r="B271" t="str">
        <f>_xlfn.XLOOKUP(A271,'Country Code &amp; Info'!A:A,'Country Code &amp; Info'!B:B)</f>
        <v>Canada</v>
      </c>
      <c r="C271" t="s">
        <v>626</v>
      </c>
      <c r="D271" t="s">
        <v>625</v>
      </c>
      <c r="E271" t="s">
        <v>624</v>
      </c>
      <c r="F271" t="s">
        <v>623</v>
      </c>
      <c r="G271">
        <v>2046</v>
      </c>
      <c r="H271" s="6">
        <v>2693479</v>
      </c>
      <c r="I271" s="5">
        <f t="shared" si="4"/>
        <v>1.9524992656788864E-2</v>
      </c>
    </row>
    <row r="272" spans="1:9" x14ac:dyDescent="0.2">
      <c r="A272" t="s">
        <v>462</v>
      </c>
      <c r="B272" t="str">
        <f>_xlfn.XLOOKUP(A272,'Country Code &amp; Info'!A:A,'Country Code &amp; Info'!B:B)</f>
        <v>Canada</v>
      </c>
      <c r="C272" t="s">
        <v>626</v>
      </c>
      <c r="D272" t="s">
        <v>625</v>
      </c>
      <c r="E272" t="s">
        <v>624</v>
      </c>
      <c r="F272" t="s">
        <v>623</v>
      </c>
      <c r="G272">
        <v>2047</v>
      </c>
      <c r="H272" s="6">
        <v>2745988</v>
      </c>
      <c r="I272" s="5">
        <f t="shared" si="4"/>
        <v>1.9494861478407621E-2</v>
      </c>
    </row>
    <row r="273" spans="1:9" x14ac:dyDescent="0.2">
      <c r="A273" t="s">
        <v>462</v>
      </c>
      <c r="B273" t="str">
        <f>_xlfn.XLOOKUP(A273,'Country Code &amp; Info'!A:A,'Country Code &amp; Info'!B:B)</f>
        <v>Canada</v>
      </c>
      <c r="C273" t="s">
        <v>626</v>
      </c>
      <c r="D273" t="s">
        <v>625</v>
      </c>
      <c r="E273" t="s">
        <v>624</v>
      </c>
      <c r="F273" t="s">
        <v>623</v>
      </c>
      <c r="G273">
        <v>2048</v>
      </c>
      <c r="H273" s="6">
        <v>2799434</v>
      </c>
      <c r="I273" s="5">
        <f t="shared" si="4"/>
        <v>1.9463304282465899E-2</v>
      </c>
    </row>
    <row r="274" spans="1:9" x14ac:dyDescent="0.2">
      <c r="A274" t="s">
        <v>462</v>
      </c>
      <c r="B274" t="str">
        <f>_xlfn.XLOOKUP(A274,'Country Code &amp; Info'!A:A,'Country Code &amp; Info'!B:B)</f>
        <v>Canada</v>
      </c>
      <c r="C274" t="s">
        <v>626</v>
      </c>
      <c r="D274" t="s">
        <v>625</v>
      </c>
      <c r="E274" t="s">
        <v>624</v>
      </c>
      <c r="F274" t="s">
        <v>623</v>
      </c>
      <c r="G274">
        <v>2049</v>
      </c>
      <c r="H274" s="6">
        <v>2853831</v>
      </c>
      <c r="I274" s="5">
        <f t="shared" si="4"/>
        <v>1.9431427924359035E-2</v>
      </c>
    </row>
    <row r="275" spans="1:9" x14ac:dyDescent="0.2">
      <c r="A275" t="s">
        <v>462</v>
      </c>
      <c r="B275" t="str">
        <f>_xlfn.XLOOKUP(A275,'Country Code &amp; Info'!A:A,'Country Code &amp; Info'!B:B)</f>
        <v>Canada</v>
      </c>
      <c r="C275" t="s">
        <v>626</v>
      </c>
      <c r="D275" t="s">
        <v>625</v>
      </c>
      <c r="E275" t="s">
        <v>624</v>
      </c>
      <c r="F275" t="s">
        <v>623</v>
      </c>
      <c r="G275">
        <v>2050</v>
      </c>
      <c r="H275" s="6">
        <v>2909216</v>
      </c>
      <c r="I275" s="5">
        <f t="shared" si="4"/>
        <v>1.9407245909095483E-2</v>
      </c>
    </row>
    <row r="276" spans="1:9" x14ac:dyDescent="0.2">
      <c r="A276" t="s">
        <v>462</v>
      </c>
      <c r="B276" t="str">
        <f>_xlfn.XLOOKUP(A276,'Country Code &amp; Info'!A:A,'Country Code &amp; Info'!B:B)</f>
        <v>Canada</v>
      </c>
      <c r="C276" t="s">
        <v>626</v>
      </c>
      <c r="D276" t="s">
        <v>625</v>
      </c>
      <c r="E276" t="s">
        <v>624</v>
      </c>
      <c r="F276" t="s">
        <v>623</v>
      </c>
      <c r="G276">
        <v>2051</v>
      </c>
      <c r="H276" s="6">
        <v>2965657</v>
      </c>
      <c r="I276" s="5">
        <f t="shared" si="4"/>
        <v>1.940075951734066E-2</v>
      </c>
    </row>
    <row r="277" spans="1:9" x14ac:dyDescent="0.2">
      <c r="A277" t="s">
        <v>462</v>
      </c>
      <c r="B277" t="str">
        <f>_xlfn.XLOOKUP(A277,'Country Code &amp; Info'!A:A,'Country Code &amp; Info'!B:B)</f>
        <v>Canada</v>
      </c>
      <c r="C277" t="s">
        <v>626</v>
      </c>
      <c r="D277" t="s">
        <v>625</v>
      </c>
      <c r="E277" t="s">
        <v>624</v>
      </c>
      <c r="F277" t="s">
        <v>623</v>
      </c>
      <c r="G277">
        <v>2052</v>
      </c>
      <c r="H277" s="6">
        <v>3023227</v>
      </c>
      <c r="I277" s="5">
        <f t="shared" si="4"/>
        <v>1.941222467736492E-2</v>
      </c>
    </row>
    <row r="278" spans="1:9" x14ac:dyDescent="0.2">
      <c r="A278" t="s">
        <v>462</v>
      </c>
      <c r="B278" t="str">
        <f>_xlfn.XLOOKUP(A278,'Country Code &amp; Info'!A:A,'Country Code &amp; Info'!B:B)</f>
        <v>Canada</v>
      </c>
      <c r="C278" t="s">
        <v>626</v>
      </c>
      <c r="D278" t="s">
        <v>625</v>
      </c>
      <c r="E278" t="s">
        <v>624</v>
      </c>
      <c r="F278" t="s">
        <v>623</v>
      </c>
      <c r="G278">
        <v>2053</v>
      </c>
      <c r="H278" s="6">
        <v>3081985</v>
      </c>
      <c r="I278" s="5">
        <f t="shared" si="4"/>
        <v>1.9435523697029611E-2</v>
      </c>
    </row>
    <row r="279" spans="1:9" x14ac:dyDescent="0.2">
      <c r="A279" t="s">
        <v>462</v>
      </c>
      <c r="B279" t="str">
        <f>_xlfn.XLOOKUP(A279,'Country Code &amp; Info'!A:A,'Country Code &amp; Info'!B:B)</f>
        <v>Canada</v>
      </c>
      <c r="C279" t="s">
        <v>626</v>
      </c>
      <c r="D279" t="s">
        <v>625</v>
      </c>
      <c r="E279" t="s">
        <v>624</v>
      </c>
      <c r="F279" t="s">
        <v>623</v>
      </c>
      <c r="G279">
        <v>2054</v>
      </c>
      <c r="H279" s="6">
        <v>3141981</v>
      </c>
      <c r="I279" s="5">
        <f t="shared" si="4"/>
        <v>1.9466674886477353E-2</v>
      </c>
    </row>
    <row r="280" spans="1:9" x14ac:dyDescent="0.2">
      <c r="A280" t="s">
        <v>462</v>
      </c>
      <c r="B280" t="str">
        <f>_xlfn.XLOOKUP(A280,'Country Code &amp; Info'!A:A,'Country Code &amp; Info'!B:B)</f>
        <v>Canada</v>
      </c>
      <c r="C280" t="s">
        <v>626</v>
      </c>
      <c r="D280" t="s">
        <v>625</v>
      </c>
      <c r="E280" t="s">
        <v>624</v>
      </c>
      <c r="F280" t="s">
        <v>623</v>
      </c>
      <c r="G280">
        <v>2055</v>
      </c>
      <c r="H280" s="6">
        <v>3203277</v>
      </c>
      <c r="I280" s="5">
        <f t="shared" si="4"/>
        <v>1.9508711223906294E-2</v>
      </c>
    </row>
    <row r="281" spans="1:9" x14ac:dyDescent="0.2">
      <c r="A281" t="s">
        <v>462</v>
      </c>
      <c r="B281" t="str">
        <f>_xlfn.XLOOKUP(A281,'Country Code &amp; Info'!A:A,'Country Code &amp; Info'!B:B)</f>
        <v>Canada</v>
      </c>
      <c r="C281" t="s">
        <v>626</v>
      </c>
      <c r="D281" t="s">
        <v>625</v>
      </c>
      <c r="E281" t="s">
        <v>624</v>
      </c>
      <c r="F281" t="s">
        <v>623</v>
      </c>
      <c r="G281">
        <v>2056</v>
      </c>
      <c r="H281" s="6">
        <v>3265966</v>
      </c>
      <c r="I281" s="5">
        <f t="shared" si="4"/>
        <v>1.9570271319027333E-2</v>
      </c>
    </row>
    <row r="282" spans="1:9" x14ac:dyDescent="0.2">
      <c r="A282" t="s">
        <v>462</v>
      </c>
      <c r="B282" t="str">
        <f>_xlfn.XLOOKUP(A282,'Country Code &amp; Info'!A:A,'Country Code &amp; Info'!B:B)</f>
        <v>Canada</v>
      </c>
      <c r="C282" t="s">
        <v>626</v>
      </c>
      <c r="D282" t="s">
        <v>625</v>
      </c>
      <c r="E282" t="s">
        <v>624</v>
      </c>
      <c r="F282" t="s">
        <v>623</v>
      </c>
      <c r="G282">
        <v>2057</v>
      </c>
      <c r="H282" s="6">
        <v>3330145</v>
      </c>
      <c r="I282" s="5">
        <f t="shared" si="4"/>
        <v>1.9650847559343765E-2</v>
      </c>
    </row>
    <row r="283" spans="1:9" x14ac:dyDescent="0.2">
      <c r="A283" t="s">
        <v>462</v>
      </c>
      <c r="B283" t="str">
        <f>_xlfn.XLOOKUP(A283,'Country Code &amp; Info'!A:A,'Country Code &amp; Info'!B:B)</f>
        <v>Canada</v>
      </c>
      <c r="C283" t="s">
        <v>626</v>
      </c>
      <c r="D283" t="s">
        <v>625</v>
      </c>
      <c r="E283" t="s">
        <v>624</v>
      </c>
      <c r="F283" t="s">
        <v>623</v>
      </c>
      <c r="G283">
        <v>2058</v>
      </c>
      <c r="H283" s="6">
        <v>3395881</v>
      </c>
      <c r="I283" s="5">
        <f t="shared" si="4"/>
        <v>1.9739681004881104E-2</v>
      </c>
    </row>
    <row r="284" spans="1:9" x14ac:dyDescent="0.2">
      <c r="A284" t="s">
        <v>462</v>
      </c>
      <c r="B284" t="str">
        <f>_xlfn.XLOOKUP(A284,'Country Code &amp; Info'!A:A,'Country Code &amp; Info'!B:B)</f>
        <v>Canada</v>
      </c>
      <c r="C284" t="s">
        <v>626</v>
      </c>
      <c r="D284" t="s">
        <v>625</v>
      </c>
      <c r="E284" t="s">
        <v>624</v>
      </c>
      <c r="F284" t="s">
        <v>623</v>
      </c>
      <c r="G284">
        <v>2059</v>
      </c>
      <c r="H284" s="6">
        <v>3463205</v>
      </c>
      <c r="I284" s="5">
        <f t="shared" si="4"/>
        <v>1.9825194110158817E-2</v>
      </c>
    </row>
    <row r="285" spans="1:9" x14ac:dyDescent="0.2">
      <c r="A285" t="s">
        <v>462</v>
      </c>
      <c r="B285" t="str">
        <f>_xlfn.XLOOKUP(A285,'Country Code &amp; Info'!A:A,'Country Code &amp; Info'!B:B)</f>
        <v>Canada</v>
      </c>
      <c r="C285" t="s">
        <v>626</v>
      </c>
      <c r="D285" t="s">
        <v>625</v>
      </c>
      <c r="E285" t="s">
        <v>624</v>
      </c>
      <c r="F285" t="s">
        <v>623</v>
      </c>
      <c r="G285">
        <v>2060</v>
      </c>
      <c r="H285" s="6">
        <v>3532133</v>
      </c>
      <c r="I285" s="5">
        <f t="shared" si="4"/>
        <v>1.9902951168065508E-2</v>
      </c>
    </row>
    <row r="286" spans="1:9" x14ac:dyDescent="0.2">
      <c r="A286" t="s">
        <v>424</v>
      </c>
      <c r="B286" t="str">
        <f>_xlfn.XLOOKUP(A286,'Country Code &amp; Info'!A:A,'Country Code &amp; Info'!B:B)</f>
        <v>Czech Republic</v>
      </c>
      <c r="C286" t="s">
        <v>626</v>
      </c>
      <c r="D286" t="s">
        <v>625</v>
      </c>
      <c r="E286" t="s">
        <v>624</v>
      </c>
      <c r="F286" t="s">
        <v>623</v>
      </c>
      <c r="G286">
        <v>1990</v>
      </c>
      <c r="H286" s="6">
        <v>224739.84665864299</v>
      </c>
      <c r="I286" s="5">
        <f t="shared" si="4"/>
        <v>0</v>
      </c>
    </row>
    <row r="287" spans="1:9" x14ac:dyDescent="0.2">
      <c r="A287" t="s">
        <v>424</v>
      </c>
      <c r="B287" t="str">
        <f>_xlfn.XLOOKUP(A287,'Country Code &amp; Info'!A:A,'Country Code &amp; Info'!B:B)</f>
        <v>Czech Republic</v>
      </c>
      <c r="C287" t="s">
        <v>626</v>
      </c>
      <c r="D287" t="s">
        <v>625</v>
      </c>
      <c r="E287" t="s">
        <v>624</v>
      </c>
      <c r="F287" t="s">
        <v>623</v>
      </c>
      <c r="G287">
        <v>1991</v>
      </c>
      <c r="H287" s="6">
        <v>192793.503493255</v>
      </c>
      <c r="I287" s="5">
        <f t="shared" si="4"/>
        <v>-0.14214810430974101</v>
      </c>
    </row>
    <row r="288" spans="1:9" x14ac:dyDescent="0.2">
      <c r="A288" t="s">
        <v>424</v>
      </c>
      <c r="B288" t="str">
        <f>_xlfn.XLOOKUP(A288,'Country Code &amp; Info'!A:A,'Country Code &amp; Info'!B:B)</f>
        <v>Czech Republic</v>
      </c>
      <c r="C288" t="s">
        <v>626</v>
      </c>
      <c r="D288" t="s">
        <v>625</v>
      </c>
      <c r="E288" t="s">
        <v>624</v>
      </c>
      <c r="F288" t="s">
        <v>623</v>
      </c>
      <c r="G288">
        <v>1992</v>
      </c>
      <c r="H288" s="6">
        <v>180478.99135158901</v>
      </c>
      <c r="I288" s="5">
        <f t="shared" si="4"/>
        <v>-6.3874103216848388E-2</v>
      </c>
    </row>
    <row r="289" spans="1:9" x14ac:dyDescent="0.2">
      <c r="A289" t="s">
        <v>424</v>
      </c>
      <c r="B289" t="str">
        <f>_xlfn.XLOOKUP(A289,'Country Code &amp; Info'!A:A,'Country Code &amp; Info'!B:B)</f>
        <v>Czech Republic</v>
      </c>
      <c r="C289" t="s">
        <v>626</v>
      </c>
      <c r="D289" t="s">
        <v>625</v>
      </c>
      <c r="E289" t="s">
        <v>624</v>
      </c>
      <c r="F289" t="s">
        <v>623</v>
      </c>
      <c r="G289">
        <v>1993</v>
      </c>
      <c r="H289" s="6">
        <v>178783.51504222999</v>
      </c>
      <c r="I289" s="5">
        <f t="shared" si="4"/>
        <v>-9.3943139678571708E-3</v>
      </c>
    </row>
    <row r="290" spans="1:9" x14ac:dyDescent="0.2">
      <c r="A290" t="s">
        <v>424</v>
      </c>
      <c r="B290" t="str">
        <f>_xlfn.XLOOKUP(A290,'Country Code &amp; Info'!A:A,'Country Code &amp; Info'!B:B)</f>
        <v>Czech Republic</v>
      </c>
      <c r="C290" t="s">
        <v>626</v>
      </c>
      <c r="D290" t="s">
        <v>625</v>
      </c>
      <c r="E290" t="s">
        <v>624</v>
      </c>
      <c r="F290" t="s">
        <v>623</v>
      </c>
      <c r="G290">
        <v>1994</v>
      </c>
      <c r="H290" s="6">
        <v>183468.383791776</v>
      </c>
      <c r="I290" s="5">
        <f t="shared" si="4"/>
        <v>2.6204142750182458E-2</v>
      </c>
    </row>
    <row r="291" spans="1:9" x14ac:dyDescent="0.2">
      <c r="A291" t="s">
        <v>424</v>
      </c>
      <c r="B291" t="str">
        <f>_xlfn.XLOOKUP(A291,'Country Code &amp; Info'!A:A,'Country Code &amp; Info'!B:B)</f>
        <v>Czech Republic</v>
      </c>
      <c r="C291" t="s">
        <v>626</v>
      </c>
      <c r="D291" t="s">
        <v>625</v>
      </c>
      <c r="E291" t="s">
        <v>624</v>
      </c>
      <c r="F291" t="s">
        <v>623</v>
      </c>
      <c r="G291">
        <v>1995</v>
      </c>
      <c r="H291" s="6">
        <v>194361.97916551499</v>
      </c>
      <c r="I291" s="5">
        <f t="shared" si="4"/>
        <v>5.9375872554164211E-2</v>
      </c>
    </row>
    <row r="292" spans="1:9" x14ac:dyDescent="0.2">
      <c r="A292" t="s">
        <v>424</v>
      </c>
      <c r="B292" t="str">
        <f>_xlfn.XLOOKUP(A292,'Country Code &amp; Info'!A:A,'Country Code &amp; Info'!B:B)</f>
        <v>Czech Republic</v>
      </c>
      <c r="C292" t="s">
        <v>626</v>
      </c>
      <c r="D292" t="s">
        <v>625</v>
      </c>
      <c r="E292" t="s">
        <v>624</v>
      </c>
      <c r="F292" t="s">
        <v>623</v>
      </c>
      <c r="G292">
        <v>1996</v>
      </c>
      <c r="H292" s="6">
        <v>202449.62548567899</v>
      </c>
      <c r="I292" s="5">
        <f t="shared" si="4"/>
        <v>4.1611257278239222E-2</v>
      </c>
    </row>
    <row r="293" spans="1:9" x14ac:dyDescent="0.2">
      <c r="A293" t="s">
        <v>424</v>
      </c>
      <c r="B293" t="str">
        <f>_xlfn.XLOOKUP(A293,'Country Code &amp; Info'!A:A,'Country Code &amp; Info'!B:B)</f>
        <v>Czech Republic</v>
      </c>
      <c r="C293" t="s">
        <v>626</v>
      </c>
      <c r="D293" t="s">
        <v>625</v>
      </c>
      <c r="E293" t="s">
        <v>624</v>
      </c>
      <c r="F293" t="s">
        <v>623</v>
      </c>
      <c r="G293">
        <v>1997</v>
      </c>
      <c r="H293" s="6">
        <v>201193.062909753</v>
      </c>
      <c r="I293" s="5">
        <f t="shared" si="4"/>
        <v>-6.2067913087587856E-3</v>
      </c>
    </row>
    <row r="294" spans="1:9" x14ac:dyDescent="0.2">
      <c r="A294" t="s">
        <v>424</v>
      </c>
      <c r="B294" t="str">
        <f>_xlfn.XLOOKUP(A294,'Country Code &amp; Info'!A:A,'Country Code &amp; Info'!B:B)</f>
        <v>Czech Republic</v>
      </c>
      <c r="C294" t="s">
        <v>626</v>
      </c>
      <c r="D294" t="s">
        <v>625</v>
      </c>
      <c r="E294" t="s">
        <v>624</v>
      </c>
      <c r="F294" t="s">
        <v>623</v>
      </c>
      <c r="G294">
        <v>1998</v>
      </c>
      <c r="H294" s="6">
        <v>200554.67875325901</v>
      </c>
      <c r="I294" s="5">
        <f t="shared" si="4"/>
        <v>-3.1729928818686748E-3</v>
      </c>
    </row>
    <row r="295" spans="1:9" x14ac:dyDescent="0.2">
      <c r="A295" t="s">
        <v>424</v>
      </c>
      <c r="B295" t="str">
        <f>_xlfn.XLOOKUP(A295,'Country Code &amp; Info'!A:A,'Country Code &amp; Info'!B:B)</f>
        <v>Czech Republic</v>
      </c>
      <c r="C295" t="s">
        <v>626</v>
      </c>
      <c r="D295" t="s">
        <v>625</v>
      </c>
      <c r="E295" t="s">
        <v>624</v>
      </c>
      <c r="F295" t="s">
        <v>623</v>
      </c>
      <c r="G295">
        <v>1999</v>
      </c>
      <c r="H295" s="6">
        <v>203093.207494823</v>
      </c>
      <c r="I295" s="5">
        <f t="shared" si="4"/>
        <v>1.2657539367042725E-2</v>
      </c>
    </row>
    <row r="296" spans="1:9" x14ac:dyDescent="0.2">
      <c r="A296" t="s">
        <v>424</v>
      </c>
      <c r="B296" t="str">
        <f>_xlfn.XLOOKUP(A296,'Country Code &amp; Info'!A:A,'Country Code &amp; Info'!B:B)</f>
        <v>Czech Republic</v>
      </c>
      <c r="C296" t="s">
        <v>626</v>
      </c>
      <c r="D296" t="s">
        <v>625</v>
      </c>
      <c r="E296" t="s">
        <v>624</v>
      </c>
      <c r="F296" t="s">
        <v>623</v>
      </c>
      <c r="G296">
        <v>2000</v>
      </c>
      <c r="H296" s="6">
        <v>212477.601013676</v>
      </c>
      <c r="I296" s="5">
        <f t="shared" si="4"/>
        <v>4.6207323398997469E-2</v>
      </c>
    </row>
    <row r="297" spans="1:9" x14ac:dyDescent="0.2">
      <c r="A297" t="s">
        <v>424</v>
      </c>
      <c r="B297" t="str">
        <f>_xlfn.XLOOKUP(A297,'Country Code &amp; Info'!A:A,'Country Code &amp; Info'!B:B)</f>
        <v>Czech Republic</v>
      </c>
      <c r="C297" t="s">
        <v>626</v>
      </c>
      <c r="D297" t="s">
        <v>625</v>
      </c>
      <c r="E297" t="s">
        <v>624</v>
      </c>
      <c r="F297" t="s">
        <v>623</v>
      </c>
      <c r="G297">
        <v>2001</v>
      </c>
      <c r="H297" s="6">
        <v>218632.810271197</v>
      </c>
      <c r="I297" s="5">
        <f t="shared" si="4"/>
        <v>2.8968744131880664E-2</v>
      </c>
    </row>
    <row r="298" spans="1:9" x14ac:dyDescent="0.2">
      <c r="A298" t="s">
        <v>424</v>
      </c>
      <c r="B298" t="str">
        <f>_xlfn.XLOOKUP(A298,'Country Code &amp; Info'!A:A,'Country Code &amp; Info'!B:B)</f>
        <v>Czech Republic</v>
      </c>
      <c r="C298" t="s">
        <v>626</v>
      </c>
      <c r="D298" t="s">
        <v>625</v>
      </c>
      <c r="E298" t="s">
        <v>624</v>
      </c>
      <c r="F298" t="s">
        <v>623</v>
      </c>
      <c r="G298">
        <v>2002</v>
      </c>
      <c r="H298" s="6">
        <v>222051.97238643901</v>
      </c>
      <c r="I298" s="5">
        <f t="shared" si="4"/>
        <v>1.5638833489816983E-2</v>
      </c>
    </row>
    <row r="299" spans="1:9" x14ac:dyDescent="0.2">
      <c r="A299" t="s">
        <v>424</v>
      </c>
      <c r="B299" t="str">
        <f>_xlfn.XLOOKUP(A299,'Country Code &amp; Info'!A:A,'Country Code &amp; Info'!B:B)</f>
        <v>Czech Republic</v>
      </c>
      <c r="C299" t="s">
        <v>626</v>
      </c>
      <c r="D299" t="s">
        <v>625</v>
      </c>
      <c r="E299" t="s">
        <v>624</v>
      </c>
      <c r="F299" t="s">
        <v>623</v>
      </c>
      <c r="G299">
        <v>2003</v>
      </c>
      <c r="H299" s="6">
        <v>230043.12176742</v>
      </c>
      <c r="I299" s="5">
        <f t="shared" si="4"/>
        <v>3.5987743297654307E-2</v>
      </c>
    </row>
    <row r="300" spans="1:9" x14ac:dyDescent="0.2">
      <c r="A300" t="s">
        <v>424</v>
      </c>
      <c r="B300" t="str">
        <f>_xlfn.XLOOKUP(A300,'Country Code &amp; Info'!A:A,'Country Code &amp; Info'!B:B)</f>
        <v>Czech Republic</v>
      </c>
      <c r="C300" t="s">
        <v>626</v>
      </c>
      <c r="D300" t="s">
        <v>625</v>
      </c>
      <c r="E300" t="s">
        <v>624</v>
      </c>
      <c r="F300" t="s">
        <v>623</v>
      </c>
      <c r="G300">
        <v>2004</v>
      </c>
      <c r="H300" s="6">
        <v>240966.73855350801</v>
      </c>
      <c r="I300" s="5">
        <f t="shared" si="4"/>
        <v>4.7485083240750292E-2</v>
      </c>
    </row>
    <row r="301" spans="1:9" x14ac:dyDescent="0.2">
      <c r="A301" t="s">
        <v>424</v>
      </c>
      <c r="B301" t="str">
        <f>_xlfn.XLOOKUP(A301,'Country Code &amp; Info'!A:A,'Country Code &amp; Info'!B:B)</f>
        <v>Czech Republic</v>
      </c>
      <c r="C301" t="s">
        <v>626</v>
      </c>
      <c r="D301" t="s">
        <v>625</v>
      </c>
      <c r="E301" t="s">
        <v>624</v>
      </c>
      <c r="F301" t="s">
        <v>623</v>
      </c>
      <c r="G301">
        <v>2005</v>
      </c>
      <c r="H301" s="6">
        <v>256888.712941048</v>
      </c>
      <c r="I301" s="5">
        <f t="shared" si="4"/>
        <v>6.6075403116287124E-2</v>
      </c>
    </row>
    <row r="302" spans="1:9" x14ac:dyDescent="0.2">
      <c r="A302" t="s">
        <v>424</v>
      </c>
      <c r="B302" t="str">
        <f>_xlfn.XLOOKUP(A302,'Country Code &amp; Info'!A:A,'Country Code &amp; Info'!B:B)</f>
        <v>Czech Republic</v>
      </c>
      <c r="C302" t="s">
        <v>626</v>
      </c>
      <c r="D302" t="s">
        <v>625</v>
      </c>
      <c r="E302" t="s">
        <v>624</v>
      </c>
      <c r="F302" t="s">
        <v>623</v>
      </c>
      <c r="G302">
        <v>2006</v>
      </c>
      <c r="H302" s="6">
        <v>274984.48787432001</v>
      </c>
      <c r="I302" s="5">
        <f t="shared" si="4"/>
        <v>7.0442078696640653E-2</v>
      </c>
    </row>
    <row r="303" spans="1:9" x14ac:dyDescent="0.2">
      <c r="A303" t="s">
        <v>424</v>
      </c>
      <c r="B303" t="str">
        <f>_xlfn.XLOOKUP(A303,'Country Code &amp; Info'!A:A,'Country Code &amp; Info'!B:B)</f>
        <v>Czech Republic</v>
      </c>
      <c r="C303" t="s">
        <v>626</v>
      </c>
      <c r="D303" t="s">
        <v>625</v>
      </c>
      <c r="E303" t="s">
        <v>624</v>
      </c>
      <c r="F303" t="s">
        <v>623</v>
      </c>
      <c r="G303">
        <v>2007</v>
      </c>
      <c r="H303" s="6">
        <v>290351.39016615599</v>
      </c>
      <c r="I303" s="5">
        <f t="shared" si="4"/>
        <v>5.5882796919291433E-2</v>
      </c>
    </row>
    <row r="304" spans="1:9" x14ac:dyDescent="0.2">
      <c r="A304" t="s">
        <v>424</v>
      </c>
      <c r="B304" t="str">
        <f>_xlfn.XLOOKUP(A304,'Country Code &amp; Info'!A:A,'Country Code &amp; Info'!B:B)</f>
        <v>Czech Republic</v>
      </c>
      <c r="C304" t="s">
        <v>626</v>
      </c>
      <c r="D304" t="s">
        <v>625</v>
      </c>
      <c r="E304" t="s">
        <v>624</v>
      </c>
      <c r="F304" t="s">
        <v>623</v>
      </c>
      <c r="G304">
        <v>2008</v>
      </c>
      <c r="H304" s="6">
        <v>297624.21095269598</v>
      </c>
      <c r="I304" s="5">
        <f t="shared" si="4"/>
        <v>2.5048341536708429E-2</v>
      </c>
    </row>
    <row r="305" spans="1:9" x14ac:dyDescent="0.2">
      <c r="A305" t="s">
        <v>424</v>
      </c>
      <c r="B305" t="str">
        <f>_xlfn.XLOOKUP(A305,'Country Code &amp; Info'!A:A,'Country Code &amp; Info'!B:B)</f>
        <v>Czech Republic</v>
      </c>
      <c r="C305" t="s">
        <v>626</v>
      </c>
      <c r="D305" t="s">
        <v>625</v>
      </c>
      <c r="E305" t="s">
        <v>624</v>
      </c>
      <c r="F305" t="s">
        <v>623</v>
      </c>
      <c r="G305">
        <v>2009</v>
      </c>
      <c r="H305" s="6">
        <v>283769.29810857598</v>
      </c>
      <c r="I305" s="5">
        <f t="shared" si="4"/>
        <v>-4.6551699540068991E-2</v>
      </c>
    </row>
    <row r="306" spans="1:9" x14ac:dyDescent="0.2">
      <c r="A306" t="s">
        <v>424</v>
      </c>
      <c r="B306" t="str">
        <f>_xlfn.XLOOKUP(A306,'Country Code &amp; Info'!A:A,'Country Code &amp; Info'!B:B)</f>
        <v>Czech Republic</v>
      </c>
      <c r="C306" t="s">
        <v>626</v>
      </c>
      <c r="D306" t="s">
        <v>625</v>
      </c>
      <c r="E306" t="s">
        <v>624</v>
      </c>
      <c r="F306" t="s">
        <v>623</v>
      </c>
      <c r="G306">
        <v>2010</v>
      </c>
      <c r="H306" s="6">
        <v>289771.20731750701</v>
      </c>
      <c r="I306" s="5">
        <f t="shared" si="4"/>
        <v>2.1150664462068036E-2</v>
      </c>
    </row>
    <row r="307" spans="1:9" x14ac:dyDescent="0.2">
      <c r="A307" t="s">
        <v>424</v>
      </c>
      <c r="B307" t="str">
        <f>_xlfn.XLOOKUP(A307,'Country Code &amp; Info'!A:A,'Country Code &amp; Info'!B:B)</f>
        <v>Czech Republic</v>
      </c>
      <c r="C307" t="s">
        <v>626</v>
      </c>
      <c r="D307" t="s">
        <v>625</v>
      </c>
      <c r="E307" t="s">
        <v>624</v>
      </c>
      <c r="F307" t="s">
        <v>623</v>
      </c>
      <c r="G307">
        <v>2011</v>
      </c>
      <c r="H307" s="6">
        <v>294930.259095966</v>
      </c>
      <c r="I307" s="5">
        <f t="shared" si="4"/>
        <v>1.7803879916910237E-2</v>
      </c>
    </row>
    <row r="308" spans="1:9" x14ac:dyDescent="0.2">
      <c r="A308" t="s">
        <v>424</v>
      </c>
      <c r="B308" t="str">
        <f>_xlfn.XLOOKUP(A308,'Country Code &amp; Info'!A:A,'Country Code &amp; Info'!B:B)</f>
        <v>Czech Republic</v>
      </c>
      <c r="C308" t="s">
        <v>626</v>
      </c>
      <c r="D308" t="s">
        <v>625</v>
      </c>
      <c r="E308" t="s">
        <v>624</v>
      </c>
      <c r="F308" t="s">
        <v>623</v>
      </c>
      <c r="G308">
        <v>2012</v>
      </c>
      <c r="H308" s="6">
        <v>292804.410571163</v>
      </c>
      <c r="I308" s="5">
        <f t="shared" si="4"/>
        <v>-7.2079702208897034E-3</v>
      </c>
    </row>
    <row r="309" spans="1:9" x14ac:dyDescent="0.2">
      <c r="A309" t="s">
        <v>424</v>
      </c>
      <c r="B309" t="str">
        <f>_xlfn.XLOOKUP(A309,'Country Code &amp; Info'!A:A,'Country Code &amp; Info'!B:B)</f>
        <v>Czech Republic</v>
      </c>
      <c r="C309" t="s">
        <v>626</v>
      </c>
      <c r="D309" t="s">
        <v>625</v>
      </c>
      <c r="E309" t="s">
        <v>624</v>
      </c>
      <c r="F309" t="s">
        <v>623</v>
      </c>
      <c r="G309">
        <v>2013</v>
      </c>
      <c r="H309" s="6">
        <v>291383.63977700198</v>
      </c>
      <c r="I309" s="5">
        <f t="shared" si="4"/>
        <v>-4.8522861776213455E-3</v>
      </c>
    </row>
    <row r="310" spans="1:9" x14ac:dyDescent="0.2">
      <c r="A310" t="s">
        <v>424</v>
      </c>
      <c r="B310" t="str">
        <f>_xlfn.XLOOKUP(A310,'Country Code &amp; Info'!A:A,'Country Code &amp; Info'!B:B)</f>
        <v>Czech Republic</v>
      </c>
      <c r="C310" t="s">
        <v>626</v>
      </c>
      <c r="D310" t="s">
        <v>625</v>
      </c>
      <c r="E310" t="s">
        <v>624</v>
      </c>
      <c r="F310" t="s">
        <v>623</v>
      </c>
      <c r="G310">
        <v>2014</v>
      </c>
      <c r="H310" s="6">
        <v>299294.91792922799</v>
      </c>
      <c r="I310" s="5">
        <f t="shared" si="4"/>
        <v>2.7150728703507765E-2</v>
      </c>
    </row>
    <row r="311" spans="1:9" x14ac:dyDescent="0.2">
      <c r="A311" t="s">
        <v>424</v>
      </c>
      <c r="B311" t="str">
        <f>_xlfn.XLOOKUP(A311,'Country Code &amp; Info'!A:A,'Country Code &amp; Info'!B:B)</f>
        <v>Czech Republic</v>
      </c>
      <c r="C311" t="s">
        <v>626</v>
      </c>
      <c r="D311" t="s">
        <v>625</v>
      </c>
      <c r="E311" t="s">
        <v>624</v>
      </c>
      <c r="F311" t="s">
        <v>623</v>
      </c>
      <c r="G311">
        <v>2015</v>
      </c>
      <c r="H311" s="6">
        <v>315420.34066205402</v>
      </c>
      <c r="I311" s="5">
        <f t="shared" si="4"/>
        <v>5.3878037236299026E-2</v>
      </c>
    </row>
    <row r="312" spans="1:9" x14ac:dyDescent="0.2">
      <c r="A312" t="s">
        <v>424</v>
      </c>
      <c r="B312" t="str">
        <f>_xlfn.XLOOKUP(A312,'Country Code &amp; Info'!A:A,'Country Code &amp; Info'!B:B)</f>
        <v>Czech Republic</v>
      </c>
      <c r="C312" t="s">
        <v>626</v>
      </c>
      <c r="D312" t="s">
        <v>625</v>
      </c>
      <c r="E312" t="s">
        <v>624</v>
      </c>
      <c r="F312" t="s">
        <v>623</v>
      </c>
      <c r="G312">
        <v>2016</v>
      </c>
      <c r="H312" s="6">
        <v>323276.34587412601</v>
      </c>
      <c r="I312" s="5">
        <f t="shared" si="4"/>
        <v>2.4906463532385237E-2</v>
      </c>
    </row>
    <row r="313" spans="1:9" x14ac:dyDescent="0.2">
      <c r="A313" t="s">
        <v>424</v>
      </c>
      <c r="B313" t="str">
        <f>_xlfn.XLOOKUP(A313,'Country Code &amp; Info'!A:A,'Country Code &amp; Info'!B:B)</f>
        <v>Czech Republic</v>
      </c>
      <c r="C313" t="s">
        <v>626</v>
      </c>
      <c r="D313" t="s">
        <v>625</v>
      </c>
      <c r="E313" t="s">
        <v>624</v>
      </c>
      <c r="F313" t="s">
        <v>623</v>
      </c>
      <c r="G313">
        <v>2017</v>
      </c>
      <c r="H313" s="6">
        <v>338150.98955721501</v>
      </c>
      <c r="I313" s="5">
        <f t="shared" si="4"/>
        <v>4.6012162265904655E-2</v>
      </c>
    </row>
    <row r="314" spans="1:9" x14ac:dyDescent="0.2">
      <c r="A314" t="s">
        <v>424</v>
      </c>
      <c r="B314" t="str">
        <f>_xlfn.XLOOKUP(A314,'Country Code &amp; Info'!A:A,'Country Code &amp; Info'!B:B)</f>
        <v>Czech Republic</v>
      </c>
      <c r="C314" t="s">
        <v>626</v>
      </c>
      <c r="D314" t="s">
        <v>625</v>
      </c>
      <c r="E314" t="s">
        <v>624</v>
      </c>
      <c r="F314" t="s">
        <v>623</v>
      </c>
      <c r="G314">
        <v>2018</v>
      </c>
      <c r="H314" s="6">
        <v>351016.10486781201</v>
      </c>
      <c r="I314" s="5">
        <f t="shared" si="4"/>
        <v>3.8045475861073097E-2</v>
      </c>
    </row>
    <row r="315" spans="1:9" x14ac:dyDescent="0.2">
      <c r="A315" t="s">
        <v>424</v>
      </c>
      <c r="B315" t="str">
        <f>_xlfn.XLOOKUP(A315,'Country Code &amp; Info'!A:A,'Country Code &amp; Info'!B:B)</f>
        <v>Czech Republic</v>
      </c>
      <c r="C315" t="s">
        <v>626</v>
      </c>
      <c r="D315" t="s">
        <v>625</v>
      </c>
      <c r="E315" t="s">
        <v>624</v>
      </c>
      <c r="F315" t="s">
        <v>623</v>
      </c>
      <c r="G315">
        <v>2019</v>
      </c>
      <c r="H315" s="6">
        <v>362299.114081443</v>
      </c>
      <c r="I315" s="5">
        <f t="shared" si="4"/>
        <v>3.21438505446352E-2</v>
      </c>
    </row>
    <row r="316" spans="1:9" x14ac:dyDescent="0.2">
      <c r="A316" t="s">
        <v>424</v>
      </c>
      <c r="B316" t="str">
        <f>_xlfn.XLOOKUP(A316,'Country Code &amp; Info'!A:A,'Country Code &amp; Info'!B:B)</f>
        <v>Czech Republic</v>
      </c>
      <c r="C316" t="s">
        <v>626</v>
      </c>
      <c r="D316" t="s">
        <v>625</v>
      </c>
      <c r="E316" t="s">
        <v>624</v>
      </c>
      <c r="F316" t="s">
        <v>623</v>
      </c>
      <c r="G316">
        <v>2020</v>
      </c>
      <c r="H316" s="6">
        <v>369667.7</v>
      </c>
      <c r="I316" s="5">
        <f t="shared" si="4"/>
        <v>2.0338404462398429E-2</v>
      </c>
    </row>
    <row r="317" spans="1:9" x14ac:dyDescent="0.2">
      <c r="A317" t="s">
        <v>424</v>
      </c>
      <c r="B317" t="str">
        <f>_xlfn.XLOOKUP(A317,'Country Code &amp; Info'!A:A,'Country Code &amp; Info'!B:B)</f>
        <v>Czech Republic</v>
      </c>
      <c r="C317" t="s">
        <v>626</v>
      </c>
      <c r="D317" t="s">
        <v>625</v>
      </c>
      <c r="E317" t="s">
        <v>624</v>
      </c>
      <c r="F317" t="s">
        <v>623</v>
      </c>
      <c r="G317">
        <v>2021</v>
      </c>
      <c r="H317" s="6">
        <v>376983.5</v>
      </c>
      <c r="I317" s="5">
        <f t="shared" si="4"/>
        <v>1.9790206177061176E-2</v>
      </c>
    </row>
    <row r="318" spans="1:9" x14ac:dyDescent="0.2">
      <c r="A318" t="s">
        <v>424</v>
      </c>
      <c r="B318" t="str">
        <f>_xlfn.XLOOKUP(A318,'Country Code &amp; Info'!A:A,'Country Code &amp; Info'!B:B)</f>
        <v>Czech Republic</v>
      </c>
      <c r="C318" t="s">
        <v>626</v>
      </c>
      <c r="D318" t="s">
        <v>625</v>
      </c>
      <c r="E318" t="s">
        <v>624</v>
      </c>
      <c r="F318" t="s">
        <v>623</v>
      </c>
      <c r="G318">
        <v>2022</v>
      </c>
      <c r="H318" s="6">
        <v>384986.4</v>
      </c>
      <c r="I318" s="5">
        <f t="shared" si="4"/>
        <v>2.1228780569972017E-2</v>
      </c>
    </row>
    <row r="319" spans="1:9" x14ac:dyDescent="0.2">
      <c r="A319" t="s">
        <v>424</v>
      </c>
      <c r="B319" t="str">
        <f>_xlfn.XLOOKUP(A319,'Country Code &amp; Info'!A:A,'Country Code &amp; Info'!B:B)</f>
        <v>Czech Republic</v>
      </c>
      <c r="C319" t="s">
        <v>626</v>
      </c>
      <c r="D319" t="s">
        <v>625</v>
      </c>
      <c r="E319" t="s">
        <v>624</v>
      </c>
      <c r="F319" t="s">
        <v>623</v>
      </c>
      <c r="G319">
        <v>2023</v>
      </c>
      <c r="H319" s="6">
        <v>393664.7</v>
      </c>
      <c r="I319" s="5">
        <f t="shared" si="4"/>
        <v>2.2541835244050068E-2</v>
      </c>
    </row>
    <row r="320" spans="1:9" x14ac:dyDescent="0.2">
      <c r="A320" t="s">
        <v>424</v>
      </c>
      <c r="B320" t="str">
        <f>_xlfn.XLOOKUP(A320,'Country Code &amp; Info'!A:A,'Country Code &amp; Info'!B:B)</f>
        <v>Czech Republic</v>
      </c>
      <c r="C320" t="s">
        <v>626</v>
      </c>
      <c r="D320" t="s">
        <v>625</v>
      </c>
      <c r="E320" t="s">
        <v>624</v>
      </c>
      <c r="F320" t="s">
        <v>623</v>
      </c>
      <c r="G320">
        <v>2024</v>
      </c>
      <c r="H320" s="6">
        <v>402917.3</v>
      </c>
      <c r="I320" s="5">
        <f t="shared" si="4"/>
        <v>2.3503758401502539E-2</v>
      </c>
    </row>
    <row r="321" spans="1:9" x14ac:dyDescent="0.2">
      <c r="A321" t="s">
        <v>424</v>
      </c>
      <c r="B321" t="str">
        <f>_xlfn.XLOOKUP(A321,'Country Code &amp; Info'!A:A,'Country Code &amp; Info'!B:B)</f>
        <v>Czech Republic</v>
      </c>
      <c r="C321" t="s">
        <v>626</v>
      </c>
      <c r="D321" t="s">
        <v>625</v>
      </c>
      <c r="E321" t="s">
        <v>624</v>
      </c>
      <c r="F321" t="s">
        <v>623</v>
      </c>
      <c r="G321">
        <v>2025</v>
      </c>
      <c r="H321" s="6">
        <v>412658.5</v>
      </c>
      <c r="I321" s="5">
        <f t="shared" si="4"/>
        <v>2.4176673476169919E-2</v>
      </c>
    </row>
    <row r="322" spans="1:9" x14ac:dyDescent="0.2">
      <c r="A322" t="s">
        <v>424</v>
      </c>
      <c r="B322" t="str">
        <f>_xlfn.XLOOKUP(A322,'Country Code &amp; Info'!A:A,'Country Code &amp; Info'!B:B)</f>
        <v>Czech Republic</v>
      </c>
      <c r="C322" t="s">
        <v>626</v>
      </c>
      <c r="D322" t="s">
        <v>625</v>
      </c>
      <c r="E322" t="s">
        <v>624</v>
      </c>
      <c r="F322" t="s">
        <v>623</v>
      </c>
      <c r="G322">
        <v>2026</v>
      </c>
      <c r="H322" s="6">
        <v>422801.2</v>
      </c>
      <c r="I322" s="5">
        <f t="shared" si="4"/>
        <v>2.4578919372798547E-2</v>
      </c>
    </row>
    <row r="323" spans="1:9" x14ac:dyDescent="0.2">
      <c r="A323" t="s">
        <v>424</v>
      </c>
      <c r="B323" t="str">
        <f>_xlfn.XLOOKUP(A323,'Country Code &amp; Info'!A:A,'Country Code &amp; Info'!B:B)</f>
        <v>Czech Republic</v>
      </c>
      <c r="C323" t="s">
        <v>626</v>
      </c>
      <c r="D323" t="s">
        <v>625</v>
      </c>
      <c r="E323" t="s">
        <v>624</v>
      </c>
      <c r="F323" t="s">
        <v>623</v>
      </c>
      <c r="G323">
        <v>2027</v>
      </c>
      <c r="H323" s="6">
        <v>433234.9</v>
      </c>
      <c r="I323" s="5">
        <f t="shared" ref="I323:I386" si="5">IF(A323=A322, H323/H322-1, 0)</f>
        <v>2.4677555314412514E-2</v>
      </c>
    </row>
    <row r="324" spans="1:9" x14ac:dyDescent="0.2">
      <c r="A324" t="s">
        <v>424</v>
      </c>
      <c r="B324" t="str">
        <f>_xlfn.XLOOKUP(A324,'Country Code &amp; Info'!A:A,'Country Code &amp; Info'!B:B)</f>
        <v>Czech Republic</v>
      </c>
      <c r="C324" t="s">
        <v>626</v>
      </c>
      <c r="D324" t="s">
        <v>625</v>
      </c>
      <c r="E324" t="s">
        <v>624</v>
      </c>
      <c r="F324" t="s">
        <v>623</v>
      </c>
      <c r="G324">
        <v>2028</v>
      </c>
      <c r="H324" s="6">
        <v>443887.7</v>
      </c>
      <c r="I324" s="5">
        <f t="shared" si="5"/>
        <v>2.4588970094514551E-2</v>
      </c>
    </row>
    <row r="325" spans="1:9" x14ac:dyDescent="0.2">
      <c r="A325" t="s">
        <v>424</v>
      </c>
      <c r="B325" t="str">
        <f>_xlfn.XLOOKUP(A325,'Country Code &amp; Info'!A:A,'Country Code &amp; Info'!B:B)</f>
        <v>Czech Republic</v>
      </c>
      <c r="C325" t="s">
        <v>626</v>
      </c>
      <c r="D325" t="s">
        <v>625</v>
      </c>
      <c r="E325" t="s">
        <v>624</v>
      </c>
      <c r="F325" t="s">
        <v>623</v>
      </c>
      <c r="G325">
        <v>2029</v>
      </c>
      <c r="H325" s="6">
        <v>454669.3</v>
      </c>
      <c r="I325" s="5">
        <f t="shared" si="5"/>
        <v>2.4289026255965185E-2</v>
      </c>
    </row>
    <row r="326" spans="1:9" x14ac:dyDescent="0.2">
      <c r="A326" t="s">
        <v>424</v>
      </c>
      <c r="B326" t="str">
        <f>_xlfn.XLOOKUP(A326,'Country Code &amp; Info'!A:A,'Country Code &amp; Info'!B:B)</f>
        <v>Czech Republic</v>
      </c>
      <c r="C326" t="s">
        <v>626</v>
      </c>
      <c r="D326" t="s">
        <v>625</v>
      </c>
      <c r="E326" t="s">
        <v>624</v>
      </c>
      <c r="F326" t="s">
        <v>623</v>
      </c>
      <c r="G326">
        <v>2030</v>
      </c>
      <c r="H326" s="6">
        <v>465478</v>
      </c>
      <c r="I326" s="5">
        <f t="shared" si="5"/>
        <v>2.3772662900266139E-2</v>
      </c>
    </row>
    <row r="327" spans="1:9" x14ac:dyDescent="0.2">
      <c r="A327" t="s">
        <v>424</v>
      </c>
      <c r="B327" t="str">
        <f>_xlfn.XLOOKUP(A327,'Country Code &amp; Info'!A:A,'Country Code &amp; Info'!B:B)</f>
        <v>Czech Republic</v>
      </c>
      <c r="C327" t="s">
        <v>626</v>
      </c>
      <c r="D327" t="s">
        <v>625</v>
      </c>
      <c r="E327" t="s">
        <v>624</v>
      </c>
      <c r="F327" t="s">
        <v>623</v>
      </c>
      <c r="G327">
        <v>2031</v>
      </c>
      <c r="H327" s="6">
        <v>476217.2</v>
      </c>
      <c r="I327" s="5">
        <f t="shared" si="5"/>
        <v>2.3071337420887739E-2</v>
      </c>
    </row>
    <row r="328" spans="1:9" x14ac:dyDescent="0.2">
      <c r="A328" t="s">
        <v>424</v>
      </c>
      <c r="B328" t="str">
        <f>_xlfn.XLOOKUP(A328,'Country Code &amp; Info'!A:A,'Country Code &amp; Info'!B:B)</f>
        <v>Czech Republic</v>
      </c>
      <c r="C328" t="s">
        <v>626</v>
      </c>
      <c r="D328" t="s">
        <v>625</v>
      </c>
      <c r="E328" t="s">
        <v>624</v>
      </c>
      <c r="F328" t="s">
        <v>623</v>
      </c>
      <c r="G328">
        <v>2032</v>
      </c>
      <c r="H328" s="6">
        <v>486802</v>
      </c>
      <c r="I328" s="5">
        <f t="shared" si="5"/>
        <v>2.2226832630152682E-2</v>
      </c>
    </row>
    <row r="329" spans="1:9" x14ac:dyDescent="0.2">
      <c r="A329" t="s">
        <v>424</v>
      </c>
      <c r="B329" t="str">
        <f>_xlfn.XLOOKUP(A329,'Country Code &amp; Info'!A:A,'Country Code &amp; Info'!B:B)</f>
        <v>Czech Republic</v>
      </c>
      <c r="C329" t="s">
        <v>626</v>
      </c>
      <c r="D329" t="s">
        <v>625</v>
      </c>
      <c r="E329" t="s">
        <v>624</v>
      </c>
      <c r="F329" t="s">
        <v>623</v>
      </c>
      <c r="G329">
        <v>2033</v>
      </c>
      <c r="H329" s="6">
        <v>497170.9</v>
      </c>
      <c r="I329" s="5">
        <f t="shared" si="5"/>
        <v>2.1300035743485157E-2</v>
      </c>
    </row>
    <row r="330" spans="1:9" x14ac:dyDescent="0.2">
      <c r="A330" t="s">
        <v>424</v>
      </c>
      <c r="B330" t="str">
        <f>_xlfn.XLOOKUP(A330,'Country Code &amp; Info'!A:A,'Country Code &amp; Info'!B:B)</f>
        <v>Czech Republic</v>
      </c>
      <c r="C330" t="s">
        <v>626</v>
      </c>
      <c r="D330" t="s">
        <v>625</v>
      </c>
      <c r="E330" t="s">
        <v>624</v>
      </c>
      <c r="F330" t="s">
        <v>623</v>
      </c>
      <c r="G330">
        <v>2034</v>
      </c>
      <c r="H330" s="6">
        <v>507281.1</v>
      </c>
      <c r="I330" s="5">
        <f t="shared" si="5"/>
        <v>2.0335462111720437E-2</v>
      </c>
    </row>
    <row r="331" spans="1:9" x14ac:dyDescent="0.2">
      <c r="A331" t="s">
        <v>424</v>
      </c>
      <c r="B331" t="str">
        <f>_xlfn.XLOOKUP(A331,'Country Code &amp; Info'!A:A,'Country Code &amp; Info'!B:B)</f>
        <v>Czech Republic</v>
      </c>
      <c r="C331" t="s">
        <v>626</v>
      </c>
      <c r="D331" t="s">
        <v>625</v>
      </c>
      <c r="E331" t="s">
        <v>624</v>
      </c>
      <c r="F331" t="s">
        <v>623</v>
      </c>
      <c r="G331">
        <v>2035</v>
      </c>
      <c r="H331" s="6">
        <v>517122.6</v>
      </c>
      <c r="I331" s="5">
        <f t="shared" si="5"/>
        <v>1.9400486239286252E-2</v>
      </c>
    </row>
    <row r="332" spans="1:9" x14ac:dyDescent="0.2">
      <c r="A332" t="s">
        <v>424</v>
      </c>
      <c r="B332" t="str">
        <f>_xlfn.XLOOKUP(A332,'Country Code &amp; Info'!A:A,'Country Code &amp; Info'!B:B)</f>
        <v>Czech Republic</v>
      </c>
      <c r="C332" t="s">
        <v>626</v>
      </c>
      <c r="D332" t="s">
        <v>625</v>
      </c>
      <c r="E332" t="s">
        <v>624</v>
      </c>
      <c r="F332" t="s">
        <v>623</v>
      </c>
      <c r="G332">
        <v>2036</v>
      </c>
      <c r="H332" s="6">
        <v>526716.5</v>
      </c>
      <c r="I332" s="5">
        <f t="shared" si="5"/>
        <v>1.8552467055201305E-2</v>
      </c>
    </row>
    <row r="333" spans="1:9" x14ac:dyDescent="0.2">
      <c r="A333" t="s">
        <v>424</v>
      </c>
      <c r="B333" t="str">
        <f>_xlfn.XLOOKUP(A333,'Country Code &amp; Info'!A:A,'Country Code &amp; Info'!B:B)</f>
        <v>Czech Republic</v>
      </c>
      <c r="C333" t="s">
        <v>626</v>
      </c>
      <c r="D333" t="s">
        <v>625</v>
      </c>
      <c r="E333" t="s">
        <v>624</v>
      </c>
      <c r="F333" t="s">
        <v>623</v>
      </c>
      <c r="G333">
        <v>2037</v>
      </c>
      <c r="H333" s="6">
        <v>536156.1</v>
      </c>
      <c r="I333" s="5">
        <f t="shared" si="5"/>
        <v>1.7921595393347145E-2</v>
      </c>
    </row>
    <row r="334" spans="1:9" x14ac:dyDescent="0.2">
      <c r="A334" t="s">
        <v>424</v>
      </c>
      <c r="B334" t="str">
        <f>_xlfn.XLOOKUP(A334,'Country Code &amp; Info'!A:A,'Country Code &amp; Info'!B:B)</f>
        <v>Czech Republic</v>
      </c>
      <c r="C334" t="s">
        <v>626</v>
      </c>
      <c r="D334" t="s">
        <v>625</v>
      </c>
      <c r="E334" t="s">
        <v>624</v>
      </c>
      <c r="F334" t="s">
        <v>623</v>
      </c>
      <c r="G334">
        <v>2038</v>
      </c>
      <c r="H334" s="6">
        <v>545496.1</v>
      </c>
      <c r="I334" s="5">
        <f t="shared" si="5"/>
        <v>1.7420299797018091E-2</v>
      </c>
    </row>
    <row r="335" spans="1:9" x14ac:dyDescent="0.2">
      <c r="A335" t="s">
        <v>424</v>
      </c>
      <c r="B335" t="str">
        <f>_xlfn.XLOOKUP(A335,'Country Code &amp; Info'!A:A,'Country Code &amp; Info'!B:B)</f>
        <v>Czech Republic</v>
      </c>
      <c r="C335" t="s">
        <v>626</v>
      </c>
      <c r="D335" t="s">
        <v>625</v>
      </c>
      <c r="E335" t="s">
        <v>624</v>
      </c>
      <c r="F335" t="s">
        <v>623</v>
      </c>
      <c r="G335">
        <v>2039</v>
      </c>
      <c r="H335" s="6">
        <v>554804.80000000005</v>
      </c>
      <c r="I335" s="5">
        <f t="shared" si="5"/>
        <v>1.706464995808421E-2</v>
      </c>
    </row>
    <row r="336" spans="1:9" x14ac:dyDescent="0.2">
      <c r="A336" t="s">
        <v>424</v>
      </c>
      <c r="B336" t="str">
        <f>_xlfn.XLOOKUP(A336,'Country Code &amp; Info'!A:A,'Country Code &amp; Info'!B:B)</f>
        <v>Czech Republic</v>
      </c>
      <c r="C336" t="s">
        <v>626</v>
      </c>
      <c r="D336" t="s">
        <v>625</v>
      </c>
      <c r="E336" t="s">
        <v>624</v>
      </c>
      <c r="F336" t="s">
        <v>623</v>
      </c>
      <c r="G336">
        <v>2040</v>
      </c>
      <c r="H336" s="6">
        <v>564168.4</v>
      </c>
      <c r="I336" s="5">
        <f t="shared" si="5"/>
        <v>1.6877287290953502E-2</v>
      </c>
    </row>
    <row r="337" spans="1:9" x14ac:dyDescent="0.2">
      <c r="A337" t="s">
        <v>424</v>
      </c>
      <c r="B337" t="str">
        <f>_xlfn.XLOOKUP(A337,'Country Code &amp; Info'!A:A,'Country Code &amp; Info'!B:B)</f>
        <v>Czech Republic</v>
      </c>
      <c r="C337" t="s">
        <v>626</v>
      </c>
      <c r="D337" t="s">
        <v>625</v>
      </c>
      <c r="E337" t="s">
        <v>624</v>
      </c>
      <c r="F337" t="s">
        <v>623</v>
      </c>
      <c r="G337">
        <v>2041</v>
      </c>
      <c r="H337" s="6">
        <v>573665.1</v>
      </c>
      <c r="I337" s="5">
        <f t="shared" si="5"/>
        <v>1.6833094515750879E-2</v>
      </c>
    </row>
    <row r="338" spans="1:9" x14ac:dyDescent="0.2">
      <c r="A338" t="s">
        <v>424</v>
      </c>
      <c r="B338" t="str">
        <f>_xlfn.XLOOKUP(A338,'Country Code &amp; Info'!A:A,'Country Code &amp; Info'!B:B)</f>
        <v>Czech Republic</v>
      </c>
      <c r="C338" t="s">
        <v>626</v>
      </c>
      <c r="D338" t="s">
        <v>625</v>
      </c>
      <c r="E338" t="s">
        <v>624</v>
      </c>
      <c r="F338" t="s">
        <v>623</v>
      </c>
      <c r="G338">
        <v>2042</v>
      </c>
      <c r="H338" s="6">
        <v>583264.30000000005</v>
      </c>
      <c r="I338" s="5">
        <f t="shared" si="5"/>
        <v>1.6733107870777086E-2</v>
      </c>
    </row>
    <row r="339" spans="1:9" x14ac:dyDescent="0.2">
      <c r="A339" t="s">
        <v>424</v>
      </c>
      <c r="B339" t="str">
        <f>_xlfn.XLOOKUP(A339,'Country Code &amp; Info'!A:A,'Country Code &amp; Info'!B:B)</f>
        <v>Czech Republic</v>
      </c>
      <c r="C339" t="s">
        <v>626</v>
      </c>
      <c r="D339" t="s">
        <v>625</v>
      </c>
      <c r="E339" t="s">
        <v>624</v>
      </c>
      <c r="F339" t="s">
        <v>623</v>
      </c>
      <c r="G339">
        <v>2043</v>
      </c>
      <c r="H339" s="6">
        <v>592950.5</v>
      </c>
      <c r="I339" s="5">
        <f t="shared" si="5"/>
        <v>1.6606879591293255E-2</v>
      </c>
    </row>
    <row r="340" spans="1:9" x14ac:dyDescent="0.2">
      <c r="A340" t="s">
        <v>424</v>
      </c>
      <c r="B340" t="str">
        <f>_xlfn.XLOOKUP(A340,'Country Code &amp; Info'!A:A,'Country Code &amp; Info'!B:B)</f>
        <v>Czech Republic</v>
      </c>
      <c r="C340" t="s">
        <v>626</v>
      </c>
      <c r="D340" t="s">
        <v>625</v>
      </c>
      <c r="E340" t="s">
        <v>624</v>
      </c>
      <c r="F340" t="s">
        <v>623</v>
      </c>
      <c r="G340">
        <v>2044</v>
      </c>
      <c r="H340" s="6">
        <v>602685.1</v>
      </c>
      <c r="I340" s="5">
        <f t="shared" si="5"/>
        <v>1.6417222010943533E-2</v>
      </c>
    </row>
    <row r="341" spans="1:9" x14ac:dyDescent="0.2">
      <c r="A341" t="s">
        <v>424</v>
      </c>
      <c r="B341" t="str">
        <f>_xlfn.XLOOKUP(A341,'Country Code &amp; Info'!A:A,'Country Code &amp; Info'!B:B)</f>
        <v>Czech Republic</v>
      </c>
      <c r="C341" t="s">
        <v>626</v>
      </c>
      <c r="D341" t="s">
        <v>625</v>
      </c>
      <c r="E341" t="s">
        <v>624</v>
      </c>
      <c r="F341" t="s">
        <v>623</v>
      </c>
      <c r="G341">
        <v>2045</v>
      </c>
      <c r="H341" s="6">
        <v>612424.69999999995</v>
      </c>
      <c r="I341" s="5">
        <f t="shared" si="5"/>
        <v>1.6160346423032435E-2</v>
      </c>
    </row>
    <row r="342" spans="1:9" x14ac:dyDescent="0.2">
      <c r="A342" t="s">
        <v>424</v>
      </c>
      <c r="B342" t="str">
        <f>_xlfn.XLOOKUP(A342,'Country Code &amp; Info'!A:A,'Country Code &amp; Info'!B:B)</f>
        <v>Czech Republic</v>
      </c>
      <c r="C342" t="s">
        <v>626</v>
      </c>
      <c r="D342" t="s">
        <v>625</v>
      </c>
      <c r="E342" t="s">
        <v>624</v>
      </c>
      <c r="F342" t="s">
        <v>623</v>
      </c>
      <c r="G342">
        <v>2046</v>
      </c>
      <c r="H342" s="6">
        <v>622130</v>
      </c>
      <c r="I342" s="5">
        <f t="shared" si="5"/>
        <v>1.5847336007186019E-2</v>
      </c>
    </row>
    <row r="343" spans="1:9" x14ac:dyDescent="0.2">
      <c r="A343" t="s">
        <v>424</v>
      </c>
      <c r="B343" t="str">
        <f>_xlfn.XLOOKUP(A343,'Country Code &amp; Info'!A:A,'Country Code &amp; Info'!B:B)</f>
        <v>Czech Republic</v>
      </c>
      <c r="C343" t="s">
        <v>626</v>
      </c>
      <c r="D343" t="s">
        <v>625</v>
      </c>
      <c r="E343" t="s">
        <v>624</v>
      </c>
      <c r="F343" t="s">
        <v>623</v>
      </c>
      <c r="G343">
        <v>2047</v>
      </c>
      <c r="H343" s="6">
        <v>631827.69999999995</v>
      </c>
      <c r="I343" s="5">
        <f t="shared" si="5"/>
        <v>1.5587899635124414E-2</v>
      </c>
    </row>
    <row r="344" spans="1:9" x14ac:dyDescent="0.2">
      <c r="A344" t="s">
        <v>424</v>
      </c>
      <c r="B344" t="str">
        <f>_xlfn.XLOOKUP(A344,'Country Code &amp; Info'!A:A,'Country Code &amp; Info'!B:B)</f>
        <v>Czech Republic</v>
      </c>
      <c r="C344" t="s">
        <v>626</v>
      </c>
      <c r="D344" t="s">
        <v>625</v>
      </c>
      <c r="E344" t="s">
        <v>624</v>
      </c>
      <c r="F344" t="s">
        <v>623</v>
      </c>
      <c r="G344">
        <v>2048</v>
      </c>
      <c r="H344" s="6">
        <v>641486.5</v>
      </c>
      <c r="I344" s="5">
        <f t="shared" si="5"/>
        <v>1.528707905652138E-2</v>
      </c>
    </row>
    <row r="345" spans="1:9" x14ac:dyDescent="0.2">
      <c r="A345" t="s">
        <v>424</v>
      </c>
      <c r="B345" t="str">
        <f>_xlfn.XLOOKUP(A345,'Country Code &amp; Info'!A:A,'Country Code &amp; Info'!B:B)</f>
        <v>Czech Republic</v>
      </c>
      <c r="C345" t="s">
        <v>626</v>
      </c>
      <c r="D345" t="s">
        <v>625</v>
      </c>
      <c r="E345" t="s">
        <v>624</v>
      </c>
      <c r="F345" t="s">
        <v>623</v>
      </c>
      <c r="G345">
        <v>2049</v>
      </c>
      <c r="H345" s="6">
        <v>651099.1</v>
      </c>
      <c r="I345" s="5">
        <f t="shared" si="5"/>
        <v>1.4984882768382501E-2</v>
      </c>
    </row>
    <row r="346" spans="1:9" x14ac:dyDescent="0.2">
      <c r="A346" t="s">
        <v>424</v>
      </c>
      <c r="B346" t="str">
        <f>_xlfn.XLOOKUP(A346,'Country Code &amp; Info'!A:A,'Country Code &amp; Info'!B:B)</f>
        <v>Czech Republic</v>
      </c>
      <c r="C346" t="s">
        <v>626</v>
      </c>
      <c r="D346" t="s">
        <v>625</v>
      </c>
      <c r="E346" t="s">
        <v>624</v>
      </c>
      <c r="F346" t="s">
        <v>623</v>
      </c>
      <c r="G346">
        <v>2050</v>
      </c>
      <c r="H346" s="6">
        <v>660699.5</v>
      </c>
      <c r="I346" s="5">
        <f t="shared" si="5"/>
        <v>1.4744913639106683E-2</v>
      </c>
    </row>
    <row r="347" spans="1:9" x14ac:dyDescent="0.2">
      <c r="A347" t="s">
        <v>424</v>
      </c>
      <c r="B347" t="str">
        <f>_xlfn.XLOOKUP(A347,'Country Code &amp; Info'!A:A,'Country Code &amp; Info'!B:B)</f>
        <v>Czech Republic</v>
      </c>
      <c r="C347" t="s">
        <v>626</v>
      </c>
      <c r="D347" t="s">
        <v>625</v>
      </c>
      <c r="E347" t="s">
        <v>624</v>
      </c>
      <c r="F347" t="s">
        <v>623</v>
      </c>
      <c r="G347">
        <v>2051</v>
      </c>
      <c r="H347" s="6">
        <v>670356.6</v>
      </c>
      <c r="I347" s="5">
        <f t="shared" si="5"/>
        <v>1.4616478444436476E-2</v>
      </c>
    </row>
    <row r="348" spans="1:9" x14ac:dyDescent="0.2">
      <c r="A348" t="s">
        <v>424</v>
      </c>
      <c r="B348" t="str">
        <f>_xlfn.XLOOKUP(A348,'Country Code &amp; Info'!A:A,'Country Code &amp; Info'!B:B)</f>
        <v>Czech Republic</v>
      </c>
      <c r="C348" t="s">
        <v>626</v>
      </c>
      <c r="D348" t="s">
        <v>625</v>
      </c>
      <c r="E348" t="s">
        <v>624</v>
      </c>
      <c r="F348" t="s">
        <v>623</v>
      </c>
      <c r="G348">
        <v>2052</v>
      </c>
      <c r="H348" s="6">
        <v>680098</v>
      </c>
      <c r="I348" s="5">
        <f t="shared" si="5"/>
        <v>1.4531668667094433E-2</v>
      </c>
    </row>
    <row r="349" spans="1:9" x14ac:dyDescent="0.2">
      <c r="A349" t="s">
        <v>424</v>
      </c>
      <c r="B349" t="str">
        <f>_xlfn.XLOOKUP(A349,'Country Code &amp; Info'!A:A,'Country Code &amp; Info'!B:B)</f>
        <v>Czech Republic</v>
      </c>
      <c r="C349" t="s">
        <v>626</v>
      </c>
      <c r="D349" t="s">
        <v>625</v>
      </c>
      <c r="E349" t="s">
        <v>624</v>
      </c>
      <c r="F349" t="s">
        <v>623</v>
      </c>
      <c r="G349">
        <v>2053</v>
      </c>
      <c r="H349" s="6">
        <v>690039.1</v>
      </c>
      <c r="I349" s="5">
        <f t="shared" si="5"/>
        <v>1.4617158115447948E-2</v>
      </c>
    </row>
    <row r="350" spans="1:9" x14ac:dyDescent="0.2">
      <c r="A350" t="s">
        <v>424</v>
      </c>
      <c r="B350" t="str">
        <f>_xlfn.XLOOKUP(A350,'Country Code &amp; Info'!A:A,'Country Code &amp; Info'!B:B)</f>
        <v>Czech Republic</v>
      </c>
      <c r="C350" t="s">
        <v>626</v>
      </c>
      <c r="D350" t="s">
        <v>625</v>
      </c>
      <c r="E350" t="s">
        <v>624</v>
      </c>
      <c r="F350" t="s">
        <v>623</v>
      </c>
      <c r="G350">
        <v>2054</v>
      </c>
      <c r="H350" s="6">
        <v>700295.1</v>
      </c>
      <c r="I350" s="5">
        <f t="shared" si="5"/>
        <v>1.4862925883475375E-2</v>
      </c>
    </row>
    <row r="351" spans="1:9" x14ac:dyDescent="0.2">
      <c r="A351" t="s">
        <v>424</v>
      </c>
      <c r="B351" t="str">
        <f>_xlfn.XLOOKUP(A351,'Country Code &amp; Info'!A:A,'Country Code &amp; Info'!B:B)</f>
        <v>Czech Republic</v>
      </c>
      <c r="C351" t="s">
        <v>626</v>
      </c>
      <c r="D351" t="s">
        <v>625</v>
      </c>
      <c r="E351" t="s">
        <v>624</v>
      </c>
      <c r="F351" t="s">
        <v>623</v>
      </c>
      <c r="G351">
        <v>2055</v>
      </c>
      <c r="H351" s="6">
        <v>710972.7</v>
      </c>
      <c r="I351" s="5">
        <f t="shared" si="5"/>
        <v>1.5247286465377208E-2</v>
      </c>
    </row>
    <row r="352" spans="1:9" x14ac:dyDescent="0.2">
      <c r="A352" t="s">
        <v>424</v>
      </c>
      <c r="B352" t="str">
        <f>_xlfn.XLOOKUP(A352,'Country Code &amp; Info'!A:A,'Country Code &amp; Info'!B:B)</f>
        <v>Czech Republic</v>
      </c>
      <c r="C352" t="s">
        <v>626</v>
      </c>
      <c r="D352" t="s">
        <v>625</v>
      </c>
      <c r="E352" t="s">
        <v>624</v>
      </c>
      <c r="F352" t="s">
        <v>623</v>
      </c>
      <c r="G352">
        <v>2056</v>
      </c>
      <c r="H352" s="6">
        <v>722126.6</v>
      </c>
      <c r="I352" s="5">
        <f t="shared" si="5"/>
        <v>1.5688225441005121E-2</v>
      </c>
    </row>
    <row r="353" spans="1:9" x14ac:dyDescent="0.2">
      <c r="A353" t="s">
        <v>424</v>
      </c>
      <c r="B353" t="str">
        <f>_xlfn.XLOOKUP(A353,'Country Code &amp; Info'!A:A,'Country Code &amp; Info'!B:B)</f>
        <v>Czech Republic</v>
      </c>
      <c r="C353" t="s">
        <v>626</v>
      </c>
      <c r="D353" t="s">
        <v>625</v>
      </c>
      <c r="E353" t="s">
        <v>624</v>
      </c>
      <c r="F353" t="s">
        <v>623</v>
      </c>
      <c r="G353">
        <v>2057</v>
      </c>
      <c r="H353" s="6">
        <v>733751.1</v>
      </c>
      <c r="I353" s="5">
        <f t="shared" si="5"/>
        <v>1.6097592859756205E-2</v>
      </c>
    </row>
    <row r="354" spans="1:9" x14ac:dyDescent="0.2">
      <c r="A354" t="s">
        <v>424</v>
      </c>
      <c r="B354" t="str">
        <f>_xlfn.XLOOKUP(A354,'Country Code &amp; Info'!A:A,'Country Code &amp; Info'!B:B)</f>
        <v>Czech Republic</v>
      </c>
      <c r="C354" t="s">
        <v>626</v>
      </c>
      <c r="D354" t="s">
        <v>625</v>
      </c>
      <c r="E354" t="s">
        <v>624</v>
      </c>
      <c r="F354" t="s">
        <v>623</v>
      </c>
      <c r="G354">
        <v>2058</v>
      </c>
      <c r="H354" s="6">
        <v>745793.4</v>
      </c>
      <c r="I354" s="5">
        <f t="shared" si="5"/>
        <v>1.6411968581716563E-2</v>
      </c>
    </row>
    <row r="355" spans="1:9" x14ac:dyDescent="0.2">
      <c r="A355" t="s">
        <v>424</v>
      </c>
      <c r="B355" t="str">
        <f>_xlfn.XLOOKUP(A355,'Country Code &amp; Info'!A:A,'Country Code &amp; Info'!B:B)</f>
        <v>Czech Republic</v>
      </c>
      <c r="C355" t="s">
        <v>626</v>
      </c>
      <c r="D355" t="s">
        <v>625</v>
      </c>
      <c r="E355" t="s">
        <v>624</v>
      </c>
      <c r="F355" t="s">
        <v>623</v>
      </c>
      <c r="G355">
        <v>2059</v>
      </c>
      <c r="H355" s="6">
        <v>758174</v>
      </c>
      <c r="I355" s="5">
        <f t="shared" si="5"/>
        <v>1.6600575977207654E-2</v>
      </c>
    </row>
    <row r="356" spans="1:9" x14ac:dyDescent="0.2">
      <c r="A356" t="s">
        <v>424</v>
      </c>
      <c r="B356" t="str">
        <f>_xlfn.XLOOKUP(A356,'Country Code &amp; Info'!A:A,'Country Code &amp; Info'!B:B)</f>
        <v>Czech Republic</v>
      </c>
      <c r="C356" t="s">
        <v>626</v>
      </c>
      <c r="D356" t="s">
        <v>625</v>
      </c>
      <c r="E356" t="s">
        <v>624</v>
      </c>
      <c r="F356" t="s">
        <v>623</v>
      </c>
      <c r="G356">
        <v>2060</v>
      </c>
      <c r="H356" s="6">
        <v>770808.1</v>
      </c>
      <c r="I356" s="5">
        <f t="shared" si="5"/>
        <v>1.666385288865091E-2</v>
      </c>
    </row>
    <row r="357" spans="1:9" x14ac:dyDescent="0.2">
      <c r="A357" t="s">
        <v>416</v>
      </c>
      <c r="B357" t="str">
        <f>_xlfn.XLOOKUP(A357,'Country Code &amp; Info'!A:A,'Country Code &amp; Info'!B:B)</f>
        <v>Denmark</v>
      </c>
      <c r="C357" t="s">
        <v>626</v>
      </c>
      <c r="D357" t="s">
        <v>625</v>
      </c>
      <c r="E357" t="s">
        <v>624</v>
      </c>
      <c r="F357" t="s">
        <v>623</v>
      </c>
      <c r="G357">
        <v>1990</v>
      </c>
      <c r="H357" s="6">
        <v>169906.63657559999</v>
      </c>
      <c r="I357" s="5">
        <f t="shared" si="5"/>
        <v>0</v>
      </c>
    </row>
    <row r="358" spans="1:9" x14ac:dyDescent="0.2">
      <c r="A358" t="s">
        <v>416</v>
      </c>
      <c r="B358" t="str">
        <f>_xlfn.XLOOKUP(A358,'Country Code &amp; Info'!A:A,'Country Code &amp; Info'!B:B)</f>
        <v>Denmark</v>
      </c>
      <c r="C358" t="s">
        <v>626</v>
      </c>
      <c r="D358" t="s">
        <v>625</v>
      </c>
      <c r="E358" t="s">
        <v>624</v>
      </c>
      <c r="F358" t="s">
        <v>623</v>
      </c>
      <c r="G358">
        <v>1991</v>
      </c>
      <c r="H358" s="6">
        <v>172274.55065941901</v>
      </c>
      <c r="I358" s="5">
        <f t="shared" si="5"/>
        <v>1.3936560287128197E-2</v>
      </c>
    </row>
    <row r="359" spans="1:9" x14ac:dyDescent="0.2">
      <c r="A359" t="s">
        <v>416</v>
      </c>
      <c r="B359" t="str">
        <f>_xlfn.XLOOKUP(A359,'Country Code &amp; Info'!A:A,'Country Code &amp; Info'!B:B)</f>
        <v>Denmark</v>
      </c>
      <c r="C359" t="s">
        <v>626</v>
      </c>
      <c r="D359" t="s">
        <v>625</v>
      </c>
      <c r="E359" t="s">
        <v>624</v>
      </c>
      <c r="F359" t="s">
        <v>623</v>
      </c>
      <c r="G359">
        <v>1992</v>
      </c>
      <c r="H359" s="6">
        <v>175645.98354116399</v>
      </c>
      <c r="I359" s="5">
        <f t="shared" si="5"/>
        <v>1.9570115660380916E-2</v>
      </c>
    </row>
    <row r="360" spans="1:9" x14ac:dyDescent="0.2">
      <c r="A360" t="s">
        <v>416</v>
      </c>
      <c r="B360" t="str">
        <f>_xlfn.XLOOKUP(A360,'Country Code &amp; Info'!A:A,'Country Code &amp; Info'!B:B)</f>
        <v>Denmark</v>
      </c>
      <c r="C360" t="s">
        <v>626</v>
      </c>
      <c r="D360" t="s">
        <v>625</v>
      </c>
      <c r="E360" t="s">
        <v>624</v>
      </c>
      <c r="F360" t="s">
        <v>623</v>
      </c>
      <c r="G360">
        <v>1993</v>
      </c>
      <c r="H360" s="6">
        <v>175664.706398779</v>
      </c>
      <c r="I360" s="5">
        <f t="shared" si="5"/>
        <v>1.0659428264481186E-4</v>
      </c>
    </row>
    <row r="361" spans="1:9" x14ac:dyDescent="0.2">
      <c r="A361" t="s">
        <v>416</v>
      </c>
      <c r="B361" t="str">
        <f>_xlfn.XLOOKUP(A361,'Country Code &amp; Info'!A:A,'Country Code &amp; Info'!B:B)</f>
        <v>Denmark</v>
      </c>
      <c r="C361" t="s">
        <v>626</v>
      </c>
      <c r="D361" t="s">
        <v>625</v>
      </c>
      <c r="E361" t="s">
        <v>624</v>
      </c>
      <c r="F361" t="s">
        <v>623</v>
      </c>
      <c r="G361">
        <v>1994</v>
      </c>
      <c r="H361" s="6">
        <v>185031.936654964</v>
      </c>
      <c r="I361" s="5">
        <f t="shared" si="5"/>
        <v>5.3324486450455844E-2</v>
      </c>
    </row>
    <row r="362" spans="1:9" x14ac:dyDescent="0.2">
      <c r="A362" t="s">
        <v>416</v>
      </c>
      <c r="B362" t="str">
        <f>_xlfn.XLOOKUP(A362,'Country Code &amp; Info'!A:A,'Country Code &amp; Info'!B:B)</f>
        <v>Denmark</v>
      </c>
      <c r="C362" t="s">
        <v>626</v>
      </c>
      <c r="D362" t="s">
        <v>625</v>
      </c>
      <c r="E362" t="s">
        <v>624</v>
      </c>
      <c r="F362" t="s">
        <v>623</v>
      </c>
      <c r="G362">
        <v>1995</v>
      </c>
      <c r="H362" s="6">
        <v>190634.02661505601</v>
      </c>
      <c r="I362" s="5">
        <f t="shared" si="5"/>
        <v>3.027634072997043E-2</v>
      </c>
    </row>
    <row r="363" spans="1:9" x14ac:dyDescent="0.2">
      <c r="A363" t="s">
        <v>416</v>
      </c>
      <c r="B363" t="str">
        <f>_xlfn.XLOOKUP(A363,'Country Code &amp; Info'!A:A,'Country Code &amp; Info'!B:B)</f>
        <v>Denmark</v>
      </c>
      <c r="C363" t="s">
        <v>626</v>
      </c>
      <c r="D363" t="s">
        <v>625</v>
      </c>
      <c r="E363" t="s">
        <v>624</v>
      </c>
      <c r="F363" t="s">
        <v>623</v>
      </c>
      <c r="G363">
        <v>1996</v>
      </c>
      <c r="H363" s="6">
        <v>196162.54365579001</v>
      </c>
      <c r="I363" s="5">
        <f t="shared" si="5"/>
        <v>2.9000683345464129E-2</v>
      </c>
    </row>
    <row r="364" spans="1:9" x14ac:dyDescent="0.2">
      <c r="A364" t="s">
        <v>416</v>
      </c>
      <c r="B364" t="str">
        <f>_xlfn.XLOOKUP(A364,'Country Code &amp; Info'!A:A,'Country Code &amp; Info'!B:B)</f>
        <v>Denmark</v>
      </c>
      <c r="C364" t="s">
        <v>626</v>
      </c>
      <c r="D364" t="s">
        <v>625</v>
      </c>
      <c r="E364" t="s">
        <v>624</v>
      </c>
      <c r="F364" t="s">
        <v>623</v>
      </c>
      <c r="G364">
        <v>1997</v>
      </c>
      <c r="H364" s="6">
        <v>202559.30025562699</v>
      </c>
      <c r="I364" s="5">
        <f t="shared" si="5"/>
        <v>3.2609470088547976E-2</v>
      </c>
    </row>
    <row r="365" spans="1:9" x14ac:dyDescent="0.2">
      <c r="A365" t="s">
        <v>416</v>
      </c>
      <c r="B365" t="str">
        <f>_xlfn.XLOOKUP(A365,'Country Code &amp; Info'!A:A,'Country Code &amp; Info'!B:B)</f>
        <v>Denmark</v>
      </c>
      <c r="C365" t="s">
        <v>626</v>
      </c>
      <c r="D365" t="s">
        <v>625</v>
      </c>
      <c r="E365" t="s">
        <v>624</v>
      </c>
      <c r="F365" t="s">
        <v>623</v>
      </c>
      <c r="G365">
        <v>1998</v>
      </c>
      <c r="H365" s="6">
        <v>207052.39052982401</v>
      </c>
      <c r="I365" s="5">
        <f t="shared" si="5"/>
        <v>2.2181604441399605E-2</v>
      </c>
    </row>
    <row r="366" spans="1:9" x14ac:dyDescent="0.2">
      <c r="A366" t="s">
        <v>416</v>
      </c>
      <c r="B366" t="str">
        <f>_xlfn.XLOOKUP(A366,'Country Code &amp; Info'!A:A,'Country Code &amp; Info'!B:B)</f>
        <v>Denmark</v>
      </c>
      <c r="C366" t="s">
        <v>626</v>
      </c>
      <c r="D366" t="s">
        <v>625</v>
      </c>
      <c r="E366" t="s">
        <v>624</v>
      </c>
      <c r="F366" t="s">
        <v>623</v>
      </c>
      <c r="G366">
        <v>1999</v>
      </c>
      <c r="H366" s="6">
        <v>213156.17396332399</v>
      </c>
      <c r="I366" s="5">
        <f t="shared" si="5"/>
        <v>2.9479415416943988E-2</v>
      </c>
    </row>
    <row r="367" spans="1:9" x14ac:dyDescent="0.2">
      <c r="A367" t="s">
        <v>416</v>
      </c>
      <c r="B367" t="str">
        <f>_xlfn.XLOOKUP(A367,'Country Code &amp; Info'!A:A,'Country Code &amp; Info'!B:B)</f>
        <v>Denmark</v>
      </c>
      <c r="C367" t="s">
        <v>626</v>
      </c>
      <c r="D367" t="s">
        <v>625</v>
      </c>
      <c r="E367" t="s">
        <v>624</v>
      </c>
      <c r="F367" t="s">
        <v>623</v>
      </c>
      <c r="G367">
        <v>2000</v>
      </c>
      <c r="H367" s="6">
        <v>221143.05494931099</v>
      </c>
      <c r="I367" s="5">
        <f t="shared" si="5"/>
        <v>3.7469620689294381E-2</v>
      </c>
    </row>
    <row r="368" spans="1:9" x14ac:dyDescent="0.2">
      <c r="A368" t="s">
        <v>416</v>
      </c>
      <c r="B368" t="str">
        <f>_xlfn.XLOOKUP(A368,'Country Code &amp; Info'!A:A,'Country Code &amp; Info'!B:B)</f>
        <v>Denmark</v>
      </c>
      <c r="C368" t="s">
        <v>626</v>
      </c>
      <c r="D368" t="s">
        <v>625</v>
      </c>
      <c r="E368" t="s">
        <v>624</v>
      </c>
      <c r="F368" t="s">
        <v>623</v>
      </c>
      <c r="G368">
        <v>2001</v>
      </c>
      <c r="H368" s="6">
        <v>222963.259522345</v>
      </c>
      <c r="I368" s="5">
        <f t="shared" si="5"/>
        <v>8.2308918697502342E-3</v>
      </c>
    </row>
    <row r="369" spans="1:9" x14ac:dyDescent="0.2">
      <c r="A369" t="s">
        <v>416</v>
      </c>
      <c r="B369" t="str">
        <f>_xlfn.XLOOKUP(A369,'Country Code &amp; Info'!A:A,'Country Code &amp; Info'!B:B)</f>
        <v>Denmark</v>
      </c>
      <c r="C369" t="s">
        <v>626</v>
      </c>
      <c r="D369" t="s">
        <v>625</v>
      </c>
      <c r="E369" t="s">
        <v>624</v>
      </c>
      <c r="F369" t="s">
        <v>623</v>
      </c>
      <c r="G369">
        <v>2002</v>
      </c>
      <c r="H369" s="6">
        <v>224003.16922662</v>
      </c>
      <c r="I369" s="5">
        <f t="shared" si="5"/>
        <v>4.6640406428519743E-3</v>
      </c>
    </row>
    <row r="370" spans="1:9" x14ac:dyDescent="0.2">
      <c r="A370" t="s">
        <v>416</v>
      </c>
      <c r="B370" t="str">
        <f>_xlfn.XLOOKUP(A370,'Country Code &amp; Info'!A:A,'Country Code &amp; Info'!B:B)</f>
        <v>Denmark</v>
      </c>
      <c r="C370" t="s">
        <v>626</v>
      </c>
      <c r="D370" t="s">
        <v>625</v>
      </c>
      <c r="E370" t="s">
        <v>624</v>
      </c>
      <c r="F370" t="s">
        <v>623</v>
      </c>
      <c r="G370">
        <v>2003</v>
      </c>
      <c r="H370" s="6">
        <v>224876.814681232</v>
      </c>
      <c r="I370" s="5">
        <f t="shared" si="5"/>
        <v>3.9001477417854868E-3</v>
      </c>
    </row>
    <row r="371" spans="1:9" x14ac:dyDescent="0.2">
      <c r="A371" t="s">
        <v>416</v>
      </c>
      <c r="B371" t="str">
        <f>_xlfn.XLOOKUP(A371,'Country Code &amp; Info'!A:A,'Country Code &amp; Info'!B:B)</f>
        <v>Denmark</v>
      </c>
      <c r="C371" t="s">
        <v>626</v>
      </c>
      <c r="D371" t="s">
        <v>625</v>
      </c>
      <c r="E371" t="s">
        <v>624</v>
      </c>
      <c r="F371" t="s">
        <v>623</v>
      </c>
      <c r="G371">
        <v>2004</v>
      </c>
      <c r="H371" s="6">
        <v>230877.094993412</v>
      </c>
      <c r="I371" s="5">
        <f t="shared" si="5"/>
        <v>2.6682520920111363E-2</v>
      </c>
    </row>
    <row r="372" spans="1:9" x14ac:dyDescent="0.2">
      <c r="A372" t="s">
        <v>416</v>
      </c>
      <c r="B372" t="str">
        <f>_xlfn.XLOOKUP(A372,'Country Code &amp; Info'!A:A,'Country Code &amp; Info'!B:B)</f>
        <v>Denmark</v>
      </c>
      <c r="C372" t="s">
        <v>626</v>
      </c>
      <c r="D372" t="s">
        <v>625</v>
      </c>
      <c r="E372" t="s">
        <v>624</v>
      </c>
      <c r="F372" t="s">
        <v>623</v>
      </c>
      <c r="G372">
        <v>2005</v>
      </c>
      <c r="H372" s="6">
        <v>236271.78315753301</v>
      </c>
      <c r="I372" s="5">
        <f t="shared" si="5"/>
        <v>2.3366060475920936E-2</v>
      </c>
    </row>
    <row r="373" spans="1:9" x14ac:dyDescent="0.2">
      <c r="A373" t="s">
        <v>416</v>
      </c>
      <c r="B373" t="str">
        <f>_xlfn.XLOOKUP(A373,'Country Code &amp; Info'!A:A,'Country Code &amp; Info'!B:B)</f>
        <v>Denmark</v>
      </c>
      <c r="C373" t="s">
        <v>626</v>
      </c>
      <c r="D373" t="s">
        <v>625</v>
      </c>
      <c r="E373" t="s">
        <v>624</v>
      </c>
      <c r="F373" t="s">
        <v>623</v>
      </c>
      <c r="G373">
        <v>2006</v>
      </c>
      <c r="H373" s="6">
        <v>245517.051137003</v>
      </c>
      <c r="I373" s="5">
        <f t="shared" si="5"/>
        <v>3.9129801518896334E-2</v>
      </c>
    </row>
    <row r="374" spans="1:9" x14ac:dyDescent="0.2">
      <c r="A374" t="s">
        <v>416</v>
      </c>
      <c r="B374" t="str">
        <f>_xlfn.XLOOKUP(A374,'Country Code &amp; Info'!A:A,'Country Code &amp; Info'!B:B)</f>
        <v>Denmark</v>
      </c>
      <c r="C374" t="s">
        <v>626</v>
      </c>
      <c r="D374" t="s">
        <v>625</v>
      </c>
      <c r="E374" t="s">
        <v>624</v>
      </c>
      <c r="F374" t="s">
        <v>623</v>
      </c>
      <c r="G374">
        <v>2007</v>
      </c>
      <c r="H374" s="6">
        <v>247749.42227978</v>
      </c>
      <c r="I374" s="5">
        <f t="shared" si="5"/>
        <v>9.0925299584643238E-3</v>
      </c>
    </row>
    <row r="375" spans="1:9" x14ac:dyDescent="0.2">
      <c r="A375" t="s">
        <v>416</v>
      </c>
      <c r="B375" t="str">
        <f>_xlfn.XLOOKUP(A375,'Country Code &amp; Info'!A:A,'Country Code &amp; Info'!B:B)</f>
        <v>Denmark</v>
      </c>
      <c r="C375" t="s">
        <v>626</v>
      </c>
      <c r="D375" t="s">
        <v>625</v>
      </c>
      <c r="E375" t="s">
        <v>624</v>
      </c>
      <c r="F375" t="s">
        <v>623</v>
      </c>
      <c r="G375">
        <v>2008</v>
      </c>
      <c r="H375" s="6">
        <v>246481.01460194</v>
      </c>
      <c r="I375" s="5">
        <f t="shared" si="5"/>
        <v>-5.1197200226267281E-3</v>
      </c>
    </row>
    <row r="376" spans="1:9" x14ac:dyDescent="0.2">
      <c r="A376" t="s">
        <v>416</v>
      </c>
      <c r="B376" t="str">
        <f>_xlfn.XLOOKUP(A376,'Country Code &amp; Info'!A:A,'Country Code &amp; Info'!B:B)</f>
        <v>Denmark</v>
      </c>
      <c r="C376" t="s">
        <v>626</v>
      </c>
      <c r="D376" t="s">
        <v>625</v>
      </c>
      <c r="E376" t="s">
        <v>624</v>
      </c>
      <c r="F376" t="s">
        <v>623</v>
      </c>
      <c r="G376">
        <v>2009</v>
      </c>
      <c r="H376" s="6">
        <v>234387.23524283699</v>
      </c>
      <c r="I376" s="5">
        <f t="shared" si="5"/>
        <v>-4.9065764268433121E-2</v>
      </c>
    </row>
    <row r="377" spans="1:9" x14ac:dyDescent="0.2">
      <c r="A377" t="s">
        <v>416</v>
      </c>
      <c r="B377" t="str">
        <f>_xlfn.XLOOKUP(A377,'Country Code &amp; Info'!A:A,'Country Code &amp; Info'!B:B)</f>
        <v>Denmark</v>
      </c>
      <c r="C377" t="s">
        <v>626</v>
      </c>
      <c r="D377" t="s">
        <v>625</v>
      </c>
      <c r="E377" t="s">
        <v>624</v>
      </c>
      <c r="F377" t="s">
        <v>623</v>
      </c>
      <c r="G377">
        <v>2010</v>
      </c>
      <c r="H377" s="6">
        <v>238772.471309085</v>
      </c>
      <c r="I377" s="5">
        <f t="shared" si="5"/>
        <v>1.8709363851255212E-2</v>
      </c>
    </row>
    <row r="378" spans="1:9" x14ac:dyDescent="0.2">
      <c r="A378" t="s">
        <v>416</v>
      </c>
      <c r="B378" t="str">
        <f>_xlfn.XLOOKUP(A378,'Country Code &amp; Info'!A:A,'Country Code &amp; Info'!B:B)</f>
        <v>Denmark</v>
      </c>
      <c r="C378" t="s">
        <v>626</v>
      </c>
      <c r="D378" t="s">
        <v>625</v>
      </c>
      <c r="E378" t="s">
        <v>624</v>
      </c>
      <c r="F378" t="s">
        <v>623</v>
      </c>
      <c r="G378">
        <v>2011</v>
      </c>
      <c r="H378" s="6">
        <v>241964.45483017</v>
      </c>
      <c r="I378" s="5">
        <f t="shared" si="5"/>
        <v>1.3368306252327766E-2</v>
      </c>
    </row>
    <row r="379" spans="1:9" x14ac:dyDescent="0.2">
      <c r="A379" t="s">
        <v>416</v>
      </c>
      <c r="B379" t="str">
        <f>_xlfn.XLOOKUP(A379,'Country Code &amp; Info'!A:A,'Country Code &amp; Info'!B:B)</f>
        <v>Denmark</v>
      </c>
      <c r="C379" t="s">
        <v>626</v>
      </c>
      <c r="D379" t="s">
        <v>625</v>
      </c>
      <c r="E379" t="s">
        <v>624</v>
      </c>
      <c r="F379" t="s">
        <v>623</v>
      </c>
      <c r="G379">
        <v>2012</v>
      </c>
      <c r="H379" s="6">
        <v>242512.42804317499</v>
      </c>
      <c r="I379" s="5">
        <f t="shared" si="5"/>
        <v>2.2646847587164398E-3</v>
      </c>
    </row>
    <row r="380" spans="1:9" x14ac:dyDescent="0.2">
      <c r="A380" t="s">
        <v>416</v>
      </c>
      <c r="B380" t="str">
        <f>_xlfn.XLOOKUP(A380,'Country Code &amp; Info'!A:A,'Country Code &amp; Info'!B:B)</f>
        <v>Denmark</v>
      </c>
      <c r="C380" t="s">
        <v>626</v>
      </c>
      <c r="D380" t="s">
        <v>625</v>
      </c>
      <c r="E380" t="s">
        <v>624</v>
      </c>
      <c r="F380" t="s">
        <v>623</v>
      </c>
      <c r="G380">
        <v>2013</v>
      </c>
      <c r="H380" s="6">
        <v>244775.91604790301</v>
      </c>
      <c r="I380" s="5">
        <f t="shared" si="5"/>
        <v>9.3334928151600494E-3</v>
      </c>
    </row>
    <row r="381" spans="1:9" x14ac:dyDescent="0.2">
      <c r="A381" t="s">
        <v>416</v>
      </c>
      <c r="B381" t="str">
        <f>_xlfn.XLOOKUP(A381,'Country Code &amp; Info'!A:A,'Country Code &amp; Info'!B:B)</f>
        <v>Denmark</v>
      </c>
      <c r="C381" t="s">
        <v>626</v>
      </c>
      <c r="D381" t="s">
        <v>625</v>
      </c>
      <c r="E381" t="s">
        <v>624</v>
      </c>
      <c r="F381" t="s">
        <v>623</v>
      </c>
      <c r="G381">
        <v>2014</v>
      </c>
      <c r="H381" s="6">
        <v>248739.88781782001</v>
      </c>
      <c r="I381" s="5">
        <f t="shared" si="5"/>
        <v>1.619428836757475E-2</v>
      </c>
    </row>
    <row r="382" spans="1:9" x14ac:dyDescent="0.2">
      <c r="A382" t="s">
        <v>416</v>
      </c>
      <c r="B382" t="str">
        <f>_xlfn.XLOOKUP(A382,'Country Code &amp; Info'!A:A,'Country Code &amp; Info'!B:B)</f>
        <v>Denmark</v>
      </c>
      <c r="C382" t="s">
        <v>626</v>
      </c>
      <c r="D382" t="s">
        <v>625</v>
      </c>
      <c r="E382" t="s">
        <v>624</v>
      </c>
      <c r="F382" t="s">
        <v>623</v>
      </c>
      <c r="G382">
        <v>2015</v>
      </c>
      <c r="H382" s="6">
        <v>252736.031258567</v>
      </c>
      <c r="I382" s="5">
        <f t="shared" si="5"/>
        <v>1.6065551350870733E-2</v>
      </c>
    </row>
    <row r="383" spans="1:9" x14ac:dyDescent="0.2">
      <c r="A383" t="s">
        <v>416</v>
      </c>
      <c r="B383" t="str">
        <f>_xlfn.XLOOKUP(A383,'Country Code &amp; Info'!A:A,'Country Code &amp; Info'!B:B)</f>
        <v>Denmark</v>
      </c>
      <c r="C383" t="s">
        <v>626</v>
      </c>
      <c r="D383" t="s">
        <v>625</v>
      </c>
      <c r="E383" t="s">
        <v>624</v>
      </c>
      <c r="F383" t="s">
        <v>623</v>
      </c>
      <c r="G383">
        <v>2016</v>
      </c>
      <c r="H383" s="6">
        <v>257699.961846441</v>
      </c>
      <c r="I383" s="5">
        <f t="shared" si="5"/>
        <v>1.9640771294677561E-2</v>
      </c>
    </row>
    <row r="384" spans="1:9" x14ac:dyDescent="0.2">
      <c r="A384" t="s">
        <v>416</v>
      </c>
      <c r="B384" t="str">
        <f>_xlfn.XLOOKUP(A384,'Country Code &amp; Info'!A:A,'Country Code &amp; Info'!B:B)</f>
        <v>Denmark</v>
      </c>
      <c r="C384" t="s">
        <v>626</v>
      </c>
      <c r="D384" t="s">
        <v>625</v>
      </c>
      <c r="E384" t="s">
        <v>624</v>
      </c>
      <c r="F384" t="s">
        <v>623</v>
      </c>
      <c r="G384">
        <v>2017</v>
      </c>
      <c r="H384" s="6">
        <v>263472.79899393499</v>
      </c>
      <c r="I384" s="5">
        <f t="shared" si="5"/>
        <v>2.2401389220747747E-2</v>
      </c>
    </row>
    <row r="385" spans="1:9" x14ac:dyDescent="0.2">
      <c r="A385" t="s">
        <v>416</v>
      </c>
      <c r="B385" t="str">
        <f>_xlfn.XLOOKUP(A385,'Country Code &amp; Info'!A:A,'Country Code &amp; Info'!B:B)</f>
        <v>Denmark</v>
      </c>
      <c r="C385" t="s">
        <v>626</v>
      </c>
      <c r="D385" t="s">
        <v>625</v>
      </c>
      <c r="E385" t="s">
        <v>624</v>
      </c>
      <c r="F385" t="s">
        <v>623</v>
      </c>
      <c r="G385">
        <v>2018</v>
      </c>
      <c r="H385" s="6">
        <v>267852.13786391902</v>
      </c>
      <c r="I385" s="5">
        <f t="shared" si="5"/>
        <v>1.662159770081173E-2</v>
      </c>
    </row>
    <row r="386" spans="1:9" x14ac:dyDescent="0.2">
      <c r="A386" t="s">
        <v>416</v>
      </c>
      <c r="B386" t="str">
        <f>_xlfn.XLOOKUP(A386,'Country Code &amp; Info'!A:A,'Country Code &amp; Info'!B:B)</f>
        <v>Denmark</v>
      </c>
      <c r="C386" t="s">
        <v>626</v>
      </c>
      <c r="D386" t="s">
        <v>625</v>
      </c>
      <c r="E386" t="s">
        <v>624</v>
      </c>
      <c r="F386" t="s">
        <v>623</v>
      </c>
      <c r="G386">
        <v>2019</v>
      </c>
      <c r="H386" s="6">
        <v>273072.20214765897</v>
      </c>
      <c r="I386" s="5">
        <f t="shared" si="5"/>
        <v>1.948860414320075E-2</v>
      </c>
    </row>
    <row r="387" spans="1:9" x14ac:dyDescent="0.2">
      <c r="A387" t="s">
        <v>416</v>
      </c>
      <c r="B387" t="str">
        <f>_xlfn.XLOOKUP(A387,'Country Code &amp; Info'!A:A,'Country Code &amp; Info'!B:B)</f>
        <v>Denmark</v>
      </c>
      <c r="C387" t="s">
        <v>626</v>
      </c>
      <c r="D387" t="s">
        <v>625</v>
      </c>
      <c r="E387" t="s">
        <v>624</v>
      </c>
      <c r="F387" t="s">
        <v>623</v>
      </c>
      <c r="G387">
        <v>2020</v>
      </c>
      <c r="H387" s="6">
        <v>276756.8</v>
      </c>
      <c r="I387" s="5">
        <f t="shared" ref="I387:I450" si="6">IF(A387=A386, H387/H386-1, 0)</f>
        <v>1.3493126811745748E-2</v>
      </c>
    </row>
    <row r="388" spans="1:9" x14ac:dyDescent="0.2">
      <c r="A388" t="s">
        <v>416</v>
      </c>
      <c r="B388" t="str">
        <f>_xlfn.XLOOKUP(A388,'Country Code &amp; Info'!A:A,'Country Code &amp; Info'!B:B)</f>
        <v>Denmark</v>
      </c>
      <c r="C388" t="s">
        <v>626</v>
      </c>
      <c r="D388" t="s">
        <v>625</v>
      </c>
      <c r="E388" t="s">
        <v>624</v>
      </c>
      <c r="F388" t="s">
        <v>623</v>
      </c>
      <c r="G388">
        <v>2021</v>
      </c>
      <c r="H388" s="6">
        <v>280674.90000000002</v>
      </c>
      <c r="I388" s="5">
        <f t="shared" si="6"/>
        <v>1.4157195053563498E-2</v>
      </c>
    </row>
    <row r="389" spans="1:9" x14ac:dyDescent="0.2">
      <c r="A389" t="s">
        <v>416</v>
      </c>
      <c r="B389" t="str">
        <f>_xlfn.XLOOKUP(A389,'Country Code &amp; Info'!A:A,'Country Code &amp; Info'!B:B)</f>
        <v>Denmark</v>
      </c>
      <c r="C389" t="s">
        <v>626</v>
      </c>
      <c r="D389" t="s">
        <v>625</v>
      </c>
      <c r="E389" t="s">
        <v>624</v>
      </c>
      <c r="F389" t="s">
        <v>623</v>
      </c>
      <c r="G389">
        <v>2022</v>
      </c>
      <c r="H389" s="6">
        <v>285198.8</v>
      </c>
      <c r="I389" s="5">
        <f t="shared" si="6"/>
        <v>1.6117935732764099E-2</v>
      </c>
    </row>
    <row r="390" spans="1:9" x14ac:dyDescent="0.2">
      <c r="A390" t="s">
        <v>416</v>
      </c>
      <c r="B390" t="str">
        <f>_xlfn.XLOOKUP(A390,'Country Code &amp; Info'!A:A,'Country Code &amp; Info'!B:B)</f>
        <v>Denmark</v>
      </c>
      <c r="C390" t="s">
        <v>626</v>
      </c>
      <c r="D390" t="s">
        <v>625</v>
      </c>
      <c r="E390" t="s">
        <v>624</v>
      </c>
      <c r="F390" t="s">
        <v>623</v>
      </c>
      <c r="G390">
        <v>2023</v>
      </c>
      <c r="H390" s="6">
        <v>290249.2</v>
      </c>
      <c r="I390" s="5">
        <f t="shared" si="6"/>
        <v>1.7708349403994683E-2</v>
      </c>
    </row>
    <row r="391" spans="1:9" x14ac:dyDescent="0.2">
      <c r="A391" t="s">
        <v>416</v>
      </c>
      <c r="B391" t="str">
        <f>_xlfn.XLOOKUP(A391,'Country Code &amp; Info'!A:A,'Country Code &amp; Info'!B:B)</f>
        <v>Denmark</v>
      </c>
      <c r="C391" t="s">
        <v>626</v>
      </c>
      <c r="D391" t="s">
        <v>625</v>
      </c>
      <c r="E391" t="s">
        <v>624</v>
      </c>
      <c r="F391" t="s">
        <v>623</v>
      </c>
      <c r="G391">
        <v>2024</v>
      </c>
      <c r="H391" s="6">
        <v>295664.3</v>
      </c>
      <c r="I391" s="5">
        <f t="shared" si="6"/>
        <v>1.8656726702433568E-2</v>
      </c>
    </row>
    <row r="392" spans="1:9" x14ac:dyDescent="0.2">
      <c r="A392" t="s">
        <v>416</v>
      </c>
      <c r="B392" t="str">
        <f>_xlfn.XLOOKUP(A392,'Country Code &amp; Info'!A:A,'Country Code &amp; Info'!B:B)</f>
        <v>Denmark</v>
      </c>
      <c r="C392" t="s">
        <v>626</v>
      </c>
      <c r="D392" t="s">
        <v>625</v>
      </c>
      <c r="E392" t="s">
        <v>624</v>
      </c>
      <c r="F392" t="s">
        <v>623</v>
      </c>
      <c r="G392">
        <v>2025</v>
      </c>
      <c r="H392" s="6">
        <v>301344.40000000002</v>
      </c>
      <c r="I392" s="5">
        <f t="shared" si="6"/>
        <v>1.9211314994742379E-2</v>
      </c>
    </row>
    <row r="393" spans="1:9" x14ac:dyDescent="0.2">
      <c r="A393" t="s">
        <v>416</v>
      </c>
      <c r="B393" t="str">
        <f>_xlfn.XLOOKUP(A393,'Country Code &amp; Info'!A:A,'Country Code &amp; Info'!B:B)</f>
        <v>Denmark</v>
      </c>
      <c r="C393" t="s">
        <v>626</v>
      </c>
      <c r="D393" t="s">
        <v>625</v>
      </c>
      <c r="E393" t="s">
        <v>624</v>
      </c>
      <c r="F393" t="s">
        <v>623</v>
      </c>
      <c r="G393">
        <v>2026</v>
      </c>
      <c r="H393" s="6">
        <v>307213.8</v>
      </c>
      <c r="I393" s="5">
        <f t="shared" si="6"/>
        <v>1.9477382025350209E-2</v>
      </c>
    </row>
    <row r="394" spans="1:9" x14ac:dyDescent="0.2">
      <c r="A394" t="s">
        <v>416</v>
      </c>
      <c r="B394" t="str">
        <f>_xlfn.XLOOKUP(A394,'Country Code &amp; Info'!A:A,'Country Code &amp; Info'!B:B)</f>
        <v>Denmark</v>
      </c>
      <c r="C394" t="s">
        <v>626</v>
      </c>
      <c r="D394" t="s">
        <v>625</v>
      </c>
      <c r="E394" t="s">
        <v>624</v>
      </c>
      <c r="F394" t="s">
        <v>623</v>
      </c>
      <c r="G394">
        <v>2027</v>
      </c>
      <c r="H394" s="6">
        <v>313193.5</v>
      </c>
      <c r="I394" s="5">
        <f t="shared" si="6"/>
        <v>1.9464294898210888E-2</v>
      </c>
    </row>
    <row r="395" spans="1:9" x14ac:dyDescent="0.2">
      <c r="A395" t="s">
        <v>416</v>
      </c>
      <c r="B395" t="str">
        <f>_xlfn.XLOOKUP(A395,'Country Code &amp; Info'!A:A,'Country Code &amp; Info'!B:B)</f>
        <v>Denmark</v>
      </c>
      <c r="C395" t="s">
        <v>626</v>
      </c>
      <c r="D395" t="s">
        <v>625</v>
      </c>
      <c r="E395" t="s">
        <v>624</v>
      </c>
      <c r="F395" t="s">
        <v>623</v>
      </c>
      <c r="G395">
        <v>2028</v>
      </c>
      <c r="H395" s="6">
        <v>319268.90000000002</v>
      </c>
      <c r="I395" s="5">
        <f t="shared" si="6"/>
        <v>1.9398231444777814E-2</v>
      </c>
    </row>
    <row r="396" spans="1:9" x14ac:dyDescent="0.2">
      <c r="A396" t="s">
        <v>416</v>
      </c>
      <c r="B396" t="str">
        <f>_xlfn.XLOOKUP(A396,'Country Code &amp; Info'!A:A,'Country Code &amp; Info'!B:B)</f>
        <v>Denmark</v>
      </c>
      <c r="C396" t="s">
        <v>626</v>
      </c>
      <c r="D396" t="s">
        <v>625</v>
      </c>
      <c r="E396" t="s">
        <v>624</v>
      </c>
      <c r="F396" t="s">
        <v>623</v>
      </c>
      <c r="G396">
        <v>2029</v>
      </c>
      <c r="H396" s="6">
        <v>325441</v>
      </c>
      <c r="I396" s="5">
        <f t="shared" si="6"/>
        <v>1.9331980033131968E-2</v>
      </c>
    </row>
    <row r="397" spans="1:9" x14ac:dyDescent="0.2">
      <c r="A397" t="s">
        <v>416</v>
      </c>
      <c r="B397" t="str">
        <f>_xlfn.XLOOKUP(A397,'Country Code &amp; Info'!A:A,'Country Code &amp; Info'!B:B)</f>
        <v>Denmark</v>
      </c>
      <c r="C397" t="s">
        <v>626</v>
      </c>
      <c r="D397" t="s">
        <v>625</v>
      </c>
      <c r="E397" t="s">
        <v>624</v>
      </c>
      <c r="F397" t="s">
        <v>623</v>
      </c>
      <c r="G397">
        <v>2030</v>
      </c>
      <c r="H397" s="6">
        <v>331720.7</v>
      </c>
      <c r="I397" s="5">
        <f t="shared" si="6"/>
        <v>1.9295970698221865E-2</v>
      </c>
    </row>
    <row r="398" spans="1:9" x14ac:dyDescent="0.2">
      <c r="A398" t="s">
        <v>416</v>
      </c>
      <c r="B398" t="str">
        <f>_xlfn.XLOOKUP(A398,'Country Code &amp; Info'!A:A,'Country Code &amp; Info'!B:B)</f>
        <v>Denmark</v>
      </c>
      <c r="C398" t="s">
        <v>626</v>
      </c>
      <c r="D398" t="s">
        <v>625</v>
      </c>
      <c r="E398" t="s">
        <v>624</v>
      </c>
      <c r="F398" t="s">
        <v>623</v>
      </c>
      <c r="G398">
        <v>2031</v>
      </c>
      <c r="H398" s="6">
        <v>338121.7</v>
      </c>
      <c r="I398" s="5">
        <f t="shared" si="6"/>
        <v>1.9296353830195123E-2</v>
      </c>
    </row>
    <row r="399" spans="1:9" x14ac:dyDescent="0.2">
      <c r="A399" t="s">
        <v>416</v>
      </c>
      <c r="B399" t="str">
        <f>_xlfn.XLOOKUP(A399,'Country Code &amp; Info'!A:A,'Country Code &amp; Info'!B:B)</f>
        <v>Denmark</v>
      </c>
      <c r="C399" t="s">
        <v>626</v>
      </c>
      <c r="D399" t="s">
        <v>625</v>
      </c>
      <c r="E399" t="s">
        <v>624</v>
      </c>
      <c r="F399" t="s">
        <v>623</v>
      </c>
      <c r="G399">
        <v>2032</v>
      </c>
      <c r="H399" s="6">
        <v>344661.8</v>
      </c>
      <c r="I399" s="5">
        <f t="shared" si="6"/>
        <v>1.9342443859710734E-2</v>
      </c>
    </row>
    <row r="400" spans="1:9" x14ac:dyDescent="0.2">
      <c r="A400" t="s">
        <v>416</v>
      </c>
      <c r="B400" t="str">
        <f>_xlfn.XLOOKUP(A400,'Country Code &amp; Info'!A:A,'Country Code &amp; Info'!B:B)</f>
        <v>Denmark</v>
      </c>
      <c r="C400" t="s">
        <v>626</v>
      </c>
      <c r="D400" t="s">
        <v>625</v>
      </c>
      <c r="E400" t="s">
        <v>624</v>
      </c>
      <c r="F400" t="s">
        <v>623</v>
      </c>
      <c r="G400">
        <v>2033</v>
      </c>
      <c r="H400" s="6">
        <v>351363.5</v>
      </c>
      <c r="I400" s="5">
        <f t="shared" si="6"/>
        <v>1.9444278420178929E-2</v>
      </c>
    </row>
    <row r="401" spans="1:9" x14ac:dyDescent="0.2">
      <c r="A401" t="s">
        <v>416</v>
      </c>
      <c r="B401" t="str">
        <f>_xlfn.XLOOKUP(A401,'Country Code &amp; Info'!A:A,'Country Code &amp; Info'!B:B)</f>
        <v>Denmark</v>
      </c>
      <c r="C401" t="s">
        <v>626</v>
      </c>
      <c r="D401" t="s">
        <v>625</v>
      </c>
      <c r="E401" t="s">
        <v>624</v>
      </c>
      <c r="F401" t="s">
        <v>623</v>
      </c>
      <c r="G401">
        <v>2034</v>
      </c>
      <c r="H401" s="6">
        <v>358248.2</v>
      </c>
      <c r="I401" s="5">
        <f t="shared" si="6"/>
        <v>1.9594237876159548E-2</v>
      </c>
    </row>
    <row r="402" spans="1:9" x14ac:dyDescent="0.2">
      <c r="A402" t="s">
        <v>416</v>
      </c>
      <c r="B402" t="str">
        <f>_xlfn.XLOOKUP(A402,'Country Code &amp; Info'!A:A,'Country Code &amp; Info'!B:B)</f>
        <v>Denmark</v>
      </c>
      <c r="C402" t="s">
        <v>626</v>
      </c>
      <c r="D402" t="s">
        <v>625</v>
      </c>
      <c r="E402" t="s">
        <v>624</v>
      </c>
      <c r="F402" t="s">
        <v>623</v>
      </c>
      <c r="G402">
        <v>2035</v>
      </c>
      <c r="H402" s="6">
        <v>365325.7</v>
      </c>
      <c r="I402" s="5">
        <f t="shared" si="6"/>
        <v>1.9755856414630957E-2</v>
      </c>
    </row>
    <row r="403" spans="1:9" x14ac:dyDescent="0.2">
      <c r="A403" t="s">
        <v>416</v>
      </c>
      <c r="B403" t="str">
        <f>_xlfn.XLOOKUP(A403,'Country Code &amp; Info'!A:A,'Country Code &amp; Info'!B:B)</f>
        <v>Denmark</v>
      </c>
      <c r="C403" t="s">
        <v>626</v>
      </c>
      <c r="D403" t="s">
        <v>625</v>
      </c>
      <c r="E403" t="s">
        <v>624</v>
      </c>
      <c r="F403" t="s">
        <v>623</v>
      </c>
      <c r="G403">
        <v>2036</v>
      </c>
      <c r="H403" s="6">
        <v>372598.3</v>
      </c>
      <c r="I403" s="5">
        <f t="shared" si="6"/>
        <v>1.9907167768377532E-2</v>
      </c>
    </row>
    <row r="404" spans="1:9" x14ac:dyDescent="0.2">
      <c r="A404" t="s">
        <v>416</v>
      </c>
      <c r="B404" t="str">
        <f>_xlfn.XLOOKUP(A404,'Country Code &amp; Info'!A:A,'Country Code &amp; Info'!B:B)</f>
        <v>Denmark</v>
      </c>
      <c r="C404" t="s">
        <v>626</v>
      </c>
      <c r="D404" t="s">
        <v>625</v>
      </c>
      <c r="E404" t="s">
        <v>624</v>
      </c>
      <c r="F404" t="s">
        <v>623</v>
      </c>
      <c r="G404">
        <v>2037</v>
      </c>
      <c r="H404" s="6">
        <v>380070.1</v>
      </c>
      <c r="I404" s="5">
        <f t="shared" si="6"/>
        <v>2.0053231590160259E-2</v>
      </c>
    </row>
    <row r="405" spans="1:9" x14ac:dyDescent="0.2">
      <c r="A405" t="s">
        <v>416</v>
      </c>
      <c r="B405" t="str">
        <f>_xlfn.XLOOKUP(A405,'Country Code &amp; Info'!A:A,'Country Code &amp; Info'!B:B)</f>
        <v>Denmark</v>
      </c>
      <c r="C405" t="s">
        <v>626</v>
      </c>
      <c r="D405" t="s">
        <v>625</v>
      </c>
      <c r="E405" t="s">
        <v>624</v>
      </c>
      <c r="F405" t="s">
        <v>623</v>
      </c>
      <c r="G405">
        <v>2038</v>
      </c>
      <c r="H405" s="6">
        <v>387747.7</v>
      </c>
      <c r="I405" s="5">
        <f t="shared" si="6"/>
        <v>2.020048406859698E-2</v>
      </c>
    </row>
    <row r="406" spans="1:9" x14ac:dyDescent="0.2">
      <c r="A406" t="s">
        <v>416</v>
      </c>
      <c r="B406" t="str">
        <f>_xlfn.XLOOKUP(A406,'Country Code &amp; Info'!A:A,'Country Code &amp; Info'!B:B)</f>
        <v>Denmark</v>
      </c>
      <c r="C406" t="s">
        <v>626</v>
      </c>
      <c r="D406" t="s">
        <v>625</v>
      </c>
      <c r="E406" t="s">
        <v>624</v>
      </c>
      <c r="F406" t="s">
        <v>623</v>
      </c>
      <c r="G406">
        <v>2039</v>
      </c>
      <c r="H406" s="6">
        <v>395643.5</v>
      </c>
      <c r="I406" s="5">
        <f t="shared" si="6"/>
        <v>2.0363241355138895E-2</v>
      </c>
    </row>
    <row r="407" spans="1:9" x14ac:dyDescent="0.2">
      <c r="A407" t="s">
        <v>416</v>
      </c>
      <c r="B407" t="str">
        <f>_xlfn.XLOOKUP(A407,'Country Code &amp; Info'!A:A,'Country Code &amp; Info'!B:B)</f>
        <v>Denmark</v>
      </c>
      <c r="C407" t="s">
        <v>626</v>
      </c>
      <c r="D407" t="s">
        <v>625</v>
      </c>
      <c r="E407" t="s">
        <v>624</v>
      </c>
      <c r="F407" t="s">
        <v>623</v>
      </c>
      <c r="G407">
        <v>2040</v>
      </c>
      <c r="H407" s="6">
        <v>403775.4</v>
      </c>
      <c r="I407" s="5">
        <f t="shared" si="6"/>
        <v>2.0553604444405238E-2</v>
      </c>
    </row>
    <row r="408" spans="1:9" x14ac:dyDescent="0.2">
      <c r="A408" t="s">
        <v>416</v>
      </c>
      <c r="B408" t="str">
        <f>_xlfn.XLOOKUP(A408,'Country Code &amp; Info'!A:A,'Country Code &amp; Info'!B:B)</f>
        <v>Denmark</v>
      </c>
      <c r="C408" t="s">
        <v>626</v>
      </c>
      <c r="D408" t="s">
        <v>625</v>
      </c>
      <c r="E408" t="s">
        <v>624</v>
      </c>
      <c r="F408" t="s">
        <v>623</v>
      </c>
      <c r="G408">
        <v>2041</v>
      </c>
      <c r="H408" s="6">
        <v>412166</v>
      </c>
      <c r="I408" s="5">
        <f t="shared" si="6"/>
        <v>2.0780364529389361E-2</v>
      </c>
    </row>
    <row r="409" spans="1:9" x14ac:dyDescent="0.2">
      <c r="A409" t="s">
        <v>416</v>
      </c>
      <c r="B409" t="str">
        <f>_xlfn.XLOOKUP(A409,'Country Code &amp; Info'!A:A,'Country Code &amp; Info'!B:B)</f>
        <v>Denmark</v>
      </c>
      <c r="C409" t="s">
        <v>626</v>
      </c>
      <c r="D409" t="s">
        <v>625</v>
      </c>
      <c r="E409" t="s">
        <v>624</v>
      </c>
      <c r="F409" t="s">
        <v>623</v>
      </c>
      <c r="G409">
        <v>2042</v>
      </c>
      <c r="H409" s="6">
        <v>420839</v>
      </c>
      <c r="I409" s="5">
        <f t="shared" si="6"/>
        <v>2.1042492587937778E-2</v>
      </c>
    </row>
    <row r="410" spans="1:9" x14ac:dyDescent="0.2">
      <c r="A410" t="s">
        <v>416</v>
      </c>
      <c r="B410" t="str">
        <f>_xlfn.XLOOKUP(A410,'Country Code &amp; Info'!A:A,'Country Code &amp; Info'!B:B)</f>
        <v>Denmark</v>
      </c>
      <c r="C410" t="s">
        <v>626</v>
      </c>
      <c r="D410" t="s">
        <v>625</v>
      </c>
      <c r="E410" t="s">
        <v>624</v>
      </c>
      <c r="F410" t="s">
        <v>623</v>
      </c>
      <c r="G410">
        <v>2043</v>
      </c>
      <c r="H410" s="6">
        <v>429807.2</v>
      </c>
      <c r="I410" s="5">
        <f t="shared" si="6"/>
        <v>2.1310287307022335E-2</v>
      </c>
    </row>
    <row r="411" spans="1:9" x14ac:dyDescent="0.2">
      <c r="A411" t="s">
        <v>416</v>
      </c>
      <c r="B411" t="str">
        <f>_xlfn.XLOOKUP(A411,'Country Code &amp; Info'!A:A,'Country Code &amp; Info'!B:B)</f>
        <v>Denmark</v>
      </c>
      <c r="C411" t="s">
        <v>626</v>
      </c>
      <c r="D411" t="s">
        <v>625</v>
      </c>
      <c r="E411" t="s">
        <v>624</v>
      </c>
      <c r="F411" t="s">
        <v>623</v>
      </c>
      <c r="G411">
        <v>2044</v>
      </c>
      <c r="H411" s="6">
        <v>439067.5</v>
      </c>
      <c r="I411" s="5">
        <f t="shared" si="6"/>
        <v>2.1545241680455796E-2</v>
      </c>
    </row>
    <row r="412" spans="1:9" x14ac:dyDescent="0.2">
      <c r="A412" t="s">
        <v>416</v>
      </c>
      <c r="B412" t="str">
        <f>_xlfn.XLOOKUP(A412,'Country Code &amp; Info'!A:A,'Country Code &amp; Info'!B:B)</f>
        <v>Denmark</v>
      </c>
      <c r="C412" t="s">
        <v>626</v>
      </c>
      <c r="D412" t="s">
        <v>625</v>
      </c>
      <c r="E412" t="s">
        <v>624</v>
      </c>
      <c r="F412" t="s">
        <v>623</v>
      </c>
      <c r="G412">
        <v>2045</v>
      </c>
      <c r="H412" s="6">
        <v>448599.2</v>
      </c>
      <c r="I412" s="5">
        <f t="shared" si="6"/>
        <v>2.17089627449083E-2</v>
      </c>
    </row>
    <row r="413" spans="1:9" x14ac:dyDescent="0.2">
      <c r="A413" t="s">
        <v>416</v>
      </c>
      <c r="B413" t="str">
        <f>_xlfn.XLOOKUP(A413,'Country Code &amp; Info'!A:A,'Country Code &amp; Info'!B:B)</f>
        <v>Denmark</v>
      </c>
      <c r="C413" t="s">
        <v>626</v>
      </c>
      <c r="D413" t="s">
        <v>625</v>
      </c>
      <c r="E413" t="s">
        <v>624</v>
      </c>
      <c r="F413" t="s">
        <v>623</v>
      </c>
      <c r="G413">
        <v>2046</v>
      </c>
      <c r="H413" s="6">
        <v>458369.7</v>
      </c>
      <c r="I413" s="5">
        <f t="shared" si="6"/>
        <v>2.1780021007616668E-2</v>
      </c>
    </row>
    <row r="414" spans="1:9" x14ac:dyDescent="0.2">
      <c r="A414" t="s">
        <v>416</v>
      </c>
      <c r="B414" t="str">
        <f>_xlfn.XLOOKUP(A414,'Country Code &amp; Info'!A:A,'Country Code &amp; Info'!B:B)</f>
        <v>Denmark</v>
      </c>
      <c r="C414" t="s">
        <v>626</v>
      </c>
      <c r="D414" t="s">
        <v>625</v>
      </c>
      <c r="E414" t="s">
        <v>624</v>
      </c>
      <c r="F414" t="s">
        <v>623</v>
      </c>
      <c r="G414">
        <v>2047</v>
      </c>
      <c r="H414" s="6">
        <v>468394.9</v>
      </c>
      <c r="I414" s="5">
        <f t="shared" si="6"/>
        <v>2.1871428237948631E-2</v>
      </c>
    </row>
    <row r="415" spans="1:9" x14ac:dyDescent="0.2">
      <c r="A415" t="s">
        <v>416</v>
      </c>
      <c r="B415" t="str">
        <f>_xlfn.XLOOKUP(A415,'Country Code &amp; Info'!A:A,'Country Code &amp; Info'!B:B)</f>
        <v>Denmark</v>
      </c>
      <c r="C415" t="s">
        <v>626</v>
      </c>
      <c r="D415" t="s">
        <v>625</v>
      </c>
      <c r="E415" t="s">
        <v>624</v>
      </c>
      <c r="F415" t="s">
        <v>623</v>
      </c>
      <c r="G415">
        <v>2048</v>
      </c>
      <c r="H415" s="6">
        <v>478639.9</v>
      </c>
      <c r="I415" s="5">
        <f t="shared" si="6"/>
        <v>2.187256949211025E-2</v>
      </c>
    </row>
    <row r="416" spans="1:9" x14ac:dyDescent="0.2">
      <c r="A416" t="s">
        <v>416</v>
      </c>
      <c r="B416" t="str">
        <f>_xlfn.XLOOKUP(A416,'Country Code &amp; Info'!A:A,'Country Code &amp; Info'!B:B)</f>
        <v>Denmark</v>
      </c>
      <c r="C416" t="s">
        <v>626</v>
      </c>
      <c r="D416" t="s">
        <v>625</v>
      </c>
      <c r="E416" t="s">
        <v>624</v>
      </c>
      <c r="F416" t="s">
        <v>623</v>
      </c>
      <c r="G416">
        <v>2049</v>
      </c>
      <c r="H416" s="6">
        <v>489074.1</v>
      </c>
      <c r="I416" s="5">
        <f t="shared" si="6"/>
        <v>2.1799686988067446E-2</v>
      </c>
    </row>
    <row r="417" spans="1:9" x14ac:dyDescent="0.2">
      <c r="A417" t="s">
        <v>416</v>
      </c>
      <c r="B417" t="str">
        <f>_xlfn.XLOOKUP(A417,'Country Code &amp; Info'!A:A,'Country Code &amp; Info'!B:B)</f>
        <v>Denmark</v>
      </c>
      <c r="C417" t="s">
        <v>626</v>
      </c>
      <c r="D417" t="s">
        <v>625</v>
      </c>
      <c r="E417" t="s">
        <v>624</v>
      </c>
      <c r="F417" t="s">
        <v>623</v>
      </c>
      <c r="G417">
        <v>2050</v>
      </c>
      <c r="H417" s="6">
        <v>499674.8</v>
      </c>
      <c r="I417" s="5">
        <f t="shared" si="6"/>
        <v>2.1675038608669039E-2</v>
      </c>
    </row>
    <row r="418" spans="1:9" x14ac:dyDescent="0.2">
      <c r="A418" t="s">
        <v>416</v>
      </c>
      <c r="B418" t="str">
        <f>_xlfn.XLOOKUP(A418,'Country Code &amp; Info'!A:A,'Country Code &amp; Info'!B:B)</f>
        <v>Denmark</v>
      </c>
      <c r="C418" t="s">
        <v>626</v>
      </c>
      <c r="D418" t="s">
        <v>625</v>
      </c>
      <c r="E418" t="s">
        <v>624</v>
      </c>
      <c r="F418" t="s">
        <v>623</v>
      </c>
      <c r="G418">
        <v>2051</v>
      </c>
      <c r="H418" s="6">
        <v>510433.2</v>
      </c>
      <c r="I418" s="5">
        <f t="shared" si="6"/>
        <v>2.1530803634683959E-2</v>
      </c>
    </row>
    <row r="419" spans="1:9" x14ac:dyDescent="0.2">
      <c r="A419" t="s">
        <v>416</v>
      </c>
      <c r="B419" t="str">
        <f>_xlfn.XLOOKUP(A419,'Country Code &amp; Info'!A:A,'Country Code &amp; Info'!B:B)</f>
        <v>Denmark</v>
      </c>
      <c r="C419" t="s">
        <v>626</v>
      </c>
      <c r="D419" t="s">
        <v>625</v>
      </c>
      <c r="E419" t="s">
        <v>624</v>
      </c>
      <c r="F419" t="s">
        <v>623</v>
      </c>
      <c r="G419">
        <v>2052</v>
      </c>
      <c r="H419" s="6">
        <v>521297.3</v>
      </c>
      <c r="I419" s="5">
        <f t="shared" si="6"/>
        <v>2.1284077916561728E-2</v>
      </c>
    </row>
    <row r="420" spans="1:9" x14ac:dyDescent="0.2">
      <c r="A420" t="s">
        <v>416</v>
      </c>
      <c r="B420" t="str">
        <f>_xlfn.XLOOKUP(A420,'Country Code &amp; Info'!A:A,'Country Code &amp; Info'!B:B)</f>
        <v>Denmark</v>
      </c>
      <c r="C420" t="s">
        <v>626</v>
      </c>
      <c r="D420" t="s">
        <v>625</v>
      </c>
      <c r="E420" t="s">
        <v>624</v>
      </c>
      <c r="F420" t="s">
        <v>623</v>
      </c>
      <c r="G420">
        <v>2053</v>
      </c>
      <c r="H420" s="6">
        <v>532273.4</v>
      </c>
      <c r="I420" s="5">
        <f t="shared" si="6"/>
        <v>2.1055355552388244E-2</v>
      </c>
    </row>
    <row r="421" spans="1:9" x14ac:dyDescent="0.2">
      <c r="A421" t="s">
        <v>416</v>
      </c>
      <c r="B421" t="str">
        <f>_xlfn.XLOOKUP(A421,'Country Code &amp; Info'!A:A,'Country Code &amp; Info'!B:B)</f>
        <v>Denmark</v>
      </c>
      <c r="C421" t="s">
        <v>626</v>
      </c>
      <c r="D421" t="s">
        <v>625</v>
      </c>
      <c r="E421" t="s">
        <v>624</v>
      </c>
      <c r="F421" t="s">
        <v>623</v>
      </c>
      <c r="G421">
        <v>2054</v>
      </c>
      <c r="H421" s="6">
        <v>543370.80000000005</v>
      </c>
      <c r="I421" s="5">
        <f t="shared" si="6"/>
        <v>2.0849059900419631E-2</v>
      </c>
    </row>
    <row r="422" spans="1:9" x14ac:dyDescent="0.2">
      <c r="A422" t="s">
        <v>416</v>
      </c>
      <c r="B422" t="str">
        <f>_xlfn.XLOOKUP(A422,'Country Code &amp; Info'!A:A,'Country Code &amp; Info'!B:B)</f>
        <v>Denmark</v>
      </c>
      <c r="C422" t="s">
        <v>626</v>
      </c>
      <c r="D422" t="s">
        <v>625</v>
      </c>
      <c r="E422" t="s">
        <v>624</v>
      </c>
      <c r="F422" t="s">
        <v>623</v>
      </c>
      <c r="G422">
        <v>2055</v>
      </c>
      <c r="H422" s="6">
        <v>554603.80000000005</v>
      </c>
      <c r="I422" s="5">
        <f t="shared" si="6"/>
        <v>2.0672807592899689E-2</v>
      </c>
    </row>
    <row r="423" spans="1:9" x14ac:dyDescent="0.2">
      <c r="A423" t="s">
        <v>416</v>
      </c>
      <c r="B423" t="str">
        <f>_xlfn.XLOOKUP(A423,'Country Code &amp; Info'!A:A,'Country Code &amp; Info'!B:B)</f>
        <v>Denmark</v>
      </c>
      <c r="C423" t="s">
        <v>626</v>
      </c>
      <c r="D423" t="s">
        <v>625</v>
      </c>
      <c r="E423" t="s">
        <v>624</v>
      </c>
      <c r="F423" t="s">
        <v>623</v>
      </c>
      <c r="G423">
        <v>2056</v>
      </c>
      <c r="H423" s="6">
        <v>565992</v>
      </c>
      <c r="I423" s="5">
        <f t="shared" si="6"/>
        <v>2.0533937921088707E-2</v>
      </c>
    </row>
    <row r="424" spans="1:9" x14ac:dyDescent="0.2">
      <c r="A424" t="s">
        <v>416</v>
      </c>
      <c r="B424" t="str">
        <f>_xlfn.XLOOKUP(A424,'Country Code &amp; Info'!A:A,'Country Code &amp; Info'!B:B)</f>
        <v>Denmark</v>
      </c>
      <c r="C424" t="s">
        <v>626</v>
      </c>
      <c r="D424" t="s">
        <v>625</v>
      </c>
      <c r="E424" t="s">
        <v>624</v>
      </c>
      <c r="F424" t="s">
        <v>623</v>
      </c>
      <c r="G424">
        <v>2057</v>
      </c>
      <c r="H424" s="6">
        <v>577556.5</v>
      </c>
      <c r="I424" s="5">
        <f t="shared" si="6"/>
        <v>2.0432267593888165E-2</v>
      </c>
    </row>
    <row r="425" spans="1:9" x14ac:dyDescent="0.2">
      <c r="A425" t="s">
        <v>416</v>
      </c>
      <c r="B425" t="str">
        <f>_xlfn.XLOOKUP(A425,'Country Code &amp; Info'!A:A,'Country Code &amp; Info'!B:B)</f>
        <v>Denmark</v>
      </c>
      <c r="C425" t="s">
        <v>626</v>
      </c>
      <c r="D425" t="s">
        <v>625</v>
      </c>
      <c r="E425" t="s">
        <v>624</v>
      </c>
      <c r="F425" t="s">
        <v>623</v>
      </c>
      <c r="G425">
        <v>2058</v>
      </c>
      <c r="H425" s="6">
        <v>589313.9</v>
      </c>
      <c r="I425" s="5">
        <f t="shared" si="6"/>
        <v>2.0357142547958507E-2</v>
      </c>
    </row>
    <row r="426" spans="1:9" x14ac:dyDescent="0.2">
      <c r="A426" t="s">
        <v>416</v>
      </c>
      <c r="B426" t="str">
        <f>_xlfn.XLOOKUP(A426,'Country Code &amp; Info'!A:A,'Country Code &amp; Info'!B:B)</f>
        <v>Denmark</v>
      </c>
      <c r="C426" t="s">
        <v>626</v>
      </c>
      <c r="D426" t="s">
        <v>625</v>
      </c>
      <c r="E426" t="s">
        <v>624</v>
      </c>
      <c r="F426" t="s">
        <v>623</v>
      </c>
      <c r="G426">
        <v>2059</v>
      </c>
      <c r="H426" s="6">
        <v>601283.4</v>
      </c>
      <c r="I426" s="5">
        <f t="shared" si="6"/>
        <v>2.0310907311027249E-2</v>
      </c>
    </row>
    <row r="427" spans="1:9" x14ac:dyDescent="0.2">
      <c r="A427" t="s">
        <v>416</v>
      </c>
      <c r="B427" t="str">
        <f>_xlfn.XLOOKUP(A427,'Country Code &amp; Info'!A:A,'Country Code &amp; Info'!B:B)</f>
        <v>Denmark</v>
      </c>
      <c r="C427" t="s">
        <v>626</v>
      </c>
      <c r="D427" t="s">
        <v>625</v>
      </c>
      <c r="E427" t="s">
        <v>624</v>
      </c>
      <c r="F427" t="s">
        <v>623</v>
      </c>
      <c r="G427">
        <v>2060</v>
      </c>
      <c r="H427" s="6">
        <v>613481.19999999995</v>
      </c>
      <c r="I427" s="5">
        <f t="shared" si="6"/>
        <v>2.0286274325883591E-2</v>
      </c>
    </row>
    <row r="428" spans="1:9" x14ac:dyDescent="0.2">
      <c r="A428" t="s">
        <v>382</v>
      </c>
      <c r="B428" t="str">
        <f>_xlfn.XLOOKUP(A428,'Country Code &amp; Info'!A:A,'Country Code &amp; Info'!B:B)</f>
        <v>Finland</v>
      </c>
      <c r="C428" t="s">
        <v>626</v>
      </c>
      <c r="D428" t="s">
        <v>625</v>
      </c>
      <c r="E428" t="s">
        <v>624</v>
      </c>
      <c r="F428" t="s">
        <v>623</v>
      </c>
      <c r="G428">
        <v>1990</v>
      </c>
      <c r="H428" s="6">
        <v>140240.932334957</v>
      </c>
      <c r="I428" s="5">
        <f t="shared" si="6"/>
        <v>0</v>
      </c>
    </row>
    <row r="429" spans="1:9" x14ac:dyDescent="0.2">
      <c r="A429" t="s">
        <v>382</v>
      </c>
      <c r="B429" t="str">
        <f>_xlfn.XLOOKUP(A429,'Country Code &amp; Info'!A:A,'Country Code &amp; Info'!B:B)</f>
        <v>Finland</v>
      </c>
      <c r="C429" t="s">
        <v>626</v>
      </c>
      <c r="D429" t="s">
        <v>625</v>
      </c>
      <c r="E429" t="s">
        <v>624</v>
      </c>
      <c r="F429" t="s">
        <v>623</v>
      </c>
      <c r="G429">
        <v>1991</v>
      </c>
      <c r="H429" s="6">
        <v>131944.32928004899</v>
      </c>
      <c r="I429" s="5">
        <f t="shared" si="6"/>
        <v>-5.9159639890956184E-2</v>
      </c>
    </row>
    <row r="430" spans="1:9" x14ac:dyDescent="0.2">
      <c r="A430" t="s">
        <v>382</v>
      </c>
      <c r="B430" t="str">
        <f>_xlfn.XLOOKUP(A430,'Country Code &amp; Info'!A:A,'Country Code &amp; Info'!B:B)</f>
        <v>Finland</v>
      </c>
      <c r="C430" t="s">
        <v>626</v>
      </c>
      <c r="D430" t="s">
        <v>625</v>
      </c>
      <c r="E430" t="s">
        <v>624</v>
      </c>
      <c r="F430" t="s">
        <v>623</v>
      </c>
      <c r="G430">
        <v>1992</v>
      </c>
      <c r="H430" s="6">
        <v>127557.63239354901</v>
      </c>
      <c r="I430" s="5">
        <f t="shared" si="6"/>
        <v>-3.3246573842437122E-2</v>
      </c>
    </row>
    <row r="431" spans="1:9" x14ac:dyDescent="0.2">
      <c r="A431" t="s">
        <v>382</v>
      </c>
      <c r="B431" t="str">
        <f>_xlfn.XLOOKUP(A431,'Country Code &amp; Info'!A:A,'Country Code &amp; Info'!B:B)</f>
        <v>Finland</v>
      </c>
      <c r="C431" t="s">
        <v>626</v>
      </c>
      <c r="D431" t="s">
        <v>625</v>
      </c>
      <c r="E431" t="s">
        <v>624</v>
      </c>
      <c r="F431" t="s">
        <v>623</v>
      </c>
      <c r="G431">
        <v>1993</v>
      </c>
      <c r="H431" s="6">
        <v>126620.721961495</v>
      </c>
      <c r="I431" s="5">
        <f t="shared" si="6"/>
        <v>-7.3449970376009421E-3</v>
      </c>
    </row>
    <row r="432" spans="1:9" x14ac:dyDescent="0.2">
      <c r="A432" t="s">
        <v>382</v>
      </c>
      <c r="B432" t="str">
        <f>_xlfn.XLOOKUP(A432,'Country Code &amp; Info'!A:A,'Country Code &amp; Info'!B:B)</f>
        <v>Finland</v>
      </c>
      <c r="C432" t="s">
        <v>626</v>
      </c>
      <c r="D432" t="s">
        <v>625</v>
      </c>
      <c r="E432" t="s">
        <v>624</v>
      </c>
      <c r="F432" t="s">
        <v>623</v>
      </c>
      <c r="G432">
        <v>1994</v>
      </c>
      <c r="H432" s="6">
        <v>131609.797797192</v>
      </c>
      <c r="I432" s="5">
        <f t="shared" si="6"/>
        <v>3.9401732658057131E-2</v>
      </c>
    </row>
    <row r="433" spans="1:9" x14ac:dyDescent="0.2">
      <c r="A433" t="s">
        <v>382</v>
      </c>
      <c r="B433" t="str">
        <f>_xlfn.XLOOKUP(A433,'Country Code &amp; Info'!A:A,'Country Code &amp; Info'!B:B)</f>
        <v>Finland</v>
      </c>
      <c r="C433" t="s">
        <v>626</v>
      </c>
      <c r="D433" t="s">
        <v>625</v>
      </c>
      <c r="E433" t="s">
        <v>624</v>
      </c>
      <c r="F433" t="s">
        <v>623</v>
      </c>
      <c r="G433">
        <v>1995</v>
      </c>
      <c r="H433" s="6">
        <v>137145.68256832301</v>
      </c>
      <c r="I433" s="5">
        <f t="shared" si="6"/>
        <v>4.2062862064887296E-2</v>
      </c>
    </row>
    <row r="434" spans="1:9" x14ac:dyDescent="0.2">
      <c r="A434" t="s">
        <v>382</v>
      </c>
      <c r="B434" t="str">
        <f>_xlfn.XLOOKUP(A434,'Country Code &amp; Info'!A:A,'Country Code &amp; Info'!B:B)</f>
        <v>Finland</v>
      </c>
      <c r="C434" t="s">
        <v>626</v>
      </c>
      <c r="D434" t="s">
        <v>625</v>
      </c>
      <c r="E434" t="s">
        <v>624</v>
      </c>
      <c r="F434" t="s">
        <v>623</v>
      </c>
      <c r="G434">
        <v>1996</v>
      </c>
      <c r="H434" s="6">
        <v>142162.543410902</v>
      </c>
      <c r="I434" s="5">
        <f t="shared" si="6"/>
        <v>3.6580523342976567E-2</v>
      </c>
    </row>
    <row r="435" spans="1:9" x14ac:dyDescent="0.2">
      <c r="A435" t="s">
        <v>382</v>
      </c>
      <c r="B435" t="str">
        <f>_xlfn.XLOOKUP(A435,'Country Code &amp; Info'!A:A,'Country Code &amp; Info'!B:B)</f>
        <v>Finland</v>
      </c>
      <c r="C435" t="s">
        <v>626</v>
      </c>
      <c r="D435" t="s">
        <v>625</v>
      </c>
      <c r="E435" t="s">
        <v>624</v>
      </c>
      <c r="F435" t="s">
        <v>623</v>
      </c>
      <c r="G435">
        <v>1997</v>
      </c>
      <c r="H435" s="6">
        <v>151051.52281252999</v>
      </c>
      <c r="I435" s="5">
        <f t="shared" si="6"/>
        <v>6.2526873734493948E-2</v>
      </c>
    </row>
    <row r="436" spans="1:9" x14ac:dyDescent="0.2">
      <c r="A436" t="s">
        <v>382</v>
      </c>
      <c r="B436" t="str">
        <f>_xlfn.XLOOKUP(A436,'Country Code &amp; Info'!A:A,'Country Code &amp; Info'!B:B)</f>
        <v>Finland</v>
      </c>
      <c r="C436" t="s">
        <v>626</v>
      </c>
      <c r="D436" t="s">
        <v>625</v>
      </c>
      <c r="E436" t="s">
        <v>624</v>
      </c>
      <c r="F436" t="s">
        <v>623</v>
      </c>
      <c r="G436">
        <v>1998</v>
      </c>
      <c r="H436" s="6">
        <v>159250.322643213</v>
      </c>
      <c r="I436" s="5">
        <f t="shared" si="6"/>
        <v>5.427816733008739E-2</v>
      </c>
    </row>
    <row r="437" spans="1:9" x14ac:dyDescent="0.2">
      <c r="A437" t="s">
        <v>382</v>
      </c>
      <c r="B437" t="str">
        <f>_xlfn.XLOOKUP(A437,'Country Code &amp; Info'!A:A,'Country Code &amp; Info'!B:B)</f>
        <v>Finland</v>
      </c>
      <c r="C437" t="s">
        <v>626</v>
      </c>
      <c r="D437" t="s">
        <v>625</v>
      </c>
      <c r="E437" t="s">
        <v>624</v>
      </c>
      <c r="F437" t="s">
        <v>623</v>
      </c>
      <c r="G437">
        <v>1999</v>
      </c>
      <c r="H437" s="6">
        <v>166327.71959614701</v>
      </c>
      <c r="I437" s="5">
        <f t="shared" si="6"/>
        <v>4.4441963039474119E-2</v>
      </c>
    </row>
    <row r="438" spans="1:9" x14ac:dyDescent="0.2">
      <c r="A438" t="s">
        <v>382</v>
      </c>
      <c r="B438" t="str">
        <f>_xlfn.XLOOKUP(A438,'Country Code &amp; Info'!A:A,'Country Code &amp; Info'!B:B)</f>
        <v>Finland</v>
      </c>
      <c r="C438" t="s">
        <v>626</v>
      </c>
      <c r="D438" t="s">
        <v>625</v>
      </c>
      <c r="E438" t="s">
        <v>624</v>
      </c>
      <c r="F438" t="s">
        <v>623</v>
      </c>
      <c r="G438">
        <v>2000</v>
      </c>
      <c r="H438" s="6">
        <v>175700.158117518</v>
      </c>
      <c r="I438" s="5">
        <f t="shared" si="6"/>
        <v>5.6349227561874882E-2</v>
      </c>
    </row>
    <row r="439" spans="1:9" x14ac:dyDescent="0.2">
      <c r="A439" t="s">
        <v>382</v>
      </c>
      <c r="B439" t="str">
        <f>_xlfn.XLOOKUP(A439,'Country Code &amp; Info'!A:A,'Country Code &amp; Info'!B:B)</f>
        <v>Finland</v>
      </c>
      <c r="C439" t="s">
        <v>626</v>
      </c>
      <c r="D439" t="s">
        <v>625</v>
      </c>
      <c r="E439" t="s">
        <v>624</v>
      </c>
      <c r="F439" t="s">
        <v>623</v>
      </c>
      <c r="G439">
        <v>2001</v>
      </c>
      <c r="H439" s="6">
        <v>180235.782640905</v>
      </c>
      <c r="I439" s="5">
        <f t="shared" si="6"/>
        <v>2.5814572803931846E-2</v>
      </c>
    </row>
    <row r="440" spans="1:9" x14ac:dyDescent="0.2">
      <c r="A440" t="s">
        <v>382</v>
      </c>
      <c r="B440" t="str">
        <f>_xlfn.XLOOKUP(A440,'Country Code &amp; Info'!A:A,'Country Code &amp; Info'!B:B)</f>
        <v>Finland</v>
      </c>
      <c r="C440" t="s">
        <v>626</v>
      </c>
      <c r="D440" t="s">
        <v>625</v>
      </c>
      <c r="E440" t="s">
        <v>624</v>
      </c>
      <c r="F440" t="s">
        <v>623</v>
      </c>
      <c r="G440">
        <v>2002</v>
      </c>
      <c r="H440" s="6">
        <v>183264.34839102201</v>
      </c>
      <c r="I440" s="5">
        <f t="shared" si="6"/>
        <v>1.6803354504532519E-2</v>
      </c>
    </row>
    <row r="441" spans="1:9" x14ac:dyDescent="0.2">
      <c r="A441" t="s">
        <v>382</v>
      </c>
      <c r="B441" t="str">
        <f>_xlfn.XLOOKUP(A441,'Country Code &amp; Info'!A:A,'Country Code &amp; Info'!B:B)</f>
        <v>Finland</v>
      </c>
      <c r="C441" t="s">
        <v>626</v>
      </c>
      <c r="D441" t="s">
        <v>625</v>
      </c>
      <c r="E441" t="s">
        <v>624</v>
      </c>
      <c r="F441" t="s">
        <v>623</v>
      </c>
      <c r="G441">
        <v>2003</v>
      </c>
      <c r="H441" s="6">
        <v>186918.632496117</v>
      </c>
      <c r="I441" s="5">
        <f t="shared" si="6"/>
        <v>1.9939961793867367E-2</v>
      </c>
    </row>
    <row r="442" spans="1:9" x14ac:dyDescent="0.2">
      <c r="A442" t="s">
        <v>382</v>
      </c>
      <c r="B442" t="str">
        <f>_xlfn.XLOOKUP(A442,'Country Code &amp; Info'!A:A,'Country Code &amp; Info'!B:B)</f>
        <v>Finland</v>
      </c>
      <c r="C442" t="s">
        <v>626</v>
      </c>
      <c r="D442" t="s">
        <v>625</v>
      </c>
      <c r="E442" t="s">
        <v>624</v>
      </c>
      <c r="F442" t="s">
        <v>623</v>
      </c>
      <c r="G442">
        <v>2004</v>
      </c>
      <c r="H442" s="6">
        <v>194257.20851374001</v>
      </c>
      <c r="I442" s="5">
        <f t="shared" si="6"/>
        <v>3.9260805194342829E-2</v>
      </c>
    </row>
    <row r="443" spans="1:9" x14ac:dyDescent="0.2">
      <c r="A443" t="s">
        <v>382</v>
      </c>
      <c r="B443" t="str">
        <f>_xlfn.XLOOKUP(A443,'Country Code &amp; Info'!A:A,'Country Code &amp; Info'!B:B)</f>
        <v>Finland</v>
      </c>
      <c r="C443" t="s">
        <v>626</v>
      </c>
      <c r="D443" t="s">
        <v>625</v>
      </c>
      <c r="E443" t="s">
        <v>624</v>
      </c>
      <c r="F443" t="s">
        <v>623</v>
      </c>
      <c r="G443">
        <v>2005</v>
      </c>
      <c r="H443" s="6">
        <v>199658.61385156299</v>
      </c>
      <c r="I443" s="5">
        <f t="shared" si="6"/>
        <v>2.7805430640896578E-2</v>
      </c>
    </row>
    <row r="444" spans="1:9" x14ac:dyDescent="0.2">
      <c r="A444" t="s">
        <v>382</v>
      </c>
      <c r="B444" t="str">
        <f>_xlfn.XLOOKUP(A444,'Country Code &amp; Info'!A:A,'Country Code &amp; Info'!B:B)</f>
        <v>Finland</v>
      </c>
      <c r="C444" t="s">
        <v>626</v>
      </c>
      <c r="D444" t="s">
        <v>625</v>
      </c>
      <c r="E444" t="s">
        <v>624</v>
      </c>
      <c r="F444" t="s">
        <v>623</v>
      </c>
      <c r="G444">
        <v>2006</v>
      </c>
      <c r="H444" s="6">
        <v>207754.05345664601</v>
      </c>
      <c r="I444" s="5">
        <f t="shared" si="6"/>
        <v>4.0546407935605489E-2</v>
      </c>
    </row>
    <row r="445" spans="1:9" x14ac:dyDescent="0.2">
      <c r="A445" t="s">
        <v>382</v>
      </c>
      <c r="B445" t="str">
        <f>_xlfn.XLOOKUP(A445,'Country Code &amp; Info'!A:A,'Country Code &amp; Info'!B:B)</f>
        <v>Finland</v>
      </c>
      <c r="C445" t="s">
        <v>626</v>
      </c>
      <c r="D445" t="s">
        <v>625</v>
      </c>
      <c r="E445" t="s">
        <v>624</v>
      </c>
      <c r="F445" t="s">
        <v>623</v>
      </c>
      <c r="G445">
        <v>2007</v>
      </c>
      <c r="H445" s="6">
        <v>218526.85632486001</v>
      </c>
      <c r="I445" s="5">
        <f t="shared" si="6"/>
        <v>5.185363505055296E-2</v>
      </c>
    </row>
    <row r="446" spans="1:9" x14ac:dyDescent="0.2">
      <c r="A446" t="s">
        <v>382</v>
      </c>
      <c r="B446" t="str">
        <f>_xlfn.XLOOKUP(A446,'Country Code &amp; Info'!A:A,'Country Code &amp; Info'!B:B)</f>
        <v>Finland</v>
      </c>
      <c r="C446" t="s">
        <v>626</v>
      </c>
      <c r="D446" t="s">
        <v>625</v>
      </c>
      <c r="E446" t="s">
        <v>624</v>
      </c>
      <c r="F446" t="s">
        <v>623</v>
      </c>
      <c r="G446">
        <v>2008</v>
      </c>
      <c r="H446" s="6">
        <v>220101.710514921</v>
      </c>
      <c r="I446" s="5">
        <f t="shared" si="6"/>
        <v>7.2066848740999223E-3</v>
      </c>
    </row>
    <row r="447" spans="1:9" x14ac:dyDescent="0.2">
      <c r="A447" t="s">
        <v>382</v>
      </c>
      <c r="B447" t="str">
        <f>_xlfn.XLOOKUP(A447,'Country Code &amp; Info'!A:A,'Country Code &amp; Info'!B:B)</f>
        <v>Finland</v>
      </c>
      <c r="C447" t="s">
        <v>626</v>
      </c>
      <c r="D447" t="s">
        <v>625</v>
      </c>
      <c r="E447" t="s">
        <v>624</v>
      </c>
      <c r="F447" t="s">
        <v>623</v>
      </c>
      <c r="G447">
        <v>2009</v>
      </c>
      <c r="H447" s="6">
        <v>201901.41960706201</v>
      </c>
      <c r="I447" s="5">
        <f t="shared" si="6"/>
        <v>-8.26903655827117E-2</v>
      </c>
    </row>
    <row r="448" spans="1:9" x14ac:dyDescent="0.2">
      <c r="A448" t="s">
        <v>382</v>
      </c>
      <c r="B448" t="str">
        <f>_xlfn.XLOOKUP(A448,'Country Code &amp; Info'!A:A,'Country Code &amp; Info'!B:B)</f>
        <v>Finland</v>
      </c>
      <c r="C448" t="s">
        <v>626</v>
      </c>
      <c r="D448" t="s">
        <v>625</v>
      </c>
      <c r="E448" t="s">
        <v>624</v>
      </c>
      <c r="F448" t="s">
        <v>623</v>
      </c>
      <c r="G448">
        <v>2010</v>
      </c>
      <c r="H448" s="6">
        <v>207942.991503442</v>
      </c>
      <c r="I448" s="5">
        <f t="shared" si="6"/>
        <v>2.992337502201825E-2</v>
      </c>
    </row>
    <row r="449" spans="1:9" x14ac:dyDescent="0.2">
      <c r="A449" t="s">
        <v>382</v>
      </c>
      <c r="B449" t="str">
        <f>_xlfn.XLOOKUP(A449,'Country Code &amp; Info'!A:A,'Country Code &amp; Info'!B:B)</f>
        <v>Finland</v>
      </c>
      <c r="C449" t="s">
        <v>626</v>
      </c>
      <c r="D449" t="s">
        <v>625</v>
      </c>
      <c r="E449" t="s">
        <v>624</v>
      </c>
      <c r="F449" t="s">
        <v>623</v>
      </c>
      <c r="G449">
        <v>2011</v>
      </c>
      <c r="H449" s="6">
        <v>213288.82682750199</v>
      </c>
      <c r="I449" s="5">
        <f t="shared" si="6"/>
        <v>2.5708177445218139E-2</v>
      </c>
    </row>
    <row r="450" spans="1:9" x14ac:dyDescent="0.2">
      <c r="A450" t="s">
        <v>382</v>
      </c>
      <c r="B450" t="str">
        <f>_xlfn.XLOOKUP(A450,'Country Code &amp; Info'!A:A,'Country Code &amp; Info'!B:B)</f>
        <v>Finland</v>
      </c>
      <c r="C450" t="s">
        <v>626</v>
      </c>
      <c r="D450" t="s">
        <v>625</v>
      </c>
      <c r="E450" t="s">
        <v>624</v>
      </c>
      <c r="F450" t="s">
        <v>623</v>
      </c>
      <c r="G450">
        <v>2012</v>
      </c>
      <c r="H450" s="6">
        <v>210246.924274082</v>
      </c>
      <c r="I450" s="5">
        <f t="shared" si="6"/>
        <v>-1.4261893595955422E-2</v>
      </c>
    </row>
    <row r="451" spans="1:9" x14ac:dyDescent="0.2">
      <c r="A451" t="s">
        <v>382</v>
      </c>
      <c r="B451" t="str">
        <f>_xlfn.XLOOKUP(A451,'Country Code &amp; Info'!A:A,'Country Code &amp; Info'!B:B)</f>
        <v>Finland</v>
      </c>
      <c r="C451" t="s">
        <v>626</v>
      </c>
      <c r="D451" t="s">
        <v>625</v>
      </c>
      <c r="E451" t="s">
        <v>624</v>
      </c>
      <c r="F451" t="s">
        <v>623</v>
      </c>
      <c r="G451">
        <v>2013</v>
      </c>
      <c r="H451" s="6">
        <v>208652.06487906599</v>
      </c>
      <c r="I451" s="5">
        <f t="shared" ref="I451:I514" si="7">IF(A451=A450, H451/H450-1, 0)</f>
        <v>-7.5856491148328375E-3</v>
      </c>
    </row>
    <row r="452" spans="1:9" x14ac:dyDescent="0.2">
      <c r="A452" t="s">
        <v>382</v>
      </c>
      <c r="B452" t="str">
        <f>_xlfn.XLOOKUP(A452,'Country Code &amp; Info'!A:A,'Country Code &amp; Info'!B:B)</f>
        <v>Finland</v>
      </c>
      <c r="C452" t="s">
        <v>626</v>
      </c>
      <c r="D452" t="s">
        <v>625</v>
      </c>
      <c r="E452" t="s">
        <v>624</v>
      </c>
      <c r="F452" t="s">
        <v>623</v>
      </c>
      <c r="G452">
        <v>2014</v>
      </c>
      <c r="H452" s="6">
        <v>207333.944152593</v>
      </c>
      <c r="I452" s="5">
        <f t="shared" si="7"/>
        <v>-6.3173145553914178E-3</v>
      </c>
    </row>
    <row r="453" spans="1:9" x14ac:dyDescent="0.2">
      <c r="A453" t="s">
        <v>382</v>
      </c>
      <c r="B453" t="str">
        <f>_xlfn.XLOOKUP(A453,'Country Code &amp; Info'!A:A,'Country Code &amp; Info'!B:B)</f>
        <v>Finland</v>
      </c>
      <c r="C453" t="s">
        <v>626</v>
      </c>
      <c r="D453" t="s">
        <v>625</v>
      </c>
      <c r="E453" t="s">
        <v>624</v>
      </c>
      <c r="F453" t="s">
        <v>623</v>
      </c>
      <c r="G453">
        <v>2015</v>
      </c>
      <c r="H453" s="6">
        <v>207614.017021962</v>
      </c>
      <c r="I453" s="5">
        <f t="shared" si="7"/>
        <v>1.35082979544765E-3</v>
      </c>
    </row>
    <row r="454" spans="1:9" x14ac:dyDescent="0.2">
      <c r="A454" t="s">
        <v>382</v>
      </c>
      <c r="B454" t="str">
        <f>_xlfn.XLOOKUP(A454,'Country Code &amp; Info'!A:A,'Country Code &amp; Info'!B:B)</f>
        <v>Finland</v>
      </c>
      <c r="C454" t="s">
        <v>626</v>
      </c>
      <c r="D454" t="s">
        <v>625</v>
      </c>
      <c r="E454" t="s">
        <v>624</v>
      </c>
      <c r="F454" t="s">
        <v>623</v>
      </c>
      <c r="G454">
        <v>2016</v>
      </c>
      <c r="H454" s="6">
        <v>212047.392720023</v>
      </c>
      <c r="I454" s="5">
        <f t="shared" si="7"/>
        <v>2.1353932463972436E-2</v>
      </c>
    </row>
    <row r="455" spans="1:9" x14ac:dyDescent="0.2">
      <c r="A455" t="s">
        <v>382</v>
      </c>
      <c r="B455" t="str">
        <f>_xlfn.XLOOKUP(A455,'Country Code &amp; Info'!A:A,'Country Code &amp; Info'!B:B)</f>
        <v>Finland</v>
      </c>
      <c r="C455" t="s">
        <v>626</v>
      </c>
      <c r="D455" t="s">
        <v>625</v>
      </c>
      <c r="E455" t="s">
        <v>624</v>
      </c>
      <c r="F455" t="s">
        <v>623</v>
      </c>
      <c r="G455">
        <v>2017</v>
      </c>
      <c r="H455" s="6">
        <v>217633.29050354101</v>
      </c>
      <c r="I455" s="5">
        <f t="shared" si="7"/>
        <v>2.6342685528293108E-2</v>
      </c>
    </row>
    <row r="456" spans="1:9" x14ac:dyDescent="0.2">
      <c r="A456" t="s">
        <v>382</v>
      </c>
      <c r="B456" t="str">
        <f>_xlfn.XLOOKUP(A456,'Country Code &amp; Info'!A:A,'Country Code &amp; Info'!B:B)</f>
        <v>Finland</v>
      </c>
      <c r="C456" t="s">
        <v>626</v>
      </c>
      <c r="D456" t="s">
        <v>625</v>
      </c>
      <c r="E456" t="s">
        <v>624</v>
      </c>
      <c r="F456" t="s">
        <v>623</v>
      </c>
      <c r="G456">
        <v>2018</v>
      </c>
      <c r="H456" s="6">
        <v>224041.599520758</v>
      </c>
      <c r="I456" s="5">
        <f t="shared" si="7"/>
        <v>2.9445444685369582E-2</v>
      </c>
    </row>
    <row r="457" spans="1:9" x14ac:dyDescent="0.2">
      <c r="A457" t="s">
        <v>382</v>
      </c>
      <c r="B457" t="str">
        <f>_xlfn.XLOOKUP(A457,'Country Code &amp; Info'!A:A,'Country Code &amp; Info'!B:B)</f>
        <v>Finland</v>
      </c>
      <c r="C457" t="s">
        <v>626</v>
      </c>
      <c r="D457" t="s">
        <v>625</v>
      </c>
      <c r="E457" t="s">
        <v>624</v>
      </c>
      <c r="F457" t="s">
        <v>623</v>
      </c>
      <c r="G457">
        <v>2019</v>
      </c>
      <c r="H457" s="6">
        <v>229725.36593822201</v>
      </c>
      <c r="I457" s="5">
        <f t="shared" si="7"/>
        <v>2.536924584372735E-2</v>
      </c>
    </row>
    <row r="458" spans="1:9" x14ac:dyDescent="0.2">
      <c r="A458" t="s">
        <v>382</v>
      </c>
      <c r="B458" t="str">
        <f>_xlfn.XLOOKUP(A458,'Country Code &amp; Info'!A:A,'Country Code &amp; Info'!B:B)</f>
        <v>Finland</v>
      </c>
      <c r="C458" t="s">
        <v>626</v>
      </c>
      <c r="D458" t="s">
        <v>625</v>
      </c>
      <c r="E458" t="s">
        <v>624</v>
      </c>
      <c r="F458" t="s">
        <v>623</v>
      </c>
      <c r="G458">
        <v>2020</v>
      </c>
      <c r="H458" s="6">
        <v>232163.7</v>
      </c>
      <c r="I458" s="5">
        <f t="shared" si="7"/>
        <v>1.0614126358313047E-2</v>
      </c>
    </row>
    <row r="459" spans="1:9" x14ac:dyDescent="0.2">
      <c r="A459" t="s">
        <v>382</v>
      </c>
      <c r="B459" t="str">
        <f>_xlfn.XLOOKUP(A459,'Country Code &amp; Info'!A:A,'Country Code &amp; Info'!B:B)</f>
        <v>Finland</v>
      </c>
      <c r="C459" t="s">
        <v>626</v>
      </c>
      <c r="D459" t="s">
        <v>625</v>
      </c>
      <c r="E459" t="s">
        <v>624</v>
      </c>
      <c r="F459" t="s">
        <v>623</v>
      </c>
      <c r="G459">
        <v>2021</v>
      </c>
      <c r="H459" s="6">
        <v>234100.7</v>
      </c>
      <c r="I459" s="5">
        <f t="shared" si="7"/>
        <v>8.3432509044265579E-3</v>
      </c>
    </row>
    <row r="460" spans="1:9" x14ac:dyDescent="0.2">
      <c r="A460" t="s">
        <v>382</v>
      </c>
      <c r="B460" t="str">
        <f>_xlfn.XLOOKUP(A460,'Country Code &amp; Info'!A:A,'Country Code &amp; Info'!B:B)</f>
        <v>Finland</v>
      </c>
      <c r="C460" t="s">
        <v>626</v>
      </c>
      <c r="D460" t="s">
        <v>625</v>
      </c>
      <c r="E460" t="s">
        <v>624</v>
      </c>
      <c r="F460" t="s">
        <v>623</v>
      </c>
      <c r="G460">
        <v>2022</v>
      </c>
      <c r="H460" s="6">
        <v>236272.5</v>
      </c>
      <c r="I460" s="5">
        <f t="shared" si="7"/>
        <v>9.2772042116917586E-3</v>
      </c>
    </row>
    <row r="461" spans="1:9" x14ac:dyDescent="0.2">
      <c r="A461" t="s">
        <v>382</v>
      </c>
      <c r="B461" t="str">
        <f>_xlfn.XLOOKUP(A461,'Country Code &amp; Info'!A:A,'Country Code &amp; Info'!B:B)</f>
        <v>Finland</v>
      </c>
      <c r="C461" t="s">
        <v>626</v>
      </c>
      <c r="D461" t="s">
        <v>625</v>
      </c>
      <c r="E461" t="s">
        <v>624</v>
      </c>
      <c r="F461" t="s">
        <v>623</v>
      </c>
      <c r="G461">
        <v>2023</v>
      </c>
      <c r="H461" s="6">
        <v>238810.6</v>
      </c>
      <c r="I461" s="5">
        <f t="shared" si="7"/>
        <v>1.0742257351151752E-2</v>
      </c>
    </row>
    <row r="462" spans="1:9" x14ac:dyDescent="0.2">
      <c r="A462" t="s">
        <v>382</v>
      </c>
      <c r="B462" t="str">
        <f>_xlfn.XLOOKUP(A462,'Country Code &amp; Info'!A:A,'Country Code &amp; Info'!B:B)</f>
        <v>Finland</v>
      </c>
      <c r="C462" t="s">
        <v>626</v>
      </c>
      <c r="D462" t="s">
        <v>625</v>
      </c>
      <c r="E462" t="s">
        <v>624</v>
      </c>
      <c r="F462" t="s">
        <v>623</v>
      </c>
      <c r="G462">
        <v>2024</v>
      </c>
      <c r="H462" s="6">
        <v>241694.4</v>
      </c>
      <c r="I462" s="5">
        <f t="shared" si="7"/>
        <v>1.2075678382785338E-2</v>
      </c>
    </row>
    <row r="463" spans="1:9" x14ac:dyDescent="0.2">
      <c r="A463" t="s">
        <v>382</v>
      </c>
      <c r="B463" t="str">
        <f>_xlfn.XLOOKUP(A463,'Country Code &amp; Info'!A:A,'Country Code &amp; Info'!B:B)</f>
        <v>Finland</v>
      </c>
      <c r="C463" t="s">
        <v>626</v>
      </c>
      <c r="D463" t="s">
        <v>625</v>
      </c>
      <c r="E463" t="s">
        <v>624</v>
      </c>
      <c r="F463" t="s">
        <v>623</v>
      </c>
      <c r="G463">
        <v>2025</v>
      </c>
      <c r="H463" s="6">
        <v>244847</v>
      </c>
      <c r="I463" s="5">
        <f t="shared" si="7"/>
        <v>1.3043744497183152E-2</v>
      </c>
    </row>
    <row r="464" spans="1:9" x14ac:dyDescent="0.2">
      <c r="A464" t="s">
        <v>382</v>
      </c>
      <c r="B464" t="str">
        <f>_xlfn.XLOOKUP(A464,'Country Code &amp; Info'!A:A,'Country Code &amp; Info'!B:B)</f>
        <v>Finland</v>
      </c>
      <c r="C464" t="s">
        <v>626</v>
      </c>
      <c r="D464" t="s">
        <v>625</v>
      </c>
      <c r="E464" t="s">
        <v>624</v>
      </c>
      <c r="F464" t="s">
        <v>623</v>
      </c>
      <c r="G464">
        <v>2026</v>
      </c>
      <c r="H464" s="6">
        <v>248195.1</v>
      </c>
      <c r="I464" s="5">
        <f t="shared" si="7"/>
        <v>1.367425371762776E-2</v>
      </c>
    </row>
    <row r="465" spans="1:9" x14ac:dyDescent="0.2">
      <c r="A465" t="s">
        <v>382</v>
      </c>
      <c r="B465" t="str">
        <f>_xlfn.XLOOKUP(A465,'Country Code &amp; Info'!A:A,'Country Code &amp; Info'!B:B)</f>
        <v>Finland</v>
      </c>
      <c r="C465" t="s">
        <v>626</v>
      </c>
      <c r="D465" t="s">
        <v>625</v>
      </c>
      <c r="E465" t="s">
        <v>624</v>
      </c>
      <c r="F465" t="s">
        <v>623</v>
      </c>
      <c r="G465">
        <v>2027</v>
      </c>
      <c r="H465" s="6">
        <v>251682.7</v>
      </c>
      <c r="I465" s="5">
        <f t="shared" si="7"/>
        <v>1.4051848727069993E-2</v>
      </c>
    </row>
    <row r="466" spans="1:9" x14ac:dyDescent="0.2">
      <c r="A466" t="s">
        <v>382</v>
      </c>
      <c r="B466" t="str">
        <f>_xlfn.XLOOKUP(A466,'Country Code &amp; Info'!A:A,'Country Code &amp; Info'!B:B)</f>
        <v>Finland</v>
      </c>
      <c r="C466" t="s">
        <v>626</v>
      </c>
      <c r="D466" t="s">
        <v>625</v>
      </c>
      <c r="E466" t="s">
        <v>624</v>
      </c>
      <c r="F466" t="s">
        <v>623</v>
      </c>
      <c r="G466">
        <v>2028</v>
      </c>
      <c r="H466" s="6">
        <v>255275.9</v>
      </c>
      <c r="I466" s="5">
        <f t="shared" si="7"/>
        <v>1.4276706344933388E-2</v>
      </c>
    </row>
    <row r="467" spans="1:9" x14ac:dyDescent="0.2">
      <c r="A467" t="s">
        <v>382</v>
      </c>
      <c r="B467" t="str">
        <f>_xlfn.XLOOKUP(A467,'Country Code &amp; Info'!A:A,'Country Code &amp; Info'!B:B)</f>
        <v>Finland</v>
      </c>
      <c r="C467" t="s">
        <v>626</v>
      </c>
      <c r="D467" t="s">
        <v>625</v>
      </c>
      <c r="E467" t="s">
        <v>624</v>
      </c>
      <c r="F467" t="s">
        <v>623</v>
      </c>
      <c r="G467">
        <v>2029</v>
      </c>
      <c r="H467" s="6">
        <v>258962.4</v>
      </c>
      <c r="I467" s="5">
        <f t="shared" si="7"/>
        <v>1.4441237892022007E-2</v>
      </c>
    </row>
    <row r="468" spans="1:9" x14ac:dyDescent="0.2">
      <c r="A468" t="s">
        <v>382</v>
      </c>
      <c r="B468" t="str">
        <f>_xlfn.XLOOKUP(A468,'Country Code &amp; Info'!A:A,'Country Code &amp; Info'!B:B)</f>
        <v>Finland</v>
      </c>
      <c r="C468" t="s">
        <v>626</v>
      </c>
      <c r="D468" t="s">
        <v>625</v>
      </c>
      <c r="E468" t="s">
        <v>624</v>
      </c>
      <c r="F468" t="s">
        <v>623</v>
      </c>
      <c r="G468">
        <v>2030</v>
      </c>
      <c r="H468" s="6">
        <v>262742.09999999998</v>
      </c>
      <c r="I468" s="5">
        <f t="shared" si="7"/>
        <v>1.4595555184845344E-2</v>
      </c>
    </row>
    <row r="469" spans="1:9" x14ac:dyDescent="0.2">
      <c r="A469" t="s">
        <v>382</v>
      </c>
      <c r="B469" t="str">
        <f>_xlfn.XLOOKUP(A469,'Country Code &amp; Info'!A:A,'Country Code &amp; Info'!B:B)</f>
        <v>Finland</v>
      </c>
      <c r="C469" t="s">
        <v>626</v>
      </c>
      <c r="D469" t="s">
        <v>625</v>
      </c>
      <c r="E469" t="s">
        <v>624</v>
      </c>
      <c r="F469" t="s">
        <v>623</v>
      </c>
      <c r="G469">
        <v>2031</v>
      </c>
      <c r="H469" s="6">
        <v>266620.7</v>
      </c>
      <c r="I469" s="5">
        <f t="shared" si="7"/>
        <v>1.4762004261974049E-2</v>
      </c>
    </row>
    <row r="470" spans="1:9" x14ac:dyDescent="0.2">
      <c r="A470" t="s">
        <v>382</v>
      </c>
      <c r="B470" t="str">
        <f>_xlfn.XLOOKUP(A470,'Country Code &amp; Info'!A:A,'Country Code &amp; Info'!B:B)</f>
        <v>Finland</v>
      </c>
      <c r="C470" t="s">
        <v>626</v>
      </c>
      <c r="D470" t="s">
        <v>625</v>
      </c>
      <c r="E470" t="s">
        <v>624</v>
      </c>
      <c r="F470" t="s">
        <v>623</v>
      </c>
      <c r="G470">
        <v>2032</v>
      </c>
      <c r="H470" s="6">
        <v>270608.09999999998</v>
      </c>
      <c r="I470" s="5">
        <f t="shared" si="7"/>
        <v>1.4955327924650819E-2</v>
      </c>
    </row>
    <row r="471" spans="1:9" x14ac:dyDescent="0.2">
      <c r="A471" t="s">
        <v>382</v>
      </c>
      <c r="B471" t="str">
        <f>_xlfn.XLOOKUP(A471,'Country Code &amp; Info'!A:A,'Country Code &amp; Info'!B:B)</f>
        <v>Finland</v>
      </c>
      <c r="C471" t="s">
        <v>626</v>
      </c>
      <c r="D471" t="s">
        <v>625</v>
      </c>
      <c r="E471" t="s">
        <v>624</v>
      </c>
      <c r="F471" t="s">
        <v>623</v>
      </c>
      <c r="G471">
        <v>2033</v>
      </c>
      <c r="H471" s="6">
        <v>274712.8</v>
      </c>
      <c r="I471" s="5">
        <f t="shared" si="7"/>
        <v>1.5168429917655768E-2</v>
      </c>
    </row>
    <row r="472" spans="1:9" x14ac:dyDescent="0.2">
      <c r="A472" t="s">
        <v>382</v>
      </c>
      <c r="B472" t="str">
        <f>_xlfn.XLOOKUP(A472,'Country Code &amp; Info'!A:A,'Country Code &amp; Info'!B:B)</f>
        <v>Finland</v>
      </c>
      <c r="C472" t="s">
        <v>626</v>
      </c>
      <c r="D472" t="s">
        <v>625</v>
      </c>
      <c r="E472" t="s">
        <v>624</v>
      </c>
      <c r="F472" t="s">
        <v>623</v>
      </c>
      <c r="G472">
        <v>2034</v>
      </c>
      <c r="H472" s="6">
        <v>278935.59999999998</v>
      </c>
      <c r="I472" s="5">
        <f t="shared" si="7"/>
        <v>1.5371689997699445E-2</v>
      </c>
    </row>
    <row r="473" spans="1:9" x14ac:dyDescent="0.2">
      <c r="A473" t="s">
        <v>382</v>
      </c>
      <c r="B473" t="str">
        <f>_xlfn.XLOOKUP(A473,'Country Code &amp; Info'!A:A,'Country Code &amp; Info'!B:B)</f>
        <v>Finland</v>
      </c>
      <c r="C473" t="s">
        <v>626</v>
      </c>
      <c r="D473" t="s">
        <v>625</v>
      </c>
      <c r="E473" t="s">
        <v>624</v>
      </c>
      <c r="F473" t="s">
        <v>623</v>
      </c>
      <c r="G473">
        <v>2035</v>
      </c>
      <c r="H473" s="6">
        <v>283271.2</v>
      </c>
      <c r="I473" s="5">
        <f t="shared" si="7"/>
        <v>1.5543372735498995E-2</v>
      </c>
    </row>
    <row r="474" spans="1:9" x14ac:dyDescent="0.2">
      <c r="A474" t="s">
        <v>382</v>
      </c>
      <c r="B474" t="str">
        <f>_xlfn.XLOOKUP(A474,'Country Code &amp; Info'!A:A,'Country Code &amp; Info'!B:B)</f>
        <v>Finland</v>
      </c>
      <c r="C474" t="s">
        <v>626</v>
      </c>
      <c r="D474" t="s">
        <v>625</v>
      </c>
      <c r="E474" t="s">
        <v>624</v>
      </c>
      <c r="F474" t="s">
        <v>623</v>
      </c>
      <c r="G474">
        <v>2036</v>
      </c>
      <c r="H474" s="6">
        <v>287714</v>
      </c>
      <c r="I474" s="5">
        <f t="shared" si="7"/>
        <v>1.5683909977435073E-2</v>
      </c>
    </row>
    <row r="475" spans="1:9" x14ac:dyDescent="0.2">
      <c r="A475" t="s">
        <v>382</v>
      </c>
      <c r="B475" t="str">
        <f>_xlfn.XLOOKUP(A475,'Country Code &amp; Info'!A:A,'Country Code &amp; Info'!B:B)</f>
        <v>Finland</v>
      </c>
      <c r="C475" t="s">
        <v>626</v>
      </c>
      <c r="D475" t="s">
        <v>625</v>
      </c>
      <c r="E475" t="s">
        <v>624</v>
      </c>
      <c r="F475" t="s">
        <v>623</v>
      </c>
      <c r="G475">
        <v>2037</v>
      </c>
      <c r="H475" s="6">
        <v>292261.8</v>
      </c>
      <c r="I475" s="5">
        <f t="shared" si="7"/>
        <v>1.5806669122809369E-2</v>
      </c>
    </row>
    <row r="476" spans="1:9" x14ac:dyDescent="0.2">
      <c r="A476" t="s">
        <v>382</v>
      </c>
      <c r="B476" t="str">
        <f>_xlfn.XLOOKUP(A476,'Country Code &amp; Info'!A:A,'Country Code &amp; Info'!B:B)</f>
        <v>Finland</v>
      </c>
      <c r="C476" t="s">
        <v>626</v>
      </c>
      <c r="D476" t="s">
        <v>625</v>
      </c>
      <c r="E476" t="s">
        <v>624</v>
      </c>
      <c r="F476" t="s">
        <v>623</v>
      </c>
      <c r="G476">
        <v>2038</v>
      </c>
      <c r="H476" s="6">
        <v>296911.40000000002</v>
      </c>
      <c r="I476" s="5">
        <f t="shared" si="7"/>
        <v>1.590902403256278E-2</v>
      </c>
    </row>
    <row r="477" spans="1:9" x14ac:dyDescent="0.2">
      <c r="A477" t="s">
        <v>382</v>
      </c>
      <c r="B477" t="str">
        <f>_xlfn.XLOOKUP(A477,'Country Code &amp; Info'!A:A,'Country Code &amp; Info'!B:B)</f>
        <v>Finland</v>
      </c>
      <c r="C477" t="s">
        <v>626</v>
      </c>
      <c r="D477" t="s">
        <v>625</v>
      </c>
      <c r="E477" t="s">
        <v>624</v>
      </c>
      <c r="F477" t="s">
        <v>623</v>
      </c>
      <c r="G477">
        <v>2039</v>
      </c>
      <c r="H477" s="6">
        <v>301649.2</v>
      </c>
      <c r="I477" s="5">
        <f t="shared" si="7"/>
        <v>1.5956948773270474E-2</v>
      </c>
    </row>
    <row r="478" spans="1:9" x14ac:dyDescent="0.2">
      <c r="A478" t="s">
        <v>382</v>
      </c>
      <c r="B478" t="str">
        <f>_xlfn.XLOOKUP(A478,'Country Code &amp; Info'!A:A,'Country Code &amp; Info'!B:B)</f>
        <v>Finland</v>
      </c>
      <c r="C478" t="s">
        <v>626</v>
      </c>
      <c r="D478" t="s">
        <v>625</v>
      </c>
      <c r="E478" t="s">
        <v>624</v>
      </c>
      <c r="F478" t="s">
        <v>623</v>
      </c>
      <c r="G478">
        <v>2040</v>
      </c>
      <c r="H478" s="6">
        <v>306457.3</v>
      </c>
      <c r="I478" s="5">
        <f t="shared" si="7"/>
        <v>1.5939375937346956E-2</v>
      </c>
    </row>
    <row r="479" spans="1:9" x14ac:dyDescent="0.2">
      <c r="A479" t="s">
        <v>382</v>
      </c>
      <c r="B479" t="str">
        <f>_xlfn.XLOOKUP(A479,'Country Code &amp; Info'!A:A,'Country Code &amp; Info'!B:B)</f>
        <v>Finland</v>
      </c>
      <c r="C479" t="s">
        <v>626</v>
      </c>
      <c r="D479" t="s">
        <v>625</v>
      </c>
      <c r="E479" t="s">
        <v>624</v>
      </c>
      <c r="F479" t="s">
        <v>623</v>
      </c>
      <c r="G479">
        <v>2041</v>
      </c>
      <c r="H479" s="6">
        <v>311326.2</v>
      </c>
      <c r="I479" s="5">
        <f t="shared" si="7"/>
        <v>1.5887694631519622E-2</v>
      </c>
    </row>
    <row r="480" spans="1:9" x14ac:dyDescent="0.2">
      <c r="A480" t="s">
        <v>382</v>
      </c>
      <c r="B480" t="str">
        <f>_xlfn.XLOOKUP(A480,'Country Code &amp; Info'!A:A,'Country Code &amp; Info'!B:B)</f>
        <v>Finland</v>
      </c>
      <c r="C480" t="s">
        <v>626</v>
      </c>
      <c r="D480" t="s">
        <v>625</v>
      </c>
      <c r="E480" t="s">
        <v>624</v>
      </c>
      <c r="F480" t="s">
        <v>623</v>
      </c>
      <c r="G480">
        <v>2042</v>
      </c>
      <c r="H480" s="6">
        <v>316258.59999999998</v>
      </c>
      <c r="I480" s="5">
        <f t="shared" si="7"/>
        <v>1.584318955487829E-2</v>
      </c>
    </row>
    <row r="481" spans="1:9" x14ac:dyDescent="0.2">
      <c r="A481" t="s">
        <v>382</v>
      </c>
      <c r="B481" t="str">
        <f>_xlfn.XLOOKUP(A481,'Country Code &amp; Info'!A:A,'Country Code &amp; Info'!B:B)</f>
        <v>Finland</v>
      </c>
      <c r="C481" t="s">
        <v>626</v>
      </c>
      <c r="D481" t="s">
        <v>625</v>
      </c>
      <c r="E481" t="s">
        <v>624</v>
      </c>
      <c r="F481" t="s">
        <v>623</v>
      </c>
      <c r="G481">
        <v>2043</v>
      </c>
      <c r="H481" s="6">
        <v>321265.5</v>
      </c>
      <c r="I481" s="5">
        <f t="shared" si="7"/>
        <v>1.5831664340511198E-2</v>
      </c>
    </row>
    <row r="482" spans="1:9" x14ac:dyDescent="0.2">
      <c r="A482" t="s">
        <v>382</v>
      </c>
      <c r="B482" t="str">
        <f>_xlfn.XLOOKUP(A482,'Country Code &amp; Info'!A:A,'Country Code &amp; Info'!B:B)</f>
        <v>Finland</v>
      </c>
      <c r="C482" t="s">
        <v>626</v>
      </c>
      <c r="D482" t="s">
        <v>625</v>
      </c>
      <c r="E482" t="s">
        <v>624</v>
      </c>
      <c r="F482" t="s">
        <v>623</v>
      </c>
      <c r="G482">
        <v>2044</v>
      </c>
      <c r="H482" s="6">
        <v>326360.2</v>
      </c>
      <c r="I482" s="5">
        <f t="shared" si="7"/>
        <v>1.5858223183006004E-2</v>
      </c>
    </row>
    <row r="483" spans="1:9" x14ac:dyDescent="0.2">
      <c r="A483" t="s">
        <v>382</v>
      </c>
      <c r="B483" t="str">
        <f>_xlfn.XLOOKUP(A483,'Country Code &amp; Info'!A:A,'Country Code &amp; Info'!B:B)</f>
        <v>Finland</v>
      </c>
      <c r="C483" t="s">
        <v>626</v>
      </c>
      <c r="D483" t="s">
        <v>625</v>
      </c>
      <c r="E483" t="s">
        <v>624</v>
      </c>
      <c r="F483" t="s">
        <v>623</v>
      </c>
      <c r="G483">
        <v>2045</v>
      </c>
      <c r="H483" s="6">
        <v>331550</v>
      </c>
      <c r="I483" s="5">
        <f t="shared" si="7"/>
        <v>1.590206158716656E-2</v>
      </c>
    </row>
    <row r="484" spans="1:9" x14ac:dyDescent="0.2">
      <c r="A484" t="s">
        <v>382</v>
      </c>
      <c r="B484" t="str">
        <f>_xlfn.XLOOKUP(A484,'Country Code &amp; Info'!A:A,'Country Code &amp; Info'!B:B)</f>
        <v>Finland</v>
      </c>
      <c r="C484" t="s">
        <v>626</v>
      </c>
      <c r="D484" t="s">
        <v>625</v>
      </c>
      <c r="E484" t="s">
        <v>624</v>
      </c>
      <c r="F484" t="s">
        <v>623</v>
      </c>
      <c r="G484">
        <v>2046</v>
      </c>
      <c r="H484" s="6">
        <v>336833.5</v>
      </c>
      <c r="I484" s="5">
        <f t="shared" si="7"/>
        <v>1.59357562961846E-2</v>
      </c>
    </row>
    <row r="485" spans="1:9" x14ac:dyDescent="0.2">
      <c r="A485" t="s">
        <v>382</v>
      </c>
      <c r="B485" t="str">
        <f>_xlfn.XLOOKUP(A485,'Country Code &amp; Info'!A:A,'Country Code &amp; Info'!B:B)</f>
        <v>Finland</v>
      </c>
      <c r="C485" t="s">
        <v>626</v>
      </c>
      <c r="D485" t="s">
        <v>625</v>
      </c>
      <c r="E485" t="s">
        <v>624</v>
      </c>
      <c r="F485" t="s">
        <v>623</v>
      </c>
      <c r="G485">
        <v>2047</v>
      </c>
      <c r="H485" s="6">
        <v>342200</v>
      </c>
      <c r="I485" s="5">
        <f t="shared" si="7"/>
        <v>1.5932203893021413E-2</v>
      </c>
    </row>
    <row r="486" spans="1:9" x14ac:dyDescent="0.2">
      <c r="A486" t="s">
        <v>382</v>
      </c>
      <c r="B486" t="str">
        <f>_xlfn.XLOOKUP(A486,'Country Code &amp; Info'!A:A,'Country Code &amp; Info'!B:B)</f>
        <v>Finland</v>
      </c>
      <c r="C486" t="s">
        <v>626</v>
      </c>
      <c r="D486" t="s">
        <v>625</v>
      </c>
      <c r="E486" t="s">
        <v>624</v>
      </c>
      <c r="F486" t="s">
        <v>623</v>
      </c>
      <c r="G486">
        <v>2048</v>
      </c>
      <c r="H486" s="6">
        <v>347632</v>
      </c>
      <c r="I486" s="5">
        <f t="shared" si="7"/>
        <v>1.587375803623603E-2</v>
      </c>
    </row>
    <row r="487" spans="1:9" x14ac:dyDescent="0.2">
      <c r="A487" t="s">
        <v>382</v>
      </c>
      <c r="B487" t="str">
        <f>_xlfn.XLOOKUP(A487,'Country Code &amp; Info'!A:A,'Country Code &amp; Info'!B:B)</f>
        <v>Finland</v>
      </c>
      <c r="C487" t="s">
        <v>626</v>
      </c>
      <c r="D487" t="s">
        <v>625</v>
      </c>
      <c r="E487" t="s">
        <v>624</v>
      </c>
      <c r="F487" t="s">
        <v>623</v>
      </c>
      <c r="G487">
        <v>2049</v>
      </c>
      <c r="H487" s="6">
        <v>353110.9</v>
      </c>
      <c r="I487" s="5">
        <f t="shared" si="7"/>
        <v>1.5760631932618452E-2</v>
      </c>
    </row>
    <row r="488" spans="1:9" x14ac:dyDescent="0.2">
      <c r="A488" t="s">
        <v>382</v>
      </c>
      <c r="B488" t="str">
        <f>_xlfn.XLOOKUP(A488,'Country Code &amp; Info'!A:A,'Country Code &amp; Info'!B:B)</f>
        <v>Finland</v>
      </c>
      <c r="C488" t="s">
        <v>626</v>
      </c>
      <c r="D488" t="s">
        <v>625</v>
      </c>
      <c r="E488" t="s">
        <v>624</v>
      </c>
      <c r="F488" t="s">
        <v>623</v>
      </c>
      <c r="G488">
        <v>2050</v>
      </c>
      <c r="H488" s="6">
        <v>358623.6</v>
      </c>
      <c r="I488" s="5">
        <f t="shared" si="7"/>
        <v>1.5611809207815242E-2</v>
      </c>
    </row>
    <row r="489" spans="1:9" x14ac:dyDescent="0.2">
      <c r="A489" t="s">
        <v>382</v>
      </c>
      <c r="B489" t="str">
        <f>_xlfn.XLOOKUP(A489,'Country Code &amp; Info'!A:A,'Country Code &amp; Info'!B:B)</f>
        <v>Finland</v>
      </c>
      <c r="C489" t="s">
        <v>626</v>
      </c>
      <c r="D489" t="s">
        <v>625</v>
      </c>
      <c r="E489" t="s">
        <v>624</v>
      </c>
      <c r="F489" t="s">
        <v>623</v>
      </c>
      <c r="G489">
        <v>2051</v>
      </c>
      <c r="H489" s="6">
        <v>364163.8</v>
      </c>
      <c r="I489" s="5">
        <f t="shared" si="7"/>
        <v>1.5448509244790465E-2</v>
      </c>
    </row>
    <row r="490" spans="1:9" x14ac:dyDescent="0.2">
      <c r="A490" t="s">
        <v>382</v>
      </c>
      <c r="B490" t="str">
        <f>_xlfn.XLOOKUP(A490,'Country Code &amp; Info'!A:A,'Country Code &amp; Info'!B:B)</f>
        <v>Finland</v>
      </c>
      <c r="C490" t="s">
        <v>626</v>
      </c>
      <c r="D490" t="s">
        <v>625</v>
      </c>
      <c r="E490" t="s">
        <v>624</v>
      </c>
      <c r="F490" t="s">
        <v>623</v>
      </c>
      <c r="G490">
        <v>2052</v>
      </c>
      <c r="H490" s="6">
        <v>369731.9</v>
      </c>
      <c r="I490" s="5">
        <f t="shared" si="7"/>
        <v>1.5290097478112941E-2</v>
      </c>
    </row>
    <row r="491" spans="1:9" x14ac:dyDescent="0.2">
      <c r="A491" t="s">
        <v>382</v>
      </c>
      <c r="B491" t="str">
        <f>_xlfn.XLOOKUP(A491,'Country Code &amp; Info'!A:A,'Country Code &amp; Info'!B:B)</f>
        <v>Finland</v>
      </c>
      <c r="C491" t="s">
        <v>626</v>
      </c>
      <c r="D491" t="s">
        <v>625</v>
      </c>
      <c r="E491" t="s">
        <v>624</v>
      </c>
      <c r="F491" t="s">
        <v>623</v>
      </c>
      <c r="G491">
        <v>2053</v>
      </c>
      <c r="H491" s="6">
        <v>375330.7</v>
      </c>
      <c r="I491" s="5">
        <f t="shared" si="7"/>
        <v>1.5142864329531713E-2</v>
      </c>
    </row>
    <row r="492" spans="1:9" x14ac:dyDescent="0.2">
      <c r="A492" t="s">
        <v>382</v>
      </c>
      <c r="B492" t="str">
        <f>_xlfn.XLOOKUP(A492,'Country Code &amp; Info'!A:A,'Country Code &amp; Info'!B:B)</f>
        <v>Finland</v>
      </c>
      <c r="C492" t="s">
        <v>626</v>
      </c>
      <c r="D492" t="s">
        <v>625</v>
      </c>
      <c r="E492" t="s">
        <v>624</v>
      </c>
      <c r="F492" t="s">
        <v>623</v>
      </c>
      <c r="G492">
        <v>2054</v>
      </c>
      <c r="H492" s="6">
        <v>380966</v>
      </c>
      <c r="I492" s="5">
        <f t="shared" si="7"/>
        <v>1.5014226121124574E-2</v>
      </c>
    </row>
    <row r="493" spans="1:9" x14ac:dyDescent="0.2">
      <c r="A493" t="s">
        <v>382</v>
      </c>
      <c r="B493" t="str">
        <f>_xlfn.XLOOKUP(A493,'Country Code &amp; Info'!A:A,'Country Code &amp; Info'!B:B)</f>
        <v>Finland</v>
      </c>
      <c r="C493" t="s">
        <v>626</v>
      </c>
      <c r="D493" t="s">
        <v>625</v>
      </c>
      <c r="E493" t="s">
        <v>624</v>
      </c>
      <c r="F493" t="s">
        <v>623</v>
      </c>
      <c r="G493">
        <v>2055</v>
      </c>
      <c r="H493" s="6">
        <v>386647.6</v>
      </c>
      <c r="I493" s="5">
        <f t="shared" si="7"/>
        <v>1.4913666836410489E-2</v>
      </c>
    </row>
    <row r="494" spans="1:9" x14ac:dyDescent="0.2">
      <c r="A494" t="s">
        <v>382</v>
      </c>
      <c r="B494" t="str">
        <f>_xlfn.XLOOKUP(A494,'Country Code &amp; Info'!A:A,'Country Code &amp; Info'!B:B)</f>
        <v>Finland</v>
      </c>
      <c r="C494" t="s">
        <v>626</v>
      </c>
      <c r="D494" t="s">
        <v>625</v>
      </c>
      <c r="E494" t="s">
        <v>624</v>
      </c>
      <c r="F494" t="s">
        <v>623</v>
      </c>
      <c r="G494">
        <v>2056</v>
      </c>
      <c r="H494" s="6">
        <v>392386.2</v>
      </c>
      <c r="I494" s="5">
        <f t="shared" si="7"/>
        <v>1.4841938757669926E-2</v>
      </c>
    </row>
    <row r="495" spans="1:9" x14ac:dyDescent="0.2">
      <c r="A495" t="s">
        <v>382</v>
      </c>
      <c r="B495" t="str">
        <f>_xlfn.XLOOKUP(A495,'Country Code &amp; Info'!A:A,'Country Code &amp; Info'!B:B)</f>
        <v>Finland</v>
      </c>
      <c r="C495" t="s">
        <v>626</v>
      </c>
      <c r="D495" t="s">
        <v>625</v>
      </c>
      <c r="E495" t="s">
        <v>624</v>
      </c>
      <c r="F495" t="s">
        <v>623</v>
      </c>
      <c r="G495">
        <v>2057</v>
      </c>
      <c r="H495" s="6">
        <v>398237.7</v>
      </c>
      <c r="I495" s="5">
        <f t="shared" si="7"/>
        <v>1.4912603960078208E-2</v>
      </c>
    </row>
    <row r="496" spans="1:9" x14ac:dyDescent="0.2">
      <c r="A496" t="s">
        <v>382</v>
      </c>
      <c r="B496" t="str">
        <f>_xlfn.XLOOKUP(A496,'Country Code &amp; Info'!A:A,'Country Code &amp; Info'!B:B)</f>
        <v>Finland</v>
      </c>
      <c r="C496" t="s">
        <v>626</v>
      </c>
      <c r="D496" t="s">
        <v>625</v>
      </c>
      <c r="E496" t="s">
        <v>624</v>
      </c>
      <c r="F496" t="s">
        <v>623</v>
      </c>
      <c r="G496">
        <v>2058</v>
      </c>
      <c r="H496" s="6">
        <v>404211.20000000001</v>
      </c>
      <c r="I496" s="5">
        <f t="shared" si="7"/>
        <v>1.499983552536599E-2</v>
      </c>
    </row>
    <row r="497" spans="1:9" x14ac:dyDescent="0.2">
      <c r="A497" t="s">
        <v>382</v>
      </c>
      <c r="B497" t="str">
        <f>_xlfn.XLOOKUP(A497,'Country Code &amp; Info'!A:A,'Country Code &amp; Info'!B:B)</f>
        <v>Finland</v>
      </c>
      <c r="C497" t="s">
        <v>626</v>
      </c>
      <c r="D497" t="s">
        <v>625</v>
      </c>
      <c r="E497" t="s">
        <v>624</v>
      </c>
      <c r="F497" t="s">
        <v>623</v>
      </c>
      <c r="G497">
        <v>2059</v>
      </c>
      <c r="H497" s="6">
        <v>410316.1</v>
      </c>
      <c r="I497" s="5">
        <f t="shared" si="7"/>
        <v>1.5103243057094762E-2</v>
      </c>
    </row>
    <row r="498" spans="1:9" x14ac:dyDescent="0.2">
      <c r="A498" t="s">
        <v>382</v>
      </c>
      <c r="B498" t="str">
        <f>_xlfn.XLOOKUP(A498,'Country Code &amp; Info'!A:A,'Country Code &amp; Info'!B:B)</f>
        <v>Finland</v>
      </c>
      <c r="C498" t="s">
        <v>626</v>
      </c>
      <c r="D498" t="s">
        <v>625</v>
      </c>
      <c r="E498" t="s">
        <v>624</v>
      </c>
      <c r="F498" t="s">
        <v>623</v>
      </c>
      <c r="G498">
        <v>2060</v>
      </c>
      <c r="H498" s="6">
        <v>416557.6</v>
      </c>
      <c r="I498" s="5">
        <f t="shared" si="7"/>
        <v>1.521144308010336E-2</v>
      </c>
    </row>
    <row r="499" spans="1:9" x14ac:dyDescent="0.2">
      <c r="A499" t="s">
        <v>378</v>
      </c>
      <c r="B499" t="str">
        <f>_xlfn.XLOOKUP(A499,'Country Code &amp; Info'!A:A,'Country Code &amp; Info'!B:B)</f>
        <v>France</v>
      </c>
      <c r="C499" t="s">
        <v>626</v>
      </c>
      <c r="D499" t="s">
        <v>625</v>
      </c>
      <c r="E499" t="s">
        <v>624</v>
      </c>
      <c r="F499" t="s">
        <v>623</v>
      </c>
      <c r="G499">
        <v>1990</v>
      </c>
      <c r="H499" s="6">
        <v>1690770.9441998501</v>
      </c>
      <c r="I499" s="5">
        <f t="shared" si="7"/>
        <v>0</v>
      </c>
    </row>
    <row r="500" spans="1:9" x14ac:dyDescent="0.2">
      <c r="A500" t="s">
        <v>378</v>
      </c>
      <c r="B500" t="str">
        <f>_xlfn.XLOOKUP(A500,'Country Code &amp; Info'!A:A,'Country Code &amp; Info'!B:B)</f>
        <v>France</v>
      </c>
      <c r="C500" t="s">
        <v>626</v>
      </c>
      <c r="D500" t="s">
        <v>625</v>
      </c>
      <c r="E500" t="s">
        <v>624</v>
      </c>
      <c r="F500" t="s">
        <v>623</v>
      </c>
      <c r="G500">
        <v>1991</v>
      </c>
      <c r="H500" s="6">
        <v>1708026.09153644</v>
      </c>
      <c r="I500" s="5">
        <f t="shared" si="7"/>
        <v>1.0205490812214002E-2</v>
      </c>
    </row>
    <row r="501" spans="1:9" x14ac:dyDescent="0.2">
      <c r="A501" t="s">
        <v>378</v>
      </c>
      <c r="B501" t="str">
        <f>_xlfn.XLOOKUP(A501,'Country Code &amp; Info'!A:A,'Country Code &amp; Info'!B:B)</f>
        <v>France</v>
      </c>
      <c r="C501" t="s">
        <v>626</v>
      </c>
      <c r="D501" t="s">
        <v>625</v>
      </c>
      <c r="E501" t="s">
        <v>624</v>
      </c>
      <c r="F501" t="s">
        <v>623</v>
      </c>
      <c r="G501">
        <v>1992</v>
      </c>
      <c r="H501" s="6">
        <v>1732997.12687013</v>
      </c>
      <c r="I501" s="5">
        <f t="shared" si="7"/>
        <v>1.4619820772894254E-2</v>
      </c>
    </row>
    <row r="502" spans="1:9" x14ac:dyDescent="0.2">
      <c r="A502" t="s">
        <v>378</v>
      </c>
      <c r="B502" t="str">
        <f>_xlfn.XLOOKUP(A502,'Country Code &amp; Info'!A:A,'Country Code &amp; Info'!B:B)</f>
        <v>France</v>
      </c>
      <c r="C502" t="s">
        <v>626</v>
      </c>
      <c r="D502" t="s">
        <v>625</v>
      </c>
      <c r="E502" t="s">
        <v>624</v>
      </c>
      <c r="F502" t="s">
        <v>623</v>
      </c>
      <c r="G502">
        <v>1993</v>
      </c>
      <c r="H502" s="6">
        <v>1723407.41388346</v>
      </c>
      <c r="I502" s="5">
        <f t="shared" si="7"/>
        <v>-5.5336000492911541E-3</v>
      </c>
    </row>
    <row r="503" spans="1:9" x14ac:dyDescent="0.2">
      <c r="A503" t="s">
        <v>378</v>
      </c>
      <c r="B503" t="str">
        <f>_xlfn.XLOOKUP(A503,'Country Code &amp; Info'!A:A,'Country Code &amp; Info'!B:B)</f>
        <v>France</v>
      </c>
      <c r="C503" t="s">
        <v>626</v>
      </c>
      <c r="D503" t="s">
        <v>625</v>
      </c>
      <c r="E503" t="s">
        <v>624</v>
      </c>
      <c r="F503" t="s">
        <v>623</v>
      </c>
      <c r="G503">
        <v>1994</v>
      </c>
      <c r="H503" s="6">
        <v>1763343.23563976</v>
      </c>
      <c r="I503" s="5">
        <f t="shared" si="7"/>
        <v>2.317259484587586E-2</v>
      </c>
    </row>
    <row r="504" spans="1:9" x14ac:dyDescent="0.2">
      <c r="A504" t="s">
        <v>378</v>
      </c>
      <c r="B504" t="str">
        <f>_xlfn.XLOOKUP(A504,'Country Code &amp; Info'!A:A,'Country Code &amp; Info'!B:B)</f>
        <v>France</v>
      </c>
      <c r="C504" t="s">
        <v>626</v>
      </c>
      <c r="D504" t="s">
        <v>625</v>
      </c>
      <c r="E504" t="s">
        <v>624</v>
      </c>
      <c r="F504" t="s">
        <v>623</v>
      </c>
      <c r="G504">
        <v>1995</v>
      </c>
      <c r="H504" s="6">
        <v>1801689.1808394799</v>
      </c>
      <c r="I504" s="5">
        <f t="shared" si="7"/>
        <v>2.1746160602593934E-2</v>
      </c>
    </row>
    <row r="505" spans="1:9" x14ac:dyDescent="0.2">
      <c r="A505" t="s">
        <v>378</v>
      </c>
      <c r="B505" t="str">
        <f>_xlfn.XLOOKUP(A505,'Country Code &amp; Info'!A:A,'Country Code &amp; Info'!B:B)</f>
        <v>France</v>
      </c>
      <c r="C505" t="s">
        <v>626</v>
      </c>
      <c r="D505" t="s">
        <v>625</v>
      </c>
      <c r="E505" t="s">
        <v>624</v>
      </c>
      <c r="F505" t="s">
        <v>623</v>
      </c>
      <c r="G505">
        <v>1996</v>
      </c>
      <c r="H505" s="6">
        <v>1826328.1607742601</v>
      </c>
      <c r="I505" s="5">
        <f t="shared" si="7"/>
        <v>1.3675488645216838E-2</v>
      </c>
    </row>
    <row r="506" spans="1:9" x14ac:dyDescent="0.2">
      <c r="A506" t="s">
        <v>378</v>
      </c>
      <c r="B506" t="str">
        <f>_xlfn.XLOOKUP(A506,'Country Code &amp; Info'!A:A,'Country Code &amp; Info'!B:B)</f>
        <v>France</v>
      </c>
      <c r="C506" t="s">
        <v>626</v>
      </c>
      <c r="D506" t="s">
        <v>625</v>
      </c>
      <c r="E506" t="s">
        <v>624</v>
      </c>
      <c r="F506" t="s">
        <v>623</v>
      </c>
      <c r="G506">
        <v>1997</v>
      </c>
      <c r="H506" s="6">
        <v>1869095.2534759799</v>
      </c>
      <c r="I506" s="5">
        <f t="shared" si="7"/>
        <v>2.3416981471494625E-2</v>
      </c>
    </row>
    <row r="507" spans="1:9" x14ac:dyDescent="0.2">
      <c r="A507" t="s">
        <v>378</v>
      </c>
      <c r="B507" t="str">
        <f>_xlfn.XLOOKUP(A507,'Country Code &amp; Info'!A:A,'Country Code &amp; Info'!B:B)</f>
        <v>France</v>
      </c>
      <c r="C507" t="s">
        <v>626</v>
      </c>
      <c r="D507" t="s">
        <v>625</v>
      </c>
      <c r="E507" t="s">
        <v>624</v>
      </c>
      <c r="F507" t="s">
        <v>623</v>
      </c>
      <c r="G507">
        <v>1998</v>
      </c>
      <c r="H507" s="6">
        <v>1935600.2005069701</v>
      </c>
      <c r="I507" s="5">
        <f t="shared" si="7"/>
        <v>3.5581357829308047E-2</v>
      </c>
    </row>
    <row r="508" spans="1:9" x14ac:dyDescent="0.2">
      <c r="A508" t="s">
        <v>378</v>
      </c>
      <c r="B508" t="str">
        <f>_xlfn.XLOOKUP(A508,'Country Code &amp; Info'!A:A,'Country Code &amp; Info'!B:B)</f>
        <v>France</v>
      </c>
      <c r="C508" t="s">
        <v>626</v>
      </c>
      <c r="D508" t="s">
        <v>625</v>
      </c>
      <c r="E508" t="s">
        <v>624</v>
      </c>
      <c r="F508" t="s">
        <v>623</v>
      </c>
      <c r="G508">
        <v>1999</v>
      </c>
      <c r="H508" s="6">
        <v>1999426.41087474</v>
      </c>
      <c r="I508" s="5">
        <f t="shared" si="7"/>
        <v>3.2974893447031306E-2</v>
      </c>
    </row>
    <row r="509" spans="1:9" x14ac:dyDescent="0.2">
      <c r="A509" t="s">
        <v>378</v>
      </c>
      <c r="B509" t="str">
        <f>_xlfn.XLOOKUP(A509,'Country Code &amp; Info'!A:A,'Country Code &amp; Info'!B:B)</f>
        <v>France</v>
      </c>
      <c r="C509" t="s">
        <v>626</v>
      </c>
      <c r="D509" t="s">
        <v>625</v>
      </c>
      <c r="E509" t="s">
        <v>624</v>
      </c>
      <c r="F509" t="s">
        <v>623</v>
      </c>
      <c r="G509">
        <v>2000</v>
      </c>
      <c r="H509" s="6">
        <v>2079919.9249223799</v>
      </c>
      <c r="I509" s="5">
        <f t="shared" si="7"/>
        <v>4.025830288618848E-2</v>
      </c>
    </row>
    <row r="510" spans="1:9" x14ac:dyDescent="0.2">
      <c r="A510" t="s">
        <v>378</v>
      </c>
      <c r="B510" t="str">
        <f>_xlfn.XLOOKUP(A510,'Country Code &amp; Info'!A:A,'Country Code &amp; Info'!B:B)</f>
        <v>France</v>
      </c>
      <c r="C510" t="s">
        <v>626</v>
      </c>
      <c r="D510" t="s">
        <v>625</v>
      </c>
      <c r="E510" t="s">
        <v>624</v>
      </c>
      <c r="F510" t="s">
        <v>623</v>
      </c>
      <c r="G510">
        <v>2001</v>
      </c>
      <c r="H510" s="6">
        <v>2120909.40656636</v>
      </c>
      <c r="I510" s="5">
        <f t="shared" si="7"/>
        <v>1.9707240241717328E-2</v>
      </c>
    </row>
    <row r="511" spans="1:9" x14ac:dyDescent="0.2">
      <c r="A511" t="s">
        <v>378</v>
      </c>
      <c r="B511" t="str">
        <f>_xlfn.XLOOKUP(A511,'Country Code &amp; Info'!A:A,'Country Code &amp; Info'!B:B)</f>
        <v>France</v>
      </c>
      <c r="C511" t="s">
        <v>626</v>
      </c>
      <c r="D511" t="s">
        <v>625</v>
      </c>
      <c r="E511" t="s">
        <v>624</v>
      </c>
      <c r="F511" t="s">
        <v>623</v>
      </c>
      <c r="G511">
        <v>2002</v>
      </c>
      <c r="H511" s="6">
        <v>2143673.3881709501</v>
      </c>
      <c r="I511" s="5">
        <f t="shared" si="7"/>
        <v>1.0733123033974223E-2</v>
      </c>
    </row>
    <row r="512" spans="1:9" x14ac:dyDescent="0.2">
      <c r="A512" t="s">
        <v>378</v>
      </c>
      <c r="B512" t="str">
        <f>_xlfn.XLOOKUP(A512,'Country Code &amp; Info'!A:A,'Country Code &amp; Info'!B:B)</f>
        <v>France</v>
      </c>
      <c r="C512" t="s">
        <v>626</v>
      </c>
      <c r="D512" t="s">
        <v>625</v>
      </c>
      <c r="E512" t="s">
        <v>624</v>
      </c>
      <c r="F512" t="s">
        <v>623</v>
      </c>
      <c r="G512">
        <v>2003</v>
      </c>
      <c r="H512" s="6">
        <v>2161997.4488234399</v>
      </c>
      <c r="I512" s="5">
        <f t="shared" si="7"/>
        <v>8.5479722580894535E-3</v>
      </c>
    </row>
    <row r="513" spans="1:9" x14ac:dyDescent="0.2">
      <c r="A513" t="s">
        <v>378</v>
      </c>
      <c r="B513" t="str">
        <f>_xlfn.XLOOKUP(A513,'Country Code &amp; Info'!A:A,'Country Code &amp; Info'!B:B)</f>
        <v>France</v>
      </c>
      <c r="C513" t="s">
        <v>626</v>
      </c>
      <c r="D513" t="s">
        <v>625</v>
      </c>
      <c r="E513" t="s">
        <v>624</v>
      </c>
      <c r="F513" t="s">
        <v>623</v>
      </c>
      <c r="G513">
        <v>2004</v>
      </c>
      <c r="H513" s="6">
        <v>2217989.2637902601</v>
      </c>
      <c r="I513" s="5">
        <f t="shared" si="7"/>
        <v>2.5898187343972534E-2</v>
      </c>
    </row>
    <row r="514" spans="1:9" x14ac:dyDescent="0.2">
      <c r="A514" t="s">
        <v>378</v>
      </c>
      <c r="B514" t="str">
        <f>_xlfn.XLOOKUP(A514,'Country Code &amp; Info'!A:A,'Country Code &amp; Info'!B:B)</f>
        <v>France</v>
      </c>
      <c r="C514" t="s">
        <v>626</v>
      </c>
      <c r="D514" t="s">
        <v>625</v>
      </c>
      <c r="E514" t="s">
        <v>624</v>
      </c>
      <c r="F514" t="s">
        <v>623</v>
      </c>
      <c r="G514">
        <v>2005</v>
      </c>
      <c r="H514" s="6">
        <v>2254692.5321049499</v>
      </c>
      <c r="I514" s="5">
        <f t="shared" si="7"/>
        <v>1.6547991874392043E-2</v>
      </c>
    </row>
    <row r="515" spans="1:9" x14ac:dyDescent="0.2">
      <c r="A515" t="s">
        <v>378</v>
      </c>
      <c r="B515" t="str">
        <f>_xlfn.XLOOKUP(A515,'Country Code &amp; Info'!A:A,'Country Code &amp; Info'!B:B)</f>
        <v>France</v>
      </c>
      <c r="C515" t="s">
        <v>626</v>
      </c>
      <c r="D515" t="s">
        <v>625</v>
      </c>
      <c r="E515" t="s">
        <v>624</v>
      </c>
      <c r="F515" t="s">
        <v>623</v>
      </c>
      <c r="G515">
        <v>2006</v>
      </c>
      <c r="H515" s="6">
        <v>2311740.3536407198</v>
      </c>
      <c r="I515" s="5">
        <f t="shared" ref="I515:I578" si="8">IF(A515=A514, H515/H514-1, 0)</f>
        <v>2.5301818639772877E-2</v>
      </c>
    </row>
    <row r="516" spans="1:9" x14ac:dyDescent="0.2">
      <c r="A516" t="s">
        <v>378</v>
      </c>
      <c r="B516" t="str">
        <f>_xlfn.XLOOKUP(A516,'Country Code &amp; Info'!A:A,'Country Code &amp; Info'!B:B)</f>
        <v>France</v>
      </c>
      <c r="C516" t="s">
        <v>626</v>
      </c>
      <c r="D516" t="s">
        <v>625</v>
      </c>
      <c r="E516" t="s">
        <v>624</v>
      </c>
      <c r="F516" t="s">
        <v>623</v>
      </c>
      <c r="G516">
        <v>2007</v>
      </c>
      <c r="H516" s="6">
        <v>2366189.2256762302</v>
      </c>
      <c r="I516" s="5">
        <f t="shared" si="8"/>
        <v>2.3553195301435847E-2</v>
      </c>
    </row>
    <row r="517" spans="1:9" x14ac:dyDescent="0.2">
      <c r="A517" t="s">
        <v>378</v>
      </c>
      <c r="B517" t="str">
        <f>_xlfn.XLOOKUP(A517,'Country Code &amp; Info'!A:A,'Country Code &amp; Info'!B:B)</f>
        <v>France</v>
      </c>
      <c r="C517" t="s">
        <v>626</v>
      </c>
      <c r="D517" t="s">
        <v>625</v>
      </c>
      <c r="E517" t="s">
        <v>624</v>
      </c>
      <c r="F517" t="s">
        <v>623</v>
      </c>
      <c r="G517">
        <v>2008</v>
      </c>
      <c r="H517" s="6">
        <v>2367929.2898337198</v>
      </c>
      <c r="I517" s="5">
        <f t="shared" si="8"/>
        <v>7.3538673010919986E-4</v>
      </c>
    </row>
    <row r="518" spans="1:9" x14ac:dyDescent="0.2">
      <c r="A518" t="s">
        <v>378</v>
      </c>
      <c r="B518" t="str">
        <f>_xlfn.XLOOKUP(A518,'Country Code &amp; Info'!A:A,'Country Code &amp; Info'!B:B)</f>
        <v>France</v>
      </c>
      <c r="C518" t="s">
        <v>626</v>
      </c>
      <c r="D518" t="s">
        <v>625</v>
      </c>
      <c r="E518" t="s">
        <v>624</v>
      </c>
      <c r="F518" t="s">
        <v>623</v>
      </c>
      <c r="G518">
        <v>2009</v>
      </c>
      <c r="H518" s="6">
        <v>2299681.93196397</v>
      </c>
      <c r="I518" s="5">
        <f t="shared" si="8"/>
        <v>-2.8821535407648202E-2</v>
      </c>
    </row>
    <row r="519" spans="1:9" x14ac:dyDescent="0.2">
      <c r="A519" t="s">
        <v>378</v>
      </c>
      <c r="B519" t="str">
        <f>_xlfn.XLOOKUP(A519,'Country Code &amp; Info'!A:A,'Country Code &amp; Info'!B:B)</f>
        <v>France</v>
      </c>
      <c r="C519" t="s">
        <v>626</v>
      </c>
      <c r="D519" t="s">
        <v>625</v>
      </c>
      <c r="E519" t="s">
        <v>624</v>
      </c>
      <c r="F519" t="s">
        <v>623</v>
      </c>
      <c r="G519">
        <v>2010</v>
      </c>
      <c r="H519" s="6">
        <v>2343232.8162079598</v>
      </c>
      <c r="I519" s="5">
        <f t="shared" si="8"/>
        <v>1.8937785977557686E-2</v>
      </c>
    </row>
    <row r="520" spans="1:9" x14ac:dyDescent="0.2">
      <c r="A520" t="s">
        <v>378</v>
      </c>
      <c r="B520" t="str">
        <f>_xlfn.XLOOKUP(A520,'Country Code &amp; Info'!A:A,'Country Code &amp; Info'!B:B)</f>
        <v>France</v>
      </c>
      <c r="C520" t="s">
        <v>626</v>
      </c>
      <c r="D520" t="s">
        <v>625</v>
      </c>
      <c r="E520" t="s">
        <v>624</v>
      </c>
      <c r="F520" t="s">
        <v>623</v>
      </c>
      <c r="G520">
        <v>2011</v>
      </c>
      <c r="H520" s="6">
        <v>2392669.1770628798</v>
      </c>
      <c r="I520" s="5">
        <f t="shared" si="8"/>
        <v>2.1097502780335065E-2</v>
      </c>
    </row>
    <row r="521" spans="1:9" x14ac:dyDescent="0.2">
      <c r="A521" t="s">
        <v>378</v>
      </c>
      <c r="B521" t="str">
        <f>_xlfn.XLOOKUP(A521,'Country Code &amp; Info'!A:A,'Country Code &amp; Info'!B:B)</f>
        <v>France</v>
      </c>
      <c r="C521" t="s">
        <v>626</v>
      </c>
      <c r="D521" t="s">
        <v>625</v>
      </c>
      <c r="E521" t="s">
        <v>624</v>
      </c>
      <c r="F521" t="s">
        <v>623</v>
      </c>
      <c r="G521">
        <v>2012</v>
      </c>
      <c r="H521" s="6">
        <v>2398151.02449635</v>
      </c>
      <c r="I521" s="5">
        <f t="shared" si="8"/>
        <v>2.2911012880599824E-3</v>
      </c>
    </row>
    <row r="522" spans="1:9" x14ac:dyDescent="0.2">
      <c r="A522" t="s">
        <v>378</v>
      </c>
      <c r="B522" t="str">
        <f>_xlfn.XLOOKUP(A522,'Country Code &amp; Info'!A:A,'Country Code &amp; Info'!B:B)</f>
        <v>France</v>
      </c>
      <c r="C522" t="s">
        <v>626</v>
      </c>
      <c r="D522" t="s">
        <v>625</v>
      </c>
      <c r="E522" t="s">
        <v>624</v>
      </c>
      <c r="F522" t="s">
        <v>623</v>
      </c>
      <c r="G522">
        <v>2013</v>
      </c>
      <c r="H522" s="6">
        <v>2412631.2212378802</v>
      </c>
      <c r="I522" s="5">
        <f t="shared" si="8"/>
        <v>6.0380670748503285E-3</v>
      </c>
    </row>
    <row r="523" spans="1:9" x14ac:dyDescent="0.2">
      <c r="A523" t="s">
        <v>378</v>
      </c>
      <c r="B523" t="str">
        <f>_xlfn.XLOOKUP(A523,'Country Code &amp; Info'!A:A,'Country Code &amp; Info'!B:B)</f>
        <v>France</v>
      </c>
      <c r="C523" t="s">
        <v>626</v>
      </c>
      <c r="D523" t="s">
        <v>625</v>
      </c>
      <c r="E523" t="s">
        <v>624</v>
      </c>
      <c r="F523" t="s">
        <v>623</v>
      </c>
      <c r="G523">
        <v>2014</v>
      </c>
      <c r="H523" s="6">
        <v>2436538.0366181899</v>
      </c>
      <c r="I523" s="5">
        <f t="shared" si="8"/>
        <v>9.909021805679652E-3</v>
      </c>
    </row>
    <row r="524" spans="1:9" x14ac:dyDescent="0.2">
      <c r="A524" t="s">
        <v>378</v>
      </c>
      <c r="B524" t="str">
        <f>_xlfn.XLOOKUP(A524,'Country Code &amp; Info'!A:A,'Country Code &amp; Info'!B:B)</f>
        <v>France</v>
      </c>
      <c r="C524" t="s">
        <v>626</v>
      </c>
      <c r="D524" t="s">
        <v>625</v>
      </c>
      <c r="E524" t="s">
        <v>624</v>
      </c>
      <c r="F524" t="s">
        <v>623</v>
      </c>
      <c r="G524">
        <v>2015</v>
      </c>
      <c r="H524" s="6">
        <v>2460400.26505449</v>
      </c>
      <c r="I524" s="5">
        <f t="shared" si="8"/>
        <v>9.7934971987632125E-3</v>
      </c>
    </row>
    <row r="525" spans="1:9" x14ac:dyDescent="0.2">
      <c r="A525" t="s">
        <v>378</v>
      </c>
      <c r="B525" t="str">
        <f>_xlfn.XLOOKUP(A525,'Country Code &amp; Info'!A:A,'Country Code &amp; Info'!B:B)</f>
        <v>France</v>
      </c>
      <c r="C525" t="s">
        <v>626</v>
      </c>
      <c r="D525" t="s">
        <v>625</v>
      </c>
      <c r="E525" t="s">
        <v>624</v>
      </c>
      <c r="F525" t="s">
        <v>623</v>
      </c>
      <c r="G525">
        <v>2016</v>
      </c>
      <c r="H525" s="6">
        <v>2487671.98557219</v>
      </c>
      <c r="I525" s="5">
        <f t="shared" si="8"/>
        <v>1.1084261737833945E-2</v>
      </c>
    </row>
    <row r="526" spans="1:9" x14ac:dyDescent="0.2">
      <c r="A526" t="s">
        <v>378</v>
      </c>
      <c r="B526" t="str">
        <f>_xlfn.XLOOKUP(A526,'Country Code &amp; Info'!A:A,'Country Code &amp; Info'!B:B)</f>
        <v>France</v>
      </c>
      <c r="C526" t="s">
        <v>626</v>
      </c>
      <c r="D526" t="s">
        <v>625</v>
      </c>
      <c r="E526" t="s">
        <v>624</v>
      </c>
      <c r="F526" t="s">
        <v>623</v>
      </c>
      <c r="G526">
        <v>2017</v>
      </c>
      <c r="H526" s="6">
        <v>2545368.1285146</v>
      </c>
      <c r="I526" s="5">
        <f t="shared" si="8"/>
        <v>2.3192825773265868E-2</v>
      </c>
    </row>
    <row r="527" spans="1:9" x14ac:dyDescent="0.2">
      <c r="A527" t="s">
        <v>378</v>
      </c>
      <c r="B527" t="str">
        <f>_xlfn.XLOOKUP(A527,'Country Code &amp; Info'!A:A,'Country Code &amp; Info'!B:B)</f>
        <v>France</v>
      </c>
      <c r="C527" t="s">
        <v>626</v>
      </c>
      <c r="D527" t="s">
        <v>625</v>
      </c>
      <c r="E527" t="s">
        <v>624</v>
      </c>
      <c r="F527" t="s">
        <v>623</v>
      </c>
      <c r="G527">
        <v>2018</v>
      </c>
      <c r="H527" s="6">
        <v>2593640.21446288</v>
      </c>
      <c r="I527" s="5">
        <f t="shared" si="8"/>
        <v>1.8964677606948088E-2</v>
      </c>
    </row>
    <row r="528" spans="1:9" x14ac:dyDescent="0.2">
      <c r="A528" t="s">
        <v>378</v>
      </c>
      <c r="B528" t="str">
        <f>_xlfn.XLOOKUP(A528,'Country Code &amp; Info'!A:A,'Country Code &amp; Info'!B:B)</f>
        <v>France</v>
      </c>
      <c r="C528" t="s">
        <v>626</v>
      </c>
      <c r="D528" t="s">
        <v>625</v>
      </c>
      <c r="E528" t="s">
        <v>624</v>
      </c>
      <c r="F528" t="s">
        <v>623</v>
      </c>
      <c r="G528">
        <v>2019</v>
      </c>
      <c r="H528" s="6">
        <v>2643453.3510086499</v>
      </c>
      <c r="I528" s="5">
        <f t="shared" si="8"/>
        <v>1.9205877618644784E-2</v>
      </c>
    </row>
    <row r="529" spans="1:9" x14ac:dyDescent="0.2">
      <c r="A529" t="s">
        <v>378</v>
      </c>
      <c r="B529" t="str">
        <f>_xlfn.XLOOKUP(A529,'Country Code &amp; Info'!A:A,'Country Code &amp; Info'!B:B)</f>
        <v>France</v>
      </c>
      <c r="C529" t="s">
        <v>626</v>
      </c>
      <c r="D529" t="s">
        <v>625</v>
      </c>
      <c r="E529" t="s">
        <v>624</v>
      </c>
      <c r="F529" t="s">
        <v>623</v>
      </c>
      <c r="G529">
        <v>2020</v>
      </c>
      <c r="H529" s="6">
        <v>2683031</v>
      </c>
      <c r="I529" s="5">
        <f t="shared" si="8"/>
        <v>1.4971949089341186E-2</v>
      </c>
    </row>
    <row r="530" spans="1:9" x14ac:dyDescent="0.2">
      <c r="A530" t="s">
        <v>378</v>
      </c>
      <c r="B530" t="str">
        <f>_xlfn.XLOOKUP(A530,'Country Code &amp; Info'!A:A,'Country Code &amp; Info'!B:B)</f>
        <v>France</v>
      </c>
      <c r="C530" t="s">
        <v>626</v>
      </c>
      <c r="D530" t="s">
        <v>625</v>
      </c>
      <c r="E530" t="s">
        <v>624</v>
      </c>
      <c r="F530" t="s">
        <v>623</v>
      </c>
      <c r="G530">
        <v>2021</v>
      </c>
      <c r="H530" s="6">
        <v>2719299</v>
      </c>
      <c r="I530" s="5">
        <f t="shared" si="8"/>
        <v>1.3517547877754721E-2</v>
      </c>
    </row>
    <row r="531" spans="1:9" x14ac:dyDescent="0.2">
      <c r="A531" t="s">
        <v>378</v>
      </c>
      <c r="B531" t="str">
        <f>_xlfn.XLOOKUP(A531,'Country Code &amp; Info'!A:A,'Country Code &amp; Info'!B:B)</f>
        <v>France</v>
      </c>
      <c r="C531" t="s">
        <v>626</v>
      </c>
      <c r="D531" t="s">
        <v>625</v>
      </c>
      <c r="E531" t="s">
        <v>624</v>
      </c>
      <c r="F531" t="s">
        <v>623</v>
      </c>
      <c r="G531">
        <v>2022</v>
      </c>
      <c r="H531" s="6">
        <v>2755137</v>
      </c>
      <c r="I531" s="5">
        <f t="shared" si="8"/>
        <v>1.3179131827724788E-2</v>
      </c>
    </row>
    <row r="532" spans="1:9" x14ac:dyDescent="0.2">
      <c r="A532" t="s">
        <v>378</v>
      </c>
      <c r="B532" t="str">
        <f>_xlfn.XLOOKUP(A532,'Country Code &amp; Info'!A:A,'Country Code &amp; Info'!B:B)</f>
        <v>France</v>
      </c>
      <c r="C532" t="s">
        <v>626</v>
      </c>
      <c r="D532" t="s">
        <v>625</v>
      </c>
      <c r="E532" t="s">
        <v>624</v>
      </c>
      <c r="F532" t="s">
        <v>623</v>
      </c>
      <c r="G532">
        <v>2023</v>
      </c>
      <c r="H532" s="6">
        <v>2792692</v>
      </c>
      <c r="I532" s="5">
        <f t="shared" si="8"/>
        <v>1.3630901113084404E-2</v>
      </c>
    </row>
    <row r="533" spans="1:9" x14ac:dyDescent="0.2">
      <c r="A533" t="s">
        <v>378</v>
      </c>
      <c r="B533" t="str">
        <f>_xlfn.XLOOKUP(A533,'Country Code &amp; Info'!A:A,'Country Code &amp; Info'!B:B)</f>
        <v>France</v>
      </c>
      <c r="C533" t="s">
        <v>626</v>
      </c>
      <c r="D533" t="s">
        <v>625</v>
      </c>
      <c r="E533" t="s">
        <v>624</v>
      </c>
      <c r="F533" t="s">
        <v>623</v>
      </c>
      <c r="G533">
        <v>2024</v>
      </c>
      <c r="H533" s="6">
        <v>2833075</v>
      </c>
      <c r="I533" s="5">
        <f t="shared" si="8"/>
        <v>1.4460241229609316E-2</v>
      </c>
    </row>
    <row r="534" spans="1:9" x14ac:dyDescent="0.2">
      <c r="A534" t="s">
        <v>378</v>
      </c>
      <c r="B534" t="str">
        <f>_xlfn.XLOOKUP(A534,'Country Code &amp; Info'!A:A,'Country Code &amp; Info'!B:B)</f>
        <v>France</v>
      </c>
      <c r="C534" t="s">
        <v>626</v>
      </c>
      <c r="D534" t="s">
        <v>625</v>
      </c>
      <c r="E534" t="s">
        <v>624</v>
      </c>
      <c r="F534" t="s">
        <v>623</v>
      </c>
      <c r="G534">
        <v>2025</v>
      </c>
      <c r="H534" s="6">
        <v>2876079</v>
      </c>
      <c r="I534" s="5">
        <f t="shared" si="8"/>
        <v>1.5179266344872655E-2</v>
      </c>
    </row>
    <row r="535" spans="1:9" x14ac:dyDescent="0.2">
      <c r="A535" t="s">
        <v>378</v>
      </c>
      <c r="B535" t="str">
        <f>_xlfn.XLOOKUP(A535,'Country Code &amp; Info'!A:A,'Country Code &amp; Info'!B:B)</f>
        <v>France</v>
      </c>
      <c r="C535" t="s">
        <v>626</v>
      </c>
      <c r="D535" t="s">
        <v>625</v>
      </c>
      <c r="E535" t="s">
        <v>624</v>
      </c>
      <c r="F535" t="s">
        <v>623</v>
      </c>
      <c r="G535">
        <v>2026</v>
      </c>
      <c r="H535" s="6">
        <v>2921277</v>
      </c>
      <c r="I535" s="5">
        <f t="shared" si="8"/>
        <v>1.5715145515821982E-2</v>
      </c>
    </row>
    <row r="536" spans="1:9" x14ac:dyDescent="0.2">
      <c r="A536" t="s">
        <v>378</v>
      </c>
      <c r="B536" t="str">
        <f>_xlfn.XLOOKUP(A536,'Country Code &amp; Info'!A:A,'Country Code &amp; Info'!B:B)</f>
        <v>France</v>
      </c>
      <c r="C536" t="s">
        <v>626</v>
      </c>
      <c r="D536" t="s">
        <v>625</v>
      </c>
      <c r="E536" t="s">
        <v>624</v>
      </c>
      <c r="F536" t="s">
        <v>623</v>
      </c>
      <c r="G536">
        <v>2027</v>
      </c>
      <c r="H536" s="6">
        <v>2968034</v>
      </c>
      <c r="I536" s="5">
        <f t="shared" si="8"/>
        <v>1.6005671492296036E-2</v>
      </c>
    </row>
    <row r="537" spans="1:9" x14ac:dyDescent="0.2">
      <c r="A537" t="s">
        <v>378</v>
      </c>
      <c r="B537" t="str">
        <f>_xlfn.XLOOKUP(A537,'Country Code &amp; Info'!A:A,'Country Code &amp; Info'!B:B)</f>
        <v>France</v>
      </c>
      <c r="C537" t="s">
        <v>626</v>
      </c>
      <c r="D537" t="s">
        <v>625</v>
      </c>
      <c r="E537" t="s">
        <v>624</v>
      </c>
      <c r="F537" t="s">
        <v>623</v>
      </c>
      <c r="G537">
        <v>2028</v>
      </c>
      <c r="H537" s="6">
        <v>3016091</v>
      </c>
      <c r="I537" s="5">
        <f t="shared" si="8"/>
        <v>1.6191526107854459E-2</v>
      </c>
    </row>
    <row r="538" spans="1:9" x14ac:dyDescent="0.2">
      <c r="A538" t="s">
        <v>378</v>
      </c>
      <c r="B538" t="str">
        <f>_xlfn.XLOOKUP(A538,'Country Code &amp; Info'!A:A,'Country Code &amp; Info'!B:B)</f>
        <v>France</v>
      </c>
      <c r="C538" t="s">
        <v>626</v>
      </c>
      <c r="D538" t="s">
        <v>625</v>
      </c>
      <c r="E538" t="s">
        <v>624</v>
      </c>
      <c r="F538" t="s">
        <v>623</v>
      </c>
      <c r="G538">
        <v>2029</v>
      </c>
      <c r="H538" s="6">
        <v>3065297</v>
      </c>
      <c r="I538" s="5">
        <f t="shared" si="8"/>
        <v>1.6314494489721998E-2</v>
      </c>
    </row>
    <row r="539" spans="1:9" x14ac:dyDescent="0.2">
      <c r="A539" t="s">
        <v>378</v>
      </c>
      <c r="B539" t="str">
        <f>_xlfn.XLOOKUP(A539,'Country Code &amp; Info'!A:A,'Country Code &amp; Info'!B:B)</f>
        <v>France</v>
      </c>
      <c r="C539" t="s">
        <v>626</v>
      </c>
      <c r="D539" t="s">
        <v>625</v>
      </c>
      <c r="E539" t="s">
        <v>624</v>
      </c>
      <c r="F539" t="s">
        <v>623</v>
      </c>
      <c r="G539">
        <v>2030</v>
      </c>
      <c r="H539" s="6">
        <v>3115610</v>
      </c>
      <c r="I539" s="5">
        <f t="shared" si="8"/>
        <v>1.6413743921062096E-2</v>
      </c>
    </row>
    <row r="540" spans="1:9" x14ac:dyDescent="0.2">
      <c r="A540" t="s">
        <v>378</v>
      </c>
      <c r="B540" t="str">
        <f>_xlfn.XLOOKUP(A540,'Country Code &amp; Info'!A:A,'Country Code &amp; Info'!B:B)</f>
        <v>France</v>
      </c>
      <c r="C540" t="s">
        <v>626</v>
      </c>
      <c r="D540" t="s">
        <v>625</v>
      </c>
      <c r="E540" t="s">
        <v>624</v>
      </c>
      <c r="F540" t="s">
        <v>623</v>
      </c>
      <c r="G540">
        <v>2031</v>
      </c>
      <c r="H540" s="6">
        <v>3167079</v>
      </c>
      <c r="I540" s="5">
        <f t="shared" si="8"/>
        <v>1.6519718449998555E-2</v>
      </c>
    </row>
    <row r="541" spans="1:9" x14ac:dyDescent="0.2">
      <c r="A541" t="s">
        <v>378</v>
      </c>
      <c r="B541" t="str">
        <f>_xlfn.XLOOKUP(A541,'Country Code &amp; Info'!A:A,'Country Code &amp; Info'!B:B)</f>
        <v>France</v>
      </c>
      <c r="C541" t="s">
        <v>626</v>
      </c>
      <c r="D541" t="s">
        <v>625</v>
      </c>
      <c r="E541" t="s">
        <v>624</v>
      </c>
      <c r="F541" t="s">
        <v>623</v>
      </c>
      <c r="G541">
        <v>2032</v>
      </c>
      <c r="H541" s="6">
        <v>3219833</v>
      </c>
      <c r="I541" s="5">
        <f t="shared" si="8"/>
        <v>1.6656988979435017E-2</v>
      </c>
    </row>
    <row r="542" spans="1:9" x14ac:dyDescent="0.2">
      <c r="A542" t="s">
        <v>378</v>
      </c>
      <c r="B542" t="str">
        <f>_xlfn.XLOOKUP(A542,'Country Code &amp; Info'!A:A,'Country Code &amp; Info'!B:B)</f>
        <v>France</v>
      </c>
      <c r="C542" t="s">
        <v>626</v>
      </c>
      <c r="D542" t="s">
        <v>625</v>
      </c>
      <c r="E542" t="s">
        <v>624</v>
      </c>
      <c r="F542" t="s">
        <v>623</v>
      </c>
      <c r="G542">
        <v>2033</v>
      </c>
      <c r="H542" s="6">
        <v>3274121</v>
      </c>
      <c r="I542" s="5">
        <f t="shared" si="8"/>
        <v>1.6860501771365222E-2</v>
      </c>
    </row>
    <row r="543" spans="1:9" x14ac:dyDescent="0.2">
      <c r="A543" t="s">
        <v>378</v>
      </c>
      <c r="B543" t="str">
        <f>_xlfn.XLOOKUP(A543,'Country Code &amp; Info'!A:A,'Country Code &amp; Info'!B:B)</f>
        <v>France</v>
      </c>
      <c r="C543" t="s">
        <v>626</v>
      </c>
      <c r="D543" t="s">
        <v>625</v>
      </c>
      <c r="E543" t="s">
        <v>624</v>
      </c>
      <c r="F543" t="s">
        <v>623</v>
      </c>
      <c r="G543">
        <v>2034</v>
      </c>
      <c r="H543" s="6">
        <v>3330294</v>
      </c>
      <c r="I543" s="5">
        <f t="shared" si="8"/>
        <v>1.7156665865433851E-2</v>
      </c>
    </row>
    <row r="544" spans="1:9" x14ac:dyDescent="0.2">
      <c r="A544" t="s">
        <v>378</v>
      </c>
      <c r="B544" t="str">
        <f>_xlfn.XLOOKUP(A544,'Country Code &amp; Info'!A:A,'Country Code &amp; Info'!B:B)</f>
        <v>France</v>
      </c>
      <c r="C544" t="s">
        <v>626</v>
      </c>
      <c r="D544" t="s">
        <v>625</v>
      </c>
      <c r="E544" t="s">
        <v>624</v>
      </c>
      <c r="F544" t="s">
        <v>623</v>
      </c>
      <c r="G544">
        <v>2035</v>
      </c>
      <c r="H544" s="6">
        <v>3388701</v>
      </c>
      <c r="I544" s="5">
        <f t="shared" si="8"/>
        <v>1.7538091231585007E-2</v>
      </c>
    </row>
    <row r="545" spans="1:9" x14ac:dyDescent="0.2">
      <c r="A545" t="s">
        <v>378</v>
      </c>
      <c r="B545" t="str">
        <f>_xlfn.XLOOKUP(A545,'Country Code &amp; Info'!A:A,'Country Code &amp; Info'!B:B)</f>
        <v>France</v>
      </c>
      <c r="C545" t="s">
        <v>626</v>
      </c>
      <c r="D545" t="s">
        <v>625</v>
      </c>
      <c r="E545" t="s">
        <v>624</v>
      </c>
      <c r="F545" t="s">
        <v>623</v>
      </c>
      <c r="G545">
        <v>2036</v>
      </c>
      <c r="H545" s="6">
        <v>3449585</v>
      </c>
      <c r="I545" s="5">
        <f t="shared" si="8"/>
        <v>1.7966766616470453E-2</v>
      </c>
    </row>
    <row r="546" spans="1:9" x14ac:dyDescent="0.2">
      <c r="A546" t="s">
        <v>378</v>
      </c>
      <c r="B546" t="str">
        <f>_xlfn.XLOOKUP(A546,'Country Code &amp; Info'!A:A,'Country Code &amp; Info'!B:B)</f>
        <v>France</v>
      </c>
      <c r="C546" t="s">
        <v>626</v>
      </c>
      <c r="D546" t="s">
        <v>625</v>
      </c>
      <c r="E546" t="s">
        <v>624</v>
      </c>
      <c r="F546" t="s">
        <v>623</v>
      </c>
      <c r="G546">
        <v>2037</v>
      </c>
      <c r="H546" s="6">
        <v>3513037</v>
      </c>
      <c r="I546" s="5">
        <f t="shared" si="8"/>
        <v>1.8394096681195071E-2</v>
      </c>
    </row>
    <row r="547" spans="1:9" x14ac:dyDescent="0.2">
      <c r="A547" t="s">
        <v>378</v>
      </c>
      <c r="B547" t="str">
        <f>_xlfn.XLOOKUP(A547,'Country Code &amp; Info'!A:A,'Country Code &amp; Info'!B:B)</f>
        <v>France</v>
      </c>
      <c r="C547" t="s">
        <v>626</v>
      </c>
      <c r="D547" t="s">
        <v>625</v>
      </c>
      <c r="E547" t="s">
        <v>624</v>
      </c>
      <c r="F547" t="s">
        <v>623</v>
      </c>
      <c r="G547">
        <v>2038</v>
      </c>
      <c r="H547" s="6">
        <v>3579093</v>
      </c>
      <c r="I547" s="5">
        <f t="shared" si="8"/>
        <v>1.8803103980971514E-2</v>
      </c>
    </row>
    <row r="548" spans="1:9" x14ac:dyDescent="0.2">
      <c r="A548" t="s">
        <v>378</v>
      </c>
      <c r="B548" t="str">
        <f>_xlfn.XLOOKUP(A548,'Country Code &amp; Info'!A:A,'Country Code &amp; Info'!B:B)</f>
        <v>France</v>
      </c>
      <c r="C548" t="s">
        <v>626</v>
      </c>
      <c r="D548" t="s">
        <v>625</v>
      </c>
      <c r="E548" t="s">
        <v>624</v>
      </c>
      <c r="F548" t="s">
        <v>623</v>
      </c>
      <c r="G548">
        <v>2039</v>
      </c>
      <c r="H548" s="6">
        <v>3647852</v>
      </c>
      <c r="I548" s="5">
        <f t="shared" si="8"/>
        <v>1.9211291799346997E-2</v>
      </c>
    </row>
    <row r="549" spans="1:9" x14ac:dyDescent="0.2">
      <c r="A549" t="s">
        <v>378</v>
      </c>
      <c r="B549" t="str">
        <f>_xlfn.XLOOKUP(A549,'Country Code &amp; Info'!A:A,'Country Code &amp; Info'!B:B)</f>
        <v>France</v>
      </c>
      <c r="C549" t="s">
        <v>626</v>
      </c>
      <c r="D549" t="s">
        <v>625</v>
      </c>
      <c r="E549" t="s">
        <v>624</v>
      </c>
      <c r="F549" t="s">
        <v>623</v>
      </c>
      <c r="G549">
        <v>2040</v>
      </c>
      <c r="H549" s="6">
        <v>3719461</v>
      </c>
      <c r="I549" s="5">
        <f t="shared" si="8"/>
        <v>1.9630456498783477E-2</v>
      </c>
    </row>
    <row r="550" spans="1:9" x14ac:dyDescent="0.2">
      <c r="A550" t="s">
        <v>378</v>
      </c>
      <c r="B550" t="str">
        <f>_xlfn.XLOOKUP(A550,'Country Code &amp; Info'!A:A,'Country Code &amp; Info'!B:B)</f>
        <v>France</v>
      </c>
      <c r="C550" t="s">
        <v>626</v>
      </c>
      <c r="D550" t="s">
        <v>625</v>
      </c>
      <c r="E550" t="s">
        <v>624</v>
      </c>
      <c r="F550" t="s">
        <v>623</v>
      </c>
      <c r="G550">
        <v>2041</v>
      </c>
      <c r="H550" s="6">
        <v>3794115</v>
      </c>
      <c r="I550" s="5">
        <f t="shared" si="8"/>
        <v>2.0071187733921692E-2</v>
      </c>
    </row>
    <row r="551" spans="1:9" x14ac:dyDescent="0.2">
      <c r="A551" t="s">
        <v>378</v>
      </c>
      <c r="B551" t="str">
        <f>_xlfn.XLOOKUP(A551,'Country Code &amp; Info'!A:A,'Country Code &amp; Info'!B:B)</f>
        <v>France</v>
      </c>
      <c r="C551" t="s">
        <v>626</v>
      </c>
      <c r="D551" t="s">
        <v>625</v>
      </c>
      <c r="E551" t="s">
        <v>624</v>
      </c>
      <c r="F551" t="s">
        <v>623</v>
      </c>
      <c r="G551">
        <v>2042</v>
      </c>
      <c r="H551" s="6">
        <v>3872032</v>
      </c>
      <c r="I551" s="5">
        <f t="shared" si="8"/>
        <v>2.0536277893527188E-2</v>
      </c>
    </row>
    <row r="552" spans="1:9" x14ac:dyDescent="0.2">
      <c r="A552" t="s">
        <v>378</v>
      </c>
      <c r="B552" t="str">
        <f>_xlfn.XLOOKUP(A552,'Country Code &amp; Info'!A:A,'Country Code &amp; Info'!B:B)</f>
        <v>France</v>
      </c>
      <c r="C552" t="s">
        <v>626</v>
      </c>
      <c r="D552" t="s">
        <v>625</v>
      </c>
      <c r="E552" t="s">
        <v>624</v>
      </c>
      <c r="F552" t="s">
        <v>623</v>
      </c>
      <c r="G552">
        <v>2043</v>
      </c>
      <c r="H552" s="6">
        <v>3953376</v>
      </c>
      <c r="I552" s="5">
        <f t="shared" si="8"/>
        <v>2.1008090842224547E-2</v>
      </c>
    </row>
    <row r="553" spans="1:9" x14ac:dyDescent="0.2">
      <c r="A553" t="s">
        <v>378</v>
      </c>
      <c r="B553" t="str">
        <f>_xlfn.XLOOKUP(A553,'Country Code &amp; Info'!A:A,'Country Code &amp; Info'!B:B)</f>
        <v>France</v>
      </c>
      <c r="C553" t="s">
        <v>626</v>
      </c>
      <c r="D553" t="s">
        <v>625</v>
      </c>
      <c r="E553" t="s">
        <v>624</v>
      </c>
      <c r="F553" t="s">
        <v>623</v>
      </c>
      <c r="G553">
        <v>2044</v>
      </c>
      <c r="H553" s="6">
        <v>4038261</v>
      </c>
      <c r="I553" s="5">
        <f t="shared" si="8"/>
        <v>2.1471522061144777E-2</v>
      </c>
    </row>
    <row r="554" spans="1:9" x14ac:dyDescent="0.2">
      <c r="A554" t="s">
        <v>378</v>
      </c>
      <c r="B554" t="str">
        <f>_xlfn.XLOOKUP(A554,'Country Code &amp; Info'!A:A,'Country Code &amp; Info'!B:B)</f>
        <v>France</v>
      </c>
      <c r="C554" t="s">
        <v>626</v>
      </c>
      <c r="D554" t="s">
        <v>625</v>
      </c>
      <c r="E554" t="s">
        <v>624</v>
      </c>
      <c r="F554" t="s">
        <v>623</v>
      </c>
      <c r="G554">
        <v>2045</v>
      </c>
      <c r="H554" s="6">
        <v>4126719</v>
      </c>
      <c r="I554" s="5">
        <f t="shared" si="8"/>
        <v>2.190497345268172E-2</v>
      </c>
    </row>
    <row r="555" spans="1:9" x14ac:dyDescent="0.2">
      <c r="A555" t="s">
        <v>378</v>
      </c>
      <c r="B555" t="str">
        <f>_xlfn.XLOOKUP(A555,'Country Code &amp; Info'!A:A,'Country Code &amp; Info'!B:B)</f>
        <v>France</v>
      </c>
      <c r="C555" t="s">
        <v>626</v>
      </c>
      <c r="D555" t="s">
        <v>625</v>
      </c>
      <c r="E555" t="s">
        <v>624</v>
      </c>
      <c r="F555" t="s">
        <v>623</v>
      </c>
      <c r="G555">
        <v>2046</v>
      </c>
      <c r="H555" s="6">
        <v>4218832</v>
      </c>
      <c r="I555" s="5">
        <f t="shared" si="8"/>
        <v>2.2321122421953055E-2</v>
      </c>
    </row>
    <row r="556" spans="1:9" x14ac:dyDescent="0.2">
      <c r="A556" t="s">
        <v>378</v>
      </c>
      <c r="B556" t="str">
        <f>_xlfn.XLOOKUP(A556,'Country Code &amp; Info'!A:A,'Country Code &amp; Info'!B:B)</f>
        <v>France</v>
      </c>
      <c r="C556" t="s">
        <v>626</v>
      </c>
      <c r="D556" t="s">
        <v>625</v>
      </c>
      <c r="E556" t="s">
        <v>624</v>
      </c>
      <c r="F556" t="s">
        <v>623</v>
      </c>
      <c r="G556">
        <v>2047</v>
      </c>
      <c r="H556" s="6">
        <v>4314374</v>
      </c>
      <c r="I556" s="5">
        <f t="shared" si="8"/>
        <v>2.2646552410714671E-2</v>
      </c>
    </row>
    <row r="557" spans="1:9" x14ac:dyDescent="0.2">
      <c r="A557" t="s">
        <v>378</v>
      </c>
      <c r="B557" t="str">
        <f>_xlfn.XLOOKUP(A557,'Country Code &amp; Info'!A:A,'Country Code &amp; Info'!B:B)</f>
        <v>France</v>
      </c>
      <c r="C557" t="s">
        <v>626</v>
      </c>
      <c r="D557" t="s">
        <v>625</v>
      </c>
      <c r="E557" t="s">
        <v>624</v>
      </c>
      <c r="F557" t="s">
        <v>623</v>
      </c>
      <c r="G557">
        <v>2048</v>
      </c>
      <c r="H557" s="6">
        <v>4413557</v>
      </c>
      <c r="I557" s="5">
        <f t="shared" si="8"/>
        <v>2.29889666496228E-2</v>
      </c>
    </row>
    <row r="558" spans="1:9" x14ac:dyDescent="0.2">
      <c r="A558" t="s">
        <v>378</v>
      </c>
      <c r="B558" t="str">
        <f>_xlfn.XLOOKUP(A558,'Country Code &amp; Info'!A:A,'Country Code &amp; Info'!B:B)</f>
        <v>France</v>
      </c>
      <c r="C558" t="s">
        <v>626</v>
      </c>
      <c r="D558" t="s">
        <v>625</v>
      </c>
      <c r="E558" t="s">
        <v>624</v>
      </c>
      <c r="F558" t="s">
        <v>623</v>
      </c>
      <c r="G558">
        <v>2049</v>
      </c>
      <c r="H558" s="6">
        <v>4516559</v>
      </c>
      <c r="I558" s="5">
        <f t="shared" si="8"/>
        <v>2.3337639006361544E-2</v>
      </c>
    </row>
    <row r="559" spans="1:9" x14ac:dyDescent="0.2">
      <c r="A559" t="s">
        <v>378</v>
      </c>
      <c r="B559" t="str">
        <f>_xlfn.XLOOKUP(A559,'Country Code &amp; Info'!A:A,'Country Code &amp; Info'!B:B)</f>
        <v>France</v>
      </c>
      <c r="C559" t="s">
        <v>626</v>
      </c>
      <c r="D559" t="s">
        <v>625</v>
      </c>
      <c r="E559" t="s">
        <v>624</v>
      </c>
      <c r="F559" t="s">
        <v>623</v>
      </c>
      <c r="G559">
        <v>2050</v>
      </c>
      <c r="H559" s="6">
        <v>4623462</v>
      </c>
      <c r="I559" s="5">
        <f t="shared" si="8"/>
        <v>2.3669125101653643E-2</v>
      </c>
    </row>
    <row r="560" spans="1:9" x14ac:dyDescent="0.2">
      <c r="A560" t="s">
        <v>378</v>
      </c>
      <c r="B560" t="str">
        <f>_xlfn.XLOOKUP(A560,'Country Code &amp; Info'!A:A,'Country Code &amp; Info'!B:B)</f>
        <v>France</v>
      </c>
      <c r="C560" t="s">
        <v>626</v>
      </c>
      <c r="D560" t="s">
        <v>625</v>
      </c>
      <c r="E560" t="s">
        <v>624</v>
      </c>
      <c r="F560" t="s">
        <v>623</v>
      </c>
      <c r="G560">
        <v>2051</v>
      </c>
      <c r="H560" s="6">
        <v>4734310</v>
      </c>
      <c r="I560" s="5">
        <f t="shared" si="8"/>
        <v>2.3975107830452647E-2</v>
      </c>
    </row>
    <row r="561" spans="1:9" x14ac:dyDescent="0.2">
      <c r="A561" t="s">
        <v>378</v>
      </c>
      <c r="B561" t="str">
        <f>_xlfn.XLOOKUP(A561,'Country Code &amp; Info'!A:A,'Country Code &amp; Info'!B:B)</f>
        <v>France</v>
      </c>
      <c r="C561" t="s">
        <v>626</v>
      </c>
      <c r="D561" t="s">
        <v>625</v>
      </c>
      <c r="E561" t="s">
        <v>624</v>
      </c>
      <c r="F561" t="s">
        <v>623</v>
      </c>
      <c r="G561">
        <v>2052</v>
      </c>
      <c r="H561" s="6">
        <v>4849628</v>
      </c>
      <c r="I561" s="5">
        <f t="shared" si="8"/>
        <v>2.435793177886536E-2</v>
      </c>
    </row>
    <row r="562" spans="1:9" x14ac:dyDescent="0.2">
      <c r="A562" t="s">
        <v>378</v>
      </c>
      <c r="B562" t="str">
        <f>_xlfn.XLOOKUP(A562,'Country Code &amp; Info'!A:A,'Country Code &amp; Info'!B:B)</f>
        <v>France</v>
      </c>
      <c r="C562" t="s">
        <v>626</v>
      </c>
      <c r="D562" t="s">
        <v>625</v>
      </c>
      <c r="E562" t="s">
        <v>624</v>
      </c>
      <c r="F562" t="s">
        <v>623</v>
      </c>
      <c r="G562">
        <v>2053</v>
      </c>
      <c r="H562" s="6">
        <v>4969448</v>
      </c>
      <c r="I562" s="5">
        <f t="shared" si="8"/>
        <v>2.4707049695358085E-2</v>
      </c>
    </row>
    <row r="563" spans="1:9" x14ac:dyDescent="0.2">
      <c r="A563" t="s">
        <v>378</v>
      </c>
      <c r="B563" t="str">
        <f>_xlfn.XLOOKUP(A563,'Country Code &amp; Info'!A:A,'Country Code &amp; Info'!B:B)</f>
        <v>France</v>
      </c>
      <c r="C563" t="s">
        <v>626</v>
      </c>
      <c r="D563" t="s">
        <v>625</v>
      </c>
      <c r="E563" t="s">
        <v>624</v>
      </c>
      <c r="F563" t="s">
        <v>623</v>
      </c>
      <c r="G563">
        <v>2054</v>
      </c>
      <c r="H563" s="6">
        <v>5093741</v>
      </c>
      <c r="I563" s="5">
        <f t="shared" si="8"/>
        <v>2.5011429840899879E-2</v>
      </c>
    </row>
    <row r="564" spans="1:9" x14ac:dyDescent="0.2">
      <c r="A564" t="s">
        <v>378</v>
      </c>
      <c r="B564" t="str">
        <f>_xlfn.XLOOKUP(A564,'Country Code &amp; Info'!A:A,'Country Code &amp; Info'!B:B)</f>
        <v>France</v>
      </c>
      <c r="C564" t="s">
        <v>626</v>
      </c>
      <c r="D564" t="s">
        <v>625</v>
      </c>
      <c r="E564" t="s">
        <v>624</v>
      </c>
      <c r="F564" t="s">
        <v>623</v>
      </c>
      <c r="G564">
        <v>2055</v>
      </c>
      <c r="H564" s="6">
        <v>5222398</v>
      </c>
      <c r="I564" s="5">
        <f t="shared" si="8"/>
        <v>2.5257860578305813E-2</v>
      </c>
    </row>
    <row r="565" spans="1:9" x14ac:dyDescent="0.2">
      <c r="A565" t="s">
        <v>378</v>
      </c>
      <c r="B565" t="str">
        <f>_xlfn.XLOOKUP(A565,'Country Code &amp; Info'!A:A,'Country Code &amp; Info'!B:B)</f>
        <v>France</v>
      </c>
      <c r="C565" t="s">
        <v>626</v>
      </c>
      <c r="D565" t="s">
        <v>625</v>
      </c>
      <c r="E565" t="s">
        <v>624</v>
      </c>
      <c r="F565" t="s">
        <v>623</v>
      </c>
      <c r="G565">
        <v>2056</v>
      </c>
      <c r="H565" s="6">
        <v>5355375</v>
      </c>
      <c r="I565" s="5">
        <f t="shared" si="8"/>
        <v>2.5462823783250599E-2</v>
      </c>
    </row>
    <row r="566" spans="1:9" x14ac:dyDescent="0.2">
      <c r="A566" t="s">
        <v>378</v>
      </c>
      <c r="B566" t="str">
        <f>_xlfn.XLOOKUP(A566,'Country Code &amp; Info'!A:A,'Country Code &amp; Info'!B:B)</f>
        <v>France</v>
      </c>
      <c r="C566" t="s">
        <v>626</v>
      </c>
      <c r="D566" t="s">
        <v>625</v>
      </c>
      <c r="E566" t="s">
        <v>624</v>
      </c>
      <c r="F566" t="s">
        <v>623</v>
      </c>
      <c r="G566">
        <v>2057</v>
      </c>
      <c r="H566" s="6">
        <v>5492252</v>
      </c>
      <c r="I566" s="5">
        <f t="shared" si="8"/>
        <v>2.555880773988739E-2</v>
      </c>
    </row>
    <row r="567" spans="1:9" x14ac:dyDescent="0.2">
      <c r="A567" t="s">
        <v>378</v>
      </c>
      <c r="B567" t="str">
        <f>_xlfn.XLOOKUP(A567,'Country Code &amp; Info'!A:A,'Country Code &amp; Info'!B:B)</f>
        <v>France</v>
      </c>
      <c r="C567" t="s">
        <v>626</v>
      </c>
      <c r="D567" t="s">
        <v>625</v>
      </c>
      <c r="E567" t="s">
        <v>624</v>
      </c>
      <c r="F567" t="s">
        <v>623</v>
      </c>
      <c r="G567">
        <v>2058</v>
      </c>
      <c r="H567" s="6">
        <v>5633222</v>
      </c>
      <c r="I567" s="5">
        <f t="shared" si="8"/>
        <v>2.5667066988186216E-2</v>
      </c>
    </row>
    <row r="568" spans="1:9" x14ac:dyDescent="0.2">
      <c r="A568" t="s">
        <v>378</v>
      </c>
      <c r="B568" t="str">
        <f>_xlfn.XLOOKUP(A568,'Country Code &amp; Info'!A:A,'Country Code &amp; Info'!B:B)</f>
        <v>France</v>
      </c>
      <c r="C568" t="s">
        <v>626</v>
      </c>
      <c r="D568" t="s">
        <v>625</v>
      </c>
      <c r="E568" t="s">
        <v>624</v>
      </c>
      <c r="F568" t="s">
        <v>623</v>
      </c>
      <c r="G568">
        <v>2059</v>
      </c>
      <c r="H568" s="6">
        <v>5778500</v>
      </c>
      <c r="I568" s="5">
        <f t="shared" si="8"/>
        <v>2.5789503768891109E-2</v>
      </c>
    </row>
    <row r="569" spans="1:9" x14ac:dyDescent="0.2">
      <c r="A569" t="s">
        <v>378</v>
      </c>
      <c r="B569" t="str">
        <f>_xlfn.XLOOKUP(A569,'Country Code &amp; Info'!A:A,'Country Code &amp; Info'!B:B)</f>
        <v>France</v>
      </c>
      <c r="C569" t="s">
        <v>626</v>
      </c>
      <c r="D569" t="s">
        <v>625</v>
      </c>
      <c r="E569" t="s">
        <v>624</v>
      </c>
      <c r="F569" t="s">
        <v>623</v>
      </c>
      <c r="G569">
        <v>2060</v>
      </c>
      <c r="H569" s="6">
        <v>5928296</v>
      </c>
      <c r="I569" s="5">
        <f t="shared" si="8"/>
        <v>2.5922990395431444E-2</v>
      </c>
    </row>
    <row r="570" spans="1:9" x14ac:dyDescent="0.2">
      <c r="A570" t="s">
        <v>422</v>
      </c>
      <c r="B570" t="str">
        <f>_xlfn.XLOOKUP(A570,'Country Code &amp; Info'!A:A,'Country Code &amp; Info'!B:B)</f>
        <v>Germany</v>
      </c>
      <c r="C570" t="s">
        <v>626</v>
      </c>
      <c r="D570" t="s">
        <v>625</v>
      </c>
      <c r="E570" t="s">
        <v>624</v>
      </c>
      <c r="F570" t="s">
        <v>623</v>
      </c>
      <c r="G570">
        <v>1990</v>
      </c>
      <c r="H570" s="6">
        <v>2416483.8687605001</v>
      </c>
      <c r="I570" s="5">
        <f t="shared" si="8"/>
        <v>0</v>
      </c>
    </row>
    <row r="571" spans="1:9" x14ac:dyDescent="0.2">
      <c r="A571" t="s">
        <v>422</v>
      </c>
      <c r="B571" t="str">
        <f>_xlfn.XLOOKUP(A571,'Country Code &amp; Info'!A:A,'Country Code &amp; Info'!B:B)</f>
        <v>Germany</v>
      </c>
      <c r="C571" t="s">
        <v>626</v>
      </c>
      <c r="D571" t="s">
        <v>625</v>
      </c>
      <c r="E571" t="s">
        <v>624</v>
      </c>
      <c r="F571" t="s">
        <v>623</v>
      </c>
      <c r="G571">
        <v>1991</v>
      </c>
      <c r="H571" s="6">
        <v>2542166.21033603</v>
      </c>
      <c r="I571" s="5">
        <f t="shared" si="8"/>
        <v>5.2010420264049451E-2</v>
      </c>
    </row>
    <row r="572" spans="1:9" x14ac:dyDescent="0.2">
      <c r="A572" t="s">
        <v>422</v>
      </c>
      <c r="B572" t="str">
        <f>_xlfn.XLOOKUP(A572,'Country Code &amp; Info'!A:A,'Country Code &amp; Info'!B:B)</f>
        <v>Germany</v>
      </c>
      <c r="C572" t="s">
        <v>626</v>
      </c>
      <c r="D572" t="s">
        <v>625</v>
      </c>
      <c r="E572" t="s">
        <v>624</v>
      </c>
      <c r="F572" t="s">
        <v>623</v>
      </c>
      <c r="G572">
        <v>1992</v>
      </c>
      <c r="H572" s="6">
        <v>2580656.0114999302</v>
      </c>
      <c r="I572" s="5">
        <f t="shared" si="8"/>
        <v>1.5140552575754862E-2</v>
      </c>
    </row>
    <row r="573" spans="1:9" x14ac:dyDescent="0.2">
      <c r="A573" t="s">
        <v>422</v>
      </c>
      <c r="B573" t="str">
        <f>_xlfn.XLOOKUP(A573,'Country Code &amp; Info'!A:A,'Country Code &amp; Info'!B:B)</f>
        <v>Germany</v>
      </c>
      <c r="C573" t="s">
        <v>626</v>
      </c>
      <c r="D573" t="s">
        <v>625</v>
      </c>
      <c r="E573" t="s">
        <v>624</v>
      </c>
      <c r="F573" t="s">
        <v>623</v>
      </c>
      <c r="G573">
        <v>1993</v>
      </c>
      <c r="H573" s="6">
        <v>2555397.1315442501</v>
      </c>
      <c r="I573" s="5">
        <f t="shared" si="8"/>
        <v>-9.7877748305552625E-3</v>
      </c>
    </row>
    <row r="574" spans="1:9" x14ac:dyDescent="0.2">
      <c r="A574" t="s">
        <v>422</v>
      </c>
      <c r="B574" t="str">
        <f>_xlfn.XLOOKUP(A574,'Country Code &amp; Info'!A:A,'Country Code &amp; Info'!B:B)</f>
        <v>Germany</v>
      </c>
      <c r="C574" t="s">
        <v>626</v>
      </c>
      <c r="D574" t="s">
        <v>625</v>
      </c>
      <c r="E574" t="s">
        <v>624</v>
      </c>
      <c r="F574" t="s">
        <v>623</v>
      </c>
      <c r="G574">
        <v>1994</v>
      </c>
      <c r="H574" s="6">
        <v>2620027.6867720298</v>
      </c>
      <c r="I574" s="5">
        <f t="shared" si="8"/>
        <v>2.5291785151501323E-2</v>
      </c>
    </row>
    <row r="575" spans="1:9" x14ac:dyDescent="0.2">
      <c r="A575" t="s">
        <v>422</v>
      </c>
      <c r="B575" t="str">
        <f>_xlfn.XLOOKUP(A575,'Country Code &amp; Info'!A:A,'Country Code &amp; Info'!B:B)</f>
        <v>Germany</v>
      </c>
      <c r="C575" t="s">
        <v>626</v>
      </c>
      <c r="D575" t="s">
        <v>625</v>
      </c>
      <c r="E575" t="s">
        <v>624</v>
      </c>
      <c r="F575" t="s">
        <v>623</v>
      </c>
      <c r="G575">
        <v>1995</v>
      </c>
      <c r="H575" s="6">
        <v>2667418.2291253</v>
      </c>
      <c r="I575" s="5">
        <f t="shared" si="8"/>
        <v>1.8087802122296326E-2</v>
      </c>
    </row>
    <row r="576" spans="1:9" x14ac:dyDescent="0.2">
      <c r="A576" t="s">
        <v>422</v>
      </c>
      <c r="B576" t="str">
        <f>_xlfn.XLOOKUP(A576,'Country Code &amp; Info'!A:A,'Country Code &amp; Info'!B:B)</f>
        <v>Germany</v>
      </c>
      <c r="C576" t="s">
        <v>626</v>
      </c>
      <c r="D576" t="s">
        <v>625</v>
      </c>
      <c r="E576" t="s">
        <v>624</v>
      </c>
      <c r="F576" t="s">
        <v>623</v>
      </c>
      <c r="G576">
        <v>1996</v>
      </c>
      <c r="H576" s="6">
        <v>2690271.50738606</v>
      </c>
      <c r="I576" s="5">
        <f t="shared" si="8"/>
        <v>8.5675647002885214E-3</v>
      </c>
    </row>
    <row r="577" spans="1:9" x14ac:dyDescent="0.2">
      <c r="A577" t="s">
        <v>422</v>
      </c>
      <c r="B577" t="str">
        <f>_xlfn.XLOOKUP(A577,'Country Code &amp; Info'!A:A,'Country Code &amp; Info'!B:B)</f>
        <v>Germany</v>
      </c>
      <c r="C577" t="s">
        <v>626</v>
      </c>
      <c r="D577" t="s">
        <v>625</v>
      </c>
      <c r="E577" t="s">
        <v>624</v>
      </c>
      <c r="F577" t="s">
        <v>623</v>
      </c>
      <c r="G577">
        <v>1997</v>
      </c>
      <c r="H577" s="6">
        <v>2741671.3154507098</v>
      </c>
      <c r="I577" s="5">
        <f t="shared" si="8"/>
        <v>1.9105806950537652E-2</v>
      </c>
    </row>
    <row r="578" spans="1:9" x14ac:dyDescent="0.2">
      <c r="A578" t="s">
        <v>422</v>
      </c>
      <c r="B578" t="str">
        <f>_xlfn.XLOOKUP(A578,'Country Code &amp; Info'!A:A,'Country Code &amp; Info'!B:B)</f>
        <v>Germany</v>
      </c>
      <c r="C578" t="s">
        <v>626</v>
      </c>
      <c r="D578" t="s">
        <v>625</v>
      </c>
      <c r="E578" t="s">
        <v>624</v>
      </c>
      <c r="F578" t="s">
        <v>623</v>
      </c>
      <c r="G578">
        <v>1998</v>
      </c>
      <c r="H578" s="6">
        <v>2790184.4362904802</v>
      </c>
      <c r="I578" s="5">
        <f t="shared" si="8"/>
        <v>1.769472531823002E-2</v>
      </c>
    </row>
    <row r="579" spans="1:9" x14ac:dyDescent="0.2">
      <c r="A579" t="s">
        <v>422</v>
      </c>
      <c r="B579" t="str">
        <f>_xlfn.XLOOKUP(A579,'Country Code &amp; Info'!A:A,'Country Code &amp; Info'!B:B)</f>
        <v>Germany</v>
      </c>
      <c r="C579" t="s">
        <v>626</v>
      </c>
      <c r="D579" t="s">
        <v>625</v>
      </c>
      <c r="E579" t="s">
        <v>624</v>
      </c>
      <c r="F579" t="s">
        <v>623</v>
      </c>
      <c r="G579">
        <v>1999</v>
      </c>
      <c r="H579" s="6">
        <v>2841744.60205452</v>
      </c>
      <c r="I579" s="5">
        <f t="shared" ref="I579:I642" si="9">IF(A579=A578, H579/H578-1, 0)</f>
        <v>1.8479124567331029E-2</v>
      </c>
    </row>
    <row r="580" spans="1:9" x14ac:dyDescent="0.2">
      <c r="A580" t="s">
        <v>422</v>
      </c>
      <c r="B580" t="str">
        <f>_xlfn.XLOOKUP(A580,'Country Code &amp; Info'!A:A,'Country Code &amp; Info'!B:B)</f>
        <v>Germany</v>
      </c>
      <c r="C580" t="s">
        <v>626</v>
      </c>
      <c r="D580" t="s">
        <v>625</v>
      </c>
      <c r="E580" t="s">
        <v>624</v>
      </c>
      <c r="F580" t="s">
        <v>623</v>
      </c>
      <c r="G580">
        <v>2000</v>
      </c>
      <c r="H580" s="6">
        <v>2932435.9749164502</v>
      </c>
      <c r="I580" s="5">
        <f t="shared" si="9"/>
        <v>3.1913977349112388E-2</v>
      </c>
    </row>
    <row r="581" spans="1:9" x14ac:dyDescent="0.2">
      <c r="A581" t="s">
        <v>422</v>
      </c>
      <c r="B581" t="str">
        <f>_xlfn.XLOOKUP(A581,'Country Code &amp; Info'!A:A,'Country Code &amp; Info'!B:B)</f>
        <v>Germany</v>
      </c>
      <c r="C581" t="s">
        <v>626</v>
      </c>
      <c r="D581" t="s">
        <v>625</v>
      </c>
      <c r="E581" t="s">
        <v>624</v>
      </c>
      <c r="F581" t="s">
        <v>623</v>
      </c>
      <c r="G581">
        <v>2001</v>
      </c>
      <c r="H581" s="6">
        <v>2985920.78116338</v>
      </c>
      <c r="I581" s="5">
        <f t="shared" si="9"/>
        <v>1.8239036318074664E-2</v>
      </c>
    </row>
    <row r="582" spans="1:9" x14ac:dyDescent="0.2">
      <c r="A582" t="s">
        <v>422</v>
      </c>
      <c r="B582" t="str">
        <f>_xlfn.XLOOKUP(A582,'Country Code &amp; Info'!A:A,'Country Code &amp; Info'!B:B)</f>
        <v>Germany</v>
      </c>
      <c r="C582" t="s">
        <v>626</v>
      </c>
      <c r="D582" t="s">
        <v>625</v>
      </c>
      <c r="E582" t="s">
        <v>624</v>
      </c>
      <c r="F582" t="s">
        <v>623</v>
      </c>
      <c r="G582">
        <v>2002</v>
      </c>
      <c r="H582" s="6">
        <v>2986882.9895186899</v>
      </c>
      <c r="I582" s="5">
        <f t="shared" si="9"/>
        <v>3.2224845393757917E-4</v>
      </c>
    </row>
    <row r="583" spans="1:9" x14ac:dyDescent="0.2">
      <c r="A583" t="s">
        <v>422</v>
      </c>
      <c r="B583" t="str">
        <f>_xlfn.XLOOKUP(A583,'Country Code &amp; Info'!A:A,'Country Code &amp; Info'!B:B)</f>
        <v>Germany</v>
      </c>
      <c r="C583" t="s">
        <v>626</v>
      </c>
      <c r="D583" t="s">
        <v>625</v>
      </c>
      <c r="E583" t="s">
        <v>624</v>
      </c>
      <c r="F583" t="s">
        <v>623</v>
      </c>
      <c r="G583">
        <v>2003</v>
      </c>
      <c r="H583" s="6">
        <v>2965392.82007762</v>
      </c>
      <c r="I583" s="5">
        <f t="shared" si="9"/>
        <v>-7.1948481130601483E-3</v>
      </c>
    </row>
    <row r="584" spans="1:9" x14ac:dyDescent="0.2">
      <c r="A584" t="s">
        <v>422</v>
      </c>
      <c r="B584" t="str">
        <f>_xlfn.XLOOKUP(A584,'Country Code &amp; Info'!A:A,'Country Code &amp; Info'!B:B)</f>
        <v>Germany</v>
      </c>
      <c r="C584" t="s">
        <v>626</v>
      </c>
      <c r="D584" t="s">
        <v>625</v>
      </c>
      <c r="E584" t="s">
        <v>624</v>
      </c>
      <c r="F584" t="s">
        <v>623</v>
      </c>
      <c r="G584">
        <v>2004</v>
      </c>
      <c r="H584" s="6">
        <v>2986081.06427202</v>
      </c>
      <c r="I584" s="5">
        <f t="shared" si="9"/>
        <v>6.9765610998742122E-3</v>
      </c>
    </row>
    <row r="585" spans="1:9" x14ac:dyDescent="0.2">
      <c r="A585" t="s">
        <v>422</v>
      </c>
      <c r="B585" t="str">
        <f>_xlfn.XLOOKUP(A585,'Country Code &amp; Info'!A:A,'Country Code &amp; Info'!B:B)</f>
        <v>Germany</v>
      </c>
      <c r="C585" t="s">
        <v>626</v>
      </c>
      <c r="D585" t="s">
        <v>625</v>
      </c>
      <c r="E585" t="s">
        <v>624</v>
      </c>
      <c r="F585" t="s">
        <v>623</v>
      </c>
      <c r="G585">
        <v>2005</v>
      </c>
      <c r="H585" s="6">
        <v>3012302.1774465898</v>
      </c>
      <c r="I585" s="5">
        <f t="shared" si="9"/>
        <v>8.7811123041170447E-3</v>
      </c>
    </row>
    <row r="586" spans="1:9" x14ac:dyDescent="0.2">
      <c r="A586" t="s">
        <v>422</v>
      </c>
      <c r="B586" t="str">
        <f>_xlfn.XLOOKUP(A586,'Country Code &amp; Info'!A:A,'Country Code &amp; Info'!B:B)</f>
        <v>Germany</v>
      </c>
      <c r="C586" t="s">
        <v>626</v>
      </c>
      <c r="D586" t="s">
        <v>625</v>
      </c>
      <c r="E586" t="s">
        <v>624</v>
      </c>
      <c r="F586" t="s">
        <v>623</v>
      </c>
      <c r="G586">
        <v>2006</v>
      </c>
      <c r="H586" s="6">
        <v>3129054.4176698299</v>
      </c>
      <c r="I586" s="5">
        <f t="shared" si="9"/>
        <v>3.875847552658418E-2</v>
      </c>
    </row>
    <row r="587" spans="1:9" x14ac:dyDescent="0.2">
      <c r="A587" t="s">
        <v>422</v>
      </c>
      <c r="B587" t="str">
        <f>_xlfn.XLOOKUP(A587,'Country Code &amp; Info'!A:A,'Country Code &amp; Info'!B:B)</f>
        <v>Germany</v>
      </c>
      <c r="C587" t="s">
        <v>626</v>
      </c>
      <c r="D587" t="s">
        <v>625</v>
      </c>
      <c r="E587" t="s">
        <v>624</v>
      </c>
      <c r="F587" t="s">
        <v>623</v>
      </c>
      <c r="G587">
        <v>2007</v>
      </c>
      <c r="H587" s="6">
        <v>3234420.0056252498</v>
      </c>
      <c r="I587" s="5">
        <f t="shared" si="9"/>
        <v>3.3673299946596735E-2</v>
      </c>
    </row>
    <row r="588" spans="1:9" x14ac:dyDescent="0.2">
      <c r="A588" t="s">
        <v>422</v>
      </c>
      <c r="B588" t="str">
        <f>_xlfn.XLOOKUP(A588,'Country Code &amp; Info'!A:A,'Country Code &amp; Info'!B:B)</f>
        <v>Germany</v>
      </c>
      <c r="C588" t="s">
        <v>626</v>
      </c>
      <c r="D588" t="s">
        <v>625</v>
      </c>
      <c r="E588" t="s">
        <v>624</v>
      </c>
      <c r="F588" t="s">
        <v>623</v>
      </c>
      <c r="G588">
        <v>2008</v>
      </c>
      <c r="H588" s="6">
        <v>3260881.7361555598</v>
      </c>
      <c r="I588" s="5">
        <f t="shared" si="9"/>
        <v>8.1812907675218316E-3</v>
      </c>
    </row>
    <row r="589" spans="1:9" x14ac:dyDescent="0.2">
      <c r="A589" t="s">
        <v>422</v>
      </c>
      <c r="B589" t="str">
        <f>_xlfn.XLOOKUP(A589,'Country Code &amp; Info'!A:A,'Country Code &amp; Info'!B:B)</f>
        <v>Germany</v>
      </c>
      <c r="C589" t="s">
        <v>626</v>
      </c>
      <c r="D589" t="s">
        <v>625</v>
      </c>
      <c r="E589" t="s">
        <v>624</v>
      </c>
      <c r="F589" t="s">
        <v>623</v>
      </c>
      <c r="G589">
        <v>2009</v>
      </c>
      <c r="H589" s="6">
        <v>3079418.7432071599</v>
      </c>
      <c r="I589" s="5">
        <f t="shared" si="9"/>
        <v>-5.5648443467421482E-2</v>
      </c>
    </row>
    <row r="590" spans="1:9" x14ac:dyDescent="0.2">
      <c r="A590" t="s">
        <v>422</v>
      </c>
      <c r="B590" t="str">
        <f>_xlfn.XLOOKUP(A590,'Country Code &amp; Info'!A:A,'Country Code &amp; Info'!B:B)</f>
        <v>Germany</v>
      </c>
      <c r="C590" t="s">
        <v>626</v>
      </c>
      <c r="D590" t="s">
        <v>625</v>
      </c>
      <c r="E590" t="s">
        <v>624</v>
      </c>
      <c r="F590" t="s">
        <v>623</v>
      </c>
      <c r="G590">
        <v>2010</v>
      </c>
      <c r="H590" s="6">
        <v>3200981.9754797602</v>
      </c>
      <c r="I590" s="5">
        <f t="shared" si="9"/>
        <v>3.9476031813066914E-2</v>
      </c>
    </row>
    <row r="591" spans="1:9" x14ac:dyDescent="0.2">
      <c r="A591" t="s">
        <v>422</v>
      </c>
      <c r="B591" t="str">
        <f>_xlfn.XLOOKUP(A591,'Country Code &amp; Info'!A:A,'Country Code &amp; Info'!B:B)</f>
        <v>Germany</v>
      </c>
      <c r="C591" t="s">
        <v>626</v>
      </c>
      <c r="D591" t="s">
        <v>625</v>
      </c>
      <c r="E591" t="s">
        <v>624</v>
      </c>
      <c r="F591" t="s">
        <v>623</v>
      </c>
      <c r="G591">
        <v>2011</v>
      </c>
      <c r="H591" s="6">
        <v>3319979.4348349501</v>
      </c>
      <c r="I591" s="5">
        <f t="shared" si="9"/>
        <v>3.7175298163731441E-2</v>
      </c>
    </row>
    <row r="592" spans="1:9" x14ac:dyDescent="0.2">
      <c r="A592" t="s">
        <v>422</v>
      </c>
      <c r="B592" t="str">
        <f>_xlfn.XLOOKUP(A592,'Country Code &amp; Info'!A:A,'Country Code &amp; Info'!B:B)</f>
        <v>Germany</v>
      </c>
      <c r="C592" t="s">
        <v>626</v>
      </c>
      <c r="D592" t="s">
        <v>625</v>
      </c>
      <c r="E592" t="s">
        <v>624</v>
      </c>
      <c r="F592" t="s">
        <v>623</v>
      </c>
      <c r="G592">
        <v>2012</v>
      </c>
      <c r="H592" s="6">
        <v>3342752.5901890802</v>
      </c>
      <c r="I592" s="5">
        <f t="shared" si="9"/>
        <v>6.8594266323407371E-3</v>
      </c>
    </row>
    <row r="593" spans="1:9" x14ac:dyDescent="0.2">
      <c r="A593" t="s">
        <v>422</v>
      </c>
      <c r="B593" t="str">
        <f>_xlfn.XLOOKUP(A593,'Country Code &amp; Info'!A:A,'Country Code &amp; Info'!B:B)</f>
        <v>Germany</v>
      </c>
      <c r="C593" t="s">
        <v>626</v>
      </c>
      <c r="D593" t="s">
        <v>625</v>
      </c>
      <c r="E593" t="s">
        <v>624</v>
      </c>
      <c r="F593" t="s">
        <v>623</v>
      </c>
      <c r="G593">
        <v>2013</v>
      </c>
      <c r="H593" s="6">
        <v>3362799.3662905302</v>
      </c>
      <c r="I593" s="5">
        <f t="shared" si="9"/>
        <v>5.9970864012750535E-3</v>
      </c>
    </row>
    <row r="594" spans="1:9" x14ac:dyDescent="0.2">
      <c r="A594" t="s">
        <v>422</v>
      </c>
      <c r="B594" t="str">
        <f>_xlfn.XLOOKUP(A594,'Country Code &amp; Info'!A:A,'Country Code &amp; Info'!B:B)</f>
        <v>Germany</v>
      </c>
      <c r="C594" t="s">
        <v>626</v>
      </c>
      <c r="D594" t="s">
        <v>625</v>
      </c>
      <c r="E594" t="s">
        <v>624</v>
      </c>
      <c r="F594" t="s">
        <v>623</v>
      </c>
      <c r="G594">
        <v>2014</v>
      </c>
      <c r="H594" s="6">
        <v>3427590.2046269402</v>
      </c>
      <c r="I594" s="5">
        <f t="shared" si="9"/>
        <v>1.9266935454397949E-2</v>
      </c>
    </row>
    <row r="595" spans="1:9" x14ac:dyDescent="0.2">
      <c r="A595" t="s">
        <v>422</v>
      </c>
      <c r="B595" t="str">
        <f>_xlfn.XLOOKUP(A595,'Country Code &amp; Info'!A:A,'Country Code &amp; Info'!B:B)</f>
        <v>Germany</v>
      </c>
      <c r="C595" t="s">
        <v>626</v>
      </c>
      <c r="D595" t="s">
        <v>625</v>
      </c>
      <c r="E595" t="s">
        <v>624</v>
      </c>
      <c r="F595" t="s">
        <v>623</v>
      </c>
      <c r="G595">
        <v>2015</v>
      </c>
      <c r="H595" s="6">
        <v>3479150.5568678798</v>
      </c>
      <c r="I595" s="5">
        <f t="shared" si="9"/>
        <v>1.5042741157136552E-2</v>
      </c>
    </row>
    <row r="596" spans="1:9" x14ac:dyDescent="0.2">
      <c r="A596" t="s">
        <v>422</v>
      </c>
      <c r="B596" t="str">
        <f>_xlfn.XLOOKUP(A596,'Country Code &amp; Info'!A:A,'Country Code &amp; Info'!B:B)</f>
        <v>Germany</v>
      </c>
      <c r="C596" t="s">
        <v>626</v>
      </c>
      <c r="D596" t="s">
        <v>625</v>
      </c>
      <c r="E596" t="s">
        <v>624</v>
      </c>
      <c r="F596" t="s">
        <v>623</v>
      </c>
      <c r="G596">
        <v>2016</v>
      </c>
      <c r="H596" s="6">
        <v>3543700.97675724</v>
      </c>
      <c r="I596" s="5">
        <f t="shared" si="9"/>
        <v>1.8553500009344859E-2</v>
      </c>
    </row>
    <row r="597" spans="1:9" x14ac:dyDescent="0.2">
      <c r="A597" t="s">
        <v>422</v>
      </c>
      <c r="B597" t="str">
        <f>_xlfn.XLOOKUP(A597,'Country Code &amp; Info'!A:A,'Country Code &amp; Info'!B:B)</f>
        <v>Germany</v>
      </c>
      <c r="C597" t="s">
        <v>626</v>
      </c>
      <c r="D597" t="s">
        <v>625</v>
      </c>
      <c r="E597" t="s">
        <v>624</v>
      </c>
      <c r="F597" t="s">
        <v>623</v>
      </c>
      <c r="G597">
        <v>2017</v>
      </c>
      <c r="H597" s="6">
        <v>3632788.7601934699</v>
      </c>
      <c r="I597" s="5">
        <f t="shared" si="9"/>
        <v>2.5139757564350829E-2</v>
      </c>
    </row>
    <row r="598" spans="1:9" x14ac:dyDescent="0.2">
      <c r="A598" t="s">
        <v>422</v>
      </c>
      <c r="B598" t="str">
        <f>_xlfn.XLOOKUP(A598,'Country Code &amp; Info'!A:A,'Country Code &amp; Info'!B:B)</f>
        <v>Germany</v>
      </c>
      <c r="C598" t="s">
        <v>626</v>
      </c>
      <c r="D598" t="s">
        <v>625</v>
      </c>
      <c r="E598" t="s">
        <v>624</v>
      </c>
      <c r="F598" t="s">
        <v>623</v>
      </c>
      <c r="G598">
        <v>2018</v>
      </c>
      <c r="H598" s="6">
        <v>3710458.0968132801</v>
      </c>
      <c r="I598" s="5">
        <f t="shared" si="9"/>
        <v>2.1380086139573429E-2</v>
      </c>
    </row>
    <row r="599" spans="1:9" x14ac:dyDescent="0.2">
      <c r="A599" t="s">
        <v>422</v>
      </c>
      <c r="B599" t="str">
        <f>_xlfn.XLOOKUP(A599,'Country Code &amp; Info'!A:A,'Country Code &amp; Info'!B:B)</f>
        <v>Germany</v>
      </c>
      <c r="C599" t="s">
        <v>626</v>
      </c>
      <c r="D599" t="s">
        <v>625</v>
      </c>
      <c r="E599" t="s">
        <v>624</v>
      </c>
      <c r="F599" t="s">
        <v>623</v>
      </c>
      <c r="G599">
        <v>2019</v>
      </c>
      <c r="H599" s="6">
        <v>3789670.77128916</v>
      </c>
      <c r="I599" s="5">
        <f t="shared" si="9"/>
        <v>2.1348489164696893E-2</v>
      </c>
    </row>
    <row r="600" spans="1:9" x14ac:dyDescent="0.2">
      <c r="A600" t="s">
        <v>422</v>
      </c>
      <c r="B600" t="str">
        <f>_xlfn.XLOOKUP(A600,'Country Code &amp; Info'!A:A,'Country Code &amp; Info'!B:B)</f>
        <v>Germany</v>
      </c>
      <c r="C600" t="s">
        <v>626</v>
      </c>
      <c r="D600" t="s">
        <v>625</v>
      </c>
      <c r="E600" t="s">
        <v>624</v>
      </c>
      <c r="F600" t="s">
        <v>623</v>
      </c>
      <c r="G600">
        <v>2020</v>
      </c>
      <c r="H600" s="6">
        <v>3831374</v>
      </c>
      <c r="I600" s="5">
        <f t="shared" si="9"/>
        <v>1.1004446356339681E-2</v>
      </c>
    </row>
    <row r="601" spans="1:9" x14ac:dyDescent="0.2">
      <c r="A601" t="s">
        <v>422</v>
      </c>
      <c r="B601" t="str">
        <f>_xlfn.XLOOKUP(A601,'Country Code &amp; Info'!A:A,'Country Code &amp; Info'!B:B)</f>
        <v>Germany</v>
      </c>
      <c r="C601" t="s">
        <v>626</v>
      </c>
      <c r="D601" t="s">
        <v>625</v>
      </c>
      <c r="E601" t="s">
        <v>624</v>
      </c>
      <c r="F601" t="s">
        <v>623</v>
      </c>
      <c r="G601">
        <v>2021</v>
      </c>
      <c r="H601" s="6">
        <v>3869243</v>
      </c>
      <c r="I601" s="5">
        <f t="shared" si="9"/>
        <v>9.88392153833062E-3</v>
      </c>
    </row>
    <row r="602" spans="1:9" x14ac:dyDescent="0.2">
      <c r="A602" t="s">
        <v>422</v>
      </c>
      <c r="B602" t="str">
        <f>_xlfn.XLOOKUP(A602,'Country Code &amp; Info'!A:A,'Country Code &amp; Info'!B:B)</f>
        <v>Germany</v>
      </c>
      <c r="C602" t="s">
        <v>626</v>
      </c>
      <c r="D602" t="s">
        <v>625</v>
      </c>
      <c r="E602" t="s">
        <v>624</v>
      </c>
      <c r="F602" t="s">
        <v>623</v>
      </c>
      <c r="G602">
        <v>2022</v>
      </c>
      <c r="H602" s="6">
        <v>3908514</v>
      </c>
      <c r="I602" s="5">
        <f t="shared" si="9"/>
        <v>1.0149530541245344E-2</v>
      </c>
    </row>
    <row r="603" spans="1:9" x14ac:dyDescent="0.2">
      <c r="A603" t="s">
        <v>422</v>
      </c>
      <c r="B603" t="str">
        <f>_xlfn.XLOOKUP(A603,'Country Code &amp; Info'!A:A,'Country Code &amp; Info'!B:B)</f>
        <v>Germany</v>
      </c>
      <c r="C603" t="s">
        <v>626</v>
      </c>
      <c r="D603" t="s">
        <v>625</v>
      </c>
      <c r="E603" t="s">
        <v>624</v>
      </c>
      <c r="F603" t="s">
        <v>623</v>
      </c>
      <c r="G603">
        <v>2023</v>
      </c>
      <c r="H603" s="6">
        <v>3949638</v>
      </c>
      <c r="I603" s="5">
        <f t="shared" si="9"/>
        <v>1.0521645822427761E-2</v>
      </c>
    </row>
    <row r="604" spans="1:9" x14ac:dyDescent="0.2">
      <c r="A604" t="s">
        <v>422</v>
      </c>
      <c r="B604" t="str">
        <f>_xlfn.XLOOKUP(A604,'Country Code &amp; Info'!A:A,'Country Code &amp; Info'!B:B)</f>
        <v>Germany</v>
      </c>
      <c r="C604" t="s">
        <v>626</v>
      </c>
      <c r="D604" t="s">
        <v>625</v>
      </c>
      <c r="E604" t="s">
        <v>624</v>
      </c>
      <c r="F604" t="s">
        <v>623</v>
      </c>
      <c r="G604">
        <v>2024</v>
      </c>
      <c r="H604" s="6">
        <v>3992895</v>
      </c>
      <c r="I604" s="5">
        <f t="shared" si="9"/>
        <v>1.0952142955886091E-2</v>
      </c>
    </row>
    <row r="605" spans="1:9" x14ac:dyDescent="0.2">
      <c r="A605" t="s">
        <v>422</v>
      </c>
      <c r="B605" t="str">
        <f>_xlfn.XLOOKUP(A605,'Country Code &amp; Info'!A:A,'Country Code &amp; Info'!B:B)</f>
        <v>Germany</v>
      </c>
      <c r="C605" t="s">
        <v>626</v>
      </c>
      <c r="D605" t="s">
        <v>625</v>
      </c>
      <c r="E605" t="s">
        <v>624</v>
      </c>
      <c r="F605" t="s">
        <v>623</v>
      </c>
      <c r="G605">
        <v>2025</v>
      </c>
      <c r="H605" s="6">
        <v>4038568</v>
      </c>
      <c r="I605" s="5">
        <f t="shared" si="9"/>
        <v>1.1438567755976514E-2</v>
      </c>
    </row>
    <row r="606" spans="1:9" x14ac:dyDescent="0.2">
      <c r="A606" t="s">
        <v>422</v>
      </c>
      <c r="B606" t="str">
        <f>_xlfn.XLOOKUP(A606,'Country Code &amp; Info'!A:A,'Country Code &amp; Info'!B:B)</f>
        <v>Germany</v>
      </c>
      <c r="C606" t="s">
        <v>626</v>
      </c>
      <c r="D606" t="s">
        <v>625</v>
      </c>
      <c r="E606" t="s">
        <v>624</v>
      </c>
      <c r="F606" t="s">
        <v>623</v>
      </c>
      <c r="G606">
        <v>2026</v>
      </c>
      <c r="H606" s="6">
        <v>4085817</v>
      </c>
      <c r="I606" s="5">
        <f t="shared" si="9"/>
        <v>1.169944396132494E-2</v>
      </c>
    </row>
    <row r="607" spans="1:9" x14ac:dyDescent="0.2">
      <c r="A607" t="s">
        <v>422</v>
      </c>
      <c r="B607" t="str">
        <f>_xlfn.XLOOKUP(A607,'Country Code &amp; Info'!A:A,'Country Code &amp; Info'!B:B)</f>
        <v>Germany</v>
      </c>
      <c r="C607" t="s">
        <v>626</v>
      </c>
      <c r="D607" t="s">
        <v>625</v>
      </c>
      <c r="E607" t="s">
        <v>624</v>
      </c>
      <c r="F607" t="s">
        <v>623</v>
      </c>
      <c r="G607">
        <v>2027</v>
      </c>
      <c r="H607" s="6">
        <v>4134207</v>
      </c>
      <c r="I607" s="5">
        <f t="shared" si="9"/>
        <v>1.1843408552071777E-2</v>
      </c>
    </row>
    <row r="608" spans="1:9" x14ac:dyDescent="0.2">
      <c r="A608" t="s">
        <v>422</v>
      </c>
      <c r="B608" t="str">
        <f>_xlfn.XLOOKUP(A608,'Country Code &amp; Info'!A:A,'Country Code &amp; Info'!B:B)</f>
        <v>Germany</v>
      </c>
      <c r="C608" t="s">
        <v>626</v>
      </c>
      <c r="D608" t="s">
        <v>625</v>
      </c>
      <c r="E608" t="s">
        <v>624</v>
      </c>
      <c r="F608" t="s">
        <v>623</v>
      </c>
      <c r="G608">
        <v>2028</v>
      </c>
      <c r="H608" s="6">
        <v>4183591</v>
      </c>
      <c r="I608" s="5">
        <f t="shared" si="9"/>
        <v>1.1945217063393354E-2</v>
      </c>
    </row>
    <row r="609" spans="1:9" x14ac:dyDescent="0.2">
      <c r="A609" t="s">
        <v>422</v>
      </c>
      <c r="B609" t="str">
        <f>_xlfn.XLOOKUP(A609,'Country Code &amp; Info'!A:A,'Country Code &amp; Info'!B:B)</f>
        <v>Germany</v>
      </c>
      <c r="C609" t="s">
        <v>626</v>
      </c>
      <c r="D609" t="s">
        <v>625</v>
      </c>
      <c r="E609" t="s">
        <v>624</v>
      </c>
      <c r="F609" t="s">
        <v>623</v>
      </c>
      <c r="G609">
        <v>2029</v>
      </c>
      <c r="H609" s="6">
        <v>4233948</v>
      </c>
      <c r="I609" s="5">
        <f t="shared" si="9"/>
        <v>1.2036788491035511E-2</v>
      </c>
    </row>
    <row r="610" spans="1:9" x14ac:dyDescent="0.2">
      <c r="A610" t="s">
        <v>422</v>
      </c>
      <c r="B610" t="str">
        <f>_xlfn.XLOOKUP(A610,'Country Code &amp; Info'!A:A,'Country Code &amp; Info'!B:B)</f>
        <v>Germany</v>
      </c>
      <c r="C610" t="s">
        <v>626</v>
      </c>
      <c r="D610" t="s">
        <v>625</v>
      </c>
      <c r="E610" t="s">
        <v>624</v>
      </c>
      <c r="F610" t="s">
        <v>623</v>
      </c>
      <c r="G610">
        <v>2030</v>
      </c>
      <c r="H610" s="6">
        <v>4285332</v>
      </c>
      <c r="I610" s="5">
        <f t="shared" si="9"/>
        <v>1.2136190619251863E-2</v>
      </c>
    </row>
    <row r="611" spans="1:9" x14ac:dyDescent="0.2">
      <c r="A611" t="s">
        <v>422</v>
      </c>
      <c r="B611" t="str">
        <f>_xlfn.XLOOKUP(A611,'Country Code &amp; Info'!A:A,'Country Code &amp; Info'!B:B)</f>
        <v>Germany</v>
      </c>
      <c r="C611" t="s">
        <v>626</v>
      </c>
      <c r="D611" t="s">
        <v>625</v>
      </c>
      <c r="E611" t="s">
        <v>624</v>
      </c>
      <c r="F611" t="s">
        <v>623</v>
      </c>
      <c r="G611">
        <v>2031</v>
      </c>
      <c r="H611" s="6">
        <v>4337857</v>
      </c>
      <c r="I611" s="5">
        <f t="shared" si="9"/>
        <v>1.2256926651190714E-2</v>
      </c>
    </row>
    <row r="612" spans="1:9" x14ac:dyDescent="0.2">
      <c r="A612" t="s">
        <v>422</v>
      </c>
      <c r="B612" t="str">
        <f>_xlfn.XLOOKUP(A612,'Country Code &amp; Info'!A:A,'Country Code &amp; Info'!B:B)</f>
        <v>Germany</v>
      </c>
      <c r="C612" t="s">
        <v>626</v>
      </c>
      <c r="D612" t="s">
        <v>625</v>
      </c>
      <c r="E612" t="s">
        <v>624</v>
      </c>
      <c r="F612" t="s">
        <v>623</v>
      </c>
      <c r="G612">
        <v>2032</v>
      </c>
      <c r="H612" s="6">
        <v>4391689</v>
      </c>
      <c r="I612" s="5">
        <f t="shared" si="9"/>
        <v>1.2409814339200187E-2</v>
      </c>
    </row>
    <row r="613" spans="1:9" x14ac:dyDescent="0.2">
      <c r="A613" t="s">
        <v>422</v>
      </c>
      <c r="B613" t="str">
        <f>_xlfn.XLOOKUP(A613,'Country Code &amp; Info'!A:A,'Country Code &amp; Info'!B:B)</f>
        <v>Germany</v>
      </c>
      <c r="C613" t="s">
        <v>626</v>
      </c>
      <c r="D613" t="s">
        <v>625</v>
      </c>
      <c r="E613" t="s">
        <v>624</v>
      </c>
      <c r="F613" t="s">
        <v>623</v>
      </c>
      <c r="G613">
        <v>2033</v>
      </c>
      <c r="H613" s="6">
        <v>4447117</v>
      </c>
      <c r="I613" s="5">
        <f t="shared" si="9"/>
        <v>1.2621112287322767E-2</v>
      </c>
    </row>
    <row r="614" spans="1:9" x14ac:dyDescent="0.2">
      <c r="A614" t="s">
        <v>422</v>
      </c>
      <c r="B614" t="str">
        <f>_xlfn.XLOOKUP(A614,'Country Code &amp; Info'!A:A,'Country Code &amp; Info'!B:B)</f>
        <v>Germany</v>
      </c>
      <c r="C614" t="s">
        <v>626</v>
      </c>
      <c r="D614" t="s">
        <v>625</v>
      </c>
      <c r="E614" t="s">
        <v>624</v>
      </c>
      <c r="F614" t="s">
        <v>623</v>
      </c>
      <c r="G614">
        <v>2034</v>
      </c>
      <c r="H614" s="6">
        <v>4504416</v>
      </c>
      <c r="I614" s="5">
        <f t="shared" si="9"/>
        <v>1.2884527211674435E-2</v>
      </c>
    </row>
    <row r="615" spans="1:9" x14ac:dyDescent="0.2">
      <c r="A615" t="s">
        <v>422</v>
      </c>
      <c r="B615" t="str">
        <f>_xlfn.XLOOKUP(A615,'Country Code &amp; Info'!A:A,'Country Code &amp; Info'!B:B)</f>
        <v>Germany</v>
      </c>
      <c r="C615" t="s">
        <v>626</v>
      </c>
      <c r="D615" t="s">
        <v>625</v>
      </c>
      <c r="E615" t="s">
        <v>624</v>
      </c>
      <c r="F615" t="s">
        <v>623</v>
      </c>
      <c r="G615">
        <v>2035</v>
      </c>
      <c r="H615" s="6">
        <v>4563811</v>
      </c>
      <c r="I615" s="5">
        <f t="shared" si="9"/>
        <v>1.3185949077527459E-2</v>
      </c>
    </row>
    <row r="616" spans="1:9" x14ac:dyDescent="0.2">
      <c r="A616" t="s">
        <v>422</v>
      </c>
      <c r="B616" t="str">
        <f>_xlfn.XLOOKUP(A616,'Country Code &amp; Info'!A:A,'Country Code &amp; Info'!B:B)</f>
        <v>Germany</v>
      </c>
      <c r="C616" t="s">
        <v>626</v>
      </c>
      <c r="D616" t="s">
        <v>625</v>
      </c>
      <c r="E616" t="s">
        <v>624</v>
      </c>
      <c r="F616" t="s">
        <v>623</v>
      </c>
      <c r="G616">
        <v>2036</v>
      </c>
      <c r="H616" s="6">
        <v>4625464</v>
      </c>
      <c r="I616" s="5">
        <f t="shared" si="9"/>
        <v>1.3509104561954866E-2</v>
      </c>
    </row>
    <row r="617" spans="1:9" x14ac:dyDescent="0.2">
      <c r="A617" t="s">
        <v>422</v>
      </c>
      <c r="B617" t="str">
        <f>_xlfn.XLOOKUP(A617,'Country Code &amp; Info'!A:A,'Country Code &amp; Info'!B:B)</f>
        <v>Germany</v>
      </c>
      <c r="C617" t="s">
        <v>626</v>
      </c>
      <c r="D617" t="s">
        <v>625</v>
      </c>
      <c r="E617" t="s">
        <v>624</v>
      </c>
      <c r="F617" t="s">
        <v>623</v>
      </c>
      <c r="G617">
        <v>2037</v>
      </c>
      <c r="H617" s="6">
        <v>4689429</v>
      </c>
      <c r="I617" s="5">
        <f t="shared" si="9"/>
        <v>1.3828882896937511E-2</v>
      </c>
    </row>
    <row r="618" spans="1:9" x14ac:dyDescent="0.2">
      <c r="A618" t="s">
        <v>422</v>
      </c>
      <c r="B618" t="str">
        <f>_xlfn.XLOOKUP(A618,'Country Code &amp; Info'!A:A,'Country Code &amp; Info'!B:B)</f>
        <v>Germany</v>
      </c>
      <c r="C618" t="s">
        <v>626</v>
      </c>
      <c r="D618" t="s">
        <v>625</v>
      </c>
      <c r="E618" t="s">
        <v>624</v>
      </c>
      <c r="F618" t="s">
        <v>623</v>
      </c>
      <c r="G618">
        <v>2038</v>
      </c>
      <c r="H618" s="6">
        <v>4755719</v>
      </c>
      <c r="I618" s="5">
        <f t="shared" si="9"/>
        <v>1.4136049399617656E-2</v>
      </c>
    </row>
    <row r="619" spans="1:9" x14ac:dyDescent="0.2">
      <c r="A619" t="s">
        <v>422</v>
      </c>
      <c r="B619" t="str">
        <f>_xlfn.XLOOKUP(A619,'Country Code &amp; Info'!A:A,'Country Code &amp; Info'!B:B)</f>
        <v>Germany</v>
      </c>
      <c r="C619" t="s">
        <v>626</v>
      </c>
      <c r="D619" t="s">
        <v>625</v>
      </c>
      <c r="E619" t="s">
        <v>624</v>
      </c>
      <c r="F619" t="s">
        <v>623</v>
      </c>
      <c r="G619">
        <v>2039</v>
      </c>
      <c r="H619" s="6">
        <v>4824214</v>
      </c>
      <c r="I619" s="5">
        <f t="shared" si="9"/>
        <v>1.4402659198325285E-2</v>
      </c>
    </row>
    <row r="620" spans="1:9" x14ac:dyDescent="0.2">
      <c r="A620" t="s">
        <v>422</v>
      </c>
      <c r="B620" t="str">
        <f>_xlfn.XLOOKUP(A620,'Country Code &amp; Info'!A:A,'Country Code &amp; Info'!B:B)</f>
        <v>Germany</v>
      </c>
      <c r="C620" t="s">
        <v>626</v>
      </c>
      <c r="D620" t="s">
        <v>625</v>
      </c>
      <c r="E620" t="s">
        <v>624</v>
      </c>
      <c r="F620" t="s">
        <v>623</v>
      </c>
      <c r="G620">
        <v>2040</v>
      </c>
      <c r="H620" s="6">
        <v>4894689</v>
      </c>
      <c r="I620" s="5">
        <f t="shared" si="9"/>
        <v>1.4608597379801136E-2</v>
      </c>
    </row>
    <row r="621" spans="1:9" x14ac:dyDescent="0.2">
      <c r="A621" t="s">
        <v>422</v>
      </c>
      <c r="B621" t="str">
        <f>_xlfn.XLOOKUP(A621,'Country Code &amp; Info'!A:A,'Country Code &amp; Info'!B:B)</f>
        <v>Germany</v>
      </c>
      <c r="C621" t="s">
        <v>626</v>
      </c>
      <c r="D621" t="s">
        <v>625</v>
      </c>
      <c r="E621" t="s">
        <v>624</v>
      </c>
      <c r="F621" t="s">
        <v>623</v>
      </c>
      <c r="G621">
        <v>2041</v>
      </c>
      <c r="H621" s="6">
        <v>4966905</v>
      </c>
      <c r="I621" s="5">
        <f t="shared" si="9"/>
        <v>1.4753950659582182E-2</v>
      </c>
    </row>
    <row r="622" spans="1:9" x14ac:dyDescent="0.2">
      <c r="A622" t="s">
        <v>422</v>
      </c>
      <c r="B622" t="str">
        <f>_xlfn.XLOOKUP(A622,'Country Code &amp; Info'!A:A,'Country Code &amp; Info'!B:B)</f>
        <v>Germany</v>
      </c>
      <c r="C622" t="s">
        <v>626</v>
      </c>
      <c r="D622" t="s">
        <v>625</v>
      </c>
      <c r="E622" t="s">
        <v>624</v>
      </c>
      <c r="F622" t="s">
        <v>623</v>
      </c>
      <c r="G622">
        <v>2042</v>
      </c>
      <c r="H622" s="6">
        <v>5041211</v>
      </c>
      <c r="I622" s="5">
        <f t="shared" si="9"/>
        <v>1.4960221707481791E-2</v>
      </c>
    </row>
    <row r="623" spans="1:9" x14ac:dyDescent="0.2">
      <c r="A623" t="s">
        <v>422</v>
      </c>
      <c r="B623" t="str">
        <f>_xlfn.XLOOKUP(A623,'Country Code &amp; Info'!A:A,'Country Code &amp; Info'!B:B)</f>
        <v>Germany</v>
      </c>
      <c r="C623" t="s">
        <v>626</v>
      </c>
      <c r="D623" t="s">
        <v>625</v>
      </c>
      <c r="E623" t="s">
        <v>624</v>
      </c>
      <c r="F623" t="s">
        <v>623</v>
      </c>
      <c r="G623">
        <v>2043</v>
      </c>
      <c r="H623" s="6">
        <v>5117513</v>
      </c>
      <c r="I623" s="5">
        <f t="shared" si="9"/>
        <v>1.513564895418984E-2</v>
      </c>
    </row>
    <row r="624" spans="1:9" x14ac:dyDescent="0.2">
      <c r="A624" t="s">
        <v>422</v>
      </c>
      <c r="B624" t="str">
        <f>_xlfn.XLOOKUP(A624,'Country Code &amp; Info'!A:A,'Country Code &amp; Info'!B:B)</f>
        <v>Germany</v>
      </c>
      <c r="C624" t="s">
        <v>626</v>
      </c>
      <c r="D624" t="s">
        <v>625</v>
      </c>
      <c r="E624" t="s">
        <v>624</v>
      </c>
      <c r="F624" t="s">
        <v>623</v>
      </c>
      <c r="G624">
        <v>2044</v>
      </c>
      <c r="H624" s="6">
        <v>5195748</v>
      </c>
      <c r="I624" s="5">
        <f t="shared" si="9"/>
        <v>1.5287699318008663E-2</v>
      </c>
    </row>
    <row r="625" spans="1:9" x14ac:dyDescent="0.2">
      <c r="A625" t="s">
        <v>422</v>
      </c>
      <c r="B625" t="str">
        <f>_xlfn.XLOOKUP(A625,'Country Code &amp; Info'!A:A,'Country Code &amp; Info'!B:B)</f>
        <v>Germany</v>
      </c>
      <c r="C625" t="s">
        <v>626</v>
      </c>
      <c r="D625" t="s">
        <v>625</v>
      </c>
      <c r="E625" t="s">
        <v>624</v>
      </c>
      <c r="F625" t="s">
        <v>623</v>
      </c>
      <c r="G625">
        <v>2045</v>
      </c>
      <c r="H625" s="6">
        <v>5275824</v>
      </c>
      <c r="I625" s="5">
        <f t="shared" si="9"/>
        <v>1.5411832906445877E-2</v>
      </c>
    </row>
    <row r="626" spans="1:9" x14ac:dyDescent="0.2">
      <c r="A626" t="s">
        <v>422</v>
      </c>
      <c r="B626" t="str">
        <f>_xlfn.XLOOKUP(A626,'Country Code &amp; Info'!A:A,'Country Code &amp; Info'!B:B)</f>
        <v>Germany</v>
      </c>
      <c r="C626" t="s">
        <v>626</v>
      </c>
      <c r="D626" t="s">
        <v>625</v>
      </c>
      <c r="E626" t="s">
        <v>624</v>
      </c>
      <c r="F626" t="s">
        <v>623</v>
      </c>
      <c r="G626">
        <v>2046</v>
      </c>
      <c r="H626" s="6">
        <v>5357645</v>
      </c>
      <c r="I626" s="5">
        <f t="shared" si="9"/>
        <v>1.5508667461234582E-2</v>
      </c>
    </row>
    <row r="627" spans="1:9" x14ac:dyDescent="0.2">
      <c r="A627" t="s">
        <v>422</v>
      </c>
      <c r="B627" t="str">
        <f>_xlfn.XLOOKUP(A627,'Country Code &amp; Info'!A:A,'Country Code &amp; Info'!B:B)</f>
        <v>Germany</v>
      </c>
      <c r="C627" t="s">
        <v>626</v>
      </c>
      <c r="D627" t="s">
        <v>625</v>
      </c>
      <c r="E627" t="s">
        <v>624</v>
      </c>
      <c r="F627" t="s">
        <v>623</v>
      </c>
      <c r="G627">
        <v>2047</v>
      </c>
      <c r="H627" s="6">
        <v>5440552</v>
      </c>
      <c r="I627" s="5">
        <f t="shared" si="9"/>
        <v>1.5474522854724393E-2</v>
      </c>
    </row>
    <row r="628" spans="1:9" x14ac:dyDescent="0.2">
      <c r="A628" t="s">
        <v>422</v>
      </c>
      <c r="B628" t="str">
        <f>_xlfn.XLOOKUP(A628,'Country Code &amp; Info'!A:A,'Country Code &amp; Info'!B:B)</f>
        <v>Germany</v>
      </c>
      <c r="C628" t="s">
        <v>626</v>
      </c>
      <c r="D628" t="s">
        <v>625</v>
      </c>
      <c r="E628" t="s">
        <v>624</v>
      </c>
      <c r="F628" t="s">
        <v>623</v>
      </c>
      <c r="G628">
        <v>2048</v>
      </c>
      <c r="H628" s="6">
        <v>5524494</v>
      </c>
      <c r="I628" s="5">
        <f t="shared" si="9"/>
        <v>1.5428949121339075E-2</v>
      </c>
    </row>
    <row r="629" spans="1:9" x14ac:dyDescent="0.2">
      <c r="A629" t="s">
        <v>422</v>
      </c>
      <c r="B629" t="str">
        <f>_xlfn.XLOOKUP(A629,'Country Code &amp; Info'!A:A,'Country Code &amp; Info'!B:B)</f>
        <v>Germany</v>
      </c>
      <c r="C629" t="s">
        <v>626</v>
      </c>
      <c r="D629" t="s">
        <v>625</v>
      </c>
      <c r="E629" t="s">
        <v>624</v>
      </c>
      <c r="F629" t="s">
        <v>623</v>
      </c>
      <c r="G629">
        <v>2049</v>
      </c>
      <c r="H629" s="6">
        <v>5609369</v>
      </c>
      <c r="I629" s="5">
        <f t="shared" si="9"/>
        <v>1.5363397987218308E-2</v>
      </c>
    </row>
    <row r="630" spans="1:9" x14ac:dyDescent="0.2">
      <c r="A630" t="s">
        <v>422</v>
      </c>
      <c r="B630" t="str">
        <f>_xlfn.XLOOKUP(A630,'Country Code &amp; Info'!A:A,'Country Code &amp; Info'!B:B)</f>
        <v>Germany</v>
      </c>
      <c r="C630" t="s">
        <v>626</v>
      </c>
      <c r="D630" t="s">
        <v>625</v>
      </c>
      <c r="E630" t="s">
        <v>624</v>
      </c>
      <c r="F630" t="s">
        <v>623</v>
      </c>
      <c r="G630">
        <v>2050</v>
      </c>
      <c r="H630" s="6">
        <v>5694981</v>
      </c>
      <c r="I630" s="5">
        <f t="shared" si="9"/>
        <v>1.5262322731843803E-2</v>
      </c>
    </row>
    <row r="631" spans="1:9" x14ac:dyDescent="0.2">
      <c r="A631" t="s">
        <v>422</v>
      </c>
      <c r="B631" t="str">
        <f>_xlfn.XLOOKUP(A631,'Country Code &amp; Info'!A:A,'Country Code &amp; Info'!B:B)</f>
        <v>Germany</v>
      </c>
      <c r="C631" t="s">
        <v>626</v>
      </c>
      <c r="D631" t="s">
        <v>625</v>
      </c>
      <c r="E631" t="s">
        <v>624</v>
      </c>
      <c r="F631" t="s">
        <v>623</v>
      </c>
      <c r="G631">
        <v>2051</v>
      </c>
      <c r="H631" s="6">
        <v>5781108</v>
      </c>
      <c r="I631" s="5">
        <f t="shared" si="9"/>
        <v>1.5123316478141025E-2</v>
      </c>
    </row>
    <row r="632" spans="1:9" x14ac:dyDescent="0.2">
      <c r="A632" t="s">
        <v>422</v>
      </c>
      <c r="B632" t="str">
        <f>_xlfn.XLOOKUP(A632,'Country Code &amp; Info'!A:A,'Country Code &amp; Info'!B:B)</f>
        <v>Germany</v>
      </c>
      <c r="C632" t="s">
        <v>626</v>
      </c>
      <c r="D632" t="s">
        <v>625</v>
      </c>
      <c r="E632" t="s">
        <v>624</v>
      </c>
      <c r="F632" t="s">
        <v>623</v>
      </c>
      <c r="G632">
        <v>2052</v>
      </c>
      <c r="H632" s="6">
        <v>5867600</v>
      </c>
      <c r="I632" s="5">
        <f t="shared" si="9"/>
        <v>1.4961145856469127E-2</v>
      </c>
    </row>
    <row r="633" spans="1:9" x14ac:dyDescent="0.2">
      <c r="A633" t="s">
        <v>422</v>
      </c>
      <c r="B633" t="str">
        <f>_xlfn.XLOOKUP(A633,'Country Code &amp; Info'!A:A,'Country Code &amp; Info'!B:B)</f>
        <v>Germany</v>
      </c>
      <c r="C633" t="s">
        <v>626</v>
      </c>
      <c r="D633" t="s">
        <v>625</v>
      </c>
      <c r="E633" t="s">
        <v>624</v>
      </c>
      <c r="F633" t="s">
        <v>623</v>
      </c>
      <c r="G633">
        <v>2053</v>
      </c>
      <c r="H633" s="6">
        <v>5954414</v>
      </c>
      <c r="I633" s="5">
        <f t="shared" si="9"/>
        <v>1.4795487081600722E-2</v>
      </c>
    </row>
    <row r="634" spans="1:9" x14ac:dyDescent="0.2">
      <c r="A634" t="s">
        <v>422</v>
      </c>
      <c r="B634" t="str">
        <f>_xlfn.XLOOKUP(A634,'Country Code &amp; Info'!A:A,'Country Code &amp; Info'!B:B)</f>
        <v>Germany</v>
      </c>
      <c r="C634" t="s">
        <v>626</v>
      </c>
      <c r="D634" t="s">
        <v>625</v>
      </c>
      <c r="E634" t="s">
        <v>624</v>
      </c>
      <c r="F634" t="s">
        <v>623</v>
      </c>
      <c r="G634">
        <v>2054</v>
      </c>
      <c r="H634" s="6">
        <v>6041644</v>
      </c>
      <c r="I634" s="5">
        <f t="shared" si="9"/>
        <v>1.4649636387392695E-2</v>
      </c>
    </row>
    <row r="635" spans="1:9" x14ac:dyDescent="0.2">
      <c r="A635" t="s">
        <v>422</v>
      </c>
      <c r="B635" t="str">
        <f>_xlfn.XLOOKUP(A635,'Country Code &amp; Info'!A:A,'Country Code &amp; Info'!B:B)</f>
        <v>Germany</v>
      </c>
      <c r="C635" t="s">
        <v>626</v>
      </c>
      <c r="D635" t="s">
        <v>625</v>
      </c>
      <c r="E635" t="s">
        <v>624</v>
      </c>
      <c r="F635" t="s">
        <v>623</v>
      </c>
      <c r="G635">
        <v>2055</v>
      </c>
      <c r="H635" s="6">
        <v>6129522</v>
      </c>
      <c r="I635" s="5">
        <f t="shared" si="9"/>
        <v>1.4545378708179513E-2</v>
      </c>
    </row>
    <row r="636" spans="1:9" x14ac:dyDescent="0.2">
      <c r="A636" t="s">
        <v>422</v>
      </c>
      <c r="B636" t="str">
        <f>_xlfn.XLOOKUP(A636,'Country Code &amp; Info'!A:A,'Country Code &amp; Info'!B:B)</f>
        <v>Germany</v>
      </c>
      <c r="C636" t="s">
        <v>626</v>
      </c>
      <c r="D636" t="s">
        <v>625</v>
      </c>
      <c r="E636" t="s">
        <v>624</v>
      </c>
      <c r="F636" t="s">
        <v>623</v>
      </c>
      <c r="G636">
        <v>2056</v>
      </c>
      <c r="H636" s="6">
        <v>6218324</v>
      </c>
      <c r="I636" s="5">
        <f t="shared" si="9"/>
        <v>1.4487589733750861E-2</v>
      </c>
    </row>
    <row r="637" spans="1:9" x14ac:dyDescent="0.2">
      <c r="A637" t="s">
        <v>422</v>
      </c>
      <c r="B637" t="str">
        <f>_xlfn.XLOOKUP(A637,'Country Code &amp; Info'!A:A,'Country Code &amp; Info'!B:B)</f>
        <v>Germany</v>
      </c>
      <c r="C637" t="s">
        <v>626</v>
      </c>
      <c r="D637" t="s">
        <v>625</v>
      </c>
      <c r="E637" t="s">
        <v>624</v>
      </c>
      <c r="F637" t="s">
        <v>623</v>
      </c>
      <c r="G637">
        <v>2057</v>
      </c>
      <c r="H637" s="6">
        <v>6308378</v>
      </c>
      <c r="I637" s="5">
        <f t="shared" si="9"/>
        <v>1.4482037282071536E-2</v>
      </c>
    </row>
    <row r="638" spans="1:9" x14ac:dyDescent="0.2">
      <c r="A638" t="s">
        <v>422</v>
      </c>
      <c r="B638" t="str">
        <f>_xlfn.XLOOKUP(A638,'Country Code &amp; Info'!A:A,'Country Code &amp; Info'!B:B)</f>
        <v>Germany</v>
      </c>
      <c r="C638" t="s">
        <v>626</v>
      </c>
      <c r="D638" t="s">
        <v>625</v>
      </c>
      <c r="E638" t="s">
        <v>624</v>
      </c>
      <c r="F638" t="s">
        <v>623</v>
      </c>
      <c r="G638">
        <v>2058</v>
      </c>
      <c r="H638" s="6">
        <v>6399877</v>
      </c>
      <c r="I638" s="5">
        <f t="shared" si="9"/>
        <v>1.4504362294079476E-2</v>
      </c>
    </row>
    <row r="639" spans="1:9" x14ac:dyDescent="0.2">
      <c r="A639" t="s">
        <v>422</v>
      </c>
      <c r="B639" t="str">
        <f>_xlfn.XLOOKUP(A639,'Country Code &amp; Info'!A:A,'Country Code &amp; Info'!B:B)</f>
        <v>Germany</v>
      </c>
      <c r="C639" t="s">
        <v>626</v>
      </c>
      <c r="D639" t="s">
        <v>625</v>
      </c>
      <c r="E639" t="s">
        <v>624</v>
      </c>
      <c r="F639" t="s">
        <v>623</v>
      </c>
      <c r="G639">
        <v>2059</v>
      </c>
      <c r="H639" s="6">
        <v>6492884</v>
      </c>
      <c r="I639" s="5">
        <f t="shared" si="9"/>
        <v>1.4532623048849169E-2</v>
      </c>
    </row>
    <row r="640" spans="1:9" x14ac:dyDescent="0.2">
      <c r="A640" t="s">
        <v>422</v>
      </c>
      <c r="B640" t="str">
        <f>_xlfn.XLOOKUP(A640,'Country Code &amp; Info'!A:A,'Country Code &amp; Info'!B:B)</f>
        <v>Germany</v>
      </c>
      <c r="C640" t="s">
        <v>626</v>
      </c>
      <c r="D640" t="s">
        <v>625</v>
      </c>
      <c r="E640" t="s">
        <v>624</v>
      </c>
      <c r="F640" t="s">
        <v>623</v>
      </c>
      <c r="G640">
        <v>2060</v>
      </c>
      <c r="H640" s="6">
        <v>6587327</v>
      </c>
      <c r="I640" s="5">
        <f t="shared" si="9"/>
        <v>1.454561640097074E-2</v>
      </c>
    </row>
    <row r="641" spans="1:9" x14ac:dyDescent="0.2">
      <c r="A641" t="s">
        <v>354</v>
      </c>
      <c r="B641" t="str">
        <f>_xlfn.XLOOKUP(A641,'Country Code &amp; Info'!A:A,'Country Code &amp; Info'!B:B)</f>
        <v>Greece</v>
      </c>
      <c r="C641" t="s">
        <v>626</v>
      </c>
      <c r="D641" t="s">
        <v>625</v>
      </c>
      <c r="E641" t="s">
        <v>624</v>
      </c>
      <c r="F641" t="s">
        <v>623</v>
      </c>
      <c r="G641">
        <v>1990</v>
      </c>
      <c r="H641" s="6">
        <v>207247.959604809</v>
      </c>
      <c r="I641" s="5">
        <f t="shared" si="9"/>
        <v>0</v>
      </c>
    </row>
    <row r="642" spans="1:9" x14ac:dyDescent="0.2">
      <c r="A642" t="s">
        <v>354</v>
      </c>
      <c r="B642" t="str">
        <f>_xlfn.XLOOKUP(A642,'Country Code &amp; Info'!A:A,'Country Code &amp; Info'!B:B)</f>
        <v>Greece</v>
      </c>
      <c r="C642" t="s">
        <v>626</v>
      </c>
      <c r="D642" t="s">
        <v>625</v>
      </c>
      <c r="E642" t="s">
        <v>624</v>
      </c>
      <c r="F642" t="s">
        <v>623</v>
      </c>
      <c r="G642">
        <v>1991</v>
      </c>
      <c r="H642" s="6">
        <v>213672.646355876</v>
      </c>
      <c r="I642" s="5">
        <f t="shared" si="9"/>
        <v>3.1000000016009333E-2</v>
      </c>
    </row>
    <row r="643" spans="1:9" x14ac:dyDescent="0.2">
      <c r="A643" t="s">
        <v>354</v>
      </c>
      <c r="B643" t="str">
        <f>_xlfn.XLOOKUP(A643,'Country Code &amp; Info'!A:A,'Country Code &amp; Info'!B:B)</f>
        <v>Greece</v>
      </c>
      <c r="C643" t="s">
        <v>626</v>
      </c>
      <c r="D643" t="s">
        <v>625</v>
      </c>
      <c r="E643" t="s">
        <v>624</v>
      </c>
      <c r="F643" t="s">
        <v>623</v>
      </c>
      <c r="G643">
        <v>1992</v>
      </c>
      <c r="H643" s="6">
        <v>215168.35488014101</v>
      </c>
      <c r="I643" s="5">
        <f t="shared" ref="I643:I706" si="10">IF(A643=A642, H643/H642-1, 0)</f>
        <v>6.9999999989416306E-3</v>
      </c>
    </row>
    <row r="644" spans="1:9" x14ac:dyDescent="0.2">
      <c r="A644" t="s">
        <v>354</v>
      </c>
      <c r="B644" t="str">
        <f>_xlfn.XLOOKUP(A644,'Country Code &amp; Info'!A:A,'Country Code &amp; Info'!B:B)</f>
        <v>Greece</v>
      </c>
      <c r="C644" t="s">
        <v>626</v>
      </c>
      <c r="D644" t="s">
        <v>625</v>
      </c>
      <c r="E644" t="s">
        <v>624</v>
      </c>
      <c r="F644" t="s">
        <v>623</v>
      </c>
      <c r="G644">
        <v>1993</v>
      </c>
      <c r="H644" s="6">
        <v>211725.66120238299</v>
      </c>
      <c r="I644" s="5">
        <f t="shared" si="10"/>
        <v>-1.5999999998493108E-2</v>
      </c>
    </row>
    <row r="645" spans="1:9" x14ac:dyDescent="0.2">
      <c r="A645" t="s">
        <v>354</v>
      </c>
      <c r="B645" t="str">
        <f>_xlfn.XLOOKUP(A645,'Country Code &amp; Info'!A:A,'Country Code &amp; Info'!B:B)</f>
        <v>Greece</v>
      </c>
      <c r="C645" t="s">
        <v>626</v>
      </c>
      <c r="D645" t="s">
        <v>625</v>
      </c>
      <c r="E645" t="s">
        <v>624</v>
      </c>
      <c r="F645" t="s">
        <v>623</v>
      </c>
      <c r="G645">
        <v>1994</v>
      </c>
      <c r="H645" s="6">
        <v>215960.17442805</v>
      </c>
      <c r="I645" s="5">
        <f t="shared" si="10"/>
        <v>2.0000000007648344E-2</v>
      </c>
    </row>
    <row r="646" spans="1:9" x14ac:dyDescent="0.2">
      <c r="A646" t="s">
        <v>354</v>
      </c>
      <c r="B646" t="str">
        <f>_xlfn.XLOOKUP(A646,'Country Code &amp; Info'!A:A,'Country Code &amp; Info'!B:B)</f>
        <v>Greece</v>
      </c>
      <c r="C646" t="s">
        <v>626</v>
      </c>
      <c r="D646" t="s">
        <v>625</v>
      </c>
      <c r="E646" t="s">
        <v>624</v>
      </c>
      <c r="F646" t="s">
        <v>623</v>
      </c>
      <c r="G646">
        <v>1995</v>
      </c>
      <c r="H646" s="6">
        <v>220494.73291568001</v>
      </c>
      <c r="I646" s="5">
        <f t="shared" si="10"/>
        <v>2.0997197745553642E-2</v>
      </c>
    </row>
    <row r="647" spans="1:9" x14ac:dyDescent="0.2">
      <c r="A647" t="s">
        <v>354</v>
      </c>
      <c r="B647" t="str">
        <f>_xlfn.XLOOKUP(A647,'Country Code &amp; Info'!A:A,'Country Code &amp; Info'!B:B)</f>
        <v>Greece</v>
      </c>
      <c r="C647" t="s">
        <v>626</v>
      </c>
      <c r="D647" t="s">
        <v>625</v>
      </c>
      <c r="E647" t="s">
        <v>624</v>
      </c>
      <c r="F647" t="s">
        <v>623</v>
      </c>
      <c r="G647">
        <v>1996</v>
      </c>
      <c r="H647" s="6">
        <v>226879.01787740801</v>
      </c>
      <c r="I647" s="5">
        <f t="shared" si="10"/>
        <v>2.8954364928841292E-2</v>
      </c>
    </row>
    <row r="648" spans="1:9" x14ac:dyDescent="0.2">
      <c r="A648" t="s">
        <v>354</v>
      </c>
      <c r="B648" t="str">
        <f>_xlfn.XLOOKUP(A648,'Country Code &amp; Info'!A:A,'Country Code &amp; Info'!B:B)</f>
        <v>Greece</v>
      </c>
      <c r="C648" t="s">
        <v>626</v>
      </c>
      <c r="D648" t="s">
        <v>625</v>
      </c>
      <c r="E648" t="s">
        <v>624</v>
      </c>
      <c r="F648" t="s">
        <v>623</v>
      </c>
      <c r="G648">
        <v>1997</v>
      </c>
      <c r="H648" s="6">
        <v>237315.900119856</v>
      </c>
      <c r="I648" s="5">
        <f t="shared" si="10"/>
        <v>4.6001972064633412E-2</v>
      </c>
    </row>
    <row r="649" spans="1:9" x14ac:dyDescent="0.2">
      <c r="A649" t="s">
        <v>354</v>
      </c>
      <c r="B649" t="str">
        <f>_xlfn.XLOOKUP(A649,'Country Code &amp; Info'!A:A,'Country Code &amp; Info'!B:B)</f>
        <v>Greece</v>
      </c>
      <c r="C649" t="s">
        <v>626</v>
      </c>
      <c r="D649" t="s">
        <v>625</v>
      </c>
      <c r="E649" t="s">
        <v>624</v>
      </c>
      <c r="F649" t="s">
        <v>623</v>
      </c>
      <c r="G649">
        <v>1998</v>
      </c>
      <c r="H649" s="6">
        <v>246501.778578406</v>
      </c>
      <c r="I649" s="5">
        <f t="shared" si="10"/>
        <v>3.8707387300685125E-2</v>
      </c>
    </row>
    <row r="650" spans="1:9" x14ac:dyDescent="0.2">
      <c r="A650" t="s">
        <v>354</v>
      </c>
      <c r="B650" t="str">
        <f>_xlfn.XLOOKUP(A650,'Country Code &amp; Info'!A:A,'Country Code &amp; Info'!B:B)</f>
        <v>Greece</v>
      </c>
      <c r="C650" t="s">
        <v>626</v>
      </c>
      <c r="D650" t="s">
        <v>625</v>
      </c>
      <c r="E650" t="s">
        <v>624</v>
      </c>
      <c r="F650" t="s">
        <v>623</v>
      </c>
      <c r="G650">
        <v>1999</v>
      </c>
      <c r="H650" s="6">
        <v>253769.73946256901</v>
      </c>
      <c r="I650" s="5">
        <f t="shared" si="10"/>
        <v>2.9484415593582725E-2</v>
      </c>
    </row>
    <row r="651" spans="1:9" x14ac:dyDescent="0.2">
      <c r="A651" t="s">
        <v>354</v>
      </c>
      <c r="B651" t="str">
        <f>_xlfn.XLOOKUP(A651,'Country Code &amp; Info'!A:A,'Country Code &amp; Info'!B:B)</f>
        <v>Greece</v>
      </c>
      <c r="C651" t="s">
        <v>626</v>
      </c>
      <c r="D651" t="s">
        <v>625</v>
      </c>
      <c r="E651" t="s">
        <v>624</v>
      </c>
      <c r="F651" t="s">
        <v>623</v>
      </c>
      <c r="G651">
        <v>2000</v>
      </c>
      <c r="H651" s="6">
        <v>264057.35570125101</v>
      </c>
      <c r="I651" s="5">
        <f t="shared" si="10"/>
        <v>4.0539176422173195E-2</v>
      </c>
    </row>
    <row r="652" spans="1:9" x14ac:dyDescent="0.2">
      <c r="A652" t="s">
        <v>354</v>
      </c>
      <c r="B652" t="str">
        <f>_xlfn.XLOOKUP(A652,'Country Code &amp; Info'!A:A,'Country Code &amp; Info'!B:B)</f>
        <v>Greece</v>
      </c>
      <c r="C652" t="s">
        <v>626</v>
      </c>
      <c r="D652" t="s">
        <v>625</v>
      </c>
      <c r="E652" t="s">
        <v>624</v>
      </c>
      <c r="F652" t="s">
        <v>623</v>
      </c>
      <c r="G652">
        <v>2001</v>
      </c>
      <c r="H652" s="6">
        <v>275121.671168409</v>
      </c>
      <c r="I652" s="5">
        <f t="shared" si="10"/>
        <v>4.1901182558519379E-2</v>
      </c>
    </row>
    <row r="653" spans="1:9" x14ac:dyDescent="0.2">
      <c r="A653" t="s">
        <v>354</v>
      </c>
      <c r="B653" t="str">
        <f>_xlfn.XLOOKUP(A653,'Country Code &amp; Info'!A:A,'Country Code &amp; Info'!B:B)</f>
        <v>Greece</v>
      </c>
      <c r="C653" t="s">
        <v>626</v>
      </c>
      <c r="D653" t="s">
        <v>625</v>
      </c>
      <c r="E653" t="s">
        <v>624</v>
      </c>
      <c r="F653" t="s">
        <v>623</v>
      </c>
      <c r="G653">
        <v>2002</v>
      </c>
      <c r="H653" s="6">
        <v>286092.41208984901</v>
      </c>
      <c r="I653" s="5">
        <f t="shared" si="10"/>
        <v>3.9875960606260419E-2</v>
      </c>
    </row>
    <row r="654" spans="1:9" x14ac:dyDescent="0.2">
      <c r="A654" t="s">
        <v>354</v>
      </c>
      <c r="B654" t="str">
        <f>_xlfn.XLOOKUP(A654,'Country Code &amp; Info'!A:A,'Country Code &amp; Info'!B:B)</f>
        <v>Greece</v>
      </c>
      <c r="C654" t="s">
        <v>626</v>
      </c>
      <c r="D654" t="s">
        <v>625</v>
      </c>
      <c r="E654" t="s">
        <v>624</v>
      </c>
      <c r="F654" t="s">
        <v>623</v>
      </c>
      <c r="G654">
        <v>2003</v>
      </c>
      <c r="H654" s="6">
        <v>302709.92528393603</v>
      </c>
      <c r="I654" s="5">
        <f t="shared" si="10"/>
        <v>5.808442479372089E-2</v>
      </c>
    </row>
    <row r="655" spans="1:9" x14ac:dyDescent="0.2">
      <c r="A655" t="s">
        <v>354</v>
      </c>
      <c r="B655" t="str">
        <f>_xlfn.XLOOKUP(A655,'Country Code &amp; Info'!A:A,'Country Code &amp; Info'!B:B)</f>
        <v>Greece</v>
      </c>
      <c r="C655" t="s">
        <v>626</v>
      </c>
      <c r="D655" t="s">
        <v>625</v>
      </c>
      <c r="E655" t="s">
        <v>624</v>
      </c>
      <c r="F655" t="s">
        <v>623</v>
      </c>
      <c r="G655">
        <v>2004</v>
      </c>
      <c r="H655" s="6">
        <v>317153.892978622</v>
      </c>
      <c r="I655" s="5">
        <f t="shared" si="10"/>
        <v>4.7715540483642238E-2</v>
      </c>
    </row>
    <row r="656" spans="1:9" x14ac:dyDescent="0.2">
      <c r="A656" t="s">
        <v>354</v>
      </c>
      <c r="B656" t="str">
        <f>_xlfn.XLOOKUP(A656,'Country Code &amp; Info'!A:A,'Country Code &amp; Info'!B:B)</f>
        <v>Greece</v>
      </c>
      <c r="C656" t="s">
        <v>626</v>
      </c>
      <c r="D656" t="s">
        <v>625</v>
      </c>
      <c r="E656" t="s">
        <v>624</v>
      </c>
      <c r="F656" t="s">
        <v>623</v>
      </c>
      <c r="G656">
        <v>2005</v>
      </c>
      <c r="H656" s="6">
        <v>319671.12661587697</v>
      </c>
      <c r="I656" s="5">
        <f t="shared" si="10"/>
        <v>7.9369469931893644E-3</v>
      </c>
    </row>
    <row r="657" spans="1:9" x14ac:dyDescent="0.2">
      <c r="A657" t="s">
        <v>354</v>
      </c>
      <c r="B657" t="str">
        <f>_xlfn.XLOOKUP(A657,'Country Code &amp; Info'!A:A,'Country Code &amp; Info'!B:B)</f>
        <v>Greece</v>
      </c>
      <c r="C657" t="s">
        <v>626</v>
      </c>
      <c r="D657" t="s">
        <v>625</v>
      </c>
      <c r="E657" t="s">
        <v>624</v>
      </c>
      <c r="F657" t="s">
        <v>623</v>
      </c>
      <c r="G657">
        <v>2006</v>
      </c>
      <c r="H657" s="6">
        <v>337526.53274008998</v>
      </c>
      <c r="I657" s="5">
        <f t="shared" si="10"/>
        <v>5.5855548523368492E-2</v>
      </c>
    </row>
    <row r="658" spans="1:9" x14ac:dyDescent="0.2">
      <c r="A658" t="s">
        <v>354</v>
      </c>
      <c r="B658" t="str">
        <f>_xlfn.XLOOKUP(A658,'Country Code &amp; Info'!A:A,'Country Code &amp; Info'!B:B)</f>
        <v>Greece</v>
      </c>
      <c r="C658" t="s">
        <v>626</v>
      </c>
      <c r="D658" t="s">
        <v>625</v>
      </c>
      <c r="E658" t="s">
        <v>624</v>
      </c>
      <c r="F658" t="s">
        <v>623</v>
      </c>
      <c r="G658">
        <v>2007</v>
      </c>
      <c r="H658" s="6">
        <v>348220.56792247499</v>
      </c>
      <c r="I658" s="5">
        <f t="shared" si="10"/>
        <v>3.1683539351911927E-2</v>
      </c>
    </row>
    <row r="659" spans="1:9" x14ac:dyDescent="0.2">
      <c r="A659" t="s">
        <v>354</v>
      </c>
      <c r="B659" t="str">
        <f>_xlfn.XLOOKUP(A659,'Country Code &amp; Info'!A:A,'Country Code &amp; Info'!B:B)</f>
        <v>Greece</v>
      </c>
      <c r="C659" t="s">
        <v>626</v>
      </c>
      <c r="D659" t="s">
        <v>625</v>
      </c>
      <c r="E659" t="s">
        <v>624</v>
      </c>
      <c r="F659" t="s">
        <v>623</v>
      </c>
      <c r="G659">
        <v>2008</v>
      </c>
      <c r="H659" s="6">
        <v>347409.89408183401</v>
      </c>
      <c r="I659" s="5">
        <f t="shared" si="10"/>
        <v>-2.3280469774590307E-3</v>
      </c>
    </row>
    <row r="660" spans="1:9" x14ac:dyDescent="0.2">
      <c r="A660" t="s">
        <v>354</v>
      </c>
      <c r="B660" t="str">
        <f>_xlfn.XLOOKUP(A660,'Country Code &amp; Info'!A:A,'Country Code &amp; Info'!B:B)</f>
        <v>Greece</v>
      </c>
      <c r="C660" t="s">
        <v>626</v>
      </c>
      <c r="D660" t="s">
        <v>625</v>
      </c>
      <c r="E660" t="s">
        <v>624</v>
      </c>
      <c r="F660" t="s">
        <v>623</v>
      </c>
      <c r="G660">
        <v>2009</v>
      </c>
      <c r="H660" s="6">
        <v>332426.61534318002</v>
      </c>
      <c r="I660" s="5">
        <f t="shared" si="10"/>
        <v>-4.3128532013324339E-2</v>
      </c>
    </row>
    <row r="661" spans="1:9" x14ac:dyDescent="0.2">
      <c r="A661" t="s">
        <v>354</v>
      </c>
      <c r="B661" t="str">
        <f>_xlfn.XLOOKUP(A661,'Country Code &amp; Info'!A:A,'Country Code &amp; Info'!B:B)</f>
        <v>Greece</v>
      </c>
      <c r="C661" t="s">
        <v>626</v>
      </c>
      <c r="D661" t="s">
        <v>625</v>
      </c>
      <c r="E661" t="s">
        <v>624</v>
      </c>
      <c r="F661" t="s">
        <v>623</v>
      </c>
      <c r="G661">
        <v>2010</v>
      </c>
      <c r="H661" s="6">
        <v>314269.77591456601</v>
      </c>
      <c r="I661" s="5">
        <f t="shared" si="10"/>
        <v>-5.4619090622060495E-2</v>
      </c>
    </row>
    <row r="662" spans="1:9" x14ac:dyDescent="0.2">
      <c r="A662" t="s">
        <v>354</v>
      </c>
      <c r="B662" t="str">
        <f>_xlfn.XLOOKUP(A662,'Country Code &amp; Info'!A:A,'Country Code &amp; Info'!B:B)</f>
        <v>Greece</v>
      </c>
      <c r="C662" t="s">
        <v>626</v>
      </c>
      <c r="D662" t="s">
        <v>625</v>
      </c>
      <c r="E662" t="s">
        <v>624</v>
      </c>
      <c r="F662" t="s">
        <v>623</v>
      </c>
      <c r="G662">
        <v>2011</v>
      </c>
      <c r="H662" s="6">
        <v>285452.33356866997</v>
      </c>
      <c r="I662" s="5">
        <f t="shared" si="10"/>
        <v>-9.1696512214811343E-2</v>
      </c>
    </row>
    <row r="663" spans="1:9" x14ac:dyDescent="0.2">
      <c r="A663" t="s">
        <v>354</v>
      </c>
      <c r="B663" t="str">
        <f>_xlfn.XLOOKUP(A663,'Country Code &amp; Info'!A:A,'Country Code &amp; Info'!B:B)</f>
        <v>Greece</v>
      </c>
      <c r="C663" t="s">
        <v>626</v>
      </c>
      <c r="D663" t="s">
        <v>625</v>
      </c>
      <c r="E663" t="s">
        <v>624</v>
      </c>
      <c r="F663" t="s">
        <v>623</v>
      </c>
      <c r="G663">
        <v>2012</v>
      </c>
      <c r="H663" s="6">
        <v>264556.338988162</v>
      </c>
      <c r="I663" s="5">
        <f t="shared" si="10"/>
        <v>-7.3203096010007296E-2</v>
      </c>
    </row>
    <row r="664" spans="1:9" x14ac:dyDescent="0.2">
      <c r="A664" t="s">
        <v>354</v>
      </c>
      <c r="B664" t="str">
        <f>_xlfn.XLOOKUP(A664,'Country Code &amp; Info'!A:A,'Country Code &amp; Info'!B:B)</f>
        <v>Greece</v>
      </c>
      <c r="C664" t="s">
        <v>626</v>
      </c>
      <c r="D664" t="s">
        <v>625</v>
      </c>
      <c r="E664" t="s">
        <v>624</v>
      </c>
      <c r="F664" t="s">
        <v>623</v>
      </c>
      <c r="G664">
        <v>2013</v>
      </c>
      <c r="H664" s="6">
        <v>256176.031105131</v>
      </c>
      <c r="I664" s="5">
        <f t="shared" si="10"/>
        <v>-3.1676836454128554E-2</v>
      </c>
    </row>
    <row r="665" spans="1:9" x14ac:dyDescent="0.2">
      <c r="A665" t="s">
        <v>354</v>
      </c>
      <c r="B665" t="str">
        <f>_xlfn.XLOOKUP(A665,'Country Code &amp; Info'!A:A,'Country Code &amp; Info'!B:B)</f>
        <v>Greece</v>
      </c>
      <c r="C665" t="s">
        <v>626</v>
      </c>
      <c r="D665" t="s">
        <v>625</v>
      </c>
      <c r="E665" t="s">
        <v>624</v>
      </c>
      <c r="F665" t="s">
        <v>623</v>
      </c>
      <c r="G665">
        <v>2014</v>
      </c>
      <c r="H665" s="6">
        <v>258153.902975162</v>
      </c>
      <c r="I665" s="5">
        <f t="shared" si="10"/>
        <v>7.7207530364904464E-3</v>
      </c>
    </row>
    <row r="666" spans="1:9" x14ac:dyDescent="0.2">
      <c r="A666" t="s">
        <v>354</v>
      </c>
      <c r="B666" t="str">
        <f>_xlfn.XLOOKUP(A666,'Country Code &amp; Info'!A:A,'Country Code &amp; Info'!B:B)</f>
        <v>Greece</v>
      </c>
      <c r="C666" t="s">
        <v>626</v>
      </c>
      <c r="D666" t="s">
        <v>625</v>
      </c>
      <c r="E666" t="s">
        <v>624</v>
      </c>
      <c r="F666" t="s">
        <v>623</v>
      </c>
      <c r="G666">
        <v>2015</v>
      </c>
      <c r="H666" s="6">
        <v>257256.49121180299</v>
      </c>
      <c r="I666" s="5">
        <f t="shared" si="10"/>
        <v>-3.4762664945854338E-3</v>
      </c>
    </row>
    <row r="667" spans="1:9" x14ac:dyDescent="0.2">
      <c r="A667" t="s">
        <v>354</v>
      </c>
      <c r="B667" t="str">
        <f>_xlfn.XLOOKUP(A667,'Country Code &amp; Info'!A:A,'Country Code &amp; Info'!B:B)</f>
        <v>Greece</v>
      </c>
      <c r="C667" t="s">
        <v>626</v>
      </c>
      <c r="D667" t="s">
        <v>625</v>
      </c>
      <c r="E667" t="s">
        <v>624</v>
      </c>
      <c r="F667" t="s">
        <v>623</v>
      </c>
      <c r="G667">
        <v>2016</v>
      </c>
      <c r="H667" s="6">
        <v>256586.86114115</v>
      </c>
      <c r="I667" s="5">
        <f t="shared" si="10"/>
        <v>-2.6029666637320537E-3</v>
      </c>
    </row>
    <row r="668" spans="1:9" x14ac:dyDescent="0.2">
      <c r="A668" t="s">
        <v>354</v>
      </c>
      <c r="B668" t="str">
        <f>_xlfn.XLOOKUP(A668,'Country Code &amp; Info'!A:A,'Country Code &amp; Info'!B:B)</f>
        <v>Greece</v>
      </c>
      <c r="C668" t="s">
        <v>626</v>
      </c>
      <c r="D668" t="s">
        <v>625</v>
      </c>
      <c r="E668" t="s">
        <v>624</v>
      </c>
      <c r="F668" t="s">
        <v>623</v>
      </c>
      <c r="G668">
        <v>2017</v>
      </c>
      <c r="H668" s="6">
        <v>259924.377260234</v>
      </c>
      <c r="I668" s="5">
        <f t="shared" si="10"/>
        <v>1.3007353939483268E-2</v>
      </c>
    </row>
    <row r="669" spans="1:9" x14ac:dyDescent="0.2">
      <c r="A669" t="s">
        <v>354</v>
      </c>
      <c r="B669" t="str">
        <f>_xlfn.XLOOKUP(A669,'Country Code &amp; Info'!A:A,'Country Code &amp; Info'!B:B)</f>
        <v>Greece</v>
      </c>
      <c r="C669" t="s">
        <v>626</v>
      </c>
      <c r="D669" t="s">
        <v>625</v>
      </c>
      <c r="E669" t="s">
        <v>624</v>
      </c>
      <c r="F669" t="s">
        <v>623</v>
      </c>
      <c r="G669">
        <v>2018</v>
      </c>
      <c r="H669" s="6">
        <v>265003.69054756698</v>
      </c>
      <c r="I669" s="5">
        <f t="shared" si="10"/>
        <v>1.9541504113127495E-2</v>
      </c>
    </row>
    <row r="670" spans="1:9" x14ac:dyDescent="0.2">
      <c r="A670" t="s">
        <v>354</v>
      </c>
      <c r="B670" t="str">
        <f>_xlfn.XLOOKUP(A670,'Country Code &amp; Info'!A:A,'Country Code &amp; Info'!B:B)</f>
        <v>Greece</v>
      </c>
      <c r="C670" t="s">
        <v>626</v>
      </c>
      <c r="D670" t="s">
        <v>625</v>
      </c>
      <c r="E670" t="s">
        <v>624</v>
      </c>
      <c r="F670" t="s">
        <v>623</v>
      </c>
      <c r="G670">
        <v>2019</v>
      </c>
      <c r="H670" s="6">
        <v>271162.16572403599</v>
      </c>
      <c r="I670" s="5">
        <f t="shared" si="10"/>
        <v>2.3239205324816492E-2</v>
      </c>
    </row>
    <row r="671" spans="1:9" x14ac:dyDescent="0.2">
      <c r="A671" t="s">
        <v>354</v>
      </c>
      <c r="B671" t="str">
        <f>_xlfn.XLOOKUP(A671,'Country Code &amp; Info'!A:A,'Country Code &amp; Info'!B:B)</f>
        <v>Greece</v>
      </c>
      <c r="C671" t="s">
        <v>626</v>
      </c>
      <c r="D671" t="s">
        <v>625</v>
      </c>
      <c r="E671" t="s">
        <v>624</v>
      </c>
      <c r="F671" t="s">
        <v>623</v>
      </c>
      <c r="G671">
        <v>2020</v>
      </c>
      <c r="H671" s="6">
        <v>282030.5</v>
      </c>
      <c r="I671" s="5">
        <f t="shared" si="10"/>
        <v>4.0080570410492955E-2</v>
      </c>
    </row>
    <row r="672" spans="1:9" x14ac:dyDescent="0.2">
      <c r="A672" t="s">
        <v>354</v>
      </c>
      <c r="B672" t="str">
        <f>_xlfn.XLOOKUP(A672,'Country Code &amp; Info'!A:A,'Country Code &amp; Info'!B:B)</f>
        <v>Greece</v>
      </c>
      <c r="C672" t="s">
        <v>626</v>
      </c>
      <c r="D672" t="s">
        <v>625</v>
      </c>
      <c r="E672" t="s">
        <v>624</v>
      </c>
      <c r="F672" t="s">
        <v>623</v>
      </c>
      <c r="G672">
        <v>2021</v>
      </c>
      <c r="H672" s="6">
        <v>291939.90000000002</v>
      </c>
      <c r="I672" s="5">
        <f t="shared" si="10"/>
        <v>3.5135916150912827E-2</v>
      </c>
    </row>
    <row r="673" spans="1:9" x14ac:dyDescent="0.2">
      <c r="A673" t="s">
        <v>354</v>
      </c>
      <c r="B673" t="str">
        <f>_xlfn.XLOOKUP(A673,'Country Code &amp; Info'!A:A,'Country Code &amp; Info'!B:B)</f>
        <v>Greece</v>
      </c>
      <c r="C673" t="s">
        <v>626</v>
      </c>
      <c r="D673" t="s">
        <v>625</v>
      </c>
      <c r="E673" t="s">
        <v>624</v>
      </c>
      <c r="F673" t="s">
        <v>623</v>
      </c>
      <c r="G673">
        <v>2022</v>
      </c>
      <c r="H673" s="6">
        <v>300039</v>
      </c>
      <c r="I673" s="5">
        <f t="shared" si="10"/>
        <v>2.7742353820084054E-2</v>
      </c>
    </row>
    <row r="674" spans="1:9" x14ac:dyDescent="0.2">
      <c r="A674" t="s">
        <v>354</v>
      </c>
      <c r="B674" t="str">
        <f>_xlfn.XLOOKUP(A674,'Country Code &amp; Info'!A:A,'Country Code &amp; Info'!B:B)</f>
        <v>Greece</v>
      </c>
      <c r="C674" t="s">
        <v>626</v>
      </c>
      <c r="D674" t="s">
        <v>625</v>
      </c>
      <c r="E674" t="s">
        <v>624</v>
      </c>
      <c r="F674" t="s">
        <v>623</v>
      </c>
      <c r="G674">
        <v>2023</v>
      </c>
      <c r="H674" s="6">
        <v>306713.90000000002</v>
      </c>
      <c r="I674" s="5">
        <f t="shared" si="10"/>
        <v>2.2246774585970464E-2</v>
      </c>
    </row>
    <row r="675" spans="1:9" x14ac:dyDescent="0.2">
      <c r="A675" t="s">
        <v>354</v>
      </c>
      <c r="B675" t="str">
        <f>_xlfn.XLOOKUP(A675,'Country Code &amp; Info'!A:A,'Country Code &amp; Info'!B:B)</f>
        <v>Greece</v>
      </c>
      <c r="C675" t="s">
        <v>626</v>
      </c>
      <c r="D675" t="s">
        <v>625</v>
      </c>
      <c r="E675" t="s">
        <v>624</v>
      </c>
      <c r="F675" t="s">
        <v>623</v>
      </c>
      <c r="G675">
        <v>2024</v>
      </c>
      <c r="H675" s="6">
        <v>312421</v>
      </c>
      <c r="I675" s="5">
        <f t="shared" si="10"/>
        <v>1.8607242775759314E-2</v>
      </c>
    </row>
    <row r="676" spans="1:9" x14ac:dyDescent="0.2">
      <c r="A676" t="s">
        <v>354</v>
      </c>
      <c r="B676" t="str">
        <f>_xlfn.XLOOKUP(A676,'Country Code &amp; Info'!A:A,'Country Code &amp; Info'!B:B)</f>
        <v>Greece</v>
      </c>
      <c r="C676" t="s">
        <v>626</v>
      </c>
      <c r="D676" t="s">
        <v>625</v>
      </c>
      <c r="E676" t="s">
        <v>624</v>
      </c>
      <c r="F676" t="s">
        <v>623</v>
      </c>
      <c r="G676">
        <v>2025</v>
      </c>
      <c r="H676" s="6">
        <v>317504.90000000002</v>
      </c>
      <c r="I676" s="5">
        <f t="shared" si="10"/>
        <v>1.627259371169032E-2</v>
      </c>
    </row>
    <row r="677" spans="1:9" x14ac:dyDescent="0.2">
      <c r="A677" t="s">
        <v>354</v>
      </c>
      <c r="B677" t="str">
        <f>_xlfn.XLOOKUP(A677,'Country Code &amp; Info'!A:A,'Country Code &amp; Info'!B:B)</f>
        <v>Greece</v>
      </c>
      <c r="C677" t="s">
        <v>626</v>
      </c>
      <c r="D677" t="s">
        <v>625</v>
      </c>
      <c r="E677" t="s">
        <v>624</v>
      </c>
      <c r="F677" t="s">
        <v>623</v>
      </c>
      <c r="G677">
        <v>2026</v>
      </c>
      <c r="H677" s="6">
        <v>322171.8</v>
      </c>
      <c r="I677" s="5">
        <f t="shared" si="10"/>
        <v>1.4698670792167245E-2</v>
      </c>
    </row>
    <row r="678" spans="1:9" x14ac:dyDescent="0.2">
      <c r="A678" t="s">
        <v>354</v>
      </c>
      <c r="B678" t="str">
        <f>_xlfn.XLOOKUP(A678,'Country Code &amp; Info'!A:A,'Country Code &amp; Info'!B:B)</f>
        <v>Greece</v>
      </c>
      <c r="C678" t="s">
        <v>626</v>
      </c>
      <c r="D678" t="s">
        <v>625</v>
      </c>
      <c r="E678" t="s">
        <v>624</v>
      </c>
      <c r="F678" t="s">
        <v>623</v>
      </c>
      <c r="G678">
        <v>2027</v>
      </c>
      <c r="H678" s="6">
        <v>326551.2</v>
      </c>
      <c r="I678" s="5">
        <f t="shared" si="10"/>
        <v>1.3593368507113457E-2</v>
      </c>
    </row>
    <row r="679" spans="1:9" x14ac:dyDescent="0.2">
      <c r="A679" t="s">
        <v>354</v>
      </c>
      <c r="B679" t="str">
        <f>_xlfn.XLOOKUP(A679,'Country Code &amp; Info'!A:A,'Country Code &amp; Info'!B:B)</f>
        <v>Greece</v>
      </c>
      <c r="C679" t="s">
        <v>626</v>
      </c>
      <c r="D679" t="s">
        <v>625</v>
      </c>
      <c r="E679" t="s">
        <v>624</v>
      </c>
      <c r="F679" t="s">
        <v>623</v>
      </c>
      <c r="G679">
        <v>2028</v>
      </c>
      <c r="H679" s="6">
        <v>330722.8</v>
      </c>
      <c r="I679" s="5">
        <f t="shared" si="10"/>
        <v>1.2774719553932057E-2</v>
      </c>
    </row>
    <row r="680" spans="1:9" x14ac:dyDescent="0.2">
      <c r="A680" t="s">
        <v>354</v>
      </c>
      <c r="B680" t="str">
        <f>_xlfn.XLOOKUP(A680,'Country Code &amp; Info'!A:A,'Country Code &amp; Info'!B:B)</f>
        <v>Greece</v>
      </c>
      <c r="C680" t="s">
        <v>626</v>
      </c>
      <c r="D680" t="s">
        <v>625</v>
      </c>
      <c r="E680" t="s">
        <v>624</v>
      </c>
      <c r="F680" t="s">
        <v>623</v>
      </c>
      <c r="G680">
        <v>2029</v>
      </c>
      <c r="H680" s="6">
        <v>334735.8</v>
      </c>
      <c r="I680" s="5">
        <f t="shared" si="10"/>
        <v>1.2134028860423252E-2</v>
      </c>
    </row>
    <row r="681" spans="1:9" x14ac:dyDescent="0.2">
      <c r="A681" t="s">
        <v>354</v>
      </c>
      <c r="B681" t="str">
        <f>_xlfn.XLOOKUP(A681,'Country Code &amp; Info'!A:A,'Country Code &amp; Info'!B:B)</f>
        <v>Greece</v>
      </c>
      <c r="C681" t="s">
        <v>626</v>
      </c>
      <c r="D681" t="s">
        <v>625</v>
      </c>
      <c r="E681" t="s">
        <v>624</v>
      </c>
      <c r="F681" t="s">
        <v>623</v>
      </c>
      <c r="G681">
        <v>2030</v>
      </c>
      <c r="H681" s="6">
        <v>338620.2</v>
      </c>
      <c r="I681" s="5">
        <f t="shared" si="10"/>
        <v>1.1604375749471707E-2</v>
      </c>
    </row>
    <row r="682" spans="1:9" x14ac:dyDescent="0.2">
      <c r="A682" t="s">
        <v>354</v>
      </c>
      <c r="B682" t="str">
        <f>_xlfn.XLOOKUP(A682,'Country Code &amp; Info'!A:A,'Country Code &amp; Info'!B:B)</f>
        <v>Greece</v>
      </c>
      <c r="C682" t="s">
        <v>626</v>
      </c>
      <c r="D682" t="s">
        <v>625</v>
      </c>
      <c r="E682" t="s">
        <v>624</v>
      </c>
      <c r="F682" t="s">
        <v>623</v>
      </c>
      <c r="G682">
        <v>2031</v>
      </c>
      <c r="H682" s="6">
        <v>342394.4</v>
      </c>
      <c r="I682" s="5">
        <f t="shared" si="10"/>
        <v>1.1145820597826095E-2</v>
      </c>
    </row>
    <row r="683" spans="1:9" x14ac:dyDescent="0.2">
      <c r="A683" t="s">
        <v>354</v>
      </c>
      <c r="B683" t="str">
        <f>_xlfn.XLOOKUP(A683,'Country Code &amp; Info'!A:A,'Country Code &amp; Info'!B:B)</f>
        <v>Greece</v>
      </c>
      <c r="C683" t="s">
        <v>626</v>
      </c>
      <c r="D683" t="s">
        <v>625</v>
      </c>
      <c r="E683" t="s">
        <v>624</v>
      </c>
      <c r="F683" t="s">
        <v>623</v>
      </c>
      <c r="G683">
        <v>2032</v>
      </c>
      <c r="H683" s="6">
        <v>346067.6</v>
      </c>
      <c r="I683" s="5">
        <f t="shared" si="10"/>
        <v>1.0727979195921389E-2</v>
      </c>
    </row>
    <row r="684" spans="1:9" x14ac:dyDescent="0.2">
      <c r="A684" t="s">
        <v>354</v>
      </c>
      <c r="B684" t="str">
        <f>_xlfn.XLOOKUP(A684,'Country Code &amp; Info'!A:A,'Country Code &amp; Info'!B:B)</f>
        <v>Greece</v>
      </c>
      <c r="C684" t="s">
        <v>626</v>
      </c>
      <c r="D684" t="s">
        <v>625</v>
      </c>
      <c r="E684" t="s">
        <v>624</v>
      </c>
      <c r="F684" t="s">
        <v>623</v>
      </c>
      <c r="G684">
        <v>2033</v>
      </c>
      <c r="H684" s="6">
        <v>349640.8</v>
      </c>
      <c r="I684" s="5">
        <f t="shared" si="10"/>
        <v>1.0325150346348622E-2</v>
      </c>
    </row>
    <row r="685" spans="1:9" x14ac:dyDescent="0.2">
      <c r="A685" t="s">
        <v>354</v>
      </c>
      <c r="B685" t="str">
        <f>_xlfn.XLOOKUP(A685,'Country Code &amp; Info'!A:A,'Country Code &amp; Info'!B:B)</f>
        <v>Greece</v>
      </c>
      <c r="C685" t="s">
        <v>626</v>
      </c>
      <c r="D685" t="s">
        <v>625</v>
      </c>
      <c r="E685" t="s">
        <v>624</v>
      </c>
      <c r="F685" t="s">
        <v>623</v>
      </c>
      <c r="G685">
        <v>2034</v>
      </c>
      <c r="H685" s="6">
        <v>353109.8</v>
      </c>
      <c r="I685" s="5">
        <f t="shared" si="10"/>
        <v>9.9216109790389861E-3</v>
      </c>
    </row>
    <row r="686" spans="1:9" x14ac:dyDescent="0.2">
      <c r="A686" t="s">
        <v>354</v>
      </c>
      <c r="B686" t="str">
        <f>_xlfn.XLOOKUP(A686,'Country Code &amp; Info'!A:A,'Country Code &amp; Info'!B:B)</f>
        <v>Greece</v>
      </c>
      <c r="C686" t="s">
        <v>626</v>
      </c>
      <c r="D686" t="s">
        <v>625</v>
      </c>
      <c r="E686" t="s">
        <v>624</v>
      </c>
      <c r="F686" t="s">
        <v>623</v>
      </c>
      <c r="G686">
        <v>2035</v>
      </c>
      <c r="H686" s="6">
        <v>356471</v>
      </c>
      <c r="I686" s="5">
        <f t="shared" si="10"/>
        <v>9.5188522097093831E-3</v>
      </c>
    </row>
    <row r="687" spans="1:9" x14ac:dyDescent="0.2">
      <c r="A687" t="s">
        <v>354</v>
      </c>
      <c r="B687" t="str">
        <f>_xlfn.XLOOKUP(A687,'Country Code &amp; Info'!A:A,'Country Code &amp; Info'!B:B)</f>
        <v>Greece</v>
      </c>
      <c r="C687" t="s">
        <v>626</v>
      </c>
      <c r="D687" t="s">
        <v>625</v>
      </c>
      <c r="E687" t="s">
        <v>624</v>
      </c>
      <c r="F687" t="s">
        <v>623</v>
      </c>
      <c r="G687">
        <v>2036</v>
      </c>
      <c r="H687" s="6">
        <v>359724.2</v>
      </c>
      <c r="I687" s="5">
        <f t="shared" si="10"/>
        <v>9.1261280721293137E-3</v>
      </c>
    </row>
    <row r="688" spans="1:9" x14ac:dyDescent="0.2">
      <c r="A688" t="s">
        <v>354</v>
      </c>
      <c r="B688" t="str">
        <f>_xlfn.XLOOKUP(A688,'Country Code &amp; Info'!A:A,'Country Code &amp; Info'!B:B)</f>
        <v>Greece</v>
      </c>
      <c r="C688" t="s">
        <v>626</v>
      </c>
      <c r="D688" t="s">
        <v>625</v>
      </c>
      <c r="E688" t="s">
        <v>624</v>
      </c>
      <c r="F688" t="s">
        <v>623</v>
      </c>
      <c r="G688">
        <v>2037</v>
      </c>
      <c r="H688" s="6">
        <v>362869.3</v>
      </c>
      <c r="I688" s="5">
        <f t="shared" si="10"/>
        <v>8.7430870650346826E-3</v>
      </c>
    </row>
    <row r="689" spans="1:9" x14ac:dyDescent="0.2">
      <c r="A689" t="s">
        <v>354</v>
      </c>
      <c r="B689" t="str">
        <f>_xlfn.XLOOKUP(A689,'Country Code &amp; Info'!A:A,'Country Code &amp; Info'!B:B)</f>
        <v>Greece</v>
      </c>
      <c r="C689" t="s">
        <v>626</v>
      </c>
      <c r="D689" t="s">
        <v>625</v>
      </c>
      <c r="E689" t="s">
        <v>624</v>
      </c>
      <c r="F689" t="s">
        <v>623</v>
      </c>
      <c r="G689">
        <v>2038</v>
      </c>
      <c r="H689" s="6">
        <v>365911</v>
      </c>
      <c r="I689" s="5">
        <f t="shared" si="10"/>
        <v>8.38235695331635E-3</v>
      </c>
    </row>
    <row r="690" spans="1:9" x14ac:dyDescent="0.2">
      <c r="A690" t="s">
        <v>354</v>
      </c>
      <c r="B690" t="str">
        <f>_xlfn.XLOOKUP(A690,'Country Code &amp; Info'!A:A,'Country Code &amp; Info'!B:B)</f>
        <v>Greece</v>
      </c>
      <c r="C690" t="s">
        <v>626</v>
      </c>
      <c r="D690" t="s">
        <v>625</v>
      </c>
      <c r="E690" t="s">
        <v>624</v>
      </c>
      <c r="F690" t="s">
        <v>623</v>
      </c>
      <c r="G690">
        <v>2039</v>
      </c>
      <c r="H690" s="6">
        <v>368861.9</v>
      </c>
      <c r="I690" s="5">
        <f t="shared" si="10"/>
        <v>8.0645293527661366E-3</v>
      </c>
    </row>
    <row r="691" spans="1:9" x14ac:dyDescent="0.2">
      <c r="A691" t="s">
        <v>354</v>
      </c>
      <c r="B691" t="str">
        <f>_xlfn.XLOOKUP(A691,'Country Code &amp; Info'!A:A,'Country Code &amp; Info'!B:B)</f>
        <v>Greece</v>
      </c>
      <c r="C691" t="s">
        <v>626</v>
      </c>
      <c r="D691" t="s">
        <v>625</v>
      </c>
      <c r="E691" t="s">
        <v>624</v>
      </c>
      <c r="F691" t="s">
        <v>623</v>
      </c>
      <c r="G691">
        <v>2040</v>
      </c>
      <c r="H691" s="6">
        <v>371742</v>
      </c>
      <c r="I691" s="5">
        <f t="shared" si="10"/>
        <v>7.8080712591892532E-3</v>
      </c>
    </row>
    <row r="692" spans="1:9" x14ac:dyDescent="0.2">
      <c r="A692" t="s">
        <v>354</v>
      </c>
      <c r="B692" t="str">
        <f>_xlfn.XLOOKUP(A692,'Country Code &amp; Info'!A:A,'Country Code &amp; Info'!B:B)</f>
        <v>Greece</v>
      </c>
      <c r="C692" t="s">
        <v>626</v>
      </c>
      <c r="D692" t="s">
        <v>625</v>
      </c>
      <c r="E692" t="s">
        <v>624</v>
      </c>
      <c r="F692" t="s">
        <v>623</v>
      </c>
      <c r="G692">
        <v>2041</v>
      </c>
      <c r="H692" s="6">
        <v>374575.3</v>
      </c>
      <c r="I692" s="5">
        <f t="shared" si="10"/>
        <v>7.6216838560076994E-3</v>
      </c>
    </row>
    <row r="693" spans="1:9" x14ac:dyDescent="0.2">
      <c r="A693" t="s">
        <v>354</v>
      </c>
      <c r="B693" t="str">
        <f>_xlfn.XLOOKUP(A693,'Country Code &amp; Info'!A:A,'Country Code &amp; Info'!B:B)</f>
        <v>Greece</v>
      </c>
      <c r="C693" t="s">
        <v>626</v>
      </c>
      <c r="D693" t="s">
        <v>625</v>
      </c>
      <c r="E693" t="s">
        <v>624</v>
      </c>
      <c r="F693" t="s">
        <v>623</v>
      </c>
      <c r="G693">
        <v>2042</v>
      </c>
      <c r="H693" s="6">
        <v>377385.3</v>
      </c>
      <c r="I693" s="5">
        <f t="shared" si="10"/>
        <v>7.5018294051956147E-3</v>
      </c>
    </row>
    <row r="694" spans="1:9" x14ac:dyDescent="0.2">
      <c r="A694" t="s">
        <v>354</v>
      </c>
      <c r="B694" t="str">
        <f>_xlfn.XLOOKUP(A694,'Country Code &amp; Info'!A:A,'Country Code &amp; Info'!B:B)</f>
        <v>Greece</v>
      </c>
      <c r="C694" t="s">
        <v>626</v>
      </c>
      <c r="D694" t="s">
        <v>625</v>
      </c>
      <c r="E694" t="s">
        <v>624</v>
      </c>
      <c r="F694" t="s">
        <v>623</v>
      </c>
      <c r="G694">
        <v>2043</v>
      </c>
      <c r="H694" s="6">
        <v>380198.5</v>
      </c>
      <c r="I694" s="5">
        <f t="shared" si="10"/>
        <v>7.4544503985713995E-3</v>
      </c>
    </row>
    <row r="695" spans="1:9" x14ac:dyDescent="0.2">
      <c r="A695" t="s">
        <v>354</v>
      </c>
      <c r="B695" t="str">
        <f>_xlfn.XLOOKUP(A695,'Country Code &amp; Info'!A:A,'Country Code &amp; Info'!B:B)</f>
        <v>Greece</v>
      </c>
      <c r="C695" t="s">
        <v>626</v>
      </c>
      <c r="D695" t="s">
        <v>625</v>
      </c>
      <c r="E695" t="s">
        <v>624</v>
      </c>
      <c r="F695" t="s">
        <v>623</v>
      </c>
      <c r="G695">
        <v>2044</v>
      </c>
      <c r="H695" s="6">
        <v>383044.8</v>
      </c>
      <c r="I695" s="5">
        <f t="shared" si="10"/>
        <v>7.4863525237474082E-3</v>
      </c>
    </row>
    <row r="696" spans="1:9" x14ac:dyDescent="0.2">
      <c r="A696" t="s">
        <v>354</v>
      </c>
      <c r="B696" t="str">
        <f>_xlfn.XLOOKUP(A696,'Country Code &amp; Info'!A:A,'Country Code &amp; Info'!B:B)</f>
        <v>Greece</v>
      </c>
      <c r="C696" t="s">
        <v>626</v>
      </c>
      <c r="D696" t="s">
        <v>625</v>
      </c>
      <c r="E696" t="s">
        <v>624</v>
      </c>
      <c r="F696" t="s">
        <v>623</v>
      </c>
      <c r="G696">
        <v>2045</v>
      </c>
      <c r="H696" s="6">
        <v>385955.9</v>
      </c>
      <c r="I696" s="5">
        <f t="shared" si="10"/>
        <v>7.5998943204556024E-3</v>
      </c>
    </row>
    <row r="697" spans="1:9" x14ac:dyDescent="0.2">
      <c r="A697" t="s">
        <v>354</v>
      </c>
      <c r="B697" t="str">
        <f>_xlfn.XLOOKUP(A697,'Country Code &amp; Info'!A:A,'Country Code &amp; Info'!B:B)</f>
        <v>Greece</v>
      </c>
      <c r="C697" t="s">
        <v>626</v>
      </c>
      <c r="D697" t="s">
        <v>625</v>
      </c>
      <c r="E697" t="s">
        <v>624</v>
      </c>
      <c r="F697" t="s">
        <v>623</v>
      </c>
      <c r="G697">
        <v>2046</v>
      </c>
      <c r="H697" s="6">
        <v>388961</v>
      </c>
      <c r="I697" s="5">
        <f t="shared" si="10"/>
        <v>7.7861227150561874E-3</v>
      </c>
    </row>
    <row r="698" spans="1:9" x14ac:dyDescent="0.2">
      <c r="A698" t="s">
        <v>354</v>
      </c>
      <c r="B698" t="str">
        <f>_xlfn.XLOOKUP(A698,'Country Code &amp; Info'!A:A,'Country Code &amp; Info'!B:B)</f>
        <v>Greece</v>
      </c>
      <c r="C698" t="s">
        <v>626</v>
      </c>
      <c r="D698" t="s">
        <v>625</v>
      </c>
      <c r="E698" t="s">
        <v>624</v>
      </c>
      <c r="F698" t="s">
        <v>623</v>
      </c>
      <c r="G698">
        <v>2047</v>
      </c>
      <c r="H698" s="6">
        <v>392050.7</v>
      </c>
      <c r="I698" s="5">
        <f t="shared" si="10"/>
        <v>7.9434699108651419E-3</v>
      </c>
    </row>
    <row r="699" spans="1:9" x14ac:dyDescent="0.2">
      <c r="A699" t="s">
        <v>354</v>
      </c>
      <c r="B699" t="str">
        <f>_xlfn.XLOOKUP(A699,'Country Code &amp; Info'!A:A,'Country Code &amp; Info'!B:B)</f>
        <v>Greece</v>
      </c>
      <c r="C699" t="s">
        <v>626</v>
      </c>
      <c r="D699" t="s">
        <v>625</v>
      </c>
      <c r="E699" t="s">
        <v>624</v>
      </c>
      <c r="F699" t="s">
        <v>623</v>
      </c>
      <c r="G699">
        <v>2048</v>
      </c>
      <c r="H699" s="6">
        <v>395236</v>
      </c>
      <c r="I699" s="5">
        <f t="shared" si="10"/>
        <v>8.1247144820810746E-3</v>
      </c>
    </row>
    <row r="700" spans="1:9" x14ac:dyDescent="0.2">
      <c r="A700" t="s">
        <v>354</v>
      </c>
      <c r="B700" t="str">
        <f>_xlfn.XLOOKUP(A700,'Country Code &amp; Info'!A:A,'Country Code &amp; Info'!B:B)</f>
        <v>Greece</v>
      </c>
      <c r="C700" t="s">
        <v>626</v>
      </c>
      <c r="D700" t="s">
        <v>625</v>
      </c>
      <c r="E700" t="s">
        <v>624</v>
      </c>
      <c r="F700" t="s">
        <v>623</v>
      </c>
      <c r="G700">
        <v>2049</v>
      </c>
      <c r="H700" s="6">
        <v>398527.8</v>
      </c>
      <c r="I700" s="5">
        <f t="shared" si="10"/>
        <v>8.3286947545264667E-3</v>
      </c>
    </row>
    <row r="701" spans="1:9" x14ac:dyDescent="0.2">
      <c r="A701" t="s">
        <v>354</v>
      </c>
      <c r="B701" t="str">
        <f>_xlfn.XLOOKUP(A701,'Country Code &amp; Info'!A:A,'Country Code &amp; Info'!B:B)</f>
        <v>Greece</v>
      </c>
      <c r="C701" t="s">
        <v>626</v>
      </c>
      <c r="D701" t="s">
        <v>625</v>
      </c>
      <c r="E701" t="s">
        <v>624</v>
      </c>
      <c r="F701" t="s">
        <v>623</v>
      </c>
      <c r="G701">
        <v>2050</v>
      </c>
      <c r="H701" s="6">
        <v>401940.8</v>
      </c>
      <c r="I701" s="5">
        <f t="shared" si="10"/>
        <v>8.5640198751504304E-3</v>
      </c>
    </row>
    <row r="702" spans="1:9" x14ac:dyDescent="0.2">
      <c r="A702" t="s">
        <v>354</v>
      </c>
      <c r="B702" t="str">
        <f>_xlfn.XLOOKUP(A702,'Country Code &amp; Info'!A:A,'Country Code &amp; Info'!B:B)</f>
        <v>Greece</v>
      </c>
      <c r="C702" t="s">
        <v>626</v>
      </c>
      <c r="D702" t="s">
        <v>625</v>
      </c>
      <c r="E702" t="s">
        <v>624</v>
      </c>
      <c r="F702" t="s">
        <v>623</v>
      </c>
      <c r="G702">
        <v>2051</v>
      </c>
      <c r="H702" s="6">
        <v>405490.8</v>
      </c>
      <c r="I702" s="5">
        <f t="shared" si="10"/>
        <v>8.832146425543197E-3</v>
      </c>
    </row>
    <row r="703" spans="1:9" x14ac:dyDescent="0.2">
      <c r="A703" t="s">
        <v>354</v>
      </c>
      <c r="B703" t="str">
        <f>_xlfn.XLOOKUP(A703,'Country Code &amp; Info'!A:A,'Country Code &amp; Info'!B:B)</f>
        <v>Greece</v>
      </c>
      <c r="C703" t="s">
        <v>626</v>
      </c>
      <c r="D703" t="s">
        <v>625</v>
      </c>
      <c r="E703" t="s">
        <v>624</v>
      </c>
      <c r="F703" t="s">
        <v>623</v>
      </c>
      <c r="G703">
        <v>2052</v>
      </c>
      <c r="H703" s="6">
        <v>409183.5</v>
      </c>
      <c r="I703" s="5">
        <f t="shared" si="10"/>
        <v>9.1067417559165253E-3</v>
      </c>
    </row>
    <row r="704" spans="1:9" x14ac:dyDescent="0.2">
      <c r="A704" t="s">
        <v>354</v>
      </c>
      <c r="B704" t="str">
        <f>_xlfn.XLOOKUP(A704,'Country Code &amp; Info'!A:A,'Country Code &amp; Info'!B:B)</f>
        <v>Greece</v>
      </c>
      <c r="C704" t="s">
        <v>626</v>
      </c>
      <c r="D704" t="s">
        <v>625</v>
      </c>
      <c r="E704" t="s">
        <v>624</v>
      </c>
      <c r="F704" t="s">
        <v>623</v>
      </c>
      <c r="G704">
        <v>2053</v>
      </c>
      <c r="H704" s="6">
        <v>413019.2</v>
      </c>
      <c r="I704" s="5">
        <f t="shared" si="10"/>
        <v>9.3740338992163164E-3</v>
      </c>
    </row>
    <row r="705" spans="1:9" x14ac:dyDescent="0.2">
      <c r="A705" t="s">
        <v>354</v>
      </c>
      <c r="B705" t="str">
        <f>_xlfn.XLOOKUP(A705,'Country Code &amp; Info'!A:A,'Country Code &amp; Info'!B:B)</f>
        <v>Greece</v>
      </c>
      <c r="C705" t="s">
        <v>626</v>
      </c>
      <c r="D705" t="s">
        <v>625</v>
      </c>
      <c r="E705" t="s">
        <v>624</v>
      </c>
      <c r="F705" t="s">
        <v>623</v>
      </c>
      <c r="G705">
        <v>2054</v>
      </c>
      <c r="H705" s="6">
        <v>416997.3</v>
      </c>
      <c r="I705" s="5">
        <f t="shared" si="10"/>
        <v>9.6317556181406694E-3</v>
      </c>
    </row>
    <row r="706" spans="1:9" x14ac:dyDescent="0.2">
      <c r="A706" t="s">
        <v>354</v>
      </c>
      <c r="B706" t="str">
        <f>_xlfn.XLOOKUP(A706,'Country Code &amp; Info'!A:A,'Country Code &amp; Info'!B:B)</f>
        <v>Greece</v>
      </c>
      <c r="C706" t="s">
        <v>626</v>
      </c>
      <c r="D706" t="s">
        <v>625</v>
      </c>
      <c r="E706" t="s">
        <v>624</v>
      </c>
      <c r="F706" t="s">
        <v>623</v>
      </c>
      <c r="G706">
        <v>2055</v>
      </c>
      <c r="H706" s="6">
        <v>421121.5</v>
      </c>
      <c r="I706" s="5">
        <f t="shared" si="10"/>
        <v>9.8902319031801689E-3</v>
      </c>
    </row>
    <row r="707" spans="1:9" x14ac:dyDescent="0.2">
      <c r="A707" t="s">
        <v>354</v>
      </c>
      <c r="B707" t="str">
        <f>_xlfn.XLOOKUP(A707,'Country Code &amp; Info'!A:A,'Country Code &amp; Info'!B:B)</f>
        <v>Greece</v>
      </c>
      <c r="C707" t="s">
        <v>626</v>
      </c>
      <c r="D707" t="s">
        <v>625</v>
      </c>
      <c r="E707" t="s">
        <v>624</v>
      </c>
      <c r="F707" t="s">
        <v>623</v>
      </c>
      <c r="G707">
        <v>2056</v>
      </c>
      <c r="H707" s="6">
        <v>425398.7</v>
      </c>
      <c r="I707" s="5">
        <f t="shared" ref="I707:I770" si="11">IF(A707=A706, H707/H706-1, 0)</f>
        <v>1.015668874659692E-2</v>
      </c>
    </row>
    <row r="708" spans="1:9" x14ac:dyDescent="0.2">
      <c r="A708" t="s">
        <v>354</v>
      </c>
      <c r="B708" t="str">
        <f>_xlfn.XLOOKUP(A708,'Country Code &amp; Info'!A:A,'Country Code &amp; Info'!B:B)</f>
        <v>Greece</v>
      </c>
      <c r="C708" t="s">
        <v>626</v>
      </c>
      <c r="D708" t="s">
        <v>625</v>
      </c>
      <c r="E708" t="s">
        <v>624</v>
      </c>
      <c r="F708" t="s">
        <v>623</v>
      </c>
      <c r="G708">
        <v>2057</v>
      </c>
      <c r="H708" s="6">
        <v>429827.1</v>
      </c>
      <c r="I708" s="5">
        <f t="shared" si="11"/>
        <v>1.0409998902206175E-2</v>
      </c>
    </row>
    <row r="709" spans="1:9" x14ac:dyDescent="0.2">
      <c r="A709" t="s">
        <v>354</v>
      </c>
      <c r="B709" t="str">
        <f>_xlfn.XLOOKUP(A709,'Country Code &amp; Info'!A:A,'Country Code &amp; Info'!B:B)</f>
        <v>Greece</v>
      </c>
      <c r="C709" t="s">
        <v>626</v>
      </c>
      <c r="D709" t="s">
        <v>625</v>
      </c>
      <c r="E709" t="s">
        <v>624</v>
      </c>
      <c r="F709" t="s">
        <v>623</v>
      </c>
      <c r="G709">
        <v>2058</v>
      </c>
      <c r="H709" s="6">
        <v>434399.4</v>
      </c>
      <c r="I709" s="5">
        <f t="shared" si="11"/>
        <v>1.0637533091794493E-2</v>
      </c>
    </row>
    <row r="710" spans="1:9" x14ac:dyDescent="0.2">
      <c r="A710" t="s">
        <v>354</v>
      </c>
      <c r="B710" t="str">
        <f>_xlfn.XLOOKUP(A710,'Country Code &amp; Info'!A:A,'Country Code &amp; Info'!B:B)</f>
        <v>Greece</v>
      </c>
      <c r="C710" t="s">
        <v>626</v>
      </c>
      <c r="D710" t="s">
        <v>625</v>
      </c>
      <c r="E710" t="s">
        <v>624</v>
      </c>
      <c r="F710" t="s">
        <v>623</v>
      </c>
      <c r="G710">
        <v>2059</v>
      </c>
      <c r="H710" s="6">
        <v>439106</v>
      </c>
      <c r="I710" s="5">
        <f t="shared" si="11"/>
        <v>1.0834729513898855E-2</v>
      </c>
    </row>
    <row r="711" spans="1:9" x14ac:dyDescent="0.2">
      <c r="A711" t="s">
        <v>354</v>
      </c>
      <c r="B711" t="str">
        <f>_xlfn.XLOOKUP(A711,'Country Code &amp; Info'!A:A,'Country Code &amp; Info'!B:B)</f>
        <v>Greece</v>
      </c>
      <c r="C711" t="s">
        <v>626</v>
      </c>
      <c r="D711" t="s">
        <v>625</v>
      </c>
      <c r="E711" t="s">
        <v>624</v>
      </c>
      <c r="F711" t="s">
        <v>623</v>
      </c>
      <c r="G711">
        <v>2060</v>
      </c>
      <c r="H711" s="6">
        <v>443938.9</v>
      </c>
      <c r="I711" s="5">
        <f t="shared" si="11"/>
        <v>1.100622628704695E-2</v>
      </c>
    </row>
    <row r="712" spans="1:9" x14ac:dyDescent="0.2">
      <c r="A712" t="s">
        <v>330</v>
      </c>
      <c r="B712" t="str">
        <f>_xlfn.XLOOKUP(A712,'Country Code &amp; Info'!A:A,'Country Code &amp; Info'!B:B)</f>
        <v>Hungary</v>
      </c>
      <c r="C712" t="s">
        <v>626</v>
      </c>
      <c r="D712" t="s">
        <v>625</v>
      </c>
      <c r="E712" t="s">
        <v>624</v>
      </c>
      <c r="F712" t="s">
        <v>623</v>
      </c>
      <c r="G712">
        <v>1991</v>
      </c>
      <c r="H712" s="6">
        <v>151182.74013179401</v>
      </c>
      <c r="I712" s="5">
        <f t="shared" si="11"/>
        <v>0</v>
      </c>
    </row>
    <row r="713" spans="1:9" x14ac:dyDescent="0.2">
      <c r="A713" t="s">
        <v>330</v>
      </c>
      <c r="B713" t="str">
        <f>_xlfn.XLOOKUP(A713,'Country Code &amp; Info'!A:A,'Country Code &amp; Info'!B:B)</f>
        <v>Hungary</v>
      </c>
      <c r="C713" t="s">
        <v>626</v>
      </c>
      <c r="D713" t="s">
        <v>625</v>
      </c>
      <c r="E713" t="s">
        <v>624</v>
      </c>
      <c r="F713" t="s">
        <v>623</v>
      </c>
      <c r="G713">
        <v>1992</v>
      </c>
      <c r="H713" s="6">
        <v>146550.228323374</v>
      </c>
      <c r="I713" s="5">
        <f t="shared" si="11"/>
        <v>-3.0641803451780247E-2</v>
      </c>
    </row>
    <row r="714" spans="1:9" x14ac:dyDescent="0.2">
      <c r="A714" t="s">
        <v>330</v>
      </c>
      <c r="B714" t="str">
        <f>_xlfn.XLOOKUP(A714,'Country Code &amp; Info'!A:A,'Country Code &amp; Info'!B:B)</f>
        <v>Hungary</v>
      </c>
      <c r="C714" t="s">
        <v>626</v>
      </c>
      <c r="D714" t="s">
        <v>625</v>
      </c>
      <c r="E714" t="s">
        <v>624</v>
      </c>
      <c r="F714" t="s">
        <v>623</v>
      </c>
      <c r="G714">
        <v>1993</v>
      </c>
      <c r="H714" s="6">
        <v>145705.93997589999</v>
      </c>
      <c r="I714" s="5">
        <f t="shared" si="11"/>
        <v>-5.7610851728666645E-3</v>
      </c>
    </row>
    <row r="715" spans="1:9" x14ac:dyDescent="0.2">
      <c r="A715" t="s">
        <v>330</v>
      </c>
      <c r="B715" t="str">
        <f>_xlfn.XLOOKUP(A715,'Country Code &amp; Info'!A:A,'Country Code &amp; Info'!B:B)</f>
        <v>Hungary</v>
      </c>
      <c r="C715" t="s">
        <v>626</v>
      </c>
      <c r="D715" t="s">
        <v>625</v>
      </c>
      <c r="E715" t="s">
        <v>624</v>
      </c>
      <c r="F715" t="s">
        <v>623</v>
      </c>
      <c r="G715">
        <v>1994</v>
      </c>
      <c r="H715" s="6">
        <v>150000.119225381</v>
      </c>
      <c r="I715" s="5">
        <f t="shared" si="11"/>
        <v>2.9471545567677504E-2</v>
      </c>
    </row>
    <row r="716" spans="1:9" x14ac:dyDescent="0.2">
      <c r="A716" t="s">
        <v>330</v>
      </c>
      <c r="B716" t="str">
        <f>_xlfn.XLOOKUP(A716,'Country Code &amp; Info'!A:A,'Country Code &amp; Info'!B:B)</f>
        <v>Hungary</v>
      </c>
      <c r="C716" t="s">
        <v>626</v>
      </c>
      <c r="D716" t="s">
        <v>625</v>
      </c>
      <c r="E716" t="s">
        <v>624</v>
      </c>
      <c r="F716" t="s">
        <v>623</v>
      </c>
      <c r="G716">
        <v>1995</v>
      </c>
      <c r="H716" s="6">
        <v>152234.409214393</v>
      </c>
      <c r="I716" s="5">
        <f t="shared" si="11"/>
        <v>1.489525475413056E-2</v>
      </c>
    </row>
    <row r="717" spans="1:9" x14ac:dyDescent="0.2">
      <c r="A717" t="s">
        <v>330</v>
      </c>
      <c r="B717" t="str">
        <f>_xlfn.XLOOKUP(A717,'Country Code &amp; Info'!A:A,'Country Code &amp; Info'!B:B)</f>
        <v>Hungary</v>
      </c>
      <c r="C717" t="s">
        <v>626</v>
      </c>
      <c r="D717" t="s">
        <v>625</v>
      </c>
      <c r="E717" t="s">
        <v>624</v>
      </c>
      <c r="F717" t="s">
        <v>623</v>
      </c>
      <c r="G717">
        <v>1996</v>
      </c>
      <c r="H717" s="6">
        <v>152255.957662954</v>
      </c>
      <c r="I717" s="5">
        <f t="shared" si="11"/>
        <v>1.415478187367647E-4</v>
      </c>
    </row>
    <row r="718" spans="1:9" x14ac:dyDescent="0.2">
      <c r="A718" t="s">
        <v>330</v>
      </c>
      <c r="B718" t="str">
        <f>_xlfn.XLOOKUP(A718,'Country Code &amp; Info'!A:A,'Country Code &amp; Info'!B:B)</f>
        <v>Hungary</v>
      </c>
      <c r="C718" t="s">
        <v>626</v>
      </c>
      <c r="D718" t="s">
        <v>625</v>
      </c>
      <c r="E718" t="s">
        <v>624</v>
      </c>
      <c r="F718" t="s">
        <v>623</v>
      </c>
      <c r="G718">
        <v>1997</v>
      </c>
      <c r="H718" s="6">
        <v>157341.555720373</v>
      </c>
      <c r="I718" s="5">
        <f t="shared" si="11"/>
        <v>3.3401635873434143E-2</v>
      </c>
    </row>
    <row r="719" spans="1:9" x14ac:dyDescent="0.2">
      <c r="A719" t="s">
        <v>330</v>
      </c>
      <c r="B719" t="str">
        <f>_xlfn.XLOOKUP(A719,'Country Code &amp; Info'!A:A,'Country Code &amp; Info'!B:B)</f>
        <v>Hungary</v>
      </c>
      <c r="C719" t="s">
        <v>626</v>
      </c>
      <c r="D719" t="s">
        <v>625</v>
      </c>
      <c r="E719" t="s">
        <v>624</v>
      </c>
      <c r="F719" t="s">
        <v>623</v>
      </c>
      <c r="G719">
        <v>1998</v>
      </c>
      <c r="H719" s="6">
        <v>164006.304448301</v>
      </c>
      <c r="I719" s="5">
        <f t="shared" si="11"/>
        <v>4.2358477373724224E-2</v>
      </c>
    </row>
    <row r="720" spans="1:9" x14ac:dyDescent="0.2">
      <c r="A720" t="s">
        <v>330</v>
      </c>
      <c r="B720" t="str">
        <f>_xlfn.XLOOKUP(A720,'Country Code &amp; Info'!A:A,'Country Code &amp; Info'!B:B)</f>
        <v>Hungary</v>
      </c>
      <c r="C720" t="s">
        <v>626</v>
      </c>
      <c r="D720" t="s">
        <v>625</v>
      </c>
      <c r="E720" t="s">
        <v>624</v>
      </c>
      <c r="F720" t="s">
        <v>623</v>
      </c>
      <c r="G720">
        <v>1999</v>
      </c>
      <c r="H720" s="6">
        <v>169233.01538491101</v>
      </c>
      <c r="I720" s="5">
        <f t="shared" si="11"/>
        <v>3.1868963538884021E-2</v>
      </c>
    </row>
    <row r="721" spans="1:9" x14ac:dyDescent="0.2">
      <c r="A721" t="s">
        <v>330</v>
      </c>
      <c r="B721" t="str">
        <f>_xlfn.XLOOKUP(A721,'Country Code &amp; Info'!A:A,'Country Code &amp; Info'!B:B)</f>
        <v>Hungary</v>
      </c>
      <c r="C721" t="s">
        <v>626</v>
      </c>
      <c r="D721" t="s">
        <v>625</v>
      </c>
      <c r="E721" t="s">
        <v>624</v>
      </c>
      <c r="F721" t="s">
        <v>623</v>
      </c>
      <c r="G721">
        <v>2000</v>
      </c>
      <c r="H721" s="6">
        <v>176356.33750628299</v>
      </c>
      <c r="I721" s="5">
        <f t="shared" si="11"/>
        <v>4.2091799316879008E-2</v>
      </c>
    </row>
    <row r="722" spans="1:9" x14ac:dyDescent="0.2">
      <c r="A722" t="s">
        <v>330</v>
      </c>
      <c r="B722" t="str">
        <f>_xlfn.XLOOKUP(A722,'Country Code &amp; Info'!A:A,'Country Code &amp; Info'!B:B)</f>
        <v>Hungary</v>
      </c>
      <c r="C722" t="s">
        <v>626</v>
      </c>
      <c r="D722" t="s">
        <v>625</v>
      </c>
      <c r="E722" t="s">
        <v>624</v>
      </c>
      <c r="F722" t="s">
        <v>623</v>
      </c>
      <c r="G722">
        <v>2001</v>
      </c>
      <c r="H722" s="6">
        <v>183129.32106817499</v>
      </c>
      <c r="I722" s="5">
        <f t="shared" si="11"/>
        <v>3.8405104447412963E-2</v>
      </c>
    </row>
    <row r="723" spans="1:9" x14ac:dyDescent="0.2">
      <c r="A723" t="s">
        <v>330</v>
      </c>
      <c r="B723" t="str">
        <f>_xlfn.XLOOKUP(A723,'Country Code &amp; Info'!A:A,'Country Code &amp; Info'!B:B)</f>
        <v>Hungary</v>
      </c>
      <c r="C723" t="s">
        <v>626</v>
      </c>
      <c r="D723" t="s">
        <v>625</v>
      </c>
      <c r="E723" t="s">
        <v>624</v>
      </c>
      <c r="F723" t="s">
        <v>623</v>
      </c>
      <c r="G723">
        <v>2002</v>
      </c>
      <c r="H723" s="6">
        <v>191421.79381839</v>
      </c>
      <c r="I723" s="5">
        <f t="shared" si="11"/>
        <v>4.5282059158226806E-2</v>
      </c>
    </row>
    <row r="724" spans="1:9" x14ac:dyDescent="0.2">
      <c r="A724" t="s">
        <v>330</v>
      </c>
      <c r="B724" t="str">
        <f>_xlfn.XLOOKUP(A724,'Country Code &amp; Info'!A:A,'Country Code &amp; Info'!B:B)</f>
        <v>Hungary</v>
      </c>
      <c r="C724" t="s">
        <v>626</v>
      </c>
      <c r="D724" t="s">
        <v>625</v>
      </c>
      <c r="E724" t="s">
        <v>624</v>
      </c>
      <c r="F724" t="s">
        <v>623</v>
      </c>
      <c r="G724">
        <v>2003</v>
      </c>
      <c r="H724" s="6">
        <v>198788.89061176</v>
      </c>
      <c r="I724" s="5">
        <f t="shared" si="11"/>
        <v>3.848619661541508E-2</v>
      </c>
    </row>
    <row r="725" spans="1:9" x14ac:dyDescent="0.2">
      <c r="A725" t="s">
        <v>330</v>
      </c>
      <c r="B725" t="str">
        <f>_xlfn.XLOOKUP(A725,'Country Code &amp; Info'!A:A,'Country Code &amp; Info'!B:B)</f>
        <v>Hungary</v>
      </c>
      <c r="C725" t="s">
        <v>626</v>
      </c>
      <c r="D725" t="s">
        <v>625</v>
      </c>
      <c r="E725" t="s">
        <v>624</v>
      </c>
      <c r="F725" t="s">
        <v>623</v>
      </c>
      <c r="G725">
        <v>2004</v>
      </c>
      <c r="H725" s="6">
        <v>208738.11162806401</v>
      </c>
      <c r="I725" s="5">
        <f t="shared" si="11"/>
        <v>5.0049180241843239E-2</v>
      </c>
    </row>
    <row r="726" spans="1:9" x14ac:dyDescent="0.2">
      <c r="A726" t="s">
        <v>330</v>
      </c>
      <c r="B726" t="str">
        <f>_xlfn.XLOOKUP(A726,'Country Code &amp; Info'!A:A,'Country Code &amp; Info'!B:B)</f>
        <v>Hungary</v>
      </c>
      <c r="C726" t="s">
        <v>626</v>
      </c>
      <c r="D726" t="s">
        <v>625</v>
      </c>
      <c r="E726" t="s">
        <v>624</v>
      </c>
      <c r="F726" t="s">
        <v>623</v>
      </c>
      <c r="G726">
        <v>2005</v>
      </c>
      <c r="H726" s="6">
        <v>217897.989116718</v>
      </c>
      <c r="I726" s="5">
        <f t="shared" si="11"/>
        <v>4.3882151741294617E-2</v>
      </c>
    </row>
    <row r="727" spans="1:9" x14ac:dyDescent="0.2">
      <c r="A727" t="s">
        <v>330</v>
      </c>
      <c r="B727" t="str">
        <f>_xlfn.XLOOKUP(A727,'Country Code &amp; Info'!A:A,'Country Code &amp; Info'!B:B)</f>
        <v>Hungary</v>
      </c>
      <c r="C727" t="s">
        <v>626</v>
      </c>
      <c r="D727" t="s">
        <v>625</v>
      </c>
      <c r="E727" t="s">
        <v>624</v>
      </c>
      <c r="F727" t="s">
        <v>623</v>
      </c>
      <c r="G727">
        <v>2006</v>
      </c>
      <c r="H727" s="6">
        <v>226289.61756972401</v>
      </c>
      <c r="I727" s="5">
        <f t="shared" si="11"/>
        <v>3.8511729672323858E-2</v>
      </c>
    </row>
    <row r="728" spans="1:9" x14ac:dyDescent="0.2">
      <c r="A728" t="s">
        <v>330</v>
      </c>
      <c r="B728" t="str">
        <f>_xlfn.XLOOKUP(A728,'Country Code &amp; Info'!A:A,'Country Code &amp; Info'!B:B)</f>
        <v>Hungary</v>
      </c>
      <c r="C728" t="s">
        <v>626</v>
      </c>
      <c r="D728" t="s">
        <v>625</v>
      </c>
      <c r="E728" t="s">
        <v>624</v>
      </c>
      <c r="F728" t="s">
        <v>623</v>
      </c>
      <c r="G728">
        <v>2007</v>
      </c>
      <c r="H728" s="6">
        <v>227273.438018833</v>
      </c>
      <c r="I728" s="5">
        <f t="shared" si="11"/>
        <v>4.3476163850331151E-3</v>
      </c>
    </row>
    <row r="729" spans="1:9" x14ac:dyDescent="0.2">
      <c r="A729" t="s">
        <v>330</v>
      </c>
      <c r="B729" t="str">
        <f>_xlfn.XLOOKUP(A729,'Country Code &amp; Info'!A:A,'Country Code &amp; Info'!B:B)</f>
        <v>Hungary</v>
      </c>
      <c r="C729" t="s">
        <v>626</v>
      </c>
      <c r="D729" t="s">
        <v>625</v>
      </c>
      <c r="E729" t="s">
        <v>624</v>
      </c>
      <c r="F729" t="s">
        <v>623</v>
      </c>
      <c r="G729">
        <v>2008</v>
      </c>
      <c r="H729" s="6">
        <v>229217.79191145601</v>
      </c>
      <c r="I729" s="5">
        <f t="shared" si="11"/>
        <v>8.5551303732285255E-3</v>
      </c>
    </row>
    <row r="730" spans="1:9" x14ac:dyDescent="0.2">
      <c r="A730" t="s">
        <v>330</v>
      </c>
      <c r="B730" t="str">
        <f>_xlfn.XLOOKUP(A730,'Country Code &amp; Info'!A:A,'Country Code &amp; Info'!B:B)</f>
        <v>Hungary</v>
      </c>
      <c r="C730" t="s">
        <v>626</v>
      </c>
      <c r="D730" t="s">
        <v>625</v>
      </c>
      <c r="E730" t="s">
        <v>624</v>
      </c>
      <c r="F730" t="s">
        <v>623</v>
      </c>
      <c r="G730">
        <v>2009</v>
      </c>
      <c r="H730" s="6">
        <v>214089.47710394999</v>
      </c>
      <c r="I730" s="5">
        <f t="shared" si="11"/>
        <v>-6.5999740601942025E-2</v>
      </c>
    </row>
    <row r="731" spans="1:9" x14ac:dyDescent="0.2">
      <c r="A731" t="s">
        <v>330</v>
      </c>
      <c r="B731" t="str">
        <f>_xlfn.XLOOKUP(A731,'Country Code &amp; Info'!A:A,'Country Code &amp; Info'!B:B)</f>
        <v>Hungary</v>
      </c>
      <c r="C731" t="s">
        <v>626</v>
      </c>
      <c r="D731" t="s">
        <v>625</v>
      </c>
      <c r="E731" t="s">
        <v>624</v>
      </c>
      <c r="F731" t="s">
        <v>623</v>
      </c>
      <c r="G731">
        <v>2010</v>
      </c>
      <c r="H731" s="6">
        <v>215550.37692025601</v>
      </c>
      <c r="I731" s="5">
        <f t="shared" si="11"/>
        <v>6.8237815144771563E-3</v>
      </c>
    </row>
    <row r="732" spans="1:9" x14ac:dyDescent="0.2">
      <c r="A732" t="s">
        <v>330</v>
      </c>
      <c r="B732" t="str">
        <f>_xlfn.XLOOKUP(A732,'Country Code &amp; Info'!A:A,'Country Code &amp; Info'!B:B)</f>
        <v>Hungary</v>
      </c>
      <c r="C732" t="s">
        <v>626</v>
      </c>
      <c r="D732" t="s">
        <v>625</v>
      </c>
      <c r="E732" t="s">
        <v>624</v>
      </c>
      <c r="F732" t="s">
        <v>623</v>
      </c>
      <c r="G732">
        <v>2011</v>
      </c>
      <c r="H732" s="6">
        <v>219132.64471111001</v>
      </c>
      <c r="I732" s="5">
        <f t="shared" si="11"/>
        <v>1.6619167370694354E-2</v>
      </c>
    </row>
    <row r="733" spans="1:9" x14ac:dyDescent="0.2">
      <c r="A733" t="s">
        <v>330</v>
      </c>
      <c r="B733" t="str">
        <f>_xlfn.XLOOKUP(A733,'Country Code &amp; Info'!A:A,'Country Code &amp; Info'!B:B)</f>
        <v>Hungary</v>
      </c>
      <c r="C733" t="s">
        <v>626</v>
      </c>
      <c r="D733" t="s">
        <v>625</v>
      </c>
      <c r="E733" t="s">
        <v>624</v>
      </c>
      <c r="F733" t="s">
        <v>623</v>
      </c>
      <c r="G733">
        <v>2012</v>
      </c>
      <c r="H733" s="6">
        <v>215530.58634602799</v>
      </c>
      <c r="I733" s="5">
        <f t="shared" si="11"/>
        <v>-1.6437798986229213E-2</v>
      </c>
    </row>
    <row r="734" spans="1:9" x14ac:dyDescent="0.2">
      <c r="A734" t="s">
        <v>330</v>
      </c>
      <c r="B734" t="str">
        <f>_xlfn.XLOOKUP(A734,'Country Code &amp; Info'!A:A,'Country Code &amp; Info'!B:B)</f>
        <v>Hungary</v>
      </c>
      <c r="C734" t="s">
        <v>626</v>
      </c>
      <c r="D734" t="s">
        <v>625</v>
      </c>
      <c r="E734" t="s">
        <v>624</v>
      </c>
      <c r="F734" t="s">
        <v>623</v>
      </c>
      <c r="G734">
        <v>2013</v>
      </c>
      <c r="H734" s="6">
        <v>220048.574508074</v>
      </c>
      <c r="I734" s="5">
        <f t="shared" si="11"/>
        <v>2.0962167080975203E-2</v>
      </c>
    </row>
    <row r="735" spans="1:9" x14ac:dyDescent="0.2">
      <c r="A735" t="s">
        <v>330</v>
      </c>
      <c r="B735" t="str">
        <f>_xlfn.XLOOKUP(A735,'Country Code &amp; Info'!A:A,'Country Code &amp; Info'!B:B)</f>
        <v>Hungary</v>
      </c>
      <c r="C735" t="s">
        <v>626</v>
      </c>
      <c r="D735" t="s">
        <v>625</v>
      </c>
      <c r="E735" t="s">
        <v>624</v>
      </c>
      <c r="F735" t="s">
        <v>623</v>
      </c>
      <c r="G735">
        <v>2014</v>
      </c>
      <c r="H735" s="6">
        <v>229351.64148570801</v>
      </c>
      <c r="I735" s="5">
        <f t="shared" si="11"/>
        <v>4.2277333531613781E-2</v>
      </c>
    </row>
    <row r="736" spans="1:9" x14ac:dyDescent="0.2">
      <c r="A736" t="s">
        <v>330</v>
      </c>
      <c r="B736" t="str">
        <f>_xlfn.XLOOKUP(A736,'Country Code &amp; Info'!A:A,'Country Code &amp; Info'!B:B)</f>
        <v>Hungary</v>
      </c>
      <c r="C736" t="s">
        <v>626</v>
      </c>
      <c r="D736" t="s">
        <v>625</v>
      </c>
      <c r="E736" t="s">
        <v>624</v>
      </c>
      <c r="F736" t="s">
        <v>623</v>
      </c>
      <c r="G736">
        <v>2015</v>
      </c>
      <c r="H736" s="6">
        <v>237074.24421640701</v>
      </c>
      <c r="I736" s="5">
        <f t="shared" si="11"/>
        <v>3.367145175274544E-2</v>
      </c>
    </row>
    <row r="737" spans="1:9" x14ac:dyDescent="0.2">
      <c r="A737" t="s">
        <v>330</v>
      </c>
      <c r="B737" t="str">
        <f>_xlfn.XLOOKUP(A737,'Country Code &amp; Info'!A:A,'Country Code &amp; Info'!B:B)</f>
        <v>Hungary</v>
      </c>
      <c r="C737" t="s">
        <v>626</v>
      </c>
      <c r="D737" t="s">
        <v>625</v>
      </c>
      <c r="E737" t="s">
        <v>624</v>
      </c>
      <c r="F737" t="s">
        <v>623</v>
      </c>
      <c r="G737">
        <v>2016</v>
      </c>
      <c r="H737" s="6">
        <v>242321.14173190101</v>
      </c>
      <c r="I737" s="5">
        <f t="shared" si="11"/>
        <v>2.213187490204338E-2</v>
      </c>
    </row>
    <row r="738" spans="1:9" x14ac:dyDescent="0.2">
      <c r="A738" t="s">
        <v>330</v>
      </c>
      <c r="B738" t="str">
        <f>_xlfn.XLOOKUP(A738,'Country Code &amp; Info'!A:A,'Country Code &amp; Info'!B:B)</f>
        <v>Hungary</v>
      </c>
      <c r="C738" t="s">
        <v>626</v>
      </c>
      <c r="D738" t="s">
        <v>625</v>
      </c>
      <c r="E738" t="s">
        <v>624</v>
      </c>
      <c r="F738" t="s">
        <v>623</v>
      </c>
      <c r="G738">
        <v>2017</v>
      </c>
      <c r="H738" s="6">
        <v>251986.630240395</v>
      </c>
      <c r="I738" s="5">
        <f t="shared" si="11"/>
        <v>3.9887103698065696E-2</v>
      </c>
    </row>
    <row r="739" spans="1:9" x14ac:dyDescent="0.2">
      <c r="A739" t="s">
        <v>330</v>
      </c>
      <c r="B739" t="str">
        <f>_xlfn.XLOOKUP(A739,'Country Code &amp; Info'!A:A,'Country Code &amp; Info'!B:B)</f>
        <v>Hungary</v>
      </c>
      <c r="C739" t="s">
        <v>626</v>
      </c>
      <c r="D739" t="s">
        <v>625</v>
      </c>
      <c r="E739" t="s">
        <v>624</v>
      </c>
      <c r="F739" t="s">
        <v>623</v>
      </c>
      <c r="G739">
        <v>2018</v>
      </c>
      <c r="H739" s="6">
        <v>263150.53967646998</v>
      </c>
      <c r="I739" s="5">
        <f t="shared" si="11"/>
        <v>4.4303578429635948E-2</v>
      </c>
    </row>
    <row r="740" spans="1:9" x14ac:dyDescent="0.2">
      <c r="A740" t="s">
        <v>330</v>
      </c>
      <c r="B740" t="str">
        <f>_xlfn.XLOOKUP(A740,'Country Code &amp; Info'!A:A,'Country Code &amp; Info'!B:B)</f>
        <v>Hungary</v>
      </c>
      <c r="C740" t="s">
        <v>626</v>
      </c>
      <c r="D740" t="s">
        <v>625</v>
      </c>
      <c r="E740" t="s">
        <v>624</v>
      </c>
      <c r="F740" t="s">
        <v>623</v>
      </c>
      <c r="G740">
        <v>2019</v>
      </c>
      <c r="H740" s="6">
        <v>272694.886237411</v>
      </c>
      <c r="I740" s="5">
        <f t="shared" si="11"/>
        <v>3.626953063700844E-2</v>
      </c>
    </row>
    <row r="741" spans="1:9" x14ac:dyDescent="0.2">
      <c r="A741" t="s">
        <v>330</v>
      </c>
      <c r="B741" t="str">
        <f>_xlfn.XLOOKUP(A741,'Country Code &amp; Info'!A:A,'Country Code &amp; Info'!B:B)</f>
        <v>Hungary</v>
      </c>
      <c r="C741" t="s">
        <v>626</v>
      </c>
      <c r="D741" t="s">
        <v>625</v>
      </c>
      <c r="E741" t="s">
        <v>624</v>
      </c>
      <c r="F741" t="s">
        <v>623</v>
      </c>
      <c r="G741">
        <v>2020</v>
      </c>
      <c r="H741" s="6">
        <v>278925.3</v>
      </c>
      <c r="I741" s="5">
        <f t="shared" si="11"/>
        <v>2.2847563621580802E-2</v>
      </c>
    </row>
    <row r="742" spans="1:9" x14ac:dyDescent="0.2">
      <c r="A742" t="s">
        <v>330</v>
      </c>
      <c r="B742" t="str">
        <f>_xlfn.XLOOKUP(A742,'Country Code &amp; Info'!A:A,'Country Code &amp; Info'!B:B)</f>
        <v>Hungary</v>
      </c>
      <c r="C742" t="s">
        <v>626</v>
      </c>
      <c r="D742" t="s">
        <v>625</v>
      </c>
      <c r="E742" t="s">
        <v>624</v>
      </c>
      <c r="F742" t="s">
        <v>623</v>
      </c>
      <c r="G742">
        <v>2021</v>
      </c>
      <c r="H742" s="6">
        <v>285049.7</v>
      </c>
      <c r="I742" s="5">
        <f t="shared" si="11"/>
        <v>2.1957133325661182E-2</v>
      </c>
    </row>
    <row r="743" spans="1:9" x14ac:dyDescent="0.2">
      <c r="A743" t="s">
        <v>330</v>
      </c>
      <c r="B743" t="str">
        <f>_xlfn.XLOOKUP(A743,'Country Code &amp; Info'!A:A,'Country Code &amp; Info'!B:B)</f>
        <v>Hungary</v>
      </c>
      <c r="C743" t="s">
        <v>626</v>
      </c>
      <c r="D743" t="s">
        <v>625</v>
      </c>
      <c r="E743" t="s">
        <v>624</v>
      </c>
      <c r="F743" t="s">
        <v>623</v>
      </c>
      <c r="G743">
        <v>2022</v>
      </c>
      <c r="H743" s="6">
        <v>291647.09999999998</v>
      </c>
      <c r="I743" s="5">
        <f t="shared" si="11"/>
        <v>2.3144735812737016E-2</v>
      </c>
    </row>
    <row r="744" spans="1:9" x14ac:dyDescent="0.2">
      <c r="A744" t="s">
        <v>330</v>
      </c>
      <c r="B744" t="str">
        <f>_xlfn.XLOOKUP(A744,'Country Code &amp; Info'!A:A,'Country Code &amp; Info'!B:B)</f>
        <v>Hungary</v>
      </c>
      <c r="C744" t="s">
        <v>626</v>
      </c>
      <c r="D744" t="s">
        <v>625</v>
      </c>
      <c r="E744" t="s">
        <v>624</v>
      </c>
      <c r="F744" t="s">
        <v>623</v>
      </c>
      <c r="G744">
        <v>2023</v>
      </c>
      <c r="H744" s="6">
        <v>298664.2</v>
      </c>
      <c r="I744" s="5">
        <f t="shared" si="11"/>
        <v>2.406024266999407E-2</v>
      </c>
    </row>
    <row r="745" spans="1:9" x14ac:dyDescent="0.2">
      <c r="A745" t="s">
        <v>330</v>
      </c>
      <c r="B745" t="str">
        <f>_xlfn.XLOOKUP(A745,'Country Code &amp; Info'!A:A,'Country Code &amp; Info'!B:B)</f>
        <v>Hungary</v>
      </c>
      <c r="C745" t="s">
        <v>626</v>
      </c>
      <c r="D745" t="s">
        <v>625</v>
      </c>
      <c r="E745" t="s">
        <v>624</v>
      </c>
      <c r="F745" t="s">
        <v>623</v>
      </c>
      <c r="G745">
        <v>2024</v>
      </c>
      <c r="H745" s="6">
        <v>305932.09999999998</v>
      </c>
      <c r="I745" s="5">
        <f t="shared" si="11"/>
        <v>2.433468758558921E-2</v>
      </c>
    </row>
    <row r="746" spans="1:9" x14ac:dyDescent="0.2">
      <c r="A746" t="s">
        <v>330</v>
      </c>
      <c r="B746" t="str">
        <f>_xlfn.XLOOKUP(A746,'Country Code &amp; Info'!A:A,'Country Code &amp; Info'!B:B)</f>
        <v>Hungary</v>
      </c>
      <c r="C746" t="s">
        <v>626</v>
      </c>
      <c r="D746" t="s">
        <v>625</v>
      </c>
      <c r="E746" t="s">
        <v>624</v>
      </c>
      <c r="F746" t="s">
        <v>623</v>
      </c>
      <c r="G746">
        <v>2025</v>
      </c>
      <c r="H746" s="6">
        <v>313337.5</v>
      </c>
      <c r="I746" s="5">
        <f t="shared" si="11"/>
        <v>2.420602480092815E-2</v>
      </c>
    </row>
    <row r="747" spans="1:9" x14ac:dyDescent="0.2">
      <c r="A747" t="s">
        <v>330</v>
      </c>
      <c r="B747" t="str">
        <f>_xlfn.XLOOKUP(A747,'Country Code &amp; Info'!A:A,'Country Code &amp; Info'!B:B)</f>
        <v>Hungary</v>
      </c>
      <c r="C747" t="s">
        <v>626</v>
      </c>
      <c r="D747" t="s">
        <v>625</v>
      </c>
      <c r="E747" t="s">
        <v>624</v>
      </c>
      <c r="F747" t="s">
        <v>623</v>
      </c>
      <c r="G747">
        <v>2026</v>
      </c>
      <c r="H747" s="6">
        <v>320754.5</v>
      </c>
      <c r="I747" s="5">
        <f t="shared" si="11"/>
        <v>2.3670961822316094E-2</v>
      </c>
    </row>
    <row r="748" spans="1:9" x14ac:dyDescent="0.2">
      <c r="A748" t="s">
        <v>330</v>
      </c>
      <c r="B748" t="str">
        <f>_xlfn.XLOOKUP(A748,'Country Code &amp; Info'!A:A,'Country Code &amp; Info'!B:B)</f>
        <v>Hungary</v>
      </c>
      <c r="C748" t="s">
        <v>626</v>
      </c>
      <c r="D748" t="s">
        <v>625</v>
      </c>
      <c r="E748" t="s">
        <v>624</v>
      </c>
      <c r="F748" t="s">
        <v>623</v>
      </c>
      <c r="G748">
        <v>2027</v>
      </c>
      <c r="H748" s="6">
        <v>328086.2</v>
      </c>
      <c r="I748" s="5">
        <f t="shared" si="11"/>
        <v>2.2857668403716946E-2</v>
      </c>
    </row>
    <row r="749" spans="1:9" x14ac:dyDescent="0.2">
      <c r="A749" t="s">
        <v>330</v>
      </c>
      <c r="B749" t="str">
        <f>_xlfn.XLOOKUP(A749,'Country Code &amp; Info'!A:A,'Country Code &amp; Info'!B:B)</f>
        <v>Hungary</v>
      </c>
      <c r="C749" t="s">
        <v>626</v>
      </c>
      <c r="D749" t="s">
        <v>625</v>
      </c>
      <c r="E749" t="s">
        <v>624</v>
      </c>
      <c r="F749" t="s">
        <v>623</v>
      </c>
      <c r="G749">
        <v>2028</v>
      </c>
      <c r="H749" s="6">
        <v>335258.2</v>
      </c>
      <c r="I749" s="5">
        <f t="shared" si="11"/>
        <v>2.1860108715331616E-2</v>
      </c>
    </row>
    <row r="750" spans="1:9" x14ac:dyDescent="0.2">
      <c r="A750" t="s">
        <v>330</v>
      </c>
      <c r="B750" t="str">
        <f>_xlfn.XLOOKUP(A750,'Country Code &amp; Info'!A:A,'Country Code &amp; Info'!B:B)</f>
        <v>Hungary</v>
      </c>
      <c r="C750" t="s">
        <v>626</v>
      </c>
      <c r="D750" t="s">
        <v>625</v>
      </c>
      <c r="E750" t="s">
        <v>624</v>
      </c>
      <c r="F750" t="s">
        <v>623</v>
      </c>
      <c r="G750">
        <v>2029</v>
      </c>
      <c r="H750" s="6">
        <v>342226.6</v>
      </c>
      <c r="I750" s="5">
        <f t="shared" si="11"/>
        <v>2.0785173934597223E-2</v>
      </c>
    </row>
    <row r="751" spans="1:9" x14ac:dyDescent="0.2">
      <c r="A751" t="s">
        <v>330</v>
      </c>
      <c r="B751" t="str">
        <f>_xlfn.XLOOKUP(A751,'Country Code &amp; Info'!A:A,'Country Code &amp; Info'!B:B)</f>
        <v>Hungary</v>
      </c>
      <c r="C751" t="s">
        <v>626</v>
      </c>
      <c r="D751" t="s">
        <v>625</v>
      </c>
      <c r="E751" t="s">
        <v>624</v>
      </c>
      <c r="F751" t="s">
        <v>623</v>
      </c>
      <c r="G751">
        <v>2030</v>
      </c>
      <c r="H751" s="6">
        <v>348972.4</v>
      </c>
      <c r="I751" s="5">
        <f t="shared" si="11"/>
        <v>1.9711501093135464E-2</v>
      </c>
    </row>
    <row r="752" spans="1:9" x14ac:dyDescent="0.2">
      <c r="A752" t="s">
        <v>330</v>
      </c>
      <c r="B752" t="str">
        <f>_xlfn.XLOOKUP(A752,'Country Code &amp; Info'!A:A,'Country Code &amp; Info'!B:B)</f>
        <v>Hungary</v>
      </c>
      <c r="C752" t="s">
        <v>626</v>
      </c>
      <c r="D752" t="s">
        <v>625</v>
      </c>
      <c r="E752" t="s">
        <v>624</v>
      </c>
      <c r="F752" t="s">
        <v>623</v>
      </c>
      <c r="G752">
        <v>2031</v>
      </c>
      <c r="H752" s="6">
        <v>355489</v>
      </c>
      <c r="I752" s="5">
        <f t="shared" si="11"/>
        <v>1.8673683076369185E-2</v>
      </c>
    </row>
    <row r="753" spans="1:9" x14ac:dyDescent="0.2">
      <c r="A753" t="s">
        <v>330</v>
      </c>
      <c r="B753" t="str">
        <f>_xlfn.XLOOKUP(A753,'Country Code &amp; Info'!A:A,'Country Code &amp; Info'!B:B)</f>
        <v>Hungary</v>
      </c>
      <c r="C753" t="s">
        <v>626</v>
      </c>
      <c r="D753" t="s">
        <v>625</v>
      </c>
      <c r="E753" t="s">
        <v>624</v>
      </c>
      <c r="F753" t="s">
        <v>623</v>
      </c>
      <c r="G753">
        <v>2032</v>
      </c>
      <c r="H753" s="6">
        <v>361733.8</v>
      </c>
      <c r="I753" s="5">
        <f t="shared" si="11"/>
        <v>1.7566788283181811E-2</v>
      </c>
    </row>
    <row r="754" spans="1:9" x14ac:dyDescent="0.2">
      <c r="A754" t="s">
        <v>330</v>
      </c>
      <c r="B754" t="str">
        <f>_xlfn.XLOOKUP(A754,'Country Code &amp; Info'!A:A,'Country Code &amp; Info'!B:B)</f>
        <v>Hungary</v>
      </c>
      <c r="C754" t="s">
        <v>626</v>
      </c>
      <c r="D754" t="s">
        <v>625</v>
      </c>
      <c r="E754" t="s">
        <v>624</v>
      </c>
      <c r="F754" t="s">
        <v>623</v>
      </c>
      <c r="G754">
        <v>2033</v>
      </c>
      <c r="H754" s="6">
        <v>367686.5</v>
      </c>
      <c r="I754" s="5">
        <f t="shared" si="11"/>
        <v>1.6456023739003678E-2</v>
      </c>
    </row>
    <row r="755" spans="1:9" x14ac:dyDescent="0.2">
      <c r="A755" t="s">
        <v>330</v>
      </c>
      <c r="B755" t="str">
        <f>_xlfn.XLOOKUP(A755,'Country Code &amp; Info'!A:A,'Country Code &amp; Info'!B:B)</f>
        <v>Hungary</v>
      </c>
      <c r="C755" t="s">
        <v>626</v>
      </c>
      <c r="D755" t="s">
        <v>625</v>
      </c>
      <c r="E755" t="s">
        <v>624</v>
      </c>
      <c r="F755" t="s">
        <v>623</v>
      </c>
      <c r="G755">
        <v>2034</v>
      </c>
      <c r="H755" s="6">
        <v>373330.9</v>
      </c>
      <c r="I755" s="5">
        <f t="shared" si="11"/>
        <v>1.5351121131724987E-2</v>
      </c>
    </row>
    <row r="756" spans="1:9" x14ac:dyDescent="0.2">
      <c r="A756" t="s">
        <v>330</v>
      </c>
      <c r="B756" t="str">
        <f>_xlfn.XLOOKUP(A756,'Country Code &amp; Info'!A:A,'Country Code &amp; Info'!B:B)</f>
        <v>Hungary</v>
      </c>
      <c r="C756" t="s">
        <v>626</v>
      </c>
      <c r="D756" t="s">
        <v>625</v>
      </c>
      <c r="E756" t="s">
        <v>624</v>
      </c>
      <c r="F756" t="s">
        <v>623</v>
      </c>
      <c r="G756">
        <v>2035</v>
      </c>
      <c r="H756" s="6">
        <v>378670.4</v>
      </c>
      <c r="I756" s="5">
        <f t="shared" si="11"/>
        <v>1.4302325363370727E-2</v>
      </c>
    </row>
    <row r="757" spans="1:9" x14ac:dyDescent="0.2">
      <c r="A757" t="s">
        <v>330</v>
      </c>
      <c r="B757" t="str">
        <f>_xlfn.XLOOKUP(A757,'Country Code &amp; Info'!A:A,'Country Code &amp; Info'!B:B)</f>
        <v>Hungary</v>
      </c>
      <c r="C757" t="s">
        <v>626</v>
      </c>
      <c r="D757" t="s">
        <v>625</v>
      </c>
      <c r="E757" t="s">
        <v>624</v>
      </c>
      <c r="F757" t="s">
        <v>623</v>
      </c>
      <c r="G757">
        <v>2036</v>
      </c>
      <c r="H757" s="6">
        <v>383755.1</v>
      </c>
      <c r="I757" s="5">
        <f t="shared" si="11"/>
        <v>1.3427772543087579E-2</v>
      </c>
    </row>
    <row r="758" spans="1:9" x14ac:dyDescent="0.2">
      <c r="A758" t="s">
        <v>330</v>
      </c>
      <c r="B758" t="str">
        <f>_xlfn.XLOOKUP(A758,'Country Code &amp; Info'!A:A,'Country Code &amp; Info'!B:B)</f>
        <v>Hungary</v>
      </c>
      <c r="C758" t="s">
        <v>626</v>
      </c>
      <c r="D758" t="s">
        <v>625</v>
      </c>
      <c r="E758" t="s">
        <v>624</v>
      </c>
      <c r="F758" t="s">
        <v>623</v>
      </c>
      <c r="G758">
        <v>2037</v>
      </c>
      <c r="H758" s="6">
        <v>388668.6</v>
      </c>
      <c r="I758" s="5">
        <f t="shared" si="11"/>
        <v>1.2803738634352912E-2</v>
      </c>
    </row>
    <row r="759" spans="1:9" x14ac:dyDescent="0.2">
      <c r="A759" t="s">
        <v>330</v>
      </c>
      <c r="B759" t="str">
        <f>_xlfn.XLOOKUP(A759,'Country Code &amp; Info'!A:A,'Country Code &amp; Info'!B:B)</f>
        <v>Hungary</v>
      </c>
      <c r="C759" t="s">
        <v>626</v>
      </c>
      <c r="D759" t="s">
        <v>625</v>
      </c>
      <c r="E759" t="s">
        <v>624</v>
      </c>
      <c r="F759" t="s">
        <v>623</v>
      </c>
      <c r="G759">
        <v>2038</v>
      </c>
      <c r="H759" s="6">
        <v>393493.1</v>
      </c>
      <c r="I759" s="5">
        <f t="shared" si="11"/>
        <v>1.2412888512218334E-2</v>
      </c>
    </row>
    <row r="760" spans="1:9" x14ac:dyDescent="0.2">
      <c r="A760" t="s">
        <v>330</v>
      </c>
      <c r="B760" t="str">
        <f>_xlfn.XLOOKUP(A760,'Country Code &amp; Info'!A:A,'Country Code &amp; Info'!B:B)</f>
        <v>Hungary</v>
      </c>
      <c r="C760" t="s">
        <v>626</v>
      </c>
      <c r="D760" t="s">
        <v>625</v>
      </c>
      <c r="E760" t="s">
        <v>624</v>
      </c>
      <c r="F760" t="s">
        <v>623</v>
      </c>
      <c r="G760">
        <v>2039</v>
      </c>
      <c r="H760" s="6">
        <v>398293.4</v>
      </c>
      <c r="I760" s="5">
        <f t="shared" si="11"/>
        <v>1.2199197393804484E-2</v>
      </c>
    </row>
    <row r="761" spans="1:9" x14ac:dyDescent="0.2">
      <c r="A761" t="s">
        <v>330</v>
      </c>
      <c r="B761" t="str">
        <f>_xlfn.XLOOKUP(A761,'Country Code &amp; Info'!A:A,'Country Code &amp; Info'!B:B)</f>
        <v>Hungary</v>
      </c>
      <c r="C761" t="s">
        <v>626</v>
      </c>
      <c r="D761" t="s">
        <v>625</v>
      </c>
      <c r="E761" t="s">
        <v>624</v>
      </c>
      <c r="F761" t="s">
        <v>623</v>
      </c>
      <c r="G761">
        <v>2040</v>
      </c>
      <c r="H761" s="6">
        <v>403123.20000000001</v>
      </c>
      <c r="I761" s="5">
        <f t="shared" si="11"/>
        <v>1.2126236588404504E-2</v>
      </c>
    </row>
    <row r="762" spans="1:9" x14ac:dyDescent="0.2">
      <c r="A762" t="s">
        <v>330</v>
      </c>
      <c r="B762" t="str">
        <f>_xlfn.XLOOKUP(A762,'Country Code &amp; Info'!A:A,'Country Code &amp; Info'!B:B)</f>
        <v>Hungary</v>
      </c>
      <c r="C762" t="s">
        <v>626</v>
      </c>
      <c r="D762" t="s">
        <v>625</v>
      </c>
      <c r="E762" t="s">
        <v>624</v>
      </c>
      <c r="F762" t="s">
        <v>623</v>
      </c>
      <c r="G762">
        <v>2041</v>
      </c>
      <c r="H762" s="6">
        <v>408039.5</v>
      </c>
      <c r="I762" s="5">
        <f t="shared" si="11"/>
        <v>1.2195527322664601E-2</v>
      </c>
    </row>
    <row r="763" spans="1:9" x14ac:dyDescent="0.2">
      <c r="A763" t="s">
        <v>330</v>
      </c>
      <c r="B763" t="str">
        <f>_xlfn.XLOOKUP(A763,'Country Code &amp; Info'!A:A,'Country Code &amp; Info'!B:B)</f>
        <v>Hungary</v>
      </c>
      <c r="C763" t="s">
        <v>626</v>
      </c>
      <c r="D763" t="s">
        <v>625</v>
      </c>
      <c r="E763" t="s">
        <v>624</v>
      </c>
      <c r="F763" t="s">
        <v>623</v>
      </c>
      <c r="G763">
        <v>2042</v>
      </c>
      <c r="H763" s="6">
        <v>413093.1</v>
      </c>
      <c r="I763" s="5">
        <f t="shared" si="11"/>
        <v>1.2385075464507622E-2</v>
      </c>
    </row>
    <row r="764" spans="1:9" x14ac:dyDescent="0.2">
      <c r="A764" t="s">
        <v>330</v>
      </c>
      <c r="B764" t="str">
        <f>_xlfn.XLOOKUP(A764,'Country Code &amp; Info'!A:A,'Country Code &amp; Info'!B:B)</f>
        <v>Hungary</v>
      </c>
      <c r="C764" t="s">
        <v>626</v>
      </c>
      <c r="D764" t="s">
        <v>625</v>
      </c>
      <c r="E764" t="s">
        <v>624</v>
      </c>
      <c r="F764" t="s">
        <v>623</v>
      </c>
      <c r="G764">
        <v>2043</v>
      </c>
      <c r="H764" s="6">
        <v>418314</v>
      </c>
      <c r="I764" s="5">
        <f t="shared" si="11"/>
        <v>1.2638555328084777E-2</v>
      </c>
    </row>
    <row r="765" spans="1:9" x14ac:dyDescent="0.2">
      <c r="A765" t="s">
        <v>330</v>
      </c>
      <c r="B765" t="str">
        <f>_xlfn.XLOOKUP(A765,'Country Code &amp; Info'!A:A,'Country Code &amp; Info'!B:B)</f>
        <v>Hungary</v>
      </c>
      <c r="C765" t="s">
        <v>626</v>
      </c>
      <c r="D765" t="s">
        <v>625</v>
      </c>
      <c r="E765" t="s">
        <v>624</v>
      </c>
      <c r="F765" t="s">
        <v>623</v>
      </c>
      <c r="G765">
        <v>2044</v>
      </c>
      <c r="H765" s="6">
        <v>423702.6</v>
      </c>
      <c r="I765" s="5">
        <f t="shared" si="11"/>
        <v>1.2881710867912455E-2</v>
      </c>
    </row>
    <row r="766" spans="1:9" x14ac:dyDescent="0.2">
      <c r="A766" t="s">
        <v>330</v>
      </c>
      <c r="B766" t="str">
        <f>_xlfn.XLOOKUP(A766,'Country Code &amp; Info'!A:A,'Country Code &amp; Info'!B:B)</f>
        <v>Hungary</v>
      </c>
      <c r="C766" t="s">
        <v>626</v>
      </c>
      <c r="D766" t="s">
        <v>625</v>
      </c>
      <c r="E766" t="s">
        <v>624</v>
      </c>
      <c r="F766" t="s">
        <v>623</v>
      </c>
      <c r="G766">
        <v>2045</v>
      </c>
      <c r="H766" s="6">
        <v>429238.7</v>
      </c>
      <c r="I766" s="5">
        <f t="shared" si="11"/>
        <v>1.3066004315291035E-2</v>
      </c>
    </row>
    <row r="767" spans="1:9" x14ac:dyDescent="0.2">
      <c r="A767" t="s">
        <v>330</v>
      </c>
      <c r="B767" t="str">
        <f>_xlfn.XLOOKUP(A767,'Country Code &amp; Info'!A:A,'Country Code &amp; Info'!B:B)</f>
        <v>Hungary</v>
      </c>
      <c r="C767" t="s">
        <v>626</v>
      </c>
      <c r="D767" t="s">
        <v>625</v>
      </c>
      <c r="E767" t="s">
        <v>624</v>
      </c>
      <c r="F767" t="s">
        <v>623</v>
      </c>
      <c r="G767">
        <v>2046</v>
      </c>
      <c r="H767" s="6">
        <v>434898.2</v>
      </c>
      <c r="I767" s="5">
        <f t="shared" si="11"/>
        <v>1.3184971438968685E-2</v>
      </c>
    </row>
    <row r="768" spans="1:9" x14ac:dyDescent="0.2">
      <c r="A768" t="s">
        <v>330</v>
      </c>
      <c r="B768" t="str">
        <f>_xlfn.XLOOKUP(A768,'Country Code &amp; Info'!A:A,'Country Code &amp; Info'!B:B)</f>
        <v>Hungary</v>
      </c>
      <c r="C768" t="s">
        <v>626</v>
      </c>
      <c r="D768" t="s">
        <v>625</v>
      </c>
      <c r="E768" t="s">
        <v>624</v>
      </c>
      <c r="F768" t="s">
        <v>623</v>
      </c>
      <c r="G768">
        <v>2047</v>
      </c>
      <c r="H768" s="6">
        <v>440701.6</v>
      </c>
      <c r="I768" s="5">
        <f t="shared" si="11"/>
        <v>1.3344272291768489E-2</v>
      </c>
    </row>
    <row r="769" spans="1:9" x14ac:dyDescent="0.2">
      <c r="A769" t="s">
        <v>330</v>
      </c>
      <c r="B769" t="str">
        <f>_xlfn.XLOOKUP(A769,'Country Code &amp; Info'!A:A,'Country Code &amp; Info'!B:B)</f>
        <v>Hungary</v>
      </c>
      <c r="C769" t="s">
        <v>626</v>
      </c>
      <c r="D769" t="s">
        <v>625</v>
      </c>
      <c r="E769" t="s">
        <v>624</v>
      </c>
      <c r="F769" t="s">
        <v>623</v>
      </c>
      <c r="G769">
        <v>2048</v>
      </c>
      <c r="H769" s="6">
        <v>446623.1</v>
      </c>
      <c r="I769" s="5">
        <f t="shared" si="11"/>
        <v>1.3436529388593188E-2</v>
      </c>
    </row>
    <row r="770" spans="1:9" x14ac:dyDescent="0.2">
      <c r="A770" t="s">
        <v>330</v>
      </c>
      <c r="B770" t="str">
        <f>_xlfn.XLOOKUP(A770,'Country Code &amp; Info'!A:A,'Country Code &amp; Info'!B:B)</f>
        <v>Hungary</v>
      </c>
      <c r="C770" t="s">
        <v>626</v>
      </c>
      <c r="D770" t="s">
        <v>625</v>
      </c>
      <c r="E770" t="s">
        <v>624</v>
      </c>
      <c r="F770" t="s">
        <v>623</v>
      </c>
      <c r="G770">
        <v>2049</v>
      </c>
      <c r="H770" s="6">
        <v>452628.8</v>
      </c>
      <c r="I770" s="5">
        <f t="shared" si="11"/>
        <v>1.3446908590263318E-2</v>
      </c>
    </row>
    <row r="771" spans="1:9" x14ac:dyDescent="0.2">
      <c r="A771" t="s">
        <v>330</v>
      </c>
      <c r="B771" t="str">
        <f>_xlfn.XLOOKUP(A771,'Country Code &amp; Info'!A:A,'Country Code &amp; Info'!B:B)</f>
        <v>Hungary</v>
      </c>
      <c r="C771" t="s">
        <v>626</v>
      </c>
      <c r="D771" t="s">
        <v>625</v>
      </c>
      <c r="E771" t="s">
        <v>624</v>
      </c>
      <c r="F771" t="s">
        <v>623</v>
      </c>
      <c r="G771">
        <v>2050</v>
      </c>
      <c r="H771" s="6">
        <v>458688.5</v>
      </c>
      <c r="I771" s="5">
        <f t="shared" ref="I771:I834" si="12">IF(A771=A770, H771/H770-1, 0)</f>
        <v>1.3387791497138535E-2</v>
      </c>
    </row>
    <row r="772" spans="1:9" x14ac:dyDescent="0.2">
      <c r="A772" t="s">
        <v>330</v>
      </c>
      <c r="B772" t="str">
        <f>_xlfn.XLOOKUP(A772,'Country Code &amp; Info'!A:A,'Country Code &amp; Info'!B:B)</f>
        <v>Hungary</v>
      </c>
      <c r="C772" t="s">
        <v>626</v>
      </c>
      <c r="D772" t="s">
        <v>625</v>
      </c>
      <c r="E772" t="s">
        <v>624</v>
      </c>
      <c r="F772" t="s">
        <v>623</v>
      </c>
      <c r="G772">
        <v>2051</v>
      </c>
      <c r="H772" s="6">
        <v>464796.7</v>
      </c>
      <c r="I772" s="5">
        <f t="shared" si="12"/>
        <v>1.3316662615260766E-2</v>
      </c>
    </row>
    <row r="773" spans="1:9" x14ac:dyDescent="0.2">
      <c r="A773" t="s">
        <v>330</v>
      </c>
      <c r="B773" t="str">
        <f>_xlfn.XLOOKUP(A773,'Country Code &amp; Info'!A:A,'Country Code &amp; Info'!B:B)</f>
        <v>Hungary</v>
      </c>
      <c r="C773" t="s">
        <v>626</v>
      </c>
      <c r="D773" t="s">
        <v>625</v>
      </c>
      <c r="E773" t="s">
        <v>624</v>
      </c>
      <c r="F773" t="s">
        <v>623</v>
      </c>
      <c r="G773">
        <v>2052</v>
      </c>
      <c r="H773" s="6">
        <v>470934.9</v>
      </c>
      <c r="I773" s="5">
        <f t="shared" si="12"/>
        <v>1.3206203916680259E-2</v>
      </c>
    </row>
    <row r="774" spans="1:9" x14ac:dyDescent="0.2">
      <c r="A774" t="s">
        <v>330</v>
      </c>
      <c r="B774" t="str">
        <f>_xlfn.XLOOKUP(A774,'Country Code &amp; Info'!A:A,'Country Code &amp; Info'!B:B)</f>
        <v>Hungary</v>
      </c>
      <c r="C774" t="s">
        <v>626</v>
      </c>
      <c r="D774" t="s">
        <v>625</v>
      </c>
      <c r="E774" t="s">
        <v>624</v>
      </c>
      <c r="F774" t="s">
        <v>623</v>
      </c>
      <c r="G774">
        <v>2053</v>
      </c>
      <c r="H774" s="6">
        <v>477144.5</v>
      </c>
      <c r="I774" s="5">
        <f t="shared" si="12"/>
        <v>1.3185686599145541E-2</v>
      </c>
    </row>
    <row r="775" spans="1:9" x14ac:dyDescent="0.2">
      <c r="A775" t="s">
        <v>330</v>
      </c>
      <c r="B775" t="str">
        <f>_xlfn.XLOOKUP(A775,'Country Code &amp; Info'!A:A,'Country Code &amp; Info'!B:B)</f>
        <v>Hungary</v>
      </c>
      <c r="C775" t="s">
        <v>626</v>
      </c>
      <c r="D775" t="s">
        <v>625</v>
      </c>
      <c r="E775" t="s">
        <v>624</v>
      </c>
      <c r="F775" t="s">
        <v>623</v>
      </c>
      <c r="G775">
        <v>2054</v>
      </c>
      <c r="H775" s="6">
        <v>483464.3</v>
      </c>
      <c r="I775" s="5">
        <f t="shared" si="12"/>
        <v>1.3245044216165125E-2</v>
      </c>
    </row>
    <row r="776" spans="1:9" x14ac:dyDescent="0.2">
      <c r="A776" t="s">
        <v>330</v>
      </c>
      <c r="B776" t="str">
        <f>_xlfn.XLOOKUP(A776,'Country Code &amp; Info'!A:A,'Country Code &amp; Info'!B:B)</f>
        <v>Hungary</v>
      </c>
      <c r="C776" t="s">
        <v>626</v>
      </c>
      <c r="D776" t="s">
        <v>625</v>
      </c>
      <c r="E776" t="s">
        <v>624</v>
      </c>
      <c r="F776" t="s">
        <v>623</v>
      </c>
      <c r="G776">
        <v>2055</v>
      </c>
      <c r="H776" s="6">
        <v>489929.2</v>
      </c>
      <c r="I776" s="5">
        <f t="shared" si="12"/>
        <v>1.3372031812897145E-2</v>
      </c>
    </row>
    <row r="777" spans="1:9" x14ac:dyDescent="0.2">
      <c r="A777" t="s">
        <v>330</v>
      </c>
      <c r="B777" t="str">
        <f>_xlfn.XLOOKUP(A777,'Country Code &amp; Info'!A:A,'Country Code &amp; Info'!B:B)</f>
        <v>Hungary</v>
      </c>
      <c r="C777" t="s">
        <v>626</v>
      </c>
      <c r="D777" t="s">
        <v>625</v>
      </c>
      <c r="E777" t="s">
        <v>624</v>
      </c>
      <c r="F777" t="s">
        <v>623</v>
      </c>
      <c r="G777">
        <v>2056</v>
      </c>
      <c r="H777" s="6">
        <v>496574.3</v>
      </c>
      <c r="I777" s="5">
        <f t="shared" si="12"/>
        <v>1.3563388342642035E-2</v>
      </c>
    </row>
    <row r="778" spans="1:9" x14ac:dyDescent="0.2">
      <c r="A778" t="s">
        <v>330</v>
      </c>
      <c r="B778" t="str">
        <f>_xlfn.XLOOKUP(A778,'Country Code &amp; Info'!A:A,'Country Code &amp; Info'!B:B)</f>
        <v>Hungary</v>
      </c>
      <c r="C778" t="s">
        <v>626</v>
      </c>
      <c r="D778" t="s">
        <v>625</v>
      </c>
      <c r="E778" t="s">
        <v>624</v>
      </c>
      <c r="F778" t="s">
        <v>623</v>
      </c>
      <c r="G778">
        <v>2057</v>
      </c>
      <c r="H778" s="6">
        <v>503433.4</v>
      </c>
      <c r="I778" s="5">
        <f t="shared" si="12"/>
        <v>1.3812837273294409E-2</v>
      </c>
    </row>
    <row r="779" spans="1:9" x14ac:dyDescent="0.2">
      <c r="A779" t="s">
        <v>330</v>
      </c>
      <c r="B779" t="str">
        <f>_xlfn.XLOOKUP(A779,'Country Code &amp; Info'!A:A,'Country Code &amp; Info'!B:B)</f>
        <v>Hungary</v>
      </c>
      <c r="C779" t="s">
        <v>626</v>
      </c>
      <c r="D779" t="s">
        <v>625</v>
      </c>
      <c r="E779" t="s">
        <v>624</v>
      </c>
      <c r="F779" t="s">
        <v>623</v>
      </c>
      <c r="G779">
        <v>2058</v>
      </c>
      <c r="H779" s="6">
        <v>510521.59999999998</v>
      </c>
      <c r="I779" s="5">
        <f t="shared" si="12"/>
        <v>1.4079717396580982E-2</v>
      </c>
    </row>
    <row r="780" spans="1:9" x14ac:dyDescent="0.2">
      <c r="A780" t="s">
        <v>330</v>
      </c>
      <c r="B780" t="str">
        <f>_xlfn.XLOOKUP(A780,'Country Code &amp; Info'!A:A,'Country Code &amp; Info'!B:B)</f>
        <v>Hungary</v>
      </c>
      <c r="C780" t="s">
        <v>626</v>
      </c>
      <c r="D780" t="s">
        <v>625</v>
      </c>
      <c r="E780" t="s">
        <v>624</v>
      </c>
      <c r="F780" t="s">
        <v>623</v>
      </c>
      <c r="G780">
        <v>2059</v>
      </c>
      <c r="H780" s="6">
        <v>517819</v>
      </c>
      <c r="I780" s="5">
        <f t="shared" si="12"/>
        <v>1.4294008324035712E-2</v>
      </c>
    </row>
    <row r="781" spans="1:9" x14ac:dyDescent="0.2">
      <c r="A781" t="s">
        <v>330</v>
      </c>
      <c r="B781" t="str">
        <f>_xlfn.XLOOKUP(A781,'Country Code &amp; Info'!A:A,'Country Code &amp; Info'!B:B)</f>
        <v>Hungary</v>
      </c>
      <c r="C781" t="s">
        <v>626</v>
      </c>
      <c r="D781" t="s">
        <v>625</v>
      </c>
      <c r="E781" t="s">
        <v>624</v>
      </c>
      <c r="F781" t="s">
        <v>623</v>
      </c>
      <c r="G781">
        <v>2060</v>
      </c>
      <c r="H781" s="6">
        <v>525283.9</v>
      </c>
      <c r="I781" s="5">
        <f t="shared" si="12"/>
        <v>1.4416041126339652E-2</v>
      </c>
    </row>
    <row r="782" spans="1:9" x14ac:dyDescent="0.2">
      <c r="A782" t="s">
        <v>304</v>
      </c>
      <c r="B782" t="str">
        <f>_xlfn.XLOOKUP(A782,'Country Code &amp; Info'!A:A,'Country Code &amp; Info'!B:B)</f>
        <v>Iceland</v>
      </c>
      <c r="C782" t="s">
        <v>626</v>
      </c>
      <c r="D782" t="s">
        <v>625</v>
      </c>
      <c r="E782" t="s">
        <v>624</v>
      </c>
      <c r="F782" t="s">
        <v>623</v>
      </c>
      <c r="G782">
        <v>1990</v>
      </c>
      <c r="H782" s="6">
        <v>7306.1780848503404</v>
      </c>
      <c r="I782" s="5">
        <f t="shared" si="12"/>
        <v>0</v>
      </c>
    </row>
    <row r="783" spans="1:9" x14ac:dyDescent="0.2">
      <c r="A783" t="s">
        <v>304</v>
      </c>
      <c r="B783" t="str">
        <f>_xlfn.XLOOKUP(A783,'Country Code &amp; Info'!A:A,'Country Code &amp; Info'!B:B)</f>
        <v>Iceland</v>
      </c>
      <c r="C783" t="s">
        <v>626</v>
      </c>
      <c r="D783" t="s">
        <v>625</v>
      </c>
      <c r="E783" t="s">
        <v>624</v>
      </c>
      <c r="F783" t="s">
        <v>623</v>
      </c>
      <c r="G783">
        <v>1991</v>
      </c>
      <c r="H783" s="6">
        <v>7289.8469129556997</v>
      </c>
      <c r="I783" s="5">
        <f t="shared" si="12"/>
        <v>-2.2352551094400042E-3</v>
      </c>
    </row>
    <row r="784" spans="1:9" x14ac:dyDescent="0.2">
      <c r="A784" t="s">
        <v>304</v>
      </c>
      <c r="B784" t="str">
        <f>_xlfn.XLOOKUP(A784,'Country Code &amp; Info'!A:A,'Country Code &amp; Info'!B:B)</f>
        <v>Iceland</v>
      </c>
      <c r="C784" t="s">
        <v>626</v>
      </c>
      <c r="D784" t="s">
        <v>625</v>
      </c>
      <c r="E784" t="s">
        <v>624</v>
      </c>
      <c r="F784" t="s">
        <v>623</v>
      </c>
      <c r="G784">
        <v>1992</v>
      </c>
      <c r="H784" s="6">
        <v>7043.8951948925896</v>
      </c>
      <c r="I784" s="5">
        <f t="shared" si="12"/>
        <v>-3.3738941434558578E-2</v>
      </c>
    </row>
    <row r="785" spans="1:9" x14ac:dyDescent="0.2">
      <c r="A785" t="s">
        <v>304</v>
      </c>
      <c r="B785" t="str">
        <f>_xlfn.XLOOKUP(A785,'Country Code &amp; Info'!A:A,'Country Code &amp; Info'!B:B)</f>
        <v>Iceland</v>
      </c>
      <c r="C785" t="s">
        <v>626</v>
      </c>
      <c r="D785" t="s">
        <v>625</v>
      </c>
      <c r="E785" t="s">
        <v>624</v>
      </c>
      <c r="F785" t="s">
        <v>623</v>
      </c>
      <c r="G785">
        <v>1993</v>
      </c>
      <c r="H785" s="6">
        <v>7136.4131986932598</v>
      </c>
      <c r="I785" s="5">
        <f t="shared" si="12"/>
        <v>1.3134494656841689E-2</v>
      </c>
    </row>
    <row r="786" spans="1:9" x14ac:dyDescent="0.2">
      <c r="A786" t="s">
        <v>304</v>
      </c>
      <c r="B786" t="str">
        <f>_xlfn.XLOOKUP(A786,'Country Code &amp; Info'!A:A,'Country Code &amp; Info'!B:B)</f>
        <v>Iceland</v>
      </c>
      <c r="C786" t="s">
        <v>626</v>
      </c>
      <c r="D786" t="s">
        <v>625</v>
      </c>
      <c r="E786" t="s">
        <v>624</v>
      </c>
      <c r="F786" t="s">
        <v>623</v>
      </c>
      <c r="G786">
        <v>1994</v>
      </c>
      <c r="H786" s="6">
        <v>7393.9562126554802</v>
      </c>
      <c r="I786" s="5">
        <f t="shared" si="12"/>
        <v>3.6088579345346483E-2</v>
      </c>
    </row>
    <row r="787" spans="1:9" x14ac:dyDescent="0.2">
      <c r="A787" t="s">
        <v>304</v>
      </c>
      <c r="B787" t="str">
        <f>_xlfn.XLOOKUP(A787,'Country Code &amp; Info'!A:A,'Country Code &amp; Info'!B:B)</f>
        <v>Iceland</v>
      </c>
      <c r="C787" t="s">
        <v>626</v>
      </c>
      <c r="D787" t="s">
        <v>625</v>
      </c>
      <c r="E787" t="s">
        <v>624</v>
      </c>
      <c r="F787" t="s">
        <v>623</v>
      </c>
      <c r="G787">
        <v>1995</v>
      </c>
      <c r="H787" s="6">
        <v>7402.5763608418802</v>
      </c>
      <c r="I787" s="5">
        <f t="shared" si="12"/>
        <v>1.1658370618485847E-3</v>
      </c>
    </row>
    <row r="788" spans="1:9" x14ac:dyDescent="0.2">
      <c r="A788" t="s">
        <v>304</v>
      </c>
      <c r="B788" t="str">
        <f>_xlfn.XLOOKUP(A788,'Country Code &amp; Info'!A:A,'Country Code &amp; Info'!B:B)</f>
        <v>Iceland</v>
      </c>
      <c r="C788" t="s">
        <v>626</v>
      </c>
      <c r="D788" t="s">
        <v>625</v>
      </c>
      <c r="E788" t="s">
        <v>624</v>
      </c>
      <c r="F788" t="s">
        <v>623</v>
      </c>
      <c r="G788">
        <v>1996</v>
      </c>
      <c r="H788" s="6">
        <v>7756.7942609586498</v>
      </c>
      <c r="I788" s="5">
        <f t="shared" si="12"/>
        <v>4.7850624275962872E-2</v>
      </c>
    </row>
    <row r="789" spans="1:9" x14ac:dyDescent="0.2">
      <c r="A789" t="s">
        <v>304</v>
      </c>
      <c r="B789" t="str">
        <f>_xlfn.XLOOKUP(A789,'Country Code &amp; Info'!A:A,'Country Code &amp; Info'!B:B)</f>
        <v>Iceland</v>
      </c>
      <c r="C789" t="s">
        <v>626</v>
      </c>
      <c r="D789" t="s">
        <v>625</v>
      </c>
      <c r="E789" t="s">
        <v>624</v>
      </c>
      <c r="F789" t="s">
        <v>623</v>
      </c>
      <c r="G789">
        <v>1997</v>
      </c>
      <c r="H789" s="6">
        <v>8137.9002712445799</v>
      </c>
      <c r="I789" s="5">
        <f t="shared" si="12"/>
        <v>4.9131896175731438E-2</v>
      </c>
    </row>
    <row r="790" spans="1:9" x14ac:dyDescent="0.2">
      <c r="A790" t="s">
        <v>304</v>
      </c>
      <c r="B790" t="str">
        <f>_xlfn.XLOOKUP(A790,'Country Code &amp; Info'!A:A,'Country Code &amp; Info'!B:B)</f>
        <v>Iceland</v>
      </c>
      <c r="C790" t="s">
        <v>626</v>
      </c>
      <c r="D790" t="s">
        <v>625</v>
      </c>
      <c r="E790" t="s">
        <v>624</v>
      </c>
      <c r="F790" t="s">
        <v>623</v>
      </c>
      <c r="G790">
        <v>1998</v>
      </c>
      <c r="H790" s="6">
        <v>8709.0676946221392</v>
      </c>
      <c r="I790" s="5">
        <f t="shared" si="12"/>
        <v>7.0186092768399932E-2</v>
      </c>
    </row>
    <row r="791" spans="1:9" x14ac:dyDescent="0.2">
      <c r="A791" t="s">
        <v>304</v>
      </c>
      <c r="B791" t="str">
        <f>_xlfn.XLOOKUP(A791,'Country Code &amp; Info'!A:A,'Country Code &amp; Info'!B:B)</f>
        <v>Iceland</v>
      </c>
      <c r="C791" t="s">
        <v>626</v>
      </c>
      <c r="D791" t="s">
        <v>625</v>
      </c>
      <c r="E791" t="s">
        <v>624</v>
      </c>
      <c r="F791" t="s">
        <v>623</v>
      </c>
      <c r="G791">
        <v>1999</v>
      </c>
      <c r="H791" s="6">
        <v>9048.2419485113096</v>
      </c>
      <c r="I791" s="5">
        <f t="shared" si="12"/>
        <v>3.8944955508683377E-2</v>
      </c>
    </row>
    <row r="792" spans="1:9" x14ac:dyDescent="0.2">
      <c r="A792" t="s">
        <v>304</v>
      </c>
      <c r="B792" t="str">
        <f>_xlfn.XLOOKUP(A792,'Country Code &amp; Info'!A:A,'Country Code &amp; Info'!B:B)</f>
        <v>Iceland</v>
      </c>
      <c r="C792" t="s">
        <v>626</v>
      </c>
      <c r="D792" t="s">
        <v>625</v>
      </c>
      <c r="E792" t="s">
        <v>624</v>
      </c>
      <c r="F792" t="s">
        <v>623</v>
      </c>
      <c r="G792">
        <v>2000</v>
      </c>
      <c r="H792" s="6">
        <v>9464.7321354874803</v>
      </c>
      <c r="I792" s="5">
        <f t="shared" si="12"/>
        <v>4.602995690723044E-2</v>
      </c>
    </row>
    <row r="793" spans="1:9" x14ac:dyDescent="0.2">
      <c r="A793" t="s">
        <v>304</v>
      </c>
      <c r="B793" t="str">
        <f>_xlfn.XLOOKUP(A793,'Country Code &amp; Info'!A:A,'Country Code &amp; Info'!B:B)</f>
        <v>Iceland</v>
      </c>
      <c r="C793" t="s">
        <v>626</v>
      </c>
      <c r="D793" t="s">
        <v>625</v>
      </c>
      <c r="E793" t="s">
        <v>624</v>
      </c>
      <c r="F793" t="s">
        <v>623</v>
      </c>
      <c r="G793">
        <v>2001</v>
      </c>
      <c r="H793" s="6">
        <v>9836.4630101306193</v>
      </c>
      <c r="I793" s="5">
        <f t="shared" si="12"/>
        <v>3.9275371909296197E-2</v>
      </c>
    </row>
    <row r="794" spans="1:9" x14ac:dyDescent="0.2">
      <c r="A794" t="s">
        <v>304</v>
      </c>
      <c r="B794" t="str">
        <f>_xlfn.XLOOKUP(A794,'Country Code &amp; Info'!A:A,'Country Code &amp; Info'!B:B)</f>
        <v>Iceland</v>
      </c>
      <c r="C794" t="s">
        <v>626</v>
      </c>
      <c r="D794" t="s">
        <v>625</v>
      </c>
      <c r="E794" t="s">
        <v>624</v>
      </c>
      <c r="F794" t="s">
        <v>623</v>
      </c>
      <c r="G794">
        <v>2002</v>
      </c>
      <c r="H794" s="6">
        <v>9890.6133578596</v>
      </c>
      <c r="I794" s="5">
        <f t="shared" si="12"/>
        <v>5.5050629147093133E-3</v>
      </c>
    </row>
    <row r="795" spans="1:9" x14ac:dyDescent="0.2">
      <c r="A795" t="s">
        <v>304</v>
      </c>
      <c r="B795" t="str">
        <f>_xlfn.XLOOKUP(A795,'Country Code &amp; Info'!A:A,'Country Code &amp; Info'!B:B)</f>
        <v>Iceland</v>
      </c>
      <c r="C795" t="s">
        <v>626</v>
      </c>
      <c r="D795" t="s">
        <v>625</v>
      </c>
      <c r="E795" t="s">
        <v>624</v>
      </c>
      <c r="F795" t="s">
        <v>623</v>
      </c>
      <c r="G795">
        <v>2003</v>
      </c>
      <c r="H795" s="6">
        <v>10123.7065023717</v>
      </c>
      <c r="I795" s="5">
        <f t="shared" si="12"/>
        <v>2.3567107122519637E-2</v>
      </c>
    </row>
    <row r="796" spans="1:9" x14ac:dyDescent="0.2">
      <c r="A796" t="s">
        <v>304</v>
      </c>
      <c r="B796" t="str">
        <f>_xlfn.XLOOKUP(A796,'Country Code &amp; Info'!A:A,'Country Code &amp; Info'!B:B)</f>
        <v>Iceland</v>
      </c>
      <c r="C796" t="s">
        <v>626</v>
      </c>
      <c r="D796" t="s">
        <v>625</v>
      </c>
      <c r="E796" t="s">
        <v>624</v>
      </c>
      <c r="F796" t="s">
        <v>623</v>
      </c>
      <c r="G796">
        <v>2004</v>
      </c>
      <c r="H796" s="6">
        <v>10941.123419290499</v>
      </c>
      <c r="I796" s="5">
        <f t="shared" si="12"/>
        <v>8.0742850133723287E-2</v>
      </c>
    </row>
    <row r="797" spans="1:9" x14ac:dyDescent="0.2">
      <c r="A797" t="s">
        <v>304</v>
      </c>
      <c r="B797" t="str">
        <f>_xlfn.XLOOKUP(A797,'Country Code &amp; Info'!A:A,'Country Code &amp; Info'!B:B)</f>
        <v>Iceland</v>
      </c>
      <c r="C797" t="s">
        <v>626</v>
      </c>
      <c r="D797" t="s">
        <v>625</v>
      </c>
      <c r="E797" t="s">
        <v>624</v>
      </c>
      <c r="F797" t="s">
        <v>623</v>
      </c>
      <c r="G797">
        <v>2005</v>
      </c>
      <c r="H797" s="6">
        <v>11640.3187356134</v>
      </c>
      <c r="I797" s="5">
        <f t="shared" si="12"/>
        <v>6.390525812825909E-2</v>
      </c>
    </row>
    <row r="798" spans="1:9" x14ac:dyDescent="0.2">
      <c r="A798" t="s">
        <v>304</v>
      </c>
      <c r="B798" t="str">
        <f>_xlfn.XLOOKUP(A798,'Country Code &amp; Info'!A:A,'Country Code &amp; Info'!B:B)</f>
        <v>Iceland</v>
      </c>
      <c r="C798" t="s">
        <v>626</v>
      </c>
      <c r="D798" t="s">
        <v>625</v>
      </c>
      <c r="E798" t="s">
        <v>624</v>
      </c>
      <c r="F798" t="s">
        <v>623</v>
      </c>
      <c r="G798">
        <v>2006</v>
      </c>
      <c r="H798" s="6">
        <v>12224.335391203</v>
      </c>
      <c r="I798" s="5">
        <f t="shared" si="12"/>
        <v>5.0171878352678556E-2</v>
      </c>
    </row>
    <row r="799" spans="1:9" x14ac:dyDescent="0.2">
      <c r="A799" t="s">
        <v>304</v>
      </c>
      <c r="B799" t="str">
        <f>_xlfn.XLOOKUP(A799,'Country Code &amp; Info'!A:A,'Country Code &amp; Info'!B:B)</f>
        <v>Iceland</v>
      </c>
      <c r="C799" t="s">
        <v>626</v>
      </c>
      <c r="D799" t="s">
        <v>625</v>
      </c>
      <c r="E799" t="s">
        <v>624</v>
      </c>
      <c r="F799" t="s">
        <v>623</v>
      </c>
      <c r="G799">
        <v>2007</v>
      </c>
      <c r="H799" s="6">
        <v>13376.8798167689</v>
      </c>
      <c r="I799" s="5">
        <f t="shared" si="12"/>
        <v>9.4282788281095931E-2</v>
      </c>
    </row>
    <row r="800" spans="1:9" x14ac:dyDescent="0.2">
      <c r="A800" t="s">
        <v>304</v>
      </c>
      <c r="B800" t="str">
        <f>_xlfn.XLOOKUP(A800,'Country Code &amp; Info'!A:A,'Country Code &amp; Info'!B:B)</f>
        <v>Iceland</v>
      </c>
      <c r="C800" t="s">
        <v>626</v>
      </c>
      <c r="D800" t="s">
        <v>625</v>
      </c>
      <c r="E800" t="s">
        <v>624</v>
      </c>
      <c r="F800" t="s">
        <v>623</v>
      </c>
      <c r="G800">
        <v>2008</v>
      </c>
      <c r="H800" s="6">
        <v>13598.7908659283</v>
      </c>
      <c r="I800" s="5">
        <f t="shared" si="12"/>
        <v>1.6589148755094429E-2</v>
      </c>
    </row>
    <row r="801" spans="1:9" x14ac:dyDescent="0.2">
      <c r="A801" t="s">
        <v>304</v>
      </c>
      <c r="B801" t="str">
        <f>_xlfn.XLOOKUP(A801,'Country Code &amp; Info'!A:A,'Country Code &amp; Info'!B:B)</f>
        <v>Iceland</v>
      </c>
      <c r="C801" t="s">
        <v>626</v>
      </c>
      <c r="D801" t="s">
        <v>625</v>
      </c>
      <c r="E801" t="s">
        <v>624</v>
      </c>
      <c r="F801" t="s">
        <v>623</v>
      </c>
      <c r="G801">
        <v>2009</v>
      </c>
      <c r="H801" s="6">
        <v>12714.154922067301</v>
      </c>
      <c r="I801" s="5">
        <f t="shared" si="12"/>
        <v>-6.5052544199164841E-2</v>
      </c>
    </row>
    <row r="802" spans="1:9" x14ac:dyDescent="0.2">
      <c r="A802" t="s">
        <v>304</v>
      </c>
      <c r="B802" t="str">
        <f>_xlfn.XLOOKUP(A802,'Country Code &amp; Info'!A:A,'Country Code &amp; Info'!B:B)</f>
        <v>Iceland</v>
      </c>
      <c r="C802" t="s">
        <v>626</v>
      </c>
      <c r="D802" t="s">
        <v>625</v>
      </c>
      <c r="E802" t="s">
        <v>624</v>
      </c>
      <c r="F802" t="s">
        <v>623</v>
      </c>
      <c r="G802">
        <v>2010</v>
      </c>
      <c r="H802" s="6">
        <v>12255.728715977801</v>
      </c>
      <c r="I802" s="5">
        <f t="shared" si="12"/>
        <v>-3.6056364650224104E-2</v>
      </c>
    </row>
    <row r="803" spans="1:9" x14ac:dyDescent="0.2">
      <c r="A803" t="s">
        <v>304</v>
      </c>
      <c r="B803" t="str">
        <f>_xlfn.XLOOKUP(A803,'Country Code &amp; Info'!A:A,'Country Code &amp; Info'!B:B)</f>
        <v>Iceland</v>
      </c>
      <c r="C803" t="s">
        <v>626</v>
      </c>
      <c r="D803" t="s">
        <v>625</v>
      </c>
      <c r="E803" t="s">
        <v>624</v>
      </c>
      <c r="F803" t="s">
        <v>623</v>
      </c>
      <c r="G803">
        <v>2011</v>
      </c>
      <c r="H803" s="6">
        <v>12496.3116038184</v>
      </c>
      <c r="I803" s="5">
        <f t="shared" si="12"/>
        <v>1.9630239328564114E-2</v>
      </c>
    </row>
    <row r="804" spans="1:9" x14ac:dyDescent="0.2">
      <c r="A804" t="s">
        <v>304</v>
      </c>
      <c r="B804" t="str">
        <f>_xlfn.XLOOKUP(A804,'Country Code &amp; Info'!A:A,'Country Code &amp; Info'!B:B)</f>
        <v>Iceland</v>
      </c>
      <c r="C804" t="s">
        <v>626</v>
      </c>
      <c r="D804" t="s">
        <v>625</v>
      </c>
      <c r="E804" t="s">
        <v>624</v>
      </c>
      <c r="F804" t="s">
        <v>623</v>
      </c>
      <c r="G804">
        <v>2012</v>
      </c>
      <c r="H804" s="6">
        <v>12661.170442926399</v>
      </c>
      <c r="I804" s="5">
        <f t="shared" si="12"/>
        <v>1.3192599891445056E-2</v>
      </c>
    </row>
    <row r="805" spans="1:9" x14ac:dyDescent="0.2">
      <c r="A805" t="s">
        <v>304</v>
      </c>
      <c r="B805" t="str">
        <f>_xlfn.XLOOKUP(A805,'Country Code &amp; Info'!A:A,'Country Code &amp; Info'!B:B)</f>
        <v>Iceland</v>
      </c>
      <c r="C805" t="s">
        <v>626</v>
      </c>
      <c r="D805" t="s">
        <v>625</v>
      </c>
      <c r="E805" t="s">
        <v>624</v>
      </c>
      <c r="F805" t="s">
        <v>623</v>
      </c>
      <c r="G805">
        <v>2013</v>
      </c>
      <c r="H805" s="6">
        <v>13206.6311213474</v>
      </c>
      <c r="I805" s="5">
        <f t="shared" si="12"/>
        <v>4.3081378682943372E-2</v>
      </c>
    </row>
    <row r="806" spans="1:9" x14ac:dyDescent="0.2">
      <c r="A806" t="s">
        <v>304</v>
      </c>
      <c r="B806" t="str">
        <f>_xlfn.XLOOKUP(A806,'Country Code &amp; Info'!A:A,'Country Code &amp; Info'!B:B)</f>
        <v>Iceland</v>
      </c>
      <c r="C806" t="s">
        <v>626</v>
      </c>
      <c r="D806" t="s">
        <v>625</v>
      </c>
      <c r="E806" t="s">
        <v>624</v>
      </c>
      <c r="F806" t="s">
        <v>623</v>
      </c>
      <c r="G806">
        <v>2014</v>
      </c>
      <c r="H806" s="6">
        <v>13497.2227764075</v>
      </c>
      <c r="I806" s="5">
        <f t="shared" si="12"/>
        <v>2.200346571279499E-2</v>
      </c>
    </row>
    <row r="807" spans="1:9" x14ac:dyDescent="0.2">
      <c r="A807" t="s">
        <v>304</v>
      </c>
      <c r="B807" t="str">
        <f>_xlfn.XLOOKUP(A807,'Country Code &amp; Info'!A:A,'Country Code &amp; Info'!B:B)</f>
        <v>Iceland</v>
      </c>
      <c r="C807" t="s">
        <v>626</v>
      </c>
      <c r="D807" t="s">
        <v>625</v>
      </c>
      <c r="E807" t="s">
        <v>624</v>
      </c>
      <c r="F807" t="s">
        <v>623</v>
      </c>
      <c r="G807">
        <v>2015</v>
      </c>
      <c r="H807" s="6">
        <v>14079.1309454658</v>
      </c>
      <c r="I807" s="5">
        <f t="shared" si="12"/>
        <v>4.3113178073599601E-2</v>
      </c>
    </row>
    <row r="808" spans="1:9" x14ac:dyDescent="0.2">
      <c r="A808" t="s">
        <v>304</v>
      </c>
      <c r="B808" t="str">
        <f>_xlfn.XLOOKUP(A808,'Country Code &amp; Info'!A:A,'Country Code &amp; Info'!B:B)</f>
        <v>Iceland</v>
      </c>
      <c r="C808" t="s">
        <v>626</v>
      </c>
      <c r="D808" t="s">
        <v>625</v>
      </c>
      <c r="E808" t="s">
        <v>624</v>
      </c>
      <c r="F808" t="s">
        <v>623</v>
      </c>
      <c r="G808">
        <v>2016</v>
      </c>
      <c r="H808" s="6">
        <v>15132.454121393899</v>
      </c>
      <c r="I808" s="5">
        <f t="shared" si="12"/>
        <v>7.481450240132359E-2</v>
      </c>
    </row>
    <row r="809" spans="1:9" x14ac:dyDescent="0.2">
      <c r="A809" t="s">
        <v>304</v>
      </c>
      <c r="B809" t="str">
        <f>_xlfn.XLOOKUP(A809,'Country Code &amp; Info'!A:A,'Country Code &amp; Info'!B:B)</f>
        <v>Iceland</v>
      </c>
      <c r="C809" t="s">
        <v>626</v>
      </c>
      <c r="D809" t="s">
        <v>625</v>
      </c>
      <c r="E809" t="s">
        <v>624</v>
      </c>
      <c r="F809" t="s">
        <v>623</v>
      </c>
      <c r="G809">
        <v>2017</v>
      </c>
      <c r="H809" s="6">
        <v>15683.6124866394</v>
      </c>
      <c r="I809" s="5">
        <f t="shared" si="12"/>
        <v>3.6422272344198703E-2</v>
      </c>
    </row>
    <row r="810" spans="1:9" x14ac:dyDescent="0.2">
      <c r="A810" t="s">
        <v>304</v>
      </c>
      <c r="B810" t="str">
        <f>_xlfn.XLOOKUP(A810,'Country Code &amp; Info'!A:A,'Country Code &amp; Info'!B:B)</f>
        <v>Iceland</v>
      </c>
      <c r="C810" t="s">
        <v>626</v>
      </c>
      <c r="D810" t="s">
        <v>625</v>
      </c>
      <c r="E810" t="s">
        <v>624</v>
      </c>
      <c r="F810" t="s">
        <v>623</v>
      </c>
      <c r="G810">
        <v>2018</v>
      </c>
      <c r="H810" s="6">
        <v>16129.536487429101</v>
      </c>
      <c r="I810" s="5">
        <f t="shared" si="12"/>
        <v>2.8432480155294204E-2</v>
      </c>
    </row>
    <row r="811" spans="1:9" x14ac:dyDescent="0.2">
      <c r="A811" t="s">
        <v>304</v>
      </c>
      <c r="B811" t="str">
        <f>_xlfn.XLOOKUP(A811,'Country Code &amp; Info'!A:A,'Country Code &amp; Info'!B:B)</f>
        <v>Iceland</v>
      </c>
      <c r="C811" t="s">
        <v>626</v>
      </c>
      <c r="D811" t="s">
        <v>625</v>
      </c>
      <c r="E811" t="s">
        <v>624</v>
      </c>
      <c r="F811" t="s">
        <v>623</v>
      </c>
      <c r="G811">
        <v>2019</v>
      </c>
      <c r="H811" s="6">
        <v>16554.200092210998</v>
      </c>
      <c r="I811" s="5">
        <f t="shared" si="12"/>
        <v>2.6328320414716666E-2</v>
      </c>
    </row>
    <row r="812" spans="1:9" x14ac:dyDescent="0.2">
      <c r="A812" t="s">
        <v>304</v>
      </c>
      <c r="B812" t="str">
        <f>_xlfn.XLOOKUP(A812,'Country Code &amp; Info'!A:A,'Country Code &amp; Info'!B:B)</f>
        <v>Iceland</v>
      </c>
      <c r="C812" t="s">
        <v>626</v>
      </c>
      <c r="D812" t="s">
        <v>625</v>
      </c>
      <c r="E812" t="s">
        <v>624</v>
      </c>
      <c r="F812" t="s">
        <v>623</v>
      </c>
      <c r="G812">
        <v>2020</v>
      </c>
      <c r="H812" s="6">
        <v>16877.54</v>
      </c>
      <c r="I812" s="5">
        <f t="shared" si="12"/>
        <v>1.9532197628874703E-2</v>
      </c>
    </row>
    <row r="813" spans="1:9" x14ac:dyDescent="0.2">
      <c r="A813" t="s">
        <v>304</v>
      </c>
      <c r="B813" t="str">
        <f>_xlfn.XLOOKUP(A813,'Country Code &amp; Info'!A:A,'Country Code &amp; Info'!B:B)</f>
        <v>Iceland</v>
      </c>
      <c r="C813" t="s">
        <v>626</v>
      </c>
      <c r="D813" t="s">
        <v>625</v>
      </c>
      <c r="E813" t="s">
        <v>624</v>
      </c>
      <c r="F813" t="s">
        <v>623</v>
      </c>
      <c r="G813">
        <v>2021</v>
      </c>
      <c r="H813" s="6">
        <v>17214.830000000002</v>
      </c>
      <c r="I813" s="5">
        <f t="shared" si="12"/>
        <v>1.9984547511070927E-2</v>
      </c>
    </row>
    <row r="814" spans="1:9" x14ac:dyDescent="0.2">
      <c r="A814" t="s">
        <v>304</v>
      </c>
      <c r="B814" t="str">
        <f>_xlfn.XLOOKUP(A814,'Country Code &amp; Info'!A:A,'Country Code &amp; Info'!B:B)</f>
        <v>Iceland</v>
      </c>
      <c r="C814" t="s">
        <v>626</v>
      </c>
      <c r="D814" t="s">
        <v>625</v>
      </c>
      <c r="E814" t="s">
        <v>624</v>
      </c>
      <c r="F814" t="s">
        <v>623</v>
      </c>
      <c r="G814">
        <v>2022</v>
      </c>
      <c r="H814" s="6">
        <v>17580.48</v>
      </c>
      <c r="I814" s="5">
        <f t="shared" si="12"/>
        <v>2.1240407253513283E-2</v>
      </c>
    </row>
    <row r="815" spans="1:9" x14ac:dyDescent="0.2">
      <c r="A815" t="s">
        <v>304</v>
      </c>
      <c r="B815" t="str">
        <f>_xlfn.XLOOKUP(A815,'Country Code &amp; Info'!A:A,'Country Code &amp; Info'!B:B)</f>
        <v>Iceland</v>
      </c>
      <c r="C815" t="s">
        <v>626</v>
      </c>
      <c r="D815" t="s">
        <v>625</v>
      </c>
      <c r="E815" t="s">
        <v>624</v>
      </c>
      <c r="F815" t="s">
        <v>623</v>
      </c>
      <c r="G815">
        <v>2023</v>
      </c>
      <c r="H815" s="6">
        <v>17971.8</v>
      </c>
      <c r="I815" s="5">
        <f t="shared" si="12"/>
        <v>2.2258777917326444E-2</v>
      </c>
    </row>
    <row r="816" spans="1:9" x14ac:dyDescent="0.2">
      <c r="A816" t="s">
        <v>304</v>
      </c>
      <c r="B816" t="str">
        <f>_xlfn.XLOOKUP(A816,'Country Code &amp; Info'!A:A,'Country Code &amp; Info'!B:B)</f>
        <v>Iceland</v>
      </c>
      <c r="C816" t="s">
        <v>626</v>
      </c>
      <c r="D816" t="s">
        <v>625</v>
      </c>
      <c r="E816" t="s">
        <v>624</v>
      </c>
      <c r="F816" t="s">
        <v>623</v>
      </c>
      <c r="G816">
        <v>2024</v>
      </c>
      <c r="H816" s="6">
        <v>18384.79</v>
      </c>
      <c r="I816" s="5">
        <f t="shared" si="12"/>
        <v>2.2979890717679918E-2</v>
      </c>
    </row>
    <row r="817" spans="1:9" x14ac:dyDescent="0.2">
      <c r="A817" t="s">
        <v>304</v>
      </c>
      <c r="B817" t="str">
        <f>_xlfn.XLOOKUP(A817,'Country Code &amp; Info'!A:A,'Country Code &amp; Info'!B:B)</f>
        <v>Iceland</v>
      </c>
      <c r="C817" t="s">
        <v>626</v>
      </c>
      <c r="D817" t="s">
        <v>625</v>
      </c>
      <c r="E817" t="s">
        <v>624</v>
      </c>
      <c r="F817" t="s">
        <v>623</v>
      </c>
      <c r="G817">
        <v>2025</v>
      </c>
      <c r="H817" s="6">
        <v>18816.7</v>
      </c>
      <c r="I817" s="5">
        <f t="shared" si="12"/>
        <v>2.3492789419949922E-2</v>
      </c>
    </row>
    <row r="818" spans="1:9" x14ac:dyDescent="0.2">
      <c r="A818" t="s">
        <v>304</v>
      </c>
      <c r="B818" t="str">
        <f>_xlfn.XLOOKUP(A818,'Country Code &amp; Info'!A:A,'Country Code &amp; Info'!B:B)</f>
        <v>Iceland</v>
      </c>
      <c r="C818" t="s">
        <v>626</v>
      </c>
      <c r="D818" t="s">
        <v>625</v>
      </c>
      <c r="E818" t="s">
        <v>624</v>
      </c>
      <c r="F818" t="s">
        <v>623</v>
      </c>
      <c r="G818">
        <v>2026</v>
      </c>
      <c r="H818" s="6">
        <v>19263.75</v>
      </c>
      <c r="I818" s="5">
        <f t="shared" si="12"/>
        <v>2.3758151004161121E-2</v>
      </c>
    </row>
    <row r="819" spans="1:9" x14ac:dyDescent="0.2">
      <c r="A819" t="s">
        <v>304</v>
      </c>
      <c r="B819" t="str">
        <f>_xlfn.XLOOKUP(A819,'Country Code &amp; Info'!A:A,'Country Code &amp; Info'!B:B)</f>
        <v>Iceland</v>
      </c>
      <c r="C819" t="s">
        <v>626</v>
      </c>
      <c r="D819" t="s">
        <v>625</v>
      </c>
      <c r="E819" t="s">
        <v>624</v>
      </c>
      <c r="F819" t="s">
        <v>623</v>
      </c>
      <c r="G819">
        <v>2027</v>
      </c>
      <c r="H819" s="6">
        <v>19725.689999999999</v>
      </c>
      <c r="I819" s="5">
        <f t="shared" si="12"/>
        <v>2.3979754720653945E-2</v>
      </c>
    </row>
    <row r="820" spans="1:9" x14ac:dyDescent="0.2">
      <c r="A820" t="s">
        <v>304</v>
      </c>
      <c r="B820" t="str">
        <f>_xlfn.XLOOKUP(A820,'Country Code &amp; Info'!A:A,'Country Code &amp; Info'!B:B)</f>
        <v>Iceland</v>
      </c>
      <c r="C820" t="s">
        <v>626</v>
      </c>
      <c r="D820" t="s">
        <v>625</v>
      </c>
      <c r="E820" t="s">
        <v>624</v>
      </c>
      <c r="F820" t="s">
        <v>623</v>
      </c>
      <c r="G820">
        <v>2028</v>
      </c>
      <c r="H820" s="6">
        <v>20201.63</v>
      </c>
      <c r="I820" s="5">
        <f t="shared" si="12"/>
        <v>2.4127926576966496E-2</v>
      </c>
    </row>
    <row r="821" spans="1:9" x14ac:dyDescent="0.2">
      <c r="A821" t="s">
        <v>304</v>
      </c>
      <c r="B821" t="str">
        <f>_xlfn.XLOOKUP(A821,'Country Code &amp; Info'!A:A,'Country Code &amp; Info'!B:B)</f>
        <v>Iceland</v>
      </c>
      <c r="C821" t="s">
        <v>626</v>
      </c>
      <c r="D821" t="s">
        <v>625</v>
      </c>
      <c r="E821" t="s">
        <v>624</v>
      </c>
      <c r="F821" t="s">
        <v>623</v>
      </c>
      <c r="G821">
        <v>2029</v>
      </c>
      <c r="H821" s="6">
        <v>20691.400000000001</v>
      </c>
      <c r="I821" s="5">
        <f t="shared" si="12"/>
        <v>2.4244083274468364E-2</v>
      </c>
    </row>
    <row r="822" spans="1:9" x14ac:dyDescent="0.2">
      <c r="A822" t="s">
        <v>304</v>
      </c>
      <c r="B822" t="str">
        <f>_xlfn.XLOOKUP(A822,'Country Code &amp; Info'!A:A,'Country Code &amp; Info'!B:B)</f>
        <v>Iceland</v>
      </c>
      <c r="C822" t="s">
        <v>626</v>
      </c>
      <c r="D822" t="s">
        <v>625</v>
      </c>
      <c r="E822" t="s">
        <v>624</v>
      </c>
      <c r="F822" t="s">
        <v>623</v>
      </c>
      <c r="G822">
        <v>2030</v>
      </c>
      <c r="H822" s="6">
        <v>21195.11</v>
      </c>
      <c r="I822" s="5">
        <f t="shared" si="12"/>
        <v>2.4343930328542207E-2</v>
      </c>
    </row>
    <row r="823" spans="1:9" x14ac:dyDescent="0.2">
      <c r="A823" t="s">
        <v>304</v>
      </c>
      <c r="B823" t="str">
        <f>_xlfn.XLOOKUP(A823,'Country Code &amp; Info'!A:A,'Country Code &amp; Info'!B:B)</f>
        <v>Iceland</v>
      </c>
      <c r="C823" t="s">
        <v>626</v>
      </c>
      <c r="D823" t="s">
        <v>625</v>
      </c>
      <c r="E823" t="s">
        <v>624</v>
      </c>
      <c r="F823" t="s">
        <v>623</v>
      </c>
      <c r="G823">
        <v>2031</v>
      </c>
      <c r="H823" s="6">
        <v>21713.08</v>
      </c>
      <c r="I823" s="5">
        <f t="shared" si="12"/>
        <v>2.4438184090575632E-2</v>
      </c>
    </row>
    <row r="824" spans="1:9" x14ac:dyDescent="0.2">
      <c r="A824" t="s">
        <v>304</v>
      </c>
      <c r="B824" t="str">
        <f>_xlfn.XLOOKUP(A824,'Country Code &amp; Info'!A:A,'Country Code &amp; Info'!B:B)</f>
        <v>Iceland</v>
      </c>
      <c r="C824" t="s">
        <v>626</v>
      </c>
      <c r="D824" t="s">
        <v>625</v>
      </c>
      <c r="E824" t="s">
        <v>624</v>
      </c>
      <c r="F824" t="s">
        <v>623</v>
      </c>
      <c r="G824">
        <v>2032</v>
      </c>
      <c r="H824" s="6">
        <v>22245.64</v>
      </c>
      <c r="I824" s="5">
        <f t="shared" si="12"/>
        <v>2.4527151376036782E-2</v>
      </c>
    </row>
    <row r="825" spans="1:9" x14ac:dyDescent="0.2">
      <c r="A825" t="s">
        <v>304</v>
      </c>
      <c r="B825" t="str">
        <f>_xlfn.XLOOKUP(A825,'Country Code &amp; Info'!A:A,'Country Code &amp; Info'!B:B)</f>
        <v>Iceland</v>
      </c>
      <c r="C825" t="s">
        <v>626</v>
      </c>
      <c r="D825" t="s">
        <v>625</v>
      </c>
      <c r="E825" t="s">
        <v>624</v>
      </c>
      <c r="F825" t="s">
        <v>623</v>
      </c>
      <c r="G825">
        <v>2033</v>
      </c>
      <c r="H825" s="6">
        <v>22792.91</v>
      </c>
      <c r="I825" s="5">
        <f t="shared" si="12"/>
        <v>2.4601225228853885E-2</v>
      </c>
    </row>
    <row r="826" spans="1:9" x14ac:dyDescent="0.2">
      <c r="A826" t="s">
        <v>304</v>
      </c>
      <c r="B826" t="str">
        <f>_xlfn.XLOOKUP(A826,'Country Code &amp; Info'!A:A,'Country Code &amp; Info'!B:B)</f>
        <v>Iceland</v>
      </c>
      <c r="C826" t="s">
        <v>626</v>
      </c>
      <c r="D826" t="s">
        <v>625</v>
      </c>
      <c r="E826" t="s">
        <v>624</v>
      </c>
      <c r="F826" t="s">
        <v>623</v>
      </c>
      <c r="G826">
        <v>2034</v>
      </c>
      <c r="H826" s="6">
        <v>23354.94</v>
      </c>
      <c r="I826" s="5">
        <f t="shared" si="12"/>
        <v>2.4658106402385638E-2</v>
      </c>
    </row>
    <row r="827" spans="1:9" x14ac:dyDescent="0.2">
      <c r="A827" t="s">
        <v>304</v>
      </c>
      <c r="B827" t="str">
        <f>_xlfn.XLOOKUP(A827,'Country Code &amp; Info'!A:A,'Country Code &amp; Info'!B:B)</f>
        <v>Iceland</v>
      </c>
      <c r="C827" t="s">
        <v>626</v>
      </c>
      <c r="D827" t="s">
        <v>625</v>
      </c>
      <c r="E827" t="s">
        <v>624</v>
      </c>
      <c r="F827" t="s">
        <v>623</v>
      </c>
      <c r="G827">
        <v>2035</v>
      </c>
      <c r="H827" s="6">
        <v>23931.85</v>
      </c>
      <c r="I827" s="5">
        <f t="shared" si="12"/>
        <v>2.4701840381520901E-2</v>
      </c>
    </row>
    <row r="828" spans="1:9" x14ac:dyDescent="0.2">
      <c r="A828" t="s">
        <v>304</v>
      </c>
      <c r="B828" t="str">
        <f>_xlfn.XLOOKUP(A828,'Country Code &amp; Info'!A:A,'Country Code &amp; Info'!B:B)</f>
        <v>Iceland</v>
      </c>
      <c r="C828" t="s">
        <v>626</v>
      </c>
      <c r="D828" t="s">
        <v>625</v>
      </c>
      <c r="E828" t="s">
        <v>624</v>
      </c>
      <c r="F828" t="s">
        <v>623</v>
      </c>
      <c r="G828">
        <v>2036</v>
      </c>
      <c r="H828" s="6">
        <v>24523.75</v>
      </c>
      <c r="I828" s="5">
        <f t="shared" si="12"/>
        <v>2.4732730649740908E-2</v>
      </c>
    </row>
    <row r="829" spans="1:9" x14ac:dyDescent="0.2">
      <c r="A829" t="s">
        <v>304</v>
      </c>
      <c r="B829" t="str">
        <f>_xlfn.XLOOKUP(A829,'Country Code &amp; Info'!A:A,'Country Code &amp; Info'!B:B)</f>
        <v>Iceland</v>
      </c>
      <c r="C829" t="s">
        <v>626</v>
      </c>
      <c r="D829" t="s">
        <v>625</v>
      </c>
      <c r="E829" t="s">
        <v>624</v>
      </c>
      <c r="F829" t="s">
        <v>623</v>
      </c>
      <c r="G829">
        <v>2037</v>
      </c>
      <c r="H829" s="6">
        <v>25130.41</v>
      </c>
      <c r="I829" s="5">
        <f t="shared" si="12"/>
        <v>2.4737652275855115E-2</v>
      </c>
    </row>
    <row r="830" spans="1:9" x14ac:dyDescent="0.2">
      <c r="A830" t="s">
        <v>304</v>
      </c>
      <c r="B830" t="str">
        <f>_xlfn.XLOOKUP(A830,'Country Code &amp; Info'!A:A,'Country Code &amp; Info'!B:B)</f>
        <v>Iceland</v>
      </c>
      <c r="C830" t="s">
        <v>626</v>
      </c>
      <c r="D830" t="s">
        <v>625</v>
      </c>
      <c r="E830" t="s">
        <v>624</v>
      </c>
      <c r="F830" t="s">
        <v>623</v>
      </c>
      <c r="G830">
        <v>2038</v>
      </c>
      <c r="H830" s="6">
        <v>25751.439999999999</v>
      </c>
      <c r="I830" s="5">
        <f t="shared" si="12"/>
        <v>2.4712290806238268E-2</v>
      </c>
    </row>
    <row r="831" spans="1:9" x14ac:dyDescent="0.2">
      <c r="A831" t="s">
        <v>304</v>
      </c>
      <c r="B831" t="str">
        <f>_xlfn.XLOOKUP(A831,'Country Code &amp; Info'!A:A,'Country Code &amp; Info'!B:B)</f>
        <v>Iceland</v>
      </c>
      <c r="C831" t="s">
        <v>626</v>
      </c>
      <c r="D831" t="s">
        <v>625</v>
      </c>
      <c r="E831" t="s">
        <v>624</v>
      </c>
      <c r="F831" t="s">
        <v>623</v>
      </c>
      <c r="G831">
        <v>2039</v>
      </c>
      <c r="H831" s="6">
        <v>26386.46</v>
      </c>
      <c r="I831" s="5">
        <f t="shared" si="12"/>
        <v>2.4659591851950768E-2</v>
      </c>
    </row>
    <row r="832" spans="1:9" x14ac:dyDescent="0.2">
      <c r="A832" t="s">
        <v>304</v>
      </c>
      <c r="B832" t="str">
        <f>_xlfn.XLOOKUP(A832,'Country Code &amp; Info'!A:A,'Country Code &amp; Info'!B:B)</f>
        <v>Iceland</v>
      </c>
      <c r="C832" t="s">
        <v>626</v>
      </c>
      <c r="D832" t="s">
        <v>625</v>
      </c>
      <c r="E832" t="s">
        <v>624</v>
      </c>
      <c r="F832" t="s">
        <v>623</v>
      </c>
      <c r="G832">
        <v>2040</v>
      </c>
      <c r="H832" s="6">
        <v>27035.22</v>
      </c>
      <c r="I832" s="5">
        <f t="shared" si="12"/>
        <v>2.458685249935022E-2</v>
      </c>
    </row>
    <row r="833" spans="1:9" x14ac:dyDescent="0.2">
      <c r="A833" t="s">
        <v>304</v>
      </c>
      <c r="B833" t="str">
        <f>_xlfn.XLOOKUP(A833,'Country Code &amp; Info'!A:A,'Country Code &amp; Info'!B:B)</f>
        <v>Iceland</v>
      </c>
      <c r="C833" t="s">
        <v>626</v>
      </c>
      <c r="D833" t="s">
        <v>625</v>
      </c>
      <c r="E833" t="s">
        <v>624</v>
      </c>
      <c r="F833" t="s">
        <v>623</v>
      </c>
      <c r="G833">
        <v>2041</v>
      </c>
      <c r="H833" s="6">
        <v>27697.56</v>
      </c>
      <c r="I833" s="5">
        <f t="shared" si="12"/>
        <v>2.4499153326660528E-2</v>
      </c>
    </row>
    <row r="834" spans="1:9" x14ac:dyDescent="0.2">
      <c r="A834" t="s">
        <v>304</v>
      </c>
      <c r="B834" t="str">
        <f>_xlfn.XLOOKUP(A834,'Country Code &amp; Info'!A:A,'Country Code &amp; Info'!B:B)</f>
        <v>Iceland</v>
      </c>
      <c r="C834" t="s">
        <v>626</v>
      </c>
      <c r="D834" t="s">
        <v>625</v>
      </c>
      <c r="E834" t="s">
        <v>624</v>
      </c>
      <c r="F834" t="s">
        <v>623</v>
      </c>
      <c r="G834">
        <v>2042</v>
      </c>
      <c r="H834" s="6">
        <v>28370.57</v>
      </c>
      <c r="I834" s="5">
        <f t="shared" si="12"/>
        <v>2.4298530267648166E-2</v>
      </c>
    </row>
    <row r="835" spans="1:9" x14ac:dyDescent="0.2">
      <c r="A835" t="s">
        <v>304</v>
      </c>
      <c r="B835" t="str">
        <f>_xlfn.XLOOKUP(A835,'Country Code &amp; Info'!A:A,'Country Code &amp; Info'!B:B)</f>
        <v>Iceland</v>
      </c>
      <c r="C835" t="s">
        <v>626</v>
      </c>
      <c r="D835" t="s">
        <v>625</v>
      </c>
      <c r="E835" t="s">
        <v>624</v>
      </c>
      <c r="F835" t="s">
        <v>623</v>
      </c>
      <c r="G835">
        <v>2043</v>
      </c>
      <c r="H835" s="6">
        <v>29053.67</v>
      </c>
      <c r="I835" s="5">
        <f t="shared" ref="I835:I898" si="13">IF(A835=A834, H835/H834-1, 0)</f>
        <v>2.4077767912311865E-2</v>
      </c>
    </row>
    <row r="836" spans="1:9" x14ac:dyDescent="0.2">
      <c r="A836" t="s">
        <v>304</v>
      </c>
      <c r="B836" t="str">
        <f>_xlfn.XLOOKUP(A836,'Country Code &amp; Info'!A:A,'Country Code &amp; Info'!B:B)</f>
        <v>Iceland</v>
      </c>
      <c r="C836" t="s">
        <v>626</v>
      </c>
      <c r="D836" t="s">
        <v>625</v>
      </c>
      <c r="E836" t="s">
        <v>624</v>
      </c>
      <c r="F836" t="s">
        <v>623</v>
      </c>
      <c r="G836">
        <v>2044</v>
      </c>
      <c r="H836" s="6">
        <v>29746.53</v>
      </c>
      <c r="I836" s="5">
        <f t="shared" si="13"/>
        <v>2.3847589650464185E-2</v>
      </c>
    </row>
    <row r="837" spans="1:9" x14ac:dyDescent="0.2">
      <c r="A837" t="s">
        <v>304</v>
      </c>
      <c r="B837" t="str">
        <f>_xlfn.XLOOKUP(A837,'Country Code &amp; Info'!A:A,'Country Code &amp; Info'!B:B)</f>
        <v>Iceland</v>
      </c>
      <c r="C837" t="s">
        <v>626</v>
      </c>
      <c r="D837" t="s">
        <v>625</v>
      </c>
      <c r="E837" t="s">
        <v>624</v>
      </c>
      <c r="F837" t="s">
        <v>623</v>
      </c>
      <c r="G837">
        <v>2045</v>
      </c>
      <c r="H837" s="6">
        <v>30449.21</v>
      </c>
      <c r="I837" s="5">
        <f t="shared" si="13"/>
        <v>2.362225106592275E-2</v>
      </c>
    </row>
    <row r="838" spans="1:9" x14ac:dyDescent="0.2">
      <c r="A838" t="s">
        <v>304</v>
      </c>
      <c r="B838" t="str">
        <f>_xlfn.XLOOKUP(A838,'Country Code &amp; Info'!A:A,'Country Code &amp; Info'!B:B)</f>
        <v>Iceland</v>
      </c>
      <c r="C838" t="s">
        <v>626</v>
      </c>
      <c r="D838" t="s">
        <v>625</v>
      </c>
      <c r="E838" t="s">
        <v>624</v>
      </c>
      <c r="F838" t="s">
        <v>623</v>
      </c>
      <c r="G838">
        <v>2046</v>
      </c>
      <c r="H838" s="6">
        <v>31162.06</v>
      </c>
      <c r="I838" s="5">
        <f t="shared" si="13"/>
        <v>2.3411116413200928E-2</v>
      </c>
    </row>
    <row r="839" spans="1:9" x14ac:dyDescent="0.2">
      <c r="A839" t="s">
        <v>304</v>
      </c>
      <c r="B839" t="str">
        <f>_xlfn.XLOOKUP(A839,'Country Code &amp; Info'!A:A,'Country Code &amp; Info'!B:B)</f>
        <v>Iceland</v>
      </c>
      <c r="C839" t="s">
        <v>626</v>
      </c>
      <c r="D839" t="s">
        <v>625</v>
      </c>
      <c r="E839" t="s">
        <v>624</v>
      </c>
      <c r="F839" t="s">
        <v>623</v>
      </c>
      <c r="G839">
        <v>2047</v>
      </c>
      <c r="H839" s="6">
        <v>31888.18</v>
      </c>
      <c r="I839" s="5">
        <f t="shared" si="13"/>
        <v>2.3301412037586733E-2</v>
      </c>
    </row>
    <row r="840" spans="1:9" x14ac:dyDescent="0.2">
      <c r="A840" t="s">
        <v>304</v>
      </c>
      <c r="B840" t="str">
        <f>_xlfn.XLOOKUP(A840,'Country Code &amp; Info'!A:A,'Country Code &amp; Info'!B:B)</f>
        <v>Iceland</v>
      </c>
      <c r="C840" t="s">
        <v>626</v>
      </c>
      <c r="D840" t="s">
        <v>625</v>
      </c>
      <c r="E840" t="s">
        <v>624</v>
      </c>
      <c r="F840" t="s">
        <v>623</v>
      </c>
      <c r="G840">
        <v>2048</v>
      </c>
      <c r="H840" s="6">
        <v>32627.91</v>
      </c>
      <c r="I840" s="5">
        <f t="shared" si="13"/>
        <v>2.3197623696303848E-2</v>
      </c>
    </row>
    <row r="841" spans="1:9" x14ac:dyDescent="0.2">
      <c r="A841" t="s">
        <v>304</v>
      </c>
      <c r="B841" t="str">
        <f>_xlfn.XLOOKUP(A841,'Country Code &amp; Info'!A:A,'Country Code &amp; Info'!B:B)</f>
        <v>Iceland</v>
      </c>
      <c r="C841" t="s">
        <v>626</v>
      </c>
      <c r="D841" t="s">
        <v>625</v>
      </c>
      <c r="E841" t="s">
        <v>624</v>
      </c>
      <c r="F841" t="s">
        <v>623</v>
      </c>
      <c r="G841">
        <v>2049</v>
      </c>
      <c r="H841" s="6">
        <v>33381.65</v>
      </c>
      <c r="I841" s="5">
        <f t="shared" si="13"/>
        <v>2.3101081252216327E-2</v>
      </c>
    </row>
    <row r="842" spans="1:9" x14ac:dyDescent="0.2">
      <c r="A842" t="s">
        <v>304</v>
      </c>
      <c r="B842" t="str">
        <f>_xlfn.XLOOKUP(A842,'Country Code &amp; Info'!A:A,'Country Code &amp; Info'!B:B)</f>
        <v>Iceland</v>
      </c>
      <c r="C842" t="s">
        <v>626</v>
      </c>
      <c r="D842" t="s">
        <v>625</v>
      </c>
      <c r="E842" t="s">
        <v>624</v>
      </c>
      <c r="F842" t="s">
        <v>623</v>
      </c>
      <c r="G842">
        <v>2050</v>
      </c>
      <c r="H842" s="6">
        <v>34150.050000000003</v>
      </c>
      <c r="I842" s="5">
        <f t="shared" si="13"/>
        <v>2.3018634489307743E-2</v>
      </c>
    </row>
    <row r="843" spans="1:9" x14ac:dyDescent="0.2">
      <c r="A843" t="s">
        <v>304</v>
      </c>
      <c r="B843" t="str">
        <f>_xlfn.XLOOKUP(A843,'Country Code &amp; Info'!A:A,'Country Code &amp; Info'!B:B)</f>
        <v>Iceland</v>
      </c>
      <c r="C843" t="s">
        <v>626</v>
      </c>
      <c r="D843" t="s">
        <v>625</v>
      </c>
      <c r="E843" t="s">
        <v>624</v>
      </c>
      <c r="F843" t="s">
        <v>623</v>
      </c>
      <c r="G843">
        <v>2051</v>
      </c>
      <c r="H843" s="6">
        <v>34933.79</v>
      </c>
      <c r="I843" s="5">
        <f t="shared" si="13"/>
        <v>2.2949893191957171E-2</v>
      </c>
    </row>
    <row r="844" spans="1:9" x14ac:dyDescent="0.2">
      <c r="A844" t="s">
        <v>304</v>
      </c>
      <c r="B844" t="str">
        <f>_xlfn.XLOOKUP(A844,'Country Code &amp; Info'!A:A,'Country Code &amp; Info'!B:B)</f>
        <v>Iceland</v>
      </c>
      <c r="C844" t="s">
        <v>626</v>
      </c>
      <c r="D844" t="s">
        <v>625</v>
      </c>
      <c r="E844" t="s">
        <v>624</v>
      </c>
      <c r="F844" t="s">
        <v>623</v>
      </c>
      <c r="G844">
        <v>2052</v>
      </c>
      <c r="H844" s="6">
        <v>35729.9</v>
      </c>
      <c r="I844" s="5">
        <f t="shared" si="13"/>
        <v>2.278911048586485E-2</v>
      </c>
    </row>
    <row r="845" spans="1:9" x14ac:dyDescent="0.2">
      <c r="A845" t="s">
        <v>304</v>
      </c>
      <c r="B845" t="str">
        <f>_xlfn.XLOOKUP(A845,'Country Code &amp; Info'!A:A,'Country Code &amp; Info'!B:B)</f>
        <v>Iceland</v>
      </c>
      <c r="C845" t="s">
        <v>626</v>
      </c>
      <c r="D845" t="s">
        <v>625</v>
      </c>
      <c r="E845" t="s">
        <v>624</v>
      </c>
      <c r="F845" t="s">
        <v>623</v>
      </c>
      <c r="G845">
        <v>2053</v>
      </c>
      <c r="H845" s="6">
        <v>36538.22</v>
      </c>
      <c r="I845" s="5">
        <f t="shared" si="13"/>
        <v>2.2623069194148249E-2</v>
      </c>
    </row>
    <row r="846" spans="1:9" x14ac:dyDescent="0.2">
      <c r="A846" t="s">
        <v>304</v>
      </c>
      <c r="B846" t="str">
        <f>_xlfn.XLOOKUP(A846,'Country Code &amp; Info'!A:A,'Country Code &amp; Info'!B:B)</f>
        <v>Iceland</v>
      </c>
      <c r="C846" t="s">
        <v>626</v>
      </c>
      <c r="D846" t="s">
        <v>625</v>
      </c>
      <c r="E846" t="s">
        <v>624</v>
      </c>
      <c r="F846" t="s">
        <v>623</v>
      </c>
      <c r="G846">
        <v>2054</v>
      </c>
      <c r="H846" s="6">
        <v>37358.550000000003</v>
      </c>
      <c r="I846" s="5">
        <f t="shared" si="13"/>
        <v>2.2451285256917419E-2</v>
      </c>
    </row>
    <row r="847" spans="1:9" x14ac:dyDescent="0.2">
      <c r="A847" t="s">
        <v>304</v>
      </c>
      <c r="B847" t="str">
        <f>_xlfn.XLOOKUP(A847,'Country Code &amp; Info'!A:A,'Country Code &amp; Info'!B:B)</f>
        <v>Iceland</v>
      </c>
      <c r="C847" t="s">
        <v>626</v>
      </c>
      <c r="D847" t="s">
        <v>625</v>
      </c>
      <c r="E847" t="s">
        <v>624</v>
      </c>
      <c r="F847" t="s">
        <v>623</v>
      </c>
      <c r="G847">
        <v>2055</v>
      </c>
      <c r="H847" s="6">
        <v>38190.97</v>
      </c>
      <c r="I847" s="5">
        <f t="shared" si="13"/>
        <v>2.2281914046449858E-2</v>
      </c>
    </row>
    <row r="848" spans="1:9" x14ac:dyDescent="0.2">
      <c r="A848" t="s">
        <v>304</v>
      </c>
      <c r="B848" t="str">
        <f>_xlfn.XLOOKUP(A848,'Country Code &amp; Info'!A:A,'Country Code &amp; Info'!B:B)</f>
        <v>Iceland</v>
      </c>
      <c r="C848" t="s">
        <v>626</v>
      </c>
      <c r="D848" t="s">
        <v>625</v>
      </c>
      <c r="E848" t="s">
        <v>624</v>
      </c>
      <c r="F848" t="s">
        <v>623</v>
      </c>
      <c r="G848">
        <v>2056</v>
      </c>
      <c r="H848" s="6">
        <v>39035.78</v>
      </c>
      <c r="I848" s="5">
        <f t="shared" si="13"/>
        <v>2.2120674075573277E-2</v>
      </c>
    </row>
    <row r="849" spans="1:9" x14ac:dyDescent="0.2">
      <c r="A849" t="s">
        <v>304</v>
      </c>
      <c r="B849" t="str">
        <f>_xlfn.XLOOKUP(A849,'Country Code &amp; Info'!A:A,'Country Code &amp; Info'!B:B)</f>
        <v>Iceland</v>
      </c>
      <c r="C849" t="s">
        <v>626</v>
      </c>
      <c r="D849" t="s">
        <v>625</v>
      </c>
      <c r="E849" t="s">
        <v>624</v>
      </c>
      <c r="F849" t="s">
        <v>623</v>
      </c>
      <c r="G849">
        <v>2057</v>
      </c>
      <c r="H849" s="6">
        <v>39896.839999999997</v>
      </c>
      <c r="I849" s="5">
        <f t="shared" si="13"/>
        <v>2.2058224531442683E-2</v>
      </c>
    </row>
    <row r="850" spans="1:9" x14ac:dyDescent="0.2">
      <c r="A850" t="s">
        <v>304</v>
      </c>
      <c r="B850" t="str">
        <f>_xlfn.XLOOKUP(A850,'Country Code &amp; Info'!A:A,'Country Code &amp; Info'!B:B)</f>
        <v>Iceland</v>
      </c>
      <c r="C850" t="s">
        <v>626</v>
      </c>
      <c r="D850" t="s">
        <v>625</v>
      </c>
      <c r="E850" t="s">
        <v>624</v>
      </c>
      <c r="F850" t="s">
        <v>623</v>
      </c>
      <c r="G850">
        <v>2058</v>
      </c>
      <c r="H850" s="6">
        <v>40774.85</v>
      </c>
      <c r="I850" s="5">
        <f t="shared" si="13"/>
        <v>2.2007006068651025E-2</v>
      </c>
    </row>
    <row r="851" spans="1:9" x14ac:dyDescent="0.2">
      <c r="A851" t="s">
        <v>304</v>
      </c>
      <c r="B851" t="str">
        <f>_xlfn.XLOOKUP(A851,'Country Code &amp; Info'!A:A,'Country Code &amp; Info'!B:B)</f>
        <v>Iceland</v>
      </c>
      <c r="C851" t="s">
        <v>626</v>
      </c>
      <c r="D851" t="s">
        <v>625</v>
      </c>
      <c r="E851" t="s">
        <v>624</v>
      </c>
      <c r="F851" t="s">
        <v>623</v>
      </c>
      <c r="G851">
        <v>2059</v>
      </c>
      <c r="H851" s="6">
        <v>41671.06</v>
      </c>
      <c r="I851" s="5">
        <f t="shared" si="13"/>
        <v>2.1979479998087026E-2</v>
      </c>
    </row>
    <row r="852" spans="1:9" x14ac:dyDescent="0.2">
      <c r="A852" t="s">
        <v>304</v>
      </c>
      <c r="B852" t="str">
        <f>_xlfn.XLOOKUP(A852,'Country Code &amp; Info'!A:A,'Country Code &amp; Info'!B:B)</f>
        <v>Iceland</v>
      </c>
      <c r="C852" t="s">
        <v>626</v>
      </c>
      <c r="D852" t="s">
        <v>625</v>
      </c>
      <c r="E852" t="s">
        <v>624</v>
      </c>
      <c r="F852" t="s">
        <v>623</v>
      </c>
      <c r="G852">
        <v>2060</v>
      </c>
      <c r="H852" s="6">
        <v>42587.29</v>
      </c>
      <c r="I852" s="5">
        <f t="shared" si="13"/>
        <v>2.1987201669456002E-2</v>
      </c>
    </row>
    <row r="853" spans="1:9" x14ac:dyDescent="0.2">
      <c r="A853" t="s">
        <v>310</v>
      </c>
      <c r="B853" t="str">
        <f>_xlfn.XLOOKUP(A853,'Country Code &amp; Info'!A:A,'Country Code &amp; Info'!B:B)</f>
        <v>Ireland</v>
      </c>
      <c r="C853" t="s">
        <v>626</v>
      </c>
      <c r="D853" t="s">
        <v>625</v>
      </c>
      <c r="E853" t="s">
        <v>624</v>
      </c>
      <c r="F853" t="s">
        <v>623</v>
      </c>
      <c r="G853">
        <v>1990</v>
      </c>
      <c r="H853" s="6">
        <v>74155.504485906597</v>
      </c>
      <c r="I853" s="5">
        <f t="shared" si="13"/>
        <v>0</v>
      </c>
    </row>
    <row r="854" spans="1:9" x14ac:dyDescent="0.2">
      <c r="A854" t="s">
        <v>310</v>
      </c>
      <c r="B854" t="str">
        <f>_xlfn.XLOOKUP(A854,'Country Code &amp; Info'!A:A,'Country Code &amp; Info'!B:B)</f>
        <v>Ireland</v>
      </c>
      <c r="C854" t="s">
        <v>626</v>
      </c>
      <c r="D854" t="s">
        <v>625</v>
      </c>
      <c r="E854" t="s">
        <v>624</v>
      </c>
      <c r="F854" t="s">
        <v>623</v>
      </c>
      <c r="G854">
        <v>1991</v>
      </c>
      <c r="H854" s="6">
        <v>75586.438419737795</v>
      </c>
      <c r="I854" s="5">
        <f t="shared" si="13"/>
        <v>1.9296395375519859E-2</v>
      </c>
    </row>
    <row r="855" spans="1:9" x14ac:dyDescent="0.2">
      <c r="A855" t="s">
        <v>310</v>
      </c>
      <c r="B855" t="str">
        <f>_xlfn.XLOOKUP(A855,'Country Code &amp; Info'!A:A,'Country Code &amp; Info'!B:B)</f>
        <v>Ireland</v>
      </c>
      <c r="C855" t="s">
        <v>626</v>
      </c>
      <c r="D855" t="s">
        <v>625</v>
      </c>
      <c r="E855" t="s">
        <v>624</v>
      </c>
      <c r="F855" t="s">
        <v>623</v>
      </c>
      <c r="G855">
        <v>1992</v>
      </c>
      <c r="H855" s="6">
        <v>78113.500347049194</v>
      </c>
      <c r="I855" s="5">
        <f t="shared" si="13"/>
        <v>3.3432742435599572E-2</v>
      </c>
    </row>
    <row r="856" spans="1:9" x14ac:dyDescent="0.2">
      <c r="A856" t="s">
        <v>310</v>
      </c>
      <c r="B856" t="str">
        <f>_xlfn.XLOOKUP(A856,'Country Code &amp; Info'!A:A,'Country Code &amp; Info'!B:B)</f>
        <v>Ireland</v>
      </c>
      <c r="C856" t="s">
        <v>626</v>
      </c>
      <c r="D856" t="s">
        <v>625</v>
      </c>
      <c r="E856" t="s">
        <v>624</v>
      </c>
      <c r="F856" t="s">
        <v>623</v>
      </c>
      <c r="G856">
        <v>1993</v>
      </c>
      <c r="H856" s="6">
        <v>80216.791621999801</v>
      </c>
      <c r="I856" s="5">
        <f t="shared" si="13"/>
        <v>2.6926091720457235E-2</v>
      </c>
    </row>
    <row r="857" spans="1:9" x14ac:dyDescent="0.2">
      <c r="A857" t="s">
        <v>310</v>
      </c>
      <c r="B857" t="str">
        <f>_xlfn.XLOOKUP(A857,'Country Code &amp; Info'!A:A,'Country Code &amp; Info'!B:B)</f>
        <v>Ireland</v>
      </c>
      <c r="C857" t="s">
        <v>626</v>
      </c>
      <c r="D857" t="s">
        <v>625</v>
      </c>
      <c r="E857" t="s">
        <v>624</v>
      </c>
      <c r="F857" t="s">
        <v>623</v>
      </c>
      <c r="G857">
        <v>1994</v>
      </c>
      <c r="H857" s="6">
        <v>84833.931373295098</v>
      </c>
      <c r="I857" s="5">
        <f t="shared" si="13"/>
        <v>5.7558270007261436E-2</v>
      </c>
    </row>
    <row r="858" spans="1:9" x14ac:dyDescent="0.2">
      <c r="A858" t="s">
        <v>310</v>
      </c>
      <c r="B858" t="str">
        <f>_xlfn.XLOOKUP(A858,'Country Code &amp; Info'!A:A,'Country Code &amp; Info'!B:B)</f>
        <v>Ireland</v>
      </c>
      <c r="C858" t="s">
        <v>626</v>
      </c>
      <c r="D858" t="s">
        <v>625</v>
      </c>
      <c r="E858" t="s">
        <v>624</v>
      </c>
      <c r="F858" t="s">
        <v>623</v>
      </c>
      <c r="G858">
        <v>1995</v>
      </c>
      <c r="H858" s="6">
        <v>93007.190582735304</v>
      </c>
      <c r="I858" s="5">
        <f t="shared" si="13"/>
        <v>9.6344223085399472E-2</v>
      </c>
    </row>
    <row r="859" spans="1:9" x14ac:dyDescent="0.2">
      <c r="A859" t="s">
        <v>310</v>
      </c>
      <c r="B859" t="str">
        <f>_xlfn.XLOOKUP(A859,'Country Code &amp; Info'!A:A,'Country Code &amp; Info'!B:B)</f>
        <v>Ireland</v>
      </c>
      <c r="C859" t="s">
        <v>626</v>
      </c>
      <c r="D859" t="s">
        <v>625</v>
      </c>
      <c r="E859" t="s">
        <v>624</v>
      </c>
      <c r="F859" t="s">
        <v>623</v>
      </c>
      <c r="G859">
        <v>1996</v>
      </c>
      <c r="H859" s="6">
        <v>100236.611068963</v>
      </c>
      <c r="I859" s="5">
        <f t="shared" si="13"/>
        <v>7.7729694241185587E-2</v>
      </c>
    </row>
    <row r="860" spans="1:9" x14ac:dyDescent="0.2">
      <c r="A860" t="s">
        <v>310</v>
      </c>
      <c r="B860" t="str">
        <f>_xlfn.XLOOKUP(A860,'Country Code &amp; Info'!A:A,'Country Code &amp; Info'!B:B)</f>
        <v>Ireland</v>
      </c>
      <c r="C860" t="s">
        <v>626</v>
      </c>
      <c r="D860" t="s">
        <v>625</v>
      </c>
      <c r="E860" t="s">
        <v>624</v>
      </c>
      <c r="F860" t="s">
        <v>623</v>
      </c>
      <c r="G860">
        <v>1997</v>
      </c>
      <c r="H860" s="6">
        <v>110511.966037687</v>
      </c>
      <c r="I860" s="5">
        <f t="shared" si="13"/>
        <v>0.10251099732067503</v>
      </c>
    </row>
    <row r="861" spans="1:9" x14ac:dyDescent="0.2">
      <c r="A861" t="s">
        <v>310</v>
      </c>
      <c r="B861" t="str">
        <f>_xlfn.XLOOKUP(A861,'Country Code &amp; Info'!A:A,'Country Code &amp; Info'!B:B)</f>
        <v>Ireland</v>
      </c>
      <c r="C861" t="s">
        <v>626</v>
      </c>
      <c r="D861" t="s">
        <v>625</v>
      </c>
      <c r="E861" t="s">
        <v>624</v>
      </c>
      <c r="F861" t="s">
        <v>623</v>
      </c>
      <c r="G861">
        <v>1998</v>
      </c>
      <c r="H861" s="6">
        <v>119880.74087121899</v>
      </c>
      <c r="I861" s="5">
        <f t="shared" si="13"/>
        <v>8.4776112211568444E-2</v>
      </c>
    </row>
    <row r="862" spans="1:9" x14ac:dyDescent="0.2">
      <c r="A862" t="s">
        <v>310</v>
      </c>
      <c r="B862" t="str">
        <f>_xlfn.XLOOKUP(A862,'Country Code &amp; Info'!A:A,'Country Code &amp; Info'!B:B)</f>
        <v>Ireland</v>
      </c>
      <c r="C862" t="s">
        <v>626</v>
      </c>
      <c r="D862" t="s">
        <v>625</v>
      </c>
      <c r="E862" t="s">
        <v>624</v>
      </c>
      <c r="F862" t="s">
        <v>623</v>
      </c>
      <c r="G862">
        <v>1999</v>
      </c>
      <c r="H862" s="6">
        <v>132620.14131301499</v>
      </c>
      <c r="I862" s="5">
        <f t="shared" si="13"/>
        <v>0.10626728154342335</v>
      </c>
    </row>
    <row r="863" spans="1:9" x14ac:dyDescent="0.2">
      <c r="A863" t="s">
        <v>310</v>
      </c>
      <c r="B863" t="str">
        <f>_xlfn.XLOOKUP(A863,'Country Code &amp; Info'!A:A,'Country Code &amp; Info'!B:B)</f>
        <v>Ireland</v>
      </c>
      <c r="C863" t="s">
        <v>626</v>
      </c>
      <c r="D863" t="s">
        <v>625</v>
      </c>
      <c r="E863" t="s">
        <v>624</v>
      </c>
      <c r="F863" t="s">
        <v>623</v>
      </c>
      <c r="G863">
        <v>2000</v>
      </c>
      <c r="H863" s="6">
        <v>145318.12471519501</v>
      </c>
      <c r="I863" s="5">
        <f t="shared" si="13"/>
        <v>9.5747020599305177E-2</v>
      </c>
    </row>
    <row r="864" spans="1:9" x14ac:dyDescent="0.2">
      <c r="A864" t="s">
        <v>310</v>
      </c>
      <c r="B864" t="str">
        <f>_xlfn.XLOOKUP(A864,'Country Code &amp; Info'!A:A,'Country Code &amp; Info'!B:B)</f>
        <v>Ireland</v>
      </c>
      <c r="C864" t="s">
        <v>626</v>
      </c>
      <c r="D864" t="s">
        <v>625</v>
      </c>
      <c r="E864" t="s">
        <v>624</v>
      </c>
      <c r="F864" t="s">
        <v>623</v>
      </c>
      <c r="G864">
        <v>2001</v>
      </c>
      <c r="H864" s="6">
        <v>153798.89159563399</v>
      </c>
      <c r="I864" s="5">
        <f t="shared" si="13"/>
        <v>5.8360007721405704E-2</v>
      </c>
    </row>
    <row r="865" spans="1:9" x14ac:dyDescent="0.2">
      <c r="A865" t="s">
        <v>310</v>
      </c>
      <c r="B865" t="str">
        <f>_xlfn.XLOOKUP(A865,'Country Code &amp; Info'!A:A,'Country Code &amp; Info'!B:B)</f>
        <v>Ireland</v>
      </c>
      <c r="C865" t="s">
        <v>626</v>
      </c>
      <c r="D865" t="s">
        <v>625</v>
      </c>
      <c r="E865" t="s">
        <v>624</v>
      </c>
      <c r="F865" t="s">
        <v>623</v>
      </c>
      <c r="G865">
        <v>2002</v>
      </c>
      <c r="H865" s="6">
        <v>163518.197579392</v>
      </c>
      <c r="I865" s="5">
        <f t="shared" si="13"/>
        <v>6.3194902661014574E-2</v>
      </c>
    </row>
    <row r="866" spans="1:9" x14ac:dyDescent="0.2">
      <c r="A866" t="s">
        <v>310</v>
      </c>
      <c r="B866" t="str">
        <f>_xlfn.XLOOKUP(A866,'Country Code &amp; Info'!A:A,'Country Code &amp; Info'!B:B)</f>
        <v>Ireland</v>
      </c>
      <c r="C866" t="s">
        <v>626</v>
      </c>
      <c r="D866" t="s">
        <v>625</v>
      </c>
      <c r="E866" t="s">
        <v>624</v>
      </c>
      <c r="F866" t="s">
        <v>623</v>
      </c>
      <c r="G866">
        <v>2003</v>
      </c>
      <c r="H866" s="6">
        <v>168652.997985833</v>
      </c>
      <c r="I866" s="5">
        <f t="shared" si="13"/>
        <v>3.1402012023450387E-2</v>
      </c>
    </row>
    <row r="867" spans="1:9" x14ac:dyDescent="0.2">
      <c r="A867" t="s">
        <v>310</v>
      </c>
      <c r="B867" t="str">
        <f>_xlfn.XLOOKUP(A867,'Country Code &amp; Info'!A:A,'Country Code &amp; Info'!B:B)</f>
        <v>Ireland</v>
      </c>
      <c r="C867" t="s">
        <v>626</v>
      </c>
      <c r="D867" t="s">
        <v>625</v>
      </c>
      <c r="E867" t="s">
        <v>624</v>
      </c>
      <c r="F867" t="s">
        <v>623</v>
      </c>
      <c r="G867">
        <v>2004</v>
      </c>
      <c r="H867" s="6">
        <v>180045.03492550401</v>
      </c>
      <c r="I867" s="5">
        <f t="shared" si="13"/>
        <v>6.7547194984508563E-2</v>
      </c>
    </row>
    <row r="868" spans="1:9" x14ac:dyDescent="0.2">
      <c r="A868" t="s">
        <v>310</v>
      </c>
      <c r="B868" t="str">
        <f>_xlfn.XLOOKUP(A868,'Country Code &amp; Info'!A:A,'Country Code &amp; Info'!B:B)</f>
        <v>Ireland</v>
      </c>
      <c r="C868" t="s">
        <v>626</v>
      </c>
      <c r="D868" t="s">
        <v>625</v>
      </c>
      <c r="E868" t="s">
        <v>624</v>
      </c>
      <c r="F868" t="s">
        <v>623</v>
      </c>
      <c r="G868">
        <v>2005</v>
      </c>
      <c r="H868" s="6">
        <v>190885.57467512801</v>
      </c>
      <c r="I868" s="5">
        <f t="shared" si="13"/>
        <v>6.0210156609480592E-2</v>
      </c>
    </row>
    <row r="869" spans="1:9" x14ac:dyDescent="0.2">
      <c r="A869" t="s">
        <v>310</v>
      </c>
      <c r="B869" t="str">
        <f>_xlfn.XLOOKUP(A869,'Country Code &amp; Info'!A:A,'Country Code &amp; Info'!B:B)</f>
        <v>Ireland</v>
      </c>
      <c r="C869" t="s">
        <v>626</v>
      </c>
      <c r="D869" t="s">
        <v>625</v>
      </c>
      <c r="E869" t="s">
        <v>624</v>
      </c>
      <c r="F869" t="s">
        <v>623</v>
      </c>
      <c r="G869">
        <v>2006</v>
      </c>
      <c r="H869" s="6">
        <v>201456.764107492</v>
      </c>
      <c r="I869" s="5">
        <f t="shared" si="13"/>
        <v>5.5379718715546256E-2</v>
      </c>
    </row>
    <row r="870" spans="1:9" x14ac:dyDescent="0.2">
      <c r="A870" t="s">
        <v>310</v>
      </c>
      <c r="B870" t="str">
        <f>_xlfn.XLOOKUP(A870,'Country Code &amp; Info'!A:A,'Country Code &amp; Info'!B:B)</f>
        <v>Ireland</v>
      </c>
      <c r="C870" t="s">
        <v>626</v>
      </c>
      <c r="D870" t="s">
        <v>625</v>
      </c>
      <c r="E870" t="s">
        <v>624</v>
      </c>
      <c r="F870" t="s">
        <v>623</v>
      </c>
      <c r="G870">
        <v>2007</v>
      </c>
      <c r="H870" s="6">
        <v>211847.298811324</v>
      </c>
      <c r="I870" s="5">
        <f t="shared" si="13"/>
        <v>5.1576995936894354E-2</v>
      </c>
    </row>
    <row r="871" spans="1:9" x14ac:dyDescent="0.2">
      <c r="A871" t="s">
        <v>310</v>
      </c>
      <c r="B871" t="str">
        <f>_xlfn.XLOOKUP(A871,'Country Code &amp; Info'!A:A,'Country Code &amp; Info'!B:B)</f>
        <v>Ireland</v>
      </c>
      <c r="C871" t="s">
        <v>626</v>
      </c>
      <c r="D871" t="s">
        <v>625</v>
      </c>
      <c r="E871" t="s">
        <v>624</v>
      </c>
      <c r="F871" t="s">
        <v>623</v>
      </c>
      <c r="G871">
        <v>2008</v>
      </c>
      <c r="H871" s="6">
        <v>203515.56027302201</v>
      </c>
      <c r="I871" s="5">
        <f t="shared" si="13"/>
        <v>-3.9328981700741061E-2</v>
      </c>
    </row>
    <row r="872" spans="1:9" x14ac:dyDescent="0.2">
      <c r="A872" t="s">
        <v>310</v>
      </c>
      <c r="B872" t="str">
        <f>_xlfn.XLOOKUP(A872,'Country Code &amp; Info'!A:A,'Country Code &amp; Info'!B:B)</f>
        <v>Ireland</v>
      </c>
      <c r="C872" t="s">
        <v>626</v>
      </c>
      <c r="D872" t="s">
        <v>625</v>
      </c>
      <c r="E872" t="s">
        <v>624</v>
      </c>
      <c r="F872" t="s">
        <v>623</v>
      </c>
      <c r="G872">
        <v>2009</v>
      </c>
      <c r="H872" s="6">
        <v>194016.94119527799</v>
      </c>
      <c r="I872" s="5">
        <f t="shared" si="13"/>
        <v>-4.6672692078194689E-2</v>
      </c>
    </row>
    <row r="873" spans="1:9" x14ac:dyDescent="0.2">
      <c r="A873" t="s">
        <v>310</v>
      </c>
      <c r="B873" t="str">
        <f>_xlfn.XLOOKUP(A873,'Country Code &amp; Info'!A:A,'Country Code &amp; Info'!B:B)</f>
        <v>Ireland</v>
      </c>
      <c r="C873" t="s">
        <v>626</v>
      </c>
      <c r="D873" t="s">
        <v>625</v>
      </c>
      <c r="E873" t="s">
        <v>624</v>
      </c>
      <c r="F873" t="s">
        <v>623</v>
      </c>
      <c r="G873">
        <v>2010</v>
      </c>
      <c r="H873" s="6">
        <v>197432.84857469401</v>
      </c>
      <c r="I873" s="5">
        <f t="shared" si="13"/>
        <v>1.7606232519550513E-2</v>
      </c>
    </row>
    <row r="874" spans="1:9" x14ac:dyDescent="0.2">
      <c r="A874" t="s">
        <v>310</v>
      </c>
      <c r="B874" t="str">
        <f>_xlfn.XLOOKUP(A874,'Country Code &amp; Info'!A:A,'Country Code &amp; Info'!B:B)</f>
        <v>Ireland</v>
      </c>
      <c r="C874" t="s">
        <v>626</v>
      </c>
      <c r="D874" t="s">
        <v>625</v>
      </c>
      <c r="E874" t="s">
        <v>624</v>
      </c>
      <c r="F874" t="s">
        <v>623</v>
      </c>
      <c r="G874">
        <v>2011</v>
      </c>
      <c r="H874" s="6">
        <v>203227.35865416299</v>
      </c>
      <c r="I874" s="5">
        <f t="shared" si="13"/>
        <v>2.9349270505393044E-2</v>
      </c>
    </row>
    <row r="875" spans="1:9" x14ac:dyDescent="0.2">
      <c r="A875" t="s">
        <v>310</v>
      </c>
      <c r="B875" t="str">
        <f>_xlfn.XLOOKUP(A875,'Country Code &amp; Info'!A:A,'Country Code &amp; Info'!B:B)</f>
        <v>Ireland</v>
      </c>
      <c r="C875" t="s">
        <v>626</v>
      </c>
      <c r="D875" t="s">
        <v>625</v>
      </c>
      <c r="E875" t="s">
        <v>624</v>
      </c>
      <c r="F875" t="s">
        <v>623</v>
      </c>
      <c r="G875">
        <v>2012</v>
      </c>
      <c r="H875" s="6">
        <v>203310.50405899301</v>
      </c>
      <c r="I875" s="5">
        <f t="shared" si="13"/>
        <v>4.0912505767254359E-4</v>
      </c>
    </row>
    <row r="876" spans="1:9" x14ac:dyDescent="0.2">
      <c r="A876" t="s">
        <v>310</v>
      </c>
      <c r="B876" t="str">
        <f>_xlfn.XLOOKUP(A876,'Country Code &amp; Info'!A:A,'Country Code &amp; Info'!B:B)</f>
        <v>Ireland</v>
      </c>
      <c r="C876" t="s">
        <v>626</v>
      </c>
      <c r="D876" t="s">
        <v>625</v>
      </c>
      <c r="E876" t="s">
        <v>624</v>
      </c>
      <c r="F876" t="s">
        <v>623</v>
      </c>
      <c r="G876">
        <v>2013</v>
      </c>
      <c r="H876" s="6">
        <v>206607.50653151501</v>
      </c>
      <c r="I876" s="5">
        <f t="shared" si="13"/>
        <v>1.6216586977549019E-2</v>
      </c>
    </row>
    <row r="877" spans="1:9" x14ac:dyDescent="0.2">
      <c r="A877" t="s">
        <v>310</v>
      </c>
      <c r="B877" t="str">
        <f>_xlfn.XLOOKUP(A877,'Country Code &amp; Info'!A:A,'Country Code &amp; Info'!B:B)</f>
        <v>Ireland</v>
      </c>
      <c r="C877" t="s">
        <v>626</v>
      </c>
      <c r="D877" t="s">
        <v>625</v>
      </c>
      <c r="E877" t="s">
        <v>624</v>
      </c>
      <c r="F877" t="s">
        <v>623</v>
      </c>
      <c r="G877">
        <v>2014</v>
      </c>
      <c r="H877" s="6">
        <v>223751.14429525001</v>
      </c>
      <c r="I877" s="5">
        <f t="shared" si="13"/>
        <v>8.2976838797093722E-2</v>
      </c>
    </row>
    <row r="878" spans="1:9" x14ac:dyDescent="0.2">
      <c r="A878" t="s">
        <v>310</v>
      </c>
      <c r="B878" t="str">
        <f>_xlfn.XLOOKUP(A878,'Country Code &amp; Info'!A:A,'Country Code &amp; Info'!B:B)</f>
        <v>Ireland</v>
      </c>
      <c r="C878" t="s">
        <v>626</v>
      </c>
      <c r="D878" t="s">
        <v>625</v>
      </c>
      <c r="E878" t="s">
        <v>624</v>
      </c>
      <c r="F878" t="s">
        <v>623</v>
      </c>
      <c r="G878">
        <v>2015</v>
      </c>
      <c r="H878" s="6">
        <v>280774.49588346999</v>
      </c>
      <c r="I878" s="5">
        <f t="shared" si="13"/>
        <v>0.25485166463763442</v>
      </c>
    </row>
    <row r="879" spans="1:9" x14ac:dyDescent="0.2">
      <c r="A879" t="s">
        <v>310</v>
      </c>
      <c r="B879" t="str">
        <f>_xlfn.XLOOKUP(A879,'Country Code &amp; Info'!A:A,'Country Code &amp; Info'!B:B)</f>
        <v>Ireland</v>
      </c>
      <c r="C879" t="s">
        <v>626</v>
      </c>
      <c r="D879" t="s">
        <v>625</v>
      </c>
      <c r="E879" t="s">
        <v>624</v>
      </c>
      <c r="F879" t="s">
        <v>623</v>
      </c>
      <c r="G879">
        <v>2016</v>
      </c>
      <c r="H879" s="6">
        <v>295184.694915411</v>
      </c>
      <c r="I879" s="5">
        <f t="shared" si="13"/>
        <v>5.1323034118888389E-2</v>
      </c>
    </row>
    <row r="880" spans="1:9" x14ac:dyDescent="0.2">
      <c r="A880" t="s">
        <v>310</v>
      </c>
      <c r="B880" t="str">
        <f>_xlfn.XLOOKUP(A880,'Country Code &amp; Info'!A:A,'Country Code &amp; Info'!B:B)</f>
        <v>Ireland</v>
      </c>
      <c r="C880" t="s">
        <v>626</v>
      </c>
      <c r="D880" t="s">
        <v>625</v>
      </c>
      <c r="E880" t="s">
        <v>624</v>
      </c>
      <c r="F880" t="s">
        <v>623</v>
      </c>
      <c r="G880">
        <v>2017</v>
      </c>
      <c r="H880" s="6">
        <v>318233.56731709302</v>
      </c>
      <c r="I880" s="5">
        <f t="shared" si="13"/>
        <v>7.8082884372738137E-2</v>
      </c>
    </row>
    <row r="881" spans="1:9" x14ac:dyDescent="0.2">
      <c r="A881" t="s">
        <v>310</v>
      </c>
      <c r="B881" t="str">
        <f>_xlfn.XLOOKUP(A881,'Country Code &amp; Info'!A:A,'Country Code &amp; Info'!B:B)</f>
        <v>Ireland</v>
      </c>
      <c r="C881" t="s">
        <v>626</v>
      </c>
      <c r="D881" t="s">
        <v>625</v>
      </c>
      <c r="E881" t="s">
        <v>624</v>
      </c>
      <c r="F881" t="s">
        <v>623</v>
      </c>
      <c r="G881">
        <v>2018</v>
      </c>
      <c r="H881" s="6">
        <v>331080.20355389902</v>
      </c>
      <c r="I881" s="5">
        <f t="shared" si="13"/>
        <v>4.0368576907556131E-2</v>
      </c>
    </row>
    <row r="882" spans="1:9" x14ac:dyDescent="0.2">
      <c r="A882" t="s">
        <v>310</v>
      </c>
      <c r="B882" t="str">
        <f>_xlfn.XLOOKUP(A882,'Country Code &amp; Info'!A:A,'Country Code &amp; Info'!B:B)</f>
        <v>Ireland</v>
      </c>
      <c r="C882" t="s">
        <v>626</v>
      </c>
      <c r="D882" t="s">
        <v>625</v>
      </c>
      <c r="E882" t="s">
        <v>624</v>
      </c>
      <c r="F882" t="s">
        <v>623</v>
      </c>
      <c r="G882">
        <v>2019</v>
      </c>
      <c r="H882" s="6">
        <v>340595.669132724</v>
      </c>
      <c r="I882" s="5">
        <f t="shared" si="13"/>
        <v>2.874066608840864E-2</v>
      </c>
    </row>
    <row r="883" spans="1:9" x14ac:dyDescent="0.2">
      <c r="A883" t="s">
        <v>310</v>
      </c>
      <c r="B883" t="str">
        <f>_xlfn.XLOOKUP(A883,'Country Code &amp; Info'!A:A,'Country Code &amp; Info'!B:B)</f>
        <v>Ireland</v>
      </c>
      <c r="C883" t="s">
        <v>626</v>
      </c>
      <c r="D883" t="s">
        <v>625</v>
      </c>
      <c r="E883" t="s">
        <v>624</v>
      </c>
      <c r="F883" t="s">
        <v>623</v>
      </c>
      <c r="G883">
        <v>2020</v>
      </c>
      <c r="H883" s="6">
        <v>348117.7</v>
      </c>
      <c r="I883" s="5">
        <f t="shared" si="13"/>
        <v>2.208492810971352E-2</v>
      </c>
    </row>
    <row r="884" spans="1:9" x14ac:dyDescent="0.2">
      <c r="A884" t="s">
        <v>310</v>
      </c>
      <c r="B884" t="str">
        <f>_xlfn.XLOOKUP(A884,'Country Code &amp; Info'!A:A,'Country Code &amp; Info'!B:B)</f>
        <v>Ireland</v>
      </c>
      <c r="C884" t="s">
        <v>626</v>
      </c>
      <c r="D884" t="s">
        <v>625</v>
      </c>
      <c r="E884" t="s">
        <v>624</v>
      </c>
      <c r="F884" t="s">
        <v>623</v>
      </c>
      <c r="G884">
        <v>2021</v>
      </c>
      <c r="H884" s="6">
        <v>356102.1</v>
      </c>
      <c r="I884" s="5">
        <f t="shared" si="13"/>
        <v>2.2935920810691179E-2</v>
      </c>
    </row>
    <row r="885" spans="1:9" x14ac:dyDescent="0.2">
      <c r="A885" t="s">
        <v>310</v>
      </c>
      <c r="B885" t="str">
        <f>_xlfn.XLOOKUP(A885,'Country Code &amp; Info'!A:A,'Country Code &amp; Info'!B:B)</f>
        <v>Ireland</v>
      </c>
      <c r="C885" t="s">
        <v>626</v>
      </c>
      <c r="D885" t="s">
        <v>625</v>
      </c>
      <c r="E885" t="s">
        <v>624</v>
      </c>
      <c r="F885" t="s">
        <v>623</v>
      </c>
      <c r="G885">
        <v>2022</v>
      </c>
      <c r="H885" s="6">
        <v>364905.6</v>
      </c>
      <c r="I885" s="5">
        <f t="shared" si="13"/>
        <v>2.4721842415419637E-2</v>
      </c>
    </row>
    <row r="886" spans="1:9" x14ac:dyDescent="0.2">
      <c r="A886" t="s">
        <v>310</v>
      </c>
      <c r="B886" t="str">
        <f>_xlfn.XLOOKUP(A886,'Country Code &amp; Info'!A:A,'Country Code &amp; Info'!B:B)</f>
        <v>Ireland</v>
      </c>
      <c r="C886" t="s">
        <v>626</v>
      </c>
      <c r="D886" t="s">
        <v>625</v>
      </c>
      <c r="E886" t="s">
        <v>624</v>
      </c>
      <c r="F886" t="s">
        <v>623</v>
      </c>
      <c r="G886">
        <v>2023</v>
      </c>
      <c r="H886" s="6">
        <v>374447.1</v>
      </c>
      <c r="I886" s="5">
        <f t="shared" si="13"/>
        <v>2.614785851464041E-2</v>
      </c>
    </row>
    <row r="887" spans="1:9" x14ac:dyDescent="0.2">
      <c r="A887" t="s">
        <v>310</v>
      </c>
      <c r="B887" t="str">
        <f>_xlfn.XLOOKUP(A887,'Country Code &amp; Info'!A:A,'Country Code &amp; Info'!B:B)</f>
        <v>Ireland</v>
      </c>
      <c r="C887" t="s">
        <v>626</v>
      </c>
      <c r="D887" t="s">
        <v>625</v>
      </c>
      <c r="E887" t="s">
        <v>624</v>
      </c>
      <c r="F887" t="s">
        <v>623</v>
      </c>
      <c r="G887">
        <v>2024</v>
      </c>
      <c r="H887" s="6">
        <v>384538.1</v>
      </c>
      <c r="I887" s="5">
        <f t="shared" si="13"/>
        <v>2.6949067037773888E-2</v>
      </c>
    </row>
    <row r="888" spans="1:9" x14ac:dyDescent="0.2">
      <c r="A888" t="s">
        <v>310</v>
      </c>
      <c r="B888" t="str">
        <f>_xlfn.XLOOKUP(A888,'Country Code &amp; Info'!A:A,'Country Code &amp; Info'!B:B)</f>
        <v>Ireland</v>
      </c>
      <c r="C888" t="s">
        <v>626</v>
      </c>
      <c r="D888" t="s">
        <v>625</v>
      </c>
      <c r="E888" t="s">
        <v>624</v>
      </c>
      <c r="F888" t="s">
        <v>623</v>
      </c>
      <c r="G888">
        <v>2025</v>
      </c>
      <c r="H888" s="6">
        <v>395031.7</v>
      </c>
      <c r="I888" s="5">
        <f t="shared" si="13"/>
        <v>2.7288843420196995E-2</v>
      </c>
    </row>
    <row r="889" spans="1:9" x14ac:dyDescent="0.2">
      <c r="A889" t="s">
        <v>310</v>
      </c>
      <c r="B889" t="str">
        <f>_xlfn.XLOOKUP(A889,'Country Code &amp; Info'!A:A,'Country Code &amp; Info'!B:B)</f>
        <v>Ireland</v>
      </c>
      <c r="C889" t="s">
        <v>626</v>
      </c>
      <c r="D889" t="s">
        <v>625</v>
      </c>
      <c r="E889" t="s">
        <v>624</v>
      </c>
      <c r="F889" t="s">
        <v>623</v>
      </c>
      <c r="G889">
        <v>2026</v>
      </c>
      <c r="H889" s="6">
        <v>405851.6</v>
      </c>
      <c r="I889" s="5">
        <f t="shared" si="13"/>
        <v>2.7389953768267139E-2</v>
      </c>
    </row>
    <row r="890" spans="1:9" x14ac:dyDescent="0.2">
      <c r="A890" t="s">
        <v>310</v>
      </c>
      <c r="B890" t="str">
        <f>_xlfn.XLOOKUP(A890,'Country Code &amp; Info'!A:A,'Country Code &amp; Info'!B:B)</f>
        <v>Ireland</v>
      </c>
      <c r="C890" t="s">
        <v>626</v>
      </c>
      <c r="D890" t="s">
        <v>625</v>
      </c>
      <c r="E890" t="s">
        <v>624</v>
      </c>
      <c r="F890" t="s">
        <v>623</v>
      </c>
      <c r="G890">
        <v>2027</v>
      </c>
      <c r="H890" s="6">
        <v>416934.8</v>
      </c>
      <c r="I890" s="5">
        <f t="shared" si="13"/>
        <v>2.7308503896498193E-2</v>
      </c>
    </row>
    <row r="891" spans="1:9" x14ac:dyDescent="0.2">
      <c r="A891" t="s">
        <v>310</v>
      </c>
      <c r="B891" t="str">
        <f>_xlfn.XLOOKUP(A891,'Country Code &amp; Info'!A:A,'Country Code &amp; Info'!B:B)</f>
        <v>Ireland</v>
      </c>
      <c r="C891" t="s">
        <v>626</v>
      </c>
      <c r="D891" t="s">
        <v>625</v>
      </c>
      <c r="E891" t="s">
        <v>624</v>
      </c>
      <c r="F891" t="s">
        <v>623</v>
      </c>
      <c r="G891">
        <v>2028</v>
      </c>
      <c r="H891" s="6">
        <v>428292.6</v>
      </c>
      <c r="I891" s="5">
        <f t="shared" si="13"/>
        <v>2.7241189749572348E-2</v>
      </c>
    </row>
    <row r="892" spans="1:9" x14ac:dyDescent="0.2">
      <c r="A892" t="s">
        <v>310</v>
      </c>
      <c r="B892" t="str">
        <f>_xlfn.XLOOKUP(A892,'Country Code &amp; Info'!A:A,'Country Code &amp; Info'!B:B)</f>
        <v>Ireland</v>
      </c>
      <c r="C892" t="s">
        <v>626</v>
      </c>
      <c r="D892" t="s">
        <v>625</v>
      </c>
      <c r="E892" t="s">
        <v>624</v>
      </c>
      <c r="F892" t="s">
        <v>623</v>
      </c>
      <c r="G892">
        <v>2029</v>
      </c>
      <c r="H892" s="6">
        <v>439933.3</v>
      </c>
      <c r="I892" s="5">
        <f t="shared" si="13"/>
        <v>2.7179316196450864E-2</v>
      </c>
    </row>
    <row r="893" spans="1:9" x14ac:dyDescent="0.2">
      <c r="A893" t="s">
        <v>310</v>
      </c>
      <c r="B893" t="str">
        <f>_xlfn.XLOOKUP(A893,'Country Code &amp; Info'!A:A,'Country Code &amp; Info'!B:B)</f>
        <v>Ireland</v>
      </c>
      <c r="C893" t="s">
        <v>626</v>
      </c>
      <c r="D893" t="s">
        <v>625</v>
      </c>
      <c r="E893" t="s">
        <v>624</v>
      </c>
      <c r="F893" t="s">
        <v>623</v>
      </c>
      <c r="G893">
        <v>2030</v>
      </c>
      <c r="H893" s="6">
        <v>451820.9</v>
      </c>
      <c r="I893" s="5">
        <f t="shared" si="13"/>
        <v>2.7021368921152478E-2</v>
      </c>
    </row>
    <row r="894" spans="1:9" x14ac:dyDescent="0.2">
      <c r="A894" t="s">
        <v>310</v>
      </c>
      <c r="B894" t="str">
        <f>_xlfn.XLOOKUP(A894,'Country Code &amp; Info'!A:A,'Country Code &amp; Info'!B:B)</f>
        <v>Ireland</v>
      </c>
      <c r="C894" t="s">
        <v>626</v>
      </c>
      <c r="D894" t="s">
        <v>625</v>
      </c>
      <c r="E894" t="s">
        <v>624</v>
      </c>
      <c r="F894" t="s">
        <v>623</v>
      </c>
      <c r="G894">
        <v>2031</v>
      </c>
      <c r="H894" s="6">
        <v>463903.9</v>
      </c>
      <c r="I894" s="5">
        <f t="shared" si="13"/>
        <v>2.6742897462246562E-2</v>
      </c>
    </row>
    <row r="895" spans="1:9" x14ac:dyDescent="0.2">
      <c r="A895" t="s">
        <v>310</v>
      </c>
      <c r="B895" t="str">
        <f>_xlfn.XLOOKUP(A895,'Country Code &amp; Info'!A:A,'Country Code &amp; Info'!B:B)</f>
        <v>Ireland</v>
      </c>
      <c r="C895" t="s">
        <v>626</v>
      </c>
      <c r="D895" t="s">
        <v>625</v>
      </c>
      <c r="E895" t="s">
        <v>624</v>
      </c>
      <c r="F895" t="s">
        <v>623</v>
      </c>
      <c r="G895">
        <v>2032</v>
      </c>
      <c r="H895" s="6">
        <v>476185.9</v>
      </c>
      <c r="I895" s="5">
        <f t="shared" si="13"/>
        <v>2.6475310942632779E-2</v>
      </c>
    </row>
    <row r="896" spans="1:9" x14ac:dyDescent="0.2">
      <c r="A896" t="s">
        <v>310</v>
      </c>
      <c r="B896" t="str">
        <f>_xlfn.XLOOKUP(A896,'Country Code &amp; Info'!A:A,'Country Code &amp; Info'!B:B)</f>
        <v>Ireland</v>
      </c>
      <c r="C896" t="s">
        <v>626</v>
      </c>
      <c r="D896" t="s">
        <v>625</v>
      </c>
      <c r="E896" t="s">
        <v>624</v>
      </c>
      <c r="F896" t="s">
        <v>623</v>
      </c>
      <c r="G896">
        <v>2033</v>
      </c>
      <c r="H896" s="6">
        <v>488621.6</v>
      </c>
      <c r="I896" s="5">
        <f t="shared" si="13"/>
        <v>2.6115220967273478E-2</v>
      </c>
    </row>
    <row r="897" spans="1:9" x14ac:dyDescent="0.2">
      <c r="A897" t="s">
        <v>310</v>
      </c>
      <c r="B897" t="str">
        <f>_xlfn.XLOOKUP(A897,'Country Code &amp; Info'!A:A,'Country Code &amp; Info'!B:B)</f>
        <v>Ireland</v>
      </c>
      <c r="C897" t="s">
        <v>626</v>
      </c>
      <c r="D897" t="s">
        <v>625</v>
      </c>
      <c r="E897" t="s">
        <v>624</v>
      </c>
      <c r="F897" t="s">
        <v>623</v>
      </c>
      <c r="G897">
        <v>2034</v>
      </c>
      <c r="H897" s="6">
        <v>501171.6</v>
      </c>
      <c r="I897" s="5">
        <f t="shared" si="13"/>
        <v>2.5684496960429071E-2</v>
      </c>
    </row>
    <row r="898" spans="1:9" x14ac:dyDescent="0.2">
      <c r="A898" t="s">
        <v>310</v>
      </c>
      <c r="B898" t="str">
        <f>_xlfn.XLOOKUP(A898,'Country Code &amp; Info'!A:A,'Country Code &amp; Info'!B:B)</f>
        <v>Ireland</v>
      </c>
      <c r="C898" t="s">
        <v>626</v>
      </c>
      <c r="D898" t="s">
        <v>625</v>
      </c>
      <c r="E898" t="s">
        <v>624</v>
      </c>
      <c r="F898" t="s">
        <v>623</v>
      </c>
      <c r="G898">
        <v>2035</v>
      </c>
      <c r="H898" s="6">
        <v>513810</v>
      </c>
      <c r="I898" s="5">
        <f t="shared" si="13"/>
        <v>2.5217709862250803E-2</v>
      </c>
    </row>
    <row r="899" spans="1:9" x14ac:dyDescent="0.2">
      <c r="A899" t="s">
        <v>310</v>
      </c>
      <c r="B899" t="str">
        <f>_xlfn.XLOOKUP(A899,'Country Code &amp; Info'!A:A,'Country Code &amp; Info'!B:B)</f>
        <v>Ireland</v>
      </c>
      <c r="C899" t="s">
        <v>626</v>
      </c>
      <c r="D899" t="s">
        <v>625</v>
      </c>
      <c r="E899" t="s">
        <v>624</v>
      </c>
      <c r="F899" t="s">
        <v>623</v>
      </c>
      <c r="G899">
        <v>2036</v>
      </c>
      <c r="H899" s="6">
        <v>526530.1</v>
      </c>
      <c r="I899" s="5">
        <f t="shared" ref="I899:I962" si="14">IF(A899=A898, H899/H898-1, 0)</f>
        <v>2.4756427473190401E-2</v>
      </c>
    </row>
    <row r="900" spans="1:9" x14ac:dyDescent="0.2">
      <c r="A900" t="s">
        <v>310</v>
      </c>
      <c r="B900" t="str">
        <f>_xlfn.XLOOKUP(A900,'Country Code &amp; Info'!A:A,'Country Code &amp; Info'!B:B)</f>
        <v>Ireland</v>
      </c>
      <c r="C900" t="s">
        <v>626</v>
      </c>
      <c r="D900" t="s">
        <v>625</v>
      </c>
      <c r="E900" t="s">
        <v>624</v>
      </c>
      <c r="F900" t="s">
        <v>623</v>
      </c>
      <c r="G900">
        <v>2037</v>
      </c>
      <c r="H900" s="6">
        <v>539284</v>
      </c>
      <c r="I900" s="5">
        <f t="shared" si="14"/>
        <v>2.4222546821159874E-2</v>
      </c>
    </row>
    <row r="901" spans="1:9" x14ac:dyDescent="0.2">
      <c r="A901" t="s">
        <v>310</v>
      </c>
      <c r="B901" t="str">
        <f>_xlfn.XLOOKUP(A901,'Country Code &amp; Info'!A:A,'Country Code &amp; Info'!B:B)</f>
        <v>Ireland</v>
      </c>
      <c r="C901" t="s">
        <v>626</v>
      </c>
      <c r="D901" t="s">
        <v>625</v>
      </c>
      <c r="E901" t="s">
        <v>624</v>
      </c>
      <c r="F901" t="s">
        <v>623</v>
      </c>
      <c r="G901">
        <v>2038</v>
      </c>
      <c r="H901" s="6">
        <v>552096.80000000005</v>
      </c>
      <c r="I901" s="5">
        <f t="shared" si="14"/>
        <v>2.3758909962098063E-2</v>
      </c>
    </row>
    <row r="902" spans="1:9" x14ac:dyDescent="0.2">
      <c r="A902" t="s">
        <v>310</v>
      </c>
      <c r="B902" t="str">
        <f>_xlfn.XLOOKUP(A902,'Country Code &amp; Info'!A:A,'Country Code &amp; Info'!B:B)</f>
        <v>Ireland</v>
      </c>
      <c r="C902" t="s">
        <v>626</v>
      </c>
      <c r="D902" t="s">
        <v>625</v>
      </c>
      <c r="E902" t="s">
        <v>624</v>
      </c>
      <c r="F902" t="s">
        <v>623</v>
      </c>
      <c r="G902">
        <v>2039</v>
      </c>
      <c r="H902" s="6">
        <v>565003.30000000005</v>
      </c>
      <c r="I902" s="5">
        <f t="shared" si="14"/>
        <v>2.3377241092504164E-2</v>
      </c>
    </row>
    <row r="903" spans="1:9" x14ac:dyDescent="0.2">
      <c r="A903" t="s">
        <v>310</v>
      </c>
      <c r="B903" t="str">
        <f>_xlfn.XLOOKUP(A903,'Country Code &amp; Info'!A:A,'Country Code &amp; Info'!B:B)</f>
        <v>Ireland</v>
      </c>
      <c r="C903" t="s">
        <v>626</v>
      </c>
      <c r="D903" t="s">
        <v>625</v>
      </c>
      <c r="E903" t="s">
        <v>624</v>
      </c>
      <c r="F903" t="s">
        <v>623</v>
      </c>
      <c r="G903">
        <v>2040</v>
      </c>
      <c r="H903" s="6">
        <v>578042.1</v>
      </c>
      <c r="I903" s="5">
        <f t="shared" si="14"/>
        <v>2.3077387335613597E-2</v>
      </c>
    </row>
    <row r="904" spans="1:9" x14ac:dyDescent="0.2">
      <c r="A904" t="s">
        <v>310</v>
      </c>
      <c r="B904" t="str">
        <f>_xlfn.XLOOKUP(A904,'Country Code &amp; Info'!A:A,'Country Code &amp; Info'!B:B)</f>
        <v>Ireland</v>
      </c>
      <c r="C904" t="s">
        <v>626</v>
      </c>
      <c r="D904" t="s">
        <v>625</v>
      </c>
      <c r="E904" t="s">
        <v>624</v>
      </c>
      <c r="F904" t="s">
        <v>623</v>
      </c>
      <c r="G904">
        <v>2041</v>
      </c>
      <c r="H904" s="6">
        <v>591252.69999999995</v>
      </c>
      <c r="I904" s="5">
        <f t="shared" si="14"/>
        <v>2.2854044714044175E-2</v>
      </c>
    </row>
    <row r="905" spans="1:9" x14ac:dyDescent="0.2">
      <c r="A905" t="s">
        <v>310</v>
      </c>
      <c r="B905" t="str">
        <f>_xlfn.XLOOKUP(A905,'Country Code &amp; Info'!A:A,'Country Code &amp; Info'!B:B)</f>
        <v>Ireland</v>
      </c>
      <c r="C905" t="s">
        <v>626</v>
      </c>
      <c r="D905" t="s">
        <v>625</v>
      </c>
      <c r="E905" t="s">
        <v>624</v>
      </c>
      <c r="F905" t="s">
        <v>623</v>
      </c>
      <c r="G905">
        <v>2042</v>
      </c>
      <c r="H905" s="6">
        <v>604672.19999999995</v>
      </c>
      <c r="I905" s="5">
        <f t="shared" si="14"/>
        <v>2.269672510586429E-2</v>
      </c>
    </row>
    <row r="906" spans="1:9" x14ac:dyDescent="0.2">
      <c r="A906" t="s">
        <v>310</v>
      </c>
      <c r="B906" t="str">
        <f>_xlfn.XLOOKUP(A906,'Country Code &amp; Info'!A:A,'Country Code &amp; Info'!B:B)</f>
        <v>Ireland</v>
      </c>
      <c r="C906" t="s">
        <v>626</v>
      </c>
      <c r="D906" t="s">
        <v>625</v>
      </c>
      <c r="E906" t="s">
        <v>624</v>
      </c>
      <c r="F906" t="s">
        <v>623</v>
      </c>
      <c r="G906">
        <v>2043</v>
      </c>
      <c r="H906" s="6">
        <v>618334.19999999995</v>
      </c>
      <c r="I906" s="5">
        <f t="shared" si="14"/>
        <v>2.2594060054356824E-2</v>
      </c>
    </row>
    <row r="907" spans="1:9" x14ac:dyDescent="0.2">
      <c r="A907" t="s">
        <v>310</v>
      </c>
      <c r="B907" t="str">
        <f>_xlfn.XLOOKUP(A907,'Country Code &amp; Info'!A:A,'Country Code &amp; Info'!B:B)</f>
        <v>Ireland</v>
      </c>
      <c r="C907" t="s">
        <v>626</v>
      </c>
      <c r="D907" t="s">
        <v>625</v>
      </c>
      <c r="E907" t="s">
        <v>624</v>
      </c>
      <c r="F907" t="s">
        <v>623</v>
      </c>
      <c r="G907">
        <v>2044</v>
      </c>
      <c r="H907" s="6">
        <v>632271.80000000005</v>
      </c>
      <c r="I907" s="5">
        <f t="shared" si="14"/>
        <v>2.2540561398674219E-2</v>
      </c>
    </row>
    <row r="908" spans="1:9" x14ac:dyDescent="0.2">
      <c r="A908" t="s">
        <v>310</v>
      </c>
      <c r="B908" t="str">
        <f>_xlfn.XLOOKUP(A908,'Country Code &amp; Info'!A:A,'Country Code &amp; Info'!B:B)</f>
        <v>Ireland</v>
      </c>
      <c r="C908" t="s">
        <v>626</v>
      </c>
      <c r="D908" t="s">
        <v>625</v>
      </c>
      <c r="E908" t="s">
        <v>624</v>
      </c>
      <c r="F908" t="s">
        <v>623</v>
      </c>
      <c r="G908">
        <v>2045</v>
      </c>
      <c r="H908" s="6">
        <v>646521.80000000005</v>
      </c>
      <c r="I908" s="5">
        <f t="shared" si="14"/>
        <v>2.2537775684444483E-2</v>
      </c>
    </row>
    <row r="909" spans="1:9" x14ac:dyDescent="0.2">
      <c r="A909" t="s">
        <v>310</v>
      </c>
      <c r="B909" t="str">
        <f>_xlfn.XLOOKUP(A909,'Country Code &amp; Info'!A:A,'Country Code &amp; Info'!B:B)</f>
        <v>Ireland</v>
      </c>
      <c r="C909" t="s">
        <v>626</v>
      </c>
      <c r="D909" t="s">
        <v>625</v>
      </c>
      <c r="E909" t="s">
        <v>624</v>
      </c>
      <c r="F909" t="s">
        <v>623</v>
      </c>
      <c r="G909">
        <v>2046</v>
      </c>
      <c r="H909" s="6">
        <v>661129.6</v>
      </c>
      <c r="I909" s="5">
        <f t="shared" si="14"/>
        <v>2.2594443064410052E-2</v>
      </c>
    </row>
    <row r="910" spans="1:9" x14ac:dyDescent="0.2">
      <c r="A910" t="s">
        <v>310</v>
      </c>
      <c r="B910" t="str">
        <f>_xlfn.XLOOKUP(A910,'Country Code &amp; Info'!A:A,'Country Code &amp; Info'!B:B)</f>
        <v>Ireland</v>
      </c>
      <c r="C910" t="s">
        <v>626</v>
      </c>
      <c r="D910" t="s">
        <v>625</v>
      </c>
      <c r="E910" t="s">
        <v>624</v>
      </c>
      <c r="F910" t="s">
        <v>623</v>
      </c>
      <c r="G910">
        <v>2047</v>
      </c>
      <c r="H910" s="6">
        <v>676069.7</v>
      </c>
      <c r="I910" s="5">
        <f t="shared" si="14"/>
        <v>2.2597838608345411E-2</v>
      </c>
    </row>
    <row r="911" spans="1:9" x14ac:dyDescent="0.2">
      <c r="A911" t="s">
        <v>310</v>
      </c>
      <c r="B911" t="str">
        <f>_xlfn.XLOOKUP(A911,'Country Code &amp; Info'!A:A,'Country Code &amp; Info'!B:B)</f>
        <v>Ireland</v>
      </c>
      <c r="C911" t="s">
        <v>626</v>
      </c>
      <c r="D911" t="s">
        <v>625</v>
      </c>
      <c r="E911" t="s">
        <v>624</v>
      </c>
      <c r="F911" t="s">
        <v>623</v>
      </c>
      <c r="G911">
        <v>2048</v>
      </c>
      <c r="H911" s="6">
        <v>691403.8</v>
      </c>
      <c r="I911" s="5">
        <f t="shared" si="14"/>
        <v>2.2681241298049715E-2</v>
      </c>
    </row>
    <row r="912" spans="1:9" x14ac:dyDescent="0.2">
      <c r="A912" t="s">
        <v>310</v>
      </c>
      <c r="B912" t="str">
        <f>_xlfn.XLOOKUP(A912,'Country Code &amp; Info'!A:A,'Country Code &amp; Info'!B:B)</f>
        <v>Ireland</v>
      </c>
      <c r="C912" t="s">
        <v>626</v>
      </c>
      <c r="D912" t="s">
        <v>625</v>
      </c>
      <c r="E912" t="s">
        <v>624</v>
      </c>
      <c r="F912" t="s">
        <v>623</v>
      </c>
      <c r="G912">
        <v>2049</v>
      </c>
      <c r="H912" s="6">
        <v>707205.3</v>
      </c>
      <c r="I912" s="5">
        <f t="shared" si="14"/>
        <v>2.2854227876676347E-2</v>
      </c>
    </row>
    <row r="913" spans="1:9" x14ac:dyDescent="0.2">
      <c r="A913" t="s">
        <v>310</v>
      </c>
      <c r="B913" t="str">
        <f>_xlfn.XLOOKUP(A913,'Country Code &amp; Info'!A:A,'Country Code &amp; Info'!B:B)</f>
        <v>Ireland</v>
      </c>
      <c r="C913" t="s">
        <v>626</v>
      </c>
      <c r="D913" t="s">
        <v>625</v>
      </c>
      <c r="E913" t="s">
        <v>624</v>
      </c>
      <c r="F913" t="s">
        <v>623</v>
      </c>
      <c r="G913">
        <v>2050</v>
      </c>
      <c r="H913" s="6">
        <v>723553.2</v>
      </c>
      <c r="I913" s="5">
        <f t="shared" si="14"/>
        <v>2.3116201193627894E-2</v>
      </c>
    </row>
    <row r="914" spans="1:9" x14ac:dyDescent="0.2">
      <c r="A914" t="s">
        <v>310</v>
      </c>
      <c r="B914" t="str">
        <f>_xlfn.XLOOKUP(A914,'Country Code &amp; Info'!A:A,'Country Code &amp; Info'!B:B)</f>
        <v>Ireland</v>
      </c>
      <c r="C914" t="s">
        <v>626</v>
      </c>
      <c r="D914" t="s">
        <v>625</v>
      </c>
      <c r="E914" t="s">
        <v>624</v>
      </c>
      <c r="F914" t="s">
        <v>623</v>
      </c>
      <c r="G914">
        <v>2051</v>
      </c>
      <c r="H914" s="6">
        <v>740521.1</v>
      </c>
      <c r="I914" s="5">
        <f t="shared" si="14"/>
        <v>2.3450798089207581E-2</v>
      </c>
    </row>
    <row r="915" spans="1:9" x14ac:dyDescent="0.2">
      <c r="A915" t="s">
        <v>310</v>
      </c>
      <c r="B915" t="str">
        <f>_xlfn.XLOOKUP(A915,'Country Code &amp; Info'!A:A,'Country Code &amp; Info'!B:B)</f>
        <v>Ireland</v>
      </c>
      <c r="C915" t="s">
        <v>626</v>
      </c>
      <c r="D915" t="s">
        <v>625</v>
      </c>
      <c r="E915" t="s">
        <v>624</v>
      </c>
      <c r="F915" t="s">
        <v>623</v>
      </c>
      <c r="G915">
        <v>2052</v>
      </c>
      <c r="H915" s="6">
        <v>758162.6</v>
      </c>
      <c r="I915" s="5">
        <f t="shared" si="14"/>
        <v>2.3823088903206058E-2</v>
      </c>
    </row>
    <row r="916" spans="1:9" x14ac:dyDescent="0.2">
      <c r="A916" t="s">
        <v>310</v>
      </c>
      <c r="B916" t="str">
        <f>_xlfn.XLOOKUP(A916,'Country Code &amp; Info'!A:A,'Country Code &amp; Info'!B:B)</f>
        <v>Ireland</v>
      </c>
      <c r="C916" t="s">
        <v>626</v>
      </c>
      <c r="D916" t="s">
        <v>625</v>
      </c>
      <c r="E916" t="s">
        <v>624</v>
      </c>
      <c r="F916" t="s">
        <v>623</v>
      </c>
      <c r="G916">
        <v>2053</v>
      </c>
      <c r="H916" s="6">
        <v>776517.9</v>
      </c>
      <c r="I916" s="5">
        <f t="shared" si="14"/>
        <v>2.4210241971840851E-2</v>
      </c>
    </row>
    <row r="917" spans="1:9" x14ac:dyDescent="0.2">
      <c r="A917" t="s">
        <v>310</v>
      </c>
      <c r="B917" t="str">
        <f>_xlfn.XLOOKUP(A917,'Country Code &amp; Info'!A:A,'Country Code &amp; Info'!B:B)</f>
        <v>Ireland</v>
      </c>
      <c r="C917" t="s">
        <v>626</v>
      </c>
      <c r="D917" t="s">
        <v>625</v>
      </c>
      <c r="E917" t="s">
        <v>624</v>
      </c>
      <c r="F917" t="s">
        <v>623</v>
      </c>
      <c r="G917">
        <v>2054</v>
      </c>
      <c r="H917" s="6">
        <v>795621.4</v>
      </c>
      <c r="I917" s="5">
        <f t="shared" si="14"/>
        <v>2.4601493410518982E-2</v>
      </c>
    </row>
    <row r="918" spans="1:9" x14ac:dyDescent="0.2">
      <c r="A918" t="s">
        <v>310</v>
      </c>
      <c r="B918" t="str">
        <f>_xlfn.XLOOKUP(A918,'Country Code &amp; Info'!A:A,'Country Code &amp; Info'!B:B)</f>
        <v>Ireland</v>
      </c>
      <c r="C918" t="s">
        <v>626</v>
      </c>
      <c r="D918" t="s">
        <v>625</v>
      </c>
      <c r="E918" t="s">
        <v>624</v>
      </c>
      <c r="F918" t="s">
        <v>623</v>
      </c>
      <c r="G918">
        <v>2055</v>
      </c>
      <c r="H918" s="6">
        <v>815506.3</v>
      </c>
      <c r="I918" s="5">
        <f t="shared" si="14"/>
        <v>2.4992917485628263E-2</v>
      </c>
    </row>
    <row r="919" spans="1:9" x14ac:dyDescent="0.2">
      <c r="A919" t="s">
        <v>310</v>
      </c>
      <c r="B919" t="str">
        <f>_xlfn.XLOOKUP(A919,'Country Code &amp; Info'!A:A,'Country Code &amp; Info'!B:B)</f>
        <v>Ireland</v>
      </c>
      <c r="C919" t="s">
        <v>626</v>
      </c>
      <c r="D919" t="s">
        <v>625</v>
      </c>
      <c r="E919" t="s">
        <v>624</v>
      </c>
      <c r="F919" t="s">
        <v>623</v>
      </c>
      <c r="G919">
        <v>2056</v>
      </c>
      <c r="H919" s="6">
        <v>836200.7</v>
      </c>
      <c r="I919" s="5">
        <f t="shared" si="14"/>
        <v>2.537613749887635E-2</v>
      </c>
    </row>
    <row r="920" spans="1:9" x14ac:dyDescent="0.2">
      <c r="A920" t="s">
        <v>310</v>
      </c>
      <c r="B920" t="str">
        <f>_xlfn.XLOOKUP(A920,'Country Code &amp; Info'!A:A,'Country Code &amp; Info'!B:B)</f>
        <v>Ireland</v>
      </c>
      <c r="C920" t="s">
        <v>626</v>
      </c>
      <c r="D920" t="s">
        <v>625</v>
      </c>
      <c r="E920" t="s">
        <v>624</v>
      </c>
      <c r="F920" t="s">
        <v>623</v>
      </c>
      <c r="G920">
        <v>2057</v>
      </c>
      <c r="H920" s="6">
        <v>857709.1</v>
      </c>
      <c r="I920" s="5">
        <f t="shared" si="14"/>
        <v>2.5721576171845006E-2</v>
      </c>
    </row>
    <row r="921" spans="1:9" x14ac:dyDescent="0.2">
      <c r="A921" t="s">
        <v>310</v>
      </c>
      <c r="B921" t="str">
        <f>_xlfn.XLOOKUP(A921,'Country Code &amp; Info'!A:A,'Country Code &amp; Info'!B:B)</f>
        <v>Ireland</v>
      </c>
      <c r="C921" t="s">
        <v>626</v>
      </c>
      <c r="D921" t="s">
        <v>625</v>
      </c>
      <c r="E921" t="s">
        <v>624</v>
      </c>
      <c r="F921" t="s">
        <v>623</v>
      </c>
      <c r="G921">
        <v>2058</v>
      </c>
      <c r="H921" s="6">
        <v>880015.6</v>
      </c>
      <c r="I921" s="5">
        <f t="shared" si="14"/>
        <v>2.6007069296571483E-2</v>
      </c>
    </row>
    <row r="922" spans="1:9" x14ac:dyDescent="0.2">
      <c r="A922" t="s">
        <v>310</v>
      </c>
      <c r="B922" t="str">
        <f>_xlfn.XLOOKUP(A922,'Country Code &amp; Info'!A:A,'Country Code &amp; Info'!B:B)</f>
        <v>Ireland</v>
      </c>
      <c r="C922" t="s">
        <v>626</v>
      </c>
      <c r="D922" t="s">
        <v>625</v>
      </c>
      <c r="E922" t="s">
        <v>624</v>
      </c>
      <c r="F922" t="s">
        <v>623</v>
      </c>
      <c r="G922">
        <v>2059</v>
      </c>
      <c r="H922" s="6">
        <v>903092.4</v>
      </c>
      <c r="I922" s="5">
        <f t="shared" si="14"/>
        <v>2.6223171498323428E-2</v>
      </c>
    </row>
    <row r="923" spans="1:9" x14ac:dyDescent="0.2">
      <c r="A923" t="s">
        <v>310</v>
      </c>
      <c r="B923" t="str">
        <f>_xlfn.XLOOKUP(A923,'Country Code &amp; Info'!A:A,'Country Code &amp; Info'!B:B)</f>
        <v>Ireland</v>
      </c>
      <c r="C923" t="s">
        <v>626</v>
      </c>
      <c r="D923" t="s">
        <v>625</v>
      </c>
      <c r="E923" t="s">
        <v>624</v>
      </c>
      <c r="F923" t="s">
        <v>623</v>
      </c>
      <c r="G923">
        <v>2060</v>
      </c>
      <c r="H923" s="6">
        <v>926913.2</v>
      </c>
      <c r="I923" s="5">
        <f t="shared" si="14"/>
        <v>2.6376924443168859E-2</v>
      </c>
    </row>
    <row r="924" spans="1:9" x14ac:dyDescent="0.2">
      <c r="A924" t="s">
        <v>300</v>
      </c>
      <c r="B924" t="str">
        <f>_xlfn.XLOOKUP(A924,'Country Code &amp; Info'!A:A,'Country Code &amp; Info'!B:B)</f>
        <v>Italy</v>
      </c>
      <c r="C924" t="s">
        <v>626</v>
      </c>
      <c r="D924" t="s">
        <v>625</v>
      </c>
      <c r="E924" t="s">
        <v>624</v>
      </c>
      <c r="F924" t="s">
        <v>623</v>
      </c>
      <c r="G924">
        <v>1990</v>
      </c>
      <c r="H924" s="6">
        <v>1713421.0488056401</v>
      </c>
      <c r="I924" s="5">
        <f t="shared" si="14"/>
        <v>0</v>
      </c>
    </row>
    <row r="925" spans="1:9" x14ac:dyDescent="0.2">
      <c r="A925" t="s">
        <v>300</v>
      </c>
      <c r="B925" t="str">
        <f>_xlfn.XLOOKUP(A925,'Country Code &amp; Info'!A:A,'Country Code &amp; Info'!B:B)</f>
        <v>Italy</v>
      </c>
      <c r="C925" t="s">
        <v>626</v>
      </c>
      <c r="D925" t="s">
        <v>625</v>
      </c>
      <c r="E925" t="s">
        <v>624</v>
      </c>
      <c r="F925" t="s">
        <v>623</v>
      </c>
      <c r="G925">
        <v>1991</v>
      </c>
      <c r="H925" s="6">
        <v>1739675.4995247801</v>
      </c>
      <c r="I925" s="5">
        <f t="shared" si="14"/>
        <v>1.5322824904854038E-2</v>
      </c>
    </row>
    <row r="926" spans="1:9" x14ac:dyDescent="0.2">
      <c r="A926" t="s">
        <v>300</v>
      </c>
      <c r="B926" t="str">
        <f>_xlfn.XLOOKUP(A926,'Country Code &amp; Info'!A:A,'Country Code &amp; Info'!B:B)</f>
        <v>Italy</v>
      </c>
      <c r="C926" t="s">
        <v>626</v>
      </c>
      <c r="D926" t="s">
        <v>625</v>
      </c>
      <c r="E926" t="s">
        <v>624</v>
      </c>
      <c r="F926" t="s">
        <v>623</v>
      </c>
      <c r="G926">
        <v>1992</v>
      </c>
      <c r="H926" s="6">
        <v>1751842.5276971699</v>
      </c>
      <c r="I926" s="5">
        <f t="shared" si="14"/>
        <v>6.9938492412600084E-3</v>
      </c>
    </row>
    <row r="927" spans="1:9" x14ac:dyDescent="0.2">
      <c r="A927" t="s">
        <v>300</v>
      </c>
      <c r="B927" t="str">
        <f>_xlfn.XLOOKUP(A927,'Country Code &amp; Info'!A:A,'Country Code &amp; Info'!B:B)</f>
        <v>Italy</v>
      </c>
      <c r="C927" t="s">
        <v>626</v>
      </c>
      <c r="D927" t="s">
        <v>625</v>
      </c>
      <c r="E927" t="s">
        <v>624</v>
      </c>
      <c r="F927" t="s">
        <v>623</v>
      </c>
      <c r="G927">
        <v>1993</v>
      </c>
      <c r="H927" s="6">
        <v>1736813.01264768</v>
      </c>
      <c r="I927" s="5">
        <f t="shared" si="14"/>
        <v>-8.5792614415215462E-3</v>
      </c>
    </row>
    <row r="928" spans="1:9" x14ac:dyDescent="0.2">
      <c r="A928" t="s">
        <v>300</v>
      </c>
      <c r="B928" t="str">
        <f>_xlfn.XLOOKUP(A928,'Country Code &amp; Info'!A:A,'Country Code &amp; Info'!B:B)</f>
        <v>Italy</v>
      </c>
      <c r="C928" t="s">
        <v>626</v>
      </c>
      <c r="D928" t="s">
        <v>625</v>
      </c>
      <c r="E928" t="s">
        <v>624</v>
      </c>
      <c r="F928" t="s">
        <v>623</v>
      </c>
      <c r="G928">
        <v>1994</v>
      </c>
      <c r="H928" s="6">
        <v>1776434.15435739</v>
      </c>
      <c r="I928" s="5">
        <f t="shared" si="14"/>
        <v>2.2812554616521208E-2</v>
      </c>
    </row>
    <row r="929" spans="1:9" x14ac:dyDescent="0.2">
      <c r="A929" t="s">
        <v>300</v>
      </c>
      <c r="B929" t="str">
        <f>_xlfn.XLOOKUP(A929,'Country Code &amp; Info'!A:A,'Country Code &amp; Info'!B:B)</f>
        <v>Italy</v>
      </c>
      <c r="C929" t="s">
        <v>626</v>
      </c>
      <c r="D929" t="s">
        <v>625</v>
      </c>
      <c r="E929" t="s">
        <v>624</v>
      </c>
      <c r="F929" t="s">
        <v>623</v>
      </c>
      <c r="G929">
        <v>1995</v>
      </c>
      <c r="H929" s="6">
        <v>1829040.12453446</v>
      </c>
      <c r="I929" s="5">
        <f t="shared" si="14"/>
        <v>2.961323956085482E-2</v>
      </c>
    </row>
    <row r="930" spans="1:9" x14ac:dyDescent="0.2">
      <c r="A930" t="s">
        <v>300</v>
      </c>
      <c r="B930" t="str">
        <f>_xlfn.XLOOKUP(A930,'Country Code &amp; Info'!A:A,'Country Code &amp; Info'!B:B)</f>
        <v>Italy</v>
      </c>
      <c r="C930" t="s">
        <v>626</v>
      </c>
      <c r="D930" t="s">
        <v>625</v>
      </c>
      <c r="E930" t="s">
        <v>624</v>
      </c>
      <c r="F930" t="s">
        <v>623</v>
      </c>
      <c r="G930">
        <v>1996</v>
      </c>
      <c r="H930" s="6">
        <v>1847332.7738324599</v>
      </c>
      <c r="I930" s="5">
        <f t="shared" si="14"/>
        <v>1.0001229088758112E-2</v>
      </c>
    </row>
    <row r="931" spans="1:9" x14ac:dyDescent="0.2">
      <c r="A931" t="s">
        <v>300</v>
      </c>
      <c r="B931" t="str">
        <f>_xlfn.XLOOKUP(A931,'Country Code &amp; Info'!A:A,'Country Code &amp; Info'!B:B)</f>
        <v>Italy</v>
      </c>
      <c r="C931" t="s">
        <v>626</v>
      </c>
      <c r="D931" t="s">
        <v>625</v>
      </c>
      <c r="E931" t="s">
        <v>624</v>
      </c>
      <c r="F931" t="s">
        <v>623</v>
      </c>
      <c r="G931">
        <v>1997</v>
      </c>
      <c r="H931" s="6">
        <v>1883417.1583531401</v>
      </c>
      <c r="I931" s="5">
        <f t="shared" si="14"/>
        <v>1.9533234635262797E-2</v>
      </c>
    </row>
    <row r="932" spans="1:9" x14ac:dyDescent="0.2">
      <c r="A932" t="s">
        <v>300</v>
      </c>
      <c r="B932" t="str">
        <f>_xlfn.XLOOKUP(A932,'Country Code &amp; Info'!A:A,'Country Code &amp; Info'!B:B)</f>
        <v>Italy</v>
      </c>
      <c r="C932" t="s">
        <v>626</v>
      </c>
      <c r="D932" t="s">
        <v>625</v>
      </c>
      <c r="E932" t="s">
        <v>624</v>
      </c>
      <c r="F932" t="s">
        <v>623</v>
      </c>
      <c r="G932">
        <v>1998</v>
      </c>
      <c r="H932" s="6">
        <v>1910741.0126752399</v>
      </c>
      <c r="I932" s="5">
        <f t="shared" si="14"/>
        <v>1.4507595516434435E-2</v>
      </c>
    </row>
    <row r="933" spans="1:9" x14ac:dyDescent="0.2">
      <c r="A933" t="s">
        <v>300</v>
      </c>
      <c r="B933" t="str">
        <f>_xlfn.XLOOKUP(A933,'Country Code &amp; Info'!A:A,'Country Code &amp; Info'!B:B)</f>
        <v>Italy</v>
      </c>
      <c r="C933" t="s">
        <v>626</v>
      </c>
      <c r="D933" t="s">
        <v>625</v>
      </c>
      <c r="E933" t="s">
        <v>624</v>
      </c>
      <c r="F933" t="s">
        <v>623</v>
      </c>
      <c r="G933">
        <v>1999</v>
      </c>
      <c r="H933" s="6">
        <v>1939536.4123678401</v>
      </c>
      <c r="I933" s="5">
        <f t="shared" si="14"/>
        <v>1.5070278756555977E-2</v>
      </c>
    </row>
    <row r="934" spans="1:9" x14ac:dyDescent="0.2">
      <c r="A934" t="s">
        <v>300</v>
      </c>
      <c r="B934" t="str">
        <f>_xlfn.XLOOKUP(A934,'Country Code &amp; Info'!A:A,'Country Code &amp; Info'!B:B)</f>
        <v>Italy</v>
      </c>
      <c r="C934" t="s">
        <v>626</v>
      </c>
      <c r="D934" t="s">
        <v>625</v>
      </c>
      <c r="E934" t="s">
        <v>624</v>
      </c>
      <c r="F934" t="s">
        <v>623</v>
      </c>
      <c r="G934">
        <v>2000</v>
      </c>
      <c r="H934" s="6">
        <v>2017036.6367618199</v>
      </c>
      <c r="I934" s="5">
        <f t="shared" si="14"/>
        <v>3.9958117774837376E-2</v>
      </c>
    </row>
    <row r="935" spans="1:9" x14ac:dyDescent="0.2">
      <c r="A935" t="s">
        <v>300</v>
      </c>
      <c r="B935" t="str">
        <f>_xlfn.XLOOKUP(A935,'Country Code &amp; Info'!A:A,'Country Code &amp; Info'!B:B)</f>
        <v>Italy</v>
      </c>
      <c r="C935" t="s">
        <v>626</v>
      </c>
      <c r="D935" t="s">
        <v>625</v>
      </c>
      <c r="E935" t="s">
        <v>624</v>
      </c>
      <c r="F935" t="s">
        <v>623</v>
      </c>
      <c r="G935">
        <v>2001</v>
      </c>
      <c r="H935" s="6">
        <v>2048526.69792068</v>
      </c>
      <c r="I935" s="5">
        <f t="shared" si="14"/>
        <v>1.5612042233112078E-2</v>
      </c>
    </row>
    <row r="936" spans="1:9" x14ac:dyDescent="0.2">
      <c r="A936" t="s">
        <v>300</v>
      </c>
      <c r="B936" t="str">
        <f>_xlfn.XLOOKUP(A936,'Country Code &amp; Info'!A:A,'Country Code &amp; Info'!B:B)</f>
        <v>Italy</v>
      </c>
      <c r="C936" t="s">
        <v>626</v>
      </c>
      <c r="D936" t="s">
        <v>625</v>
      </c>
      <c r="E936" t="s">
        <v>624</v>
      </c>
      <c r="F936" t="s">
        <v>623</v>
      </c>
      <c r="G936">
        <v>2002</v>
      </c>
      <c r="H936" s="6">
        <v>2053588.1045671599</v>
      </c>
      <c r="I936" s="5">
        <f t="shared" si="14"/>
        <v>2.4707545435542766E-3</v>
      </c>
    </row>
    <row r="937" spans="1:9" x14ac:dyDescent="0.2">
      <c r="A937" t="s">
        <v>300</v>
      </c>
      <c r="B937" t="str">
        <f>_xlfn.XLOOKUP(A937,'Country Code &amp; Info'!A:A,'Country Code &amp; Info'!B:B)</f>
        <v>Italy</v>
      </c>
      <c r="C937" t="s">
        <v>626</v>
      </c>
      <c r="D937" t="s">
        <v>625</v>
      </c>
      <c r="E937" t="s">
        <v>624</v>
      </c>
      <c r="F937" t="s">
        <v>623</v>
      </c>
      <c r="G937">
        <v>2003</v>
      </c>
      <c r="H937" s="6">
        <v>2058541.0256835399</v>
      </c>
      <c r="I937" s="5">
        <f t="shared" si="14"/>
        <v>2.4118376539894459E-3</v>
      </c>
    </row>
    <row r="938" spans="1:9" x14ac:dyDescent="0.2">
      <c r="A938" t="s">
        <v>300</v>
      </c>
      <c r="B938" t="str">
        <f>_xlfn.XLOOKUP(A938,'Country Code &amp; Info'!A:A,'Country Code &amp; Info'!B:B)</f>
        <v>Italy</v>
      </c>
      <c r="C938" t="s">
        <v>626</v>
      </c>
      <c r="D938" t="s">
        <v>625</v>
      </c>
      <c r="E938" t="s">
        <v>624</v>
      </c>
      <c r="F938" t="s">
        <v>623</v>
      </c>
      <c r="G938">
        <v>2004</v>
      </c>
      <c r="H938" s="6">
        <v>2086917.75926124</v>
      </c>
      <c r="I938" s="5">
        <f t="shared" si="14"/>
        <v>1.378487638752679E-2</v>
      </c>
    </row>
    <row r="939" spans="1:9" x14ac:dyDescent="0.2">
      <c r="A939" t="s">
        <v>300</v>
      </c>
      <c r="B939" t="str">
        <f>_xlfn.XLOOKUP(A939,'Country Code &amp; Info'!A:A,'Country Code &amp; Info'!B:B)</f>
        <v>Italy</v>
      </c>
      <c r="C939" t="s">
        <v>626</v>
      </c>
      <c r="D939" t="s">
        <v>625</v>
      </c>
      <c r="E939" t="s">
        <v>624</v>
      </c>
      <c r="F939" t="s">
        <v>623</v>
      </c>
      <c r="G939">
        <v>2005</v>
      </c>
      <c r="H939" s="6">
        <v>2110675.3136038799</v>
      </c>
      <c r="I939" s="5">
        <f t="shared" si="14"/>
        <v>1.138403956610623E-2</v>
      </c>
    </row>
    <row r="940" spans="1:9" x14ac:dyDescent="0.2">
      <c r="A940" t="s">
        <v>300</v>
      </c>
      <c r="B940" t="str">
        <f>_xlfn.XLOOKUP(A940,'Country Code &amp; Info'!A:A,'Country Code &amp; Info'!B:B)</f>
        <v>Italy</v>
      </c>
      <c r="C940" t="s">
        <v>626</v>
      </c>
      <c r="D940" t="s">
        <v>625</v>
      </c>
      <c r="E940" t="s">
        <v>624</v>
      </c>
      <c r="F940" t="s">
        <v>623</v>
      </c>
      <c r="G940">
        <v>2006</v>
      </c>
      <c r="H940" s="6">
        <v>2155093.7947478201</v>
      </c>
      <c r="I940" s="5">
        <f t="shared" si="14"/>
        <v>2.1044677434587378E-2</v>
      </c>
    </row>
    <row r="941" spans="1:9" x14ac:dyDescent="0.2">
      <c r="A941" t="s">
        <v>300</v>
      </c>
      <c r="B941" t="str">
        <f>_xlfn.XLOOKUP(A941,'Country Code &amp; Info'!A:A,'Country Code &amp; Info'!B:B)</f>
        <v>Italy</v>
      </c>
      <c r="C941" t="s">
        <v>626</v>
      </c>
      <c r="D941" t="s">
        <v>625</v>
      </c>
      <c r="E941" t="s">
        <v>624</v>
      </c>
      <c r="F941" t="s">
        <v>623</v>
      </c>
      <c r="G941">
        <v>2007</v>
      </c>
      <c r="H941" s="6">
        <v>2183751.9693069099</v>
      </c>
      <c r="I941" s="5">
        <f t="shared" si="14"/>
        <v>1.3297878091864446E-2</v>
      </c>
    </row>
    <row r="942" spans="1:9" x14ac:dyDescent="0.2">
      <c r="A942" t="s">
        <v>300</v>
      </c>
      <c r="B942" t="str">
        <f>_xlfn.XLOOKUP(A942,'Country Code &amp; Info'!A:A,'Country Code &amp; Info'!B:B)</f>
        <v>Italy</v>
      </c>
      <c r="C942" t="s">
        <v>626</v>
      </c>
      <c r="D942" t="s">
        <v>625</v>
      </c>
      <c r="E942" t="s">
        <v>624</v>
      </c>
      <c r="F942" t="s">
        <v>623</v>
      </c>
      <c r="G942">
        <v>2008</v>
      </c>
      <c r="H942" s="6">
        <v>2160857.5092710401</v>
      </c>
      <c r="I942" s="5">
        <f t="shared" si="14"/>
        <v>-1.04840020101441E-2</v>
      </c>
    </row>
    <row r="943" spans="1:9" x14ac:dyDescent="0.2">
      <c r="A943" t="s">
        <v>300</v>
      </c>
      <c r="B943" t="str">
        <f>_xlfn.XLOOKUP(A943,'Country Code &amp; Info'!A:A,'Country Code &amp; Info'!B:B)</f>
        <v>Italy</v>
      </c>
      <c r="C943" t="s">
        <v>626</v>
      </c>
      <c r="D943" t="s">
        <v>625</v>
      </c>
      <c r="E943" t="s">
        <v>624</v>
      </c>
      <c r="F943" t="s">
        <v>623</v>
      </c>
      <c r="G943">
        <v>2009</v>
      </c>
      <c r="H943" s="6">
        <v>2041271.1131722799</v>
      </c>
      <c r="I943" s="5">
        <f t="shared" si="14"/>
        <v>-5.5342101728448667E-2</v>
      </c>
    </row>
    <row r="944" spans="1:9" x14ac:dyDescent="0.2">
      <c r="A944" t="s">
        <v>300</v>
      </c>
      <c r="B944" t="str">
        <f>_xlfn.XLOOKUP(A944,'Country Code &amp; Info'!A:A,'Country Code &amp; Info'!B:B)</f>
        <v>Italy</v>
      </c>
      <c r="C944" t="s">
        <v>626</v>
      </c>
      <c r="D944" t="s">
        <v>625</v>
      </c>
      <c r="E944" t="s">
        <v>624</v>
      </c>
      <c r="F944" t="s">
        <v>623</v>
      </c>
      <c r="G944">
        <v>2010</v>
      </c>
      <c r="H944" s="6">
        <v>2074917.03296183</v>
      </c>
      <c r="I944" s="5">
        <f t="shared" si="14"/>
        <v>1.6482827573678804E-2</v>
      </c>
    </row>
    <row r="945" spans="1:9" x14ac:dyDescent="0.2">
      <c r="A945" t="s">
        <v>300</v>
      </c>
      <c r="B945" t="str">
        <f>_xlfn.XLOOKUP(A945,'Country Code &amp; Info'!A:A,'Country Code &amp; Info'!B:B)</f>
        <v>Italy</v>
      </c>
      <c r="C945" t="s">
        <v>626</v>
      </c>
      <c r="D945" t="s">
        <v>625</v>
      </c>
      <c r="E945" t="s">
        <v>624</v>
      </c>
      <c r="F945" t="s">
        <v>623</v>
      </c>
      <c r="G945">
        <v>2011</v>
      </c>
      <c r="H945" s="6">
        <v>2089857.2251873901</v>
      </c>
      <c r="I945" s="5">
        <f t="shared" si="14"/>
        <v>7.2003805396660958E-3</v>
      </c>
    </row>
    <row r="946" spans="1:9" x14ac:dyDescent="0.2">
      <c r="A946" t="s">
        <v>300</v>
      </c>
      <c r="B946" t="str">
        <f>_xlfn.XLOOKUP(A946,'Country Code &amp; Info'!A:A,'Country Code &amp; Info'!B:B)</f>
        <v>Italy</v>
      </c>
      <c r="C946" t="s">
        <v>626</v>
      </c>
      <c r="D946" t="s">
        <v>625</v>
      </c>
      <c r="E946" t="s">
        <v>624</v>
      </c>
      <c r="F946" t="s">
        <v>623</v>
      </c>
      <c r="G946">
        <v>2012</v>
      </c>
      <c r="H946" s="6">
        <v>2030260.22024164</v>
      </c>
      <c r="I946" s="5">
        <f t="shared" si="14"/>
        <v>-2.8517261479623968E-2</v>
      </c>
    </row>
    <row r="947" spans="1:9" x14ac:dyDescent="0.2">
      <c r="A947" t="s">
        <v>300</v>
      </c>
      <c r="B947" t="str">
        <f>_xlfn.XLOOKUP(A947,'Country Code &amp; Info'!A:A,'Country Code &amp; Info'!B:B)</f>
        <v>Italy</v>
      </c>
      <c r="C947" t="s">
        <v>626</v>
      </c>
      <c r="D947" t="s">
        <v>625</v>
      </c>
      <c r="E947" t="s">
        <v>624</v>
      </c>
      <c r="F947" t="s">
        <v>623</v>
      </c>
      <c r="G947">
        <v>2013</v>
      </c>
      <c r="H947" s="6">
        <v>1994744.4138213701</v>
      </c>
      <c r="I947" s="5">
        <f t="shared" si="14"/>
        <v>-1.7493228733035382E-2</v>
      </c>
    </row>
    <row r="948" spans="1:9" x14ac:dyDescent="0.2">
      <c r="A948" t="s">
        <v>300</v>
      </c>
      <c r="B948" t="str">
        <f>_xlfn.XLOOKUP(A948,'Country Code &amp; Info'!A:A,'Country Code &amp; Info'!B:B)</f>
        <v>Italy</v>
      </c>
      <c r="C948" t="s">
        <v>626</v>
      </c>
      <c r="D948" t="s">
        <v>625</v>
      </c>
      <c r="E948" t="s">
        <v>624</v>
      </c>
      <c r="F948" t="s">
        <v>623</v>
      </c>
      <c r="G948">
        <v>2014</v>
      </c>
      <c r="H948" s="6">
        <v>1998381.52714804</v>
      </c>
      <c r="I948" s="5">
        <f t="shared" si="14"/>
        <v>1.8233480447262806E-3</v>
      </c>
    </row>
    <row r="949" spans="1:9" x14ac:dyDescent="0.2">
      <c r="A949" t="s">
        <v>300</v>
      </c>
      <c r="B949" t="str">
        <f>_xlfn.XLOOKUP(A949,'Country Code &amp; Info'!A:A,'Country Code &amp; Info'!B:B)</f>
        <v>Italy</v>
      </c>
      <c r="C949" t="s">
        <v>626</v>
      </c>
      <c r="D949" t="s">
        <v>625</v>
      </c>
      <c r="E949" t="s">
        <v>624</v>
      </c>
      <c r="F949" t="s">
        <v>623</v>
      </c>
      <c r="G949">
        <v>2015</v>
      </c>
      <c r="H949" s="6">
        <v>2014942.2705258799</v>
      </c>
      <c r="I949" s="5">
        <f t="shared" si="14"/>
        <v>8.2870778942167878E-3</v>
      </c>
    </row>
    <row r="950" spans="1:9" x14ac:dyDescent="0.2">
      <c r="A950" t="s">
        <v>300</v>
      </c>
      <c r="B950" t="str">
        <f>_xlfn.XLOOKUP(A950,'Country Code &amp; Info'!A:A,'Country Code &amp; Info'!B:B)</f>
        <v>Italy</v>
      </c>
      <c r="C950" t="s">
        <v>626</v>
      </c>
      <c r="D950" t="s">
        <v>625</v>
      </c>
      <c r="E950" t="s">
        <v>624</v>
      </c>
      <c r="F950" t="s">
        <v>623</v>
      </c>
      <c r="G950">
        <v>2016</v>
      </c>
      <c r="H950" s="6">
        <v>2034530.38158993</v>
      </c>
      <c r="I950" s="5">
        <f t="shared" si="14"/>
        <v>9.7214254475577189E-3</v>
      </c>
    </row>
    <row r="951" spans="1:9" x14ac:dyDescent="0.2">
      <c r="A951" t="s">
        <v>300</v>
      </c>
      <c r="B951" t="str">
        <f>_xlfn.XLOOKUP(A951,'Country Code &amp; Info'!A:A,'Country Code &amp; Info'!B:B)</f>
        <v>Italy</v>
      </c>
      <c r="C951" t="s">
        <v>626</v>
      </c>
      <c r="D951" t="s">
        <v>625</v>
      </c>
      <c r="E951" t="s">
        <v>624</v>
      </c>
      <c r="F951" t="s">
        <v>623</v>
      </c>
      <c r="G951">
        <v>2017</v>
      </c>
      <c r="H951" s="6">
        <v>2066524.03309728</v>
      </c>
      <c r="I951" s="5">
        <f t="shared" si="14"/>
        <v>1.572532501694468E-2</v>
      </c>
    </row>
    <row r="952" spans="1:9" x14ac:dyDescent="0.2">
      <c r="A952" t="s">
        <v>300</v>
      </c>
      <c r="B952" t="str">
        <f>_xlfn.XLOOKUP(A952,'Country Code &amp; Info'!A:A,'Country Code &amp; Info'!B:B)</f>
        <v>Italy</v>
      </c>
      <c r="C952" t="s">
        <v>626</v>
      </c>
      <c r="D952" t="s">
        <v>625</v>
      </c>
      <c r="E952" t="s">
        <v>624</v>
      </c>
      <c r="F952" t="s">
        <v>623</v>
      </c>
      <c r="G952">
        <v>2018</v>
      </c>
      <c r="H952" s="6">
        <v>2095921.5843521301</v>
      </c>
      <c r="I952" s="5">
        <f t="shared" si="14"/>
        <v>1.4225603372630236E-2</v>
      </c>
    </row>
    <row r="953" spans="1:9" x14ac:dyDescent="0.2">
      <c r="A953" t="s">
        <v>300</v>
      </c>
      <c r="B953" t="str">
        <f>_xlfn.XLOOKUP(A953,'Country Code &amp; Info'!A:A,'Country Code &amp; Info'!B:B)</f>
        <v>Italy</v>
      </c>
      <c r="C953" t="s">
        <v>626</v>
      </c>
      <c r="D953" t="s">
        <v>625</v>
      </c>
      <c r="E953" t="s">
        <v>624</v>
      </c>
      <c r="F953" t="s">
        <v>623</v>
      </c>
      <c r="G953">
        <v>2019</v>
      </c>
      <c r="H953" s="6">
        <v>2119647.2818400702</v>
      </c>
      <c r="I953" s="5">
        <f t="shared" si="14"/>
        <v>1.1319935662227554E-2</v>
      </c>
    </row>
    <row r="954" spans="1:9" x14ac:dyDescent="0.2">
      <c r="A954" t="s">
        <v>300</v>
      </c>
      <c r="B954" t="str">
        <f>_xlfn.XLOOKUP(A954,'Country Code &amp; Info'!A:A,'Country Code &amp; Info'!B:B)</f>
        <v>Italy</v>
      </c>
      <c r="C954" t="s">
        <v>626</v>
      </c>
      <c r="D954" t="s">
        <v>625</v>
      </c>
      <c r="E954" t="s">
        <v>624</v>
      </c>
      <c r="F954" t="s">
        <v>623</v>
      </c>
      <c r="G954">
        <v>2020</v>
      </c>
      <c r="H954" s="6">
        <v>2130927</v>
      </c>
      <c r="I954" s="5">
        <f t="shared" si="14"/>
        <v>5.3215071472352271E-3</v>
      </c>
    </row>
    <row r="955" spans="1:9" x14ac:dyDescent="0.2">
      <c r="A955" t="s">
        <v>300</v>
      </c>
      <c r="B955" t="str">
        <f>_xlfn.XLOOKUP(A955,'Country Code &amp; Info'!A:A,'Country Code &amp; Info'!B:B)</f>
        <v>Italy</v>
      </c>
      <c r="C955" t="s">
        <v>626</v>
      </c>
      <c r="D955" t="s">
        <v>625</v>
      </c>
      <c r="E955" t="s">
        <v>624</v>
      </c>
      <c r="F955" t="s">
        <v>623</v>
      </c>
      <c r="G955">
        <v>2021</v>
      </c>
      <c r="H955" s="6">
        <v>2139511</v>
      </c>
      <c r="I955" s="5">
        <f t="shared" si="14"/>
        <v>4.0282937895104176E-3</v>
      </c>
    </row>
    <row r="956" spans="1:9" x14ac:dyDescent="0.2">
      <c r="A956" t="s">
        <v>300</v>
      </c>
      <c r="B956" t="str">
        <f>_xlfn.XLOOKUP(A956,'Country Code &amp; Info'!A:A,'Country Code &amp; Info'!B:B)</f>
        <v>Italy</v>
      </c>
      <c r="C956" t="s">
        <v>626</v>
      </c>
      <c r="D956" t="s">
        <v>625</v>
      </c>
      <c r="E956" t="s">
        <v>624</v>
      </c>
      <c r="F956" t="s">
        <v>623</v>
      </c>
      <c r="G956">
        <v>2022</v>
      </c>
      <c r="H956" s="6">
        <v>2148040</v>
      </c>
      <c r="I956" s="5">
        <f t="shared" si="14"/>
        <v>3.9864249354175652E-3</v>
      </c>
    </row>
    <row r="957" spans="1:9" x14ac:dyDescent="0.2">
      <c r="A957" t="s">
        <v>300</v>
      </c>
      <c r="B957" t="str">
        <f>_xlfn.XLOOKUP(A957,'Country Code &amp; Info'!A:A,'Country Code &amp; Info'!B:B)</f>
        <v>Italy</v>
      </c>
      <c r="C957" t="s">
        <v>626</v>
      </c>
      <c r="D957" t="s">
        <v>625</v>
      </c>
      <c r="E957" t="s">
        <v>624</v>
      </c>
      <c r="F957" t="s">
        <v>623</v>
      </c>
      <c r="G957">
        <v>2023</v>
      </c>
      <c r="H957" s="6">
        <v>2157702</v>
      </c>
      <c r="I957" s="5">
        <f t="shared" si="14"/>
        <v>4.4980540399619517E-3</v>
      </c>
    </row>
    <row r="958" spans="1:9" x14ac:dyDescent="0.2">
      <c r="A958" t="s">
        <v>300</v>
      </c>
      <c r="B958" t="str">
        <f>_xlfn.XLOOKUP(A958,'Country Code &amp; Info'!A:A,'Country Code &amp; Info'!B:B)</f>
        <v>Italy</v>
      </c>
      <c r="C958" t="s">
        <v>626</v>
      </c>
      <c r="D958" t="s">
        <v>625</v>
      </c>
      <c r="E958" t="s">
        <v>624</v>
      </c>
      <c r="F958" t="s">
        <v>623</v>
      </c>
      <c r="G958">
        <v>2024</v>
      </c>
      <c r="H958" s="6">
        <v>2169131</v>
      </c>
      <c r="I958" s="5">
        <f t="shared" si="14"/>
        <v>5.2968389518108783E-3</v>
      </c>
    </row>
    <row r="959" spans="1:9" x14ac:dyDescent="0.2">
      <c r="A959" t="s">
        <v>300</v>
      </c>
      <c r="B959" t="str">
        <f>_xlfn.XLOOKUP(A959,'Country Code &amp; Info'!A:A,'Country Code &amp; Info'!B:B)</f>
        <v>Italy</v>
      </c>
      <c r="C959" t="s">
        <v>626</v>
      </c>
      <c r="D959" t="s">
        <v>625</v>
      </c>
      <c r="E959" t="s">
        <v>624</v>
      </c>
      <c r="F959" t="s">
        <v>623</v>
      </c>
      <c r="G959">
        <v>2025</v>
      </c>
      <c r="H959" s="6">
        <v>2182439</v>
      </c>
      <c r="I959" s="5">
        <f t="shared" si="14"/>
        <v>6.1351757915957261E-3</v>
      </c>
    </row>
    <row r="960" spans="1:9" x14ac:dyDescent="0.2">
      <c r="A960" t="s">
        <v>300</v>
      </c>
      <c r="B960" t="str">
        <f>_xlfn.XLOOKUP(A960,'Country Code &amp; Info'!A:A,'Country Code &amp; Info'!B:B)</f>
        <v>Italy</v>
      </c>
      <c r="C960" t="s">
        <v>626</v>
      </c>
      <c r="D960" t="s">
        <v>625</v>
      </c>
      <c r="E960" t="s">
        <v>624</v>
      </c>
      <c r="F960" t="s">
        <v>623</v>
      </c>
      <c r="G960">
        <v>2026</v>
      </c>
      <c r="H960" s="6">
        <v>2197323</v>
      </c>
      <c r="I960" s="5">
        <f t="shared" si="14"/>
        <v>6.8198927896725436E-3</v>
      </c>
    </row>
    <row r="961" spans="1:9" x14ac:dyDescent="0.2">
      <c r="A961" t="s">
        <v>300</v>
      </c>
      <c r="B961" t="str">
        <f>_xlfn.XLOOKUP(A961,'Country Code &amp; Info'!A:A,'Country Code &amp; Info'!B:B)</f>
        <v>Italy</v>
      </c>
      <c r="C961" t="s">
        <v>626</v>
      </c>
      <c r="D961" t="s">
        <v>625</v>
      </c>
      <c r="E961" t="s">
        <v>624</v>
      </c>
      <c r="F961" t="s">
        <v>623</v>
      </c>
      <c r="G961">
        <v>2027</v>
      </c>
      <c r="H961" s="6">
        <v>2213428</v>
      </c>
      <c r="I961" s="5">
        <f t="shared" si="14"/>
        <v>7.3293730598551488E-3</v>
      </c>
    </row>
    <row r="962" spans="1:9" x14ac:dyDescent="0.2">
      <c r="A962" t="s">
        <v>300</v>
      </c>
      <c r="B962" t="str">
        <f>_xlfn.XLOOKUP(A962,'Country Code &amp; Info'!A:A,'Country Code &amp; Info'!B:B)</f>
        <v>Italy</v>
      </c>
      <c r="C962" t="s">
        <v>626</v>
      </c>
      <c r="D962" t="s">
        <v>625</v>
      </c>
      <c r="E962" t="s">
        <v>624</v>
      </c>
      <c r="F962" t="s">
        <v>623</v>
      </c>
      <c r="G962">
        <v>2028</v>
      </c>
      <c r="H962" s="6">
        <v>2230621</v>
      </c>
      <c r="I962" s="5">
        <f t="shared" si="14"/>
        <v>7.7675894585231831E-3</v>
      </c>
    </row>
    <row r="963" spans="1:9" x14ac:dyDescent="0.2">
      <c r="A963" t="s">
        <v>300</v>
      </c>
      <c r="B963" t="str">
        <f>_xlfn.XLOOKUP(A963,'Country Code &amp; Info'!A:A,'Country Code &amp; Info'!B:B)</f>
        <v>Italy</v>
      </c>
      <c r="C963" t="s">
        <v>626</v>
      </c>
      <c r="D963" t="s">
        <v>625</v>
      </c>
      <c r="E963" t="s">
        <v>624</v>
      </c>
      <c r="F963" t="s">
        <v>623</v>
      </c>
      <c r="G963">
        <v>2029</v>
      </c>
      <c r="H963" s="6">
        <v>2248806</v>
      </c>
      <c r="I963" s="5">
        <f t="shared" ref="I963:I1026" si="15">IF(A963=A962, H963/H962-1, 0)</f>
        <v>8.1524382671911422E-3</v>
      </c>
    </row>
    <row r="964" spans="1:9" x14ac:dyDescent="0.2">
      <c r="A964" t="s">
        <v>300</v>
      </c>
      <c r="B964" t="str">
        <f>_xlfn.XLOOKUP(A964,'Country Code &amp; Info'!A:A,'Country Code &amp; Info'!B:B)</f>
        <v>Italy</v>
      </c>
      <c r="C964" t="s">
        <v>626</v>
      </c>
      <c r="D964" t="s">
        <v>625</v>
      </c>
      <c r="E964" t="s">
        <v>624</v>
      </c>
      <c r="F964" t="s">
        <v>623</v>
      </c>
      <c r="G964">
        <v>2030</v>
      </c>
      <c r="H964" s="6">
        <v>2267916</v>
      </c>
      <c r="I964" s="5">
        <f t="shared" si="15"/>
        <v>8.4978428552751062E-3</v>
      </c>
    </row>
    <row r="965" spans="1:9" x14ac:dyDescent="0.2">
      <c r="A965" t="s">
        <v>300</v>
      </c>
      <c r="B965" t="str">
        <f>_xlfn.XLOOKUP(A965,'Country Code &amp; Info'!A:A,'Country Code &amp; Info'!B:B)</f>
        <v>Italy</v>
      </c>
      <c r="C965" t="s">
        <v>626</v>
      </c>
      <c r="D965" t="s">
        <v>625</v>
      </c>
      <c r="E965" t="s">
        <v>624</v>
      </c>
      <c r="F965" t="s">
        <v>623</v>
      </c>
      <c r="G965">
        <v>2031</v>
      </c>
      <c r="H965" s="6">
        <v>2287943</v>
      </c>
      <c r="I965" s="5">
        <f t="shared" si="15"/>
        <v>8.8305739718754772E-3</v>
      </c>
    </row>
    <row r="966" spans="1:9" x14ac:dyDescent="0.2">
      <c r="A966" t="s">
        <v>300</v>
      </c>
      <c r="B966" t="str">
        <f>_xlfn.XLOOKUP(A966,'Country Code &amp; Info'!A:A,'Country Code &amp; Info'!B:B)</f>
        <v>Italy</v>
      </c>
      <c r="C966" t="s">
        <v>626</v>
      </c>
      <c r="D966" t="s">
        <v>625</v>
      </c>
      <c r="E966" t="s">
        <v>624</v>
      </c>
      <c r="F966" t="s">
        <v>623</v>
      </c>
      <c r="G966">
        <v>2032</v>
      </c>
      <c r="H966" s="6">
        <v>2309021</v>
      </c>
      <c r="I966" s="5">
        <f t="shared" si="15"/>
        <v>9.2126420981641921E-3</v>
      </c>
    </row>
    <row r="967" spans="1:9" x14ac:dyDescent="0.2">
      <c r="A967" t="s">
        <v>300</v>
      </c>
      <c r="B967" t="str">
        <f>_xlfn.XLOOKUP(A967,'Country Code &amp; Info'!A:A,'Country Code &amp; Info'!B:B)</f>
        <v>Italy</v>
      </c>
      <c r="C967" t="s">
        <v>626</v>
      </c>
      <c r="D967" t="s">
        <v>625</v>
      </c>
      <c r="E967" t="s">
        <v>624</v>
      </c>
      <c r="F967" t="s">
        <v>623</v>
      </c>
      <c r="G967">
        <v>2033</v>
      </c>
      <c r="H967" s="6">
        <v>2331142</v>
      </c>
      <c r="I967" s="5">
        <f t="shared" si="15"/>
        <v>9.5802506776681007E-3</v>
      </c>
    </row>
    <row r="968" spans="1:9" x14ac:dyDescent="0.2">
      <c r="A968" t="s">
        <v>300</v>
      </c>
      <c r="B968" t="str">
        <f>_xlfn.XLOOKUP(A968,'Country Code &amp; Info'!A:A,'Country Code &amp; Info'!B:B)</f>
        <v>Italy</v>
      </c>
      <c r="C968" t="s">
        <v>626</v>
      </c>
      <c r="D968" t="s">
        <v>625</v>
      </c>
      <c r="E968" t="s">
        <v>624</v>
      </c>
      <c r="F968" t="s">
        <v>623</v>
      </c>
      <c r="G968">
        <v>2034</v>
      </c>
      <c r="H968" s="6">
        <v>2354304</v>
      </c>
      <c r="I968" s="5">
        <f t="shared" si="15"/>
        <v>9.9359026605843059E-3</v>
      </c>
    </row>
    <row r="969" spans="1:9" x14ac:dyDescent="0.2">
      <c r="A969" t="s">
        <v>300</v>
      </c>
      <c r="B969" t="str">
        <f>_xlfn.XLOOKUP(A969,'Country Code &amp; Info'!A:A,'Country Code &amp; Info'!B:B)</f>
        <v>Italy</v>
      </c>
      <c r="C969" t="s">
        <v>626</v>
      </c>
      <c r="D969" t="s">
        <v>625</v>
      </c>
      <c r="E969" t="s">
        <v>624</v>
      </c>
      <c r="F969" t="s">
        <v>623</v>
      </c>
      <c r="G969">
        <v>2035</v>
      </c>
      <c r="H969" s="6">
        <v>2378532</v>
      </c>
      <c r="I969" s="5">
        <f t="shared" si="15"/>
        <v>1.0290939487848538E-2</v>
      </c>
    </row>
    <row r="970" spans="1:9" x14ac:dyDescent="0.2">
      <c r="A970" t="s">
        <v>300</v>
      </c>
      <c r="B970" t="str">
        <f>_xlfn.XLOOKUP(A970,'Country Code &amp; Info'!A:A,'Country Code &amp; Info'!B:B)</f>
        <v>Italy</v>
      </c>
      <c r="C970" t="s">
        <v>626</v>
      </c>
      <c r="D970" t="s">
        <v>625</v>
      </c>
      <c r="E970" t="s">
        <v>624</v>
      </c>
      <c r="F970" t="s">
        <v>623</v>
      </c>
      <c r="G970">
        <v>2036</v>
      </c>
      <c r="H970" s="6">
        <v>2403902</v>
      </c>
      <c r="I970" s="5">
        <f t="shared" si="15"/>
        <v>1.0666242875857934E-2</v>
      </c>
    </row>
    <row r="971" spans="1:9" x14ac:dyDescent="0.2">
      <c r="A971" t="s">
        <v>300</v>
      </c>
      <c r="B971" t="str">
        <f>_xlfn.XLOOKUP(A971,'Country Code &amp; Info'!A:A,'Country Code &amp; Info'!B:B)</f>
        <v>Italy</v>
      </c>
      <c r="C971" t="s">
        <v>626</v>
      </c>
      <c r="D971" t="s">
        <v>625</v>
      </c>
      <c r="E971" t="s">
        <v>624</v>
      </c>
      <c r="F971" t="s">
        <v>623</v>
      </c>
      <c r="G971">
        <v>2037</v>
      </c>
      <c r="H971" s="6">
        <v>2430138</v>
      </c>
      <c r="I971" s="5">
        <f t="shared" si="15"/>
        <v>1.0913922447753688E-2</v>
      </c>
    </row>
    <row r="972" spans="1:9" x14ac:dyDescent="0.2">
      <c r="A972" t="s">
        <v>300</v>
      </c>
      <c r="B972" t="str">
        <f>_xlfn.XLOOKUP(A972,'Country Code &amp; Info'!A:A,'Country Code &amp; Info'!B:B)</f>
        <v>Italy</v>
      </c>
      <c r="C972" t="s">
        <v>626</v>
      </c>
      <c r="D972" t="s">
        <v>625</v>
      </c>
      <c r="E972" t="s">
        <v>624</v>
      </c>
      <c r="F972" t="s">
        <v>623</v>
      </c>
      <c r="G972">
        <v>2038</v>
      </c>
      <c r="H972" s="6">
        <v>2457285</v>
      </c>
      <c r="I972" s="5">
        <f t="shared" si="15"/>
        <v>1.1170970537475622E-2</v>
      </c>
    </row>
    <row r="973" spans="1:9" x14ac:dyDescent="0.2">
      <c r="A973" t="s">
        <v>300</v>
      </c>
      <c r="B973" t="str">
        <f>_xlfn.XLOOKUP(A973,'Country Code &amp; Info'!A:A,'Country Code &amp; Info'!B:B)</f>
        <v>Italy</v>
      </c>
      <c r="C973" t="s">
        <v>626</v>
      </c>
      <c r="D973" t="s">
        <v>625</v>
      </c>
      <c r="E973" t="s">
        <v>624</v>
      </c>
      <c r="F973" t="s">
        <v>623</v>
      </c>
      <c r="G973">
        <v>2039</v>
      </c>
      <c r="H973" s="6">
        <v>2485373</v>
      </c>
      <c r="I973" s="5">
        <f t="shared" si="15"/>
        <v>1.1430501549474226E-2</v>
      </c>
    </row>
    <row r="974" spans="1:9" x14ac:dyDescent="0.2">
      <c r="A974" t="s">
        <v>300</v>
      </c>
      <c r="B974" t="str">
        <f>_xlfn.XLOOKUP(A974,'Country Code &amp; Info'!A:A,'Country Code &amp; Info'!B:B)</f>
        <v>Italy</v>
      </c>
      <c r="C974" t="s">
        <v>626</v>
      </c>
      <c r="D974" t="s">
        <v>625</v>
      </c>
      <c r="E974" t="s">
        <v>624</v>
      </c>
      <c r="F974" t="s">
        <v>623</v>
      </c>
      <c r="G974">
        <v>2040</v>
      </c>
      <c r="H974" s="6">
        <v>2514467</v>
      </c>
      <c r="I974" s="5">
        <f t="shared" si="15"/>
        <v>1.1706089991321278E-2</v>
      </c>
    </row>
    <row r="975" spans="1:9" x14ac:dyDescent="0.2">
      <c r="A975" t="s">
        <v>300</v>
      </c>
      <c r="B975" t="str">
        <f>_xlfn.XLOOKUP(A975,'Country Code &amp; Info'!A:A,'Country Code &amp; Info'!B:B)</f>
        <v>Italy</v>
      </c>
      <c r="C975" t="s">
        <v>626</v>
      </c>
      <c r="D975" t="s">
        <v>625</v>
      </c>
      <c r="E975" t="s">
        <v>624</v>
      </c>
      <c r="F975" t="s">
        <v>623</v>
      </c>
      <c r="G975">
        <v>2041</v>
      </c>
      <c r="H975" s="6">
        <v>2544674</v>
      </c>
      <c r="I975" s="5">
        <f t="shared" si="15"/>
        <v>1.201328154237058E-2</v>
      </c>
    </row>
    <row r="976" spans="1:9" x14ac:dyDescent="0.2">
      <c r="A976" t="s">
        <v>300</v>
      </c>
      <c r="B976" t="str">
        <f>_xlfn.XLOOKUP(A976,'Country Code &amp; Info'!A:A,'Country Code &amp; Info'!B:B)</f>
        <v>Italy</v>
      </c>
      <c r="C976" t="s">
        <v>626</v>
      </c>
      <c r="D976" t="s">
        <v>625</v>
      </c>
      <c r="E976" t="s">
        <v>624</v>
      </c>
      <c r="F976" t="s">
        <v>623</v>
      </c>
      <c r="G976">
        <v>2042</v>
      </c>
      <c r="H976" s="6">
        <v>2576276</v>
      </c>
      <c r="I976" s="5">
        <f t="shared" si="15"/>
        <v>1.2418879589291221E-2</v>
      </c>
    </row>
    <row r="977" spans="1:9" x14ac:dyDescent="0.2">
      <c r="A977" t="s">
        <v>300</v>
      </c>
      <c r="B977" t="str">
        <f>_xlfn.XLOOKUP(A977,'Country Code &amp; Info'!A:A,'Country Code &amp; Info'!B:B)</f>
        <v>Italy</v>
      </c>
      <c r="C977" t="s">
        <v>626</v>
      </c>
      <c r="D977" t="s">
        <v>625</v>
      </c>
      <c r="E977" t="s">
        <v>624</v>
      </c>
      <c r="F977" t="s">
        <v>623</v>
      </c>
      <c r="G977">
        <v>2043</v>
      </c>
      <c r="H977" s="6">
        <v>2609369</v>
      </c>
      <c r="I977" s="5">
        <f t="shared" si="15"/>
        <v>1.2845285210125068E-2</v>
      </c>
    </row>
    <row r="978" spans="1:9" x14ac:dyDescent="0.2">
      <c r="A978" t="s">
        <v>300</v>
      </c>
      <c r="B978" t="str">
        <f>_xlfn.XLOOKUP(A978,'Country Code &amp; Info'!A:A,'Country Code &amp; Info'!B:B)</f>
        <v>Italy</v>
      </c>
      <c r="C978" t="s">
        <v>626</v>
      </c>
      <c r="D978" t="s">
        <v>625</v>
      </c>
      <c r="E978" t="s">
        <v>624</v>
      </c>
      <c r="F978" t="s">
        <v>623</v>
      </c>
      <c r="G978">
        <v>2044</v>
      </c>
      <c r="H978" s="6">
        <v>2644023</v>
      </c>
      <c r="I978" s="5">
        <f t="shared" si="15"/>
        <v>1.328060538773923E-2</v>
      </c>
    </row>
    <row r="979" spans="1:9" x14ac:dyDescent="0.2">
      <c r="A979" t="s">
        <v>300</v>
      </c>
      <c r="B979" t="str">
        <f>_xlfn.XLOOKUP(A979,'Country Code &amp; Info'!A:A,'Country Code &amp; Info'!B:B)</f>
        <v>Italy</v>
      </c>
      <c r="C979" t="s">
        <v>626</v>
      </c>
      <c r="D979" t="s">
        <v>625</v>
      </c>
      <c r="E979" t="s">
        <v>624</v>
      </c>
      <c r="F979" t="s">
        <v>623</v>
      </c>
      <c r="G979">
        <v>2045</v>
      </c>
      <c r="H979" s="6">
        <v>2680291</v>
      </c>
      <c r="I979" s="5">
        <f t="shared" si="15"/>
        <v>1.3716975986971303E-2</v>
      </c>
    </row>
    <row r="980" spans="1:9" x14ac:dyDescent="0.2">
      <c r="A980" t="s">
        <v>300</v>
      </c>
      <c r="B980" t="str">
        <f>_xlfn.XLOOKUP(A980,'Country Code &amp; Info'!A:A,'Country Code &amp; Info'!B:B)</f>
        <v>Italy</v>
      </c>
      <c r="C980" t="s">
        <v>626</v>
      </c>
      <c r="D980" t="s">
        <v>625</v>
      </c>
      <c r="E980" t="s">
        <v>624</v>
      </c>
      <c r="F980" t="s">
        <v>623</v>
      </c>
      <c r="G980">
        <v>2046</v>
      </c>
      <c r="H980" s="6">
        <v>2718208</v>
      </c>
      <c r="I980" s="5">
        <f t="shared" si="15"/>
        <v>1.4146598261159049E-2</v>
      </c>
    </row>
    <row r="981" spans="1:9" x14ac:dyDescent="0.2">
      <c r="A981" t="s">
        <v>300</v>
      </c>
      <c r="B981" t="str">
        <f>_xlfn.XLOOKUP(A981,'Country Code &amp; Info'!A:A,'Country Code &amp; Info'!B:B)</f>
        <v>Italy</v>
      </c>
      <c r="C981" t="s">
        <v>626</v>
      </c>
      <c r="D981" t="s">
        <v>625</v>
      </c>
      <c r="E981" t="s">
        <v>624</v>
      </c>
      <c r="F981" t="s">
        <v>623</v>
      </c>
      <c r="G981">
        <v>2047</v>
      </c>
      <c r="H981" s="6">
        <v>2757788</v>
      </c>
      <c r="I981" s="5">
        <f t="shared" si="15"/>
        <v>1.4561063759653381E-2</v>
      </c>
    </row>
    <row r="982" spans="1:9" x14ac:dyDescent="0.2">
      <c r="A982" t="s">
        <v>300</v>
      </c>
      <c r="B982" t="str">
        <f>_xlfn.XLOOKUP(A982,'Country Code &amp; Info'!A:A,'Country Code &amp; Info'!B:B)</f>
        <v>Italy</v>
      </c>
      <c r="C982" t="s">
        <v>626</v>
      </c>
      <c r="D982" t="s">
        <v>625</v>
      </c>
      <c r="E982" t="s">
        <v>624</v>
      </c>
      <c r="F982" t="s">
        <v>623</v>
      </c>
      <c r="G982">
        <v>2048</v>
      </c>
      <c r="H982" s="6">
        <v>2799046</v>
      </c>
      <c r="I982" s="5">
        <f t="shared" si="15"/>
        <v>1.4960540839252356E-2</v>
      </c>
    </row>
    <row r="983" spans="1:9" x14ac:dyDescent="0.2">
      <c r="A983" t="s">
        <v>300</v>
      </c>
      <c r="B983" t="str">
        <f>_xlfn.XLOOKUP(A983,'Country Code &amp; Info'!A:A,'Country Code &amp; Info'!B:B)</f>
        <v>Italy</v>
      </c>
      <c r="C983" t="s">
        <v>626</v>
      </c>
      <c r="D983" t="s">
        <v>625</v>
      </c>
      <c r="E983" t="s">
        <v>624</v>
      </c>
      <c r="F983" t="s">
        <v>623</v>
      </c>
      <c r="G983">
        <v>2049</v>
      </c>
      <c r="H983" s="6">
        <v>2842038</v>
      </c>
      <c r="I983" s="5">
        <f t="shared" si="15"/>
        <v>1.5359518921804094E-2</v>
      </c>
    </row>
    <row r="984" spans="1:9" x14ac:dyDescent="0.2">
      <c r="A984" t="s">
        <v>300</v>
      </c>
      <c r="B984" t="str">
        <f>_xlfn.XLOOKUP(A984,'Country Code &amp; Info'!A:A,'Country Code &amp; Info'!B:B)</f>
        <v>Italy</v>
      </c>
      <c r="C984" t="s">
        <v>626</v>
      </c>
      <c r="D984" t="s">
        <v>625</v>
      </c>
      <c r="E984" t="s">
        <v>624</v>
      </c>
      <c r="F984" t="s">
        <v>623</v>
      </c>
      <c r="G984">
        <v>2050</v>
      </c>
      <c r="H984" s="6">
        <v>2886881</v>
      </c>
      <c r="I984" s="5">
        <f t="shared" si="15"/>
        <v>1.5778466016288295E-2</v>
      </c>
    </row>
    <row r="985" spans="1:9" x14ac:dyDescent="0.2">
      <c r="A985" t="s">
        <v>300</v>
      </c>
      <c r="B985" t="str">
        <f>_xlfn.XLOOKUP(A985,'Country Code &amp; Info'!A:A,'Country Code &amp; Info'!B:B)</f>
        <v>Italy</v>
      </c>
      <c r="C985" t="s">
        <v>626</v>
      </c>
      <c r="D985" t="s">
        <v>625</v>
      </c>
      <c r="E985" t="s">
        <v>624</v>
      </c>
      <c r="F985" t="s">
        <v>623</v>
      </c>
      <c r="G985">
        <v>2051</v>
      </c>
      <c r="H985" s="6">
        <v>2933736</v>
      </c>
      <c r="I985" s="5">
        <f t="shared" si="15"/>
        <v>1.6230319157596096E-2</v>
      </c>
    </row>
    <row r="986" spans="1:9" x14ac:dyDescent="0.2">
      <c r="A986" t="s">
        <v>300</v>
      </c>
      <c r="B986" t="str">
        <f>_xlfn.XLOOKUP(A986,'Country Code &amp; Info'!A:A,'Country Code &amp; Info'!B:B)</f>
        <v>Italy</v>
      </c>
      <c r="C986" t="s">
        <v>626</v>
      </c>
      <c r="D986" t="s">
        <v>625</v>
      </c>
      <c r="E986" t="s">
        <v>624</v>
      </c>
      <c r="F986" t="s">
        <v>623</v>
      </c>
      <c r="G986">
        <v>2052</v>
      </c>
      <c r="H986" s="6">
        <v>2982561</v>
      </c>
      <c r="I986" s="5">
        <f t="shared" si="15"/>
        <v>1.6642601788299904E-2</v>
      </c>
    </row>
    <row r="987" spans="1:9" x14ac:dyDescent="0.2">
      <c r="A987" t="s">
        <v>300</v>
      </c>
      <c r="B987" t="str">
        <f>_xlfn.XLOOKUP(A987,'Country Code &amp; Info'!A:A,'Country Code &amp; Info'!B:B)</f>
        <v>Italy</v>
      </c>
      <c r="C987" t="s">
        <v>626</v>
      </c>
      <c r="D987" t="s">
        <v>625</v>
      </c>
      <c r="E987" t="s">
        <v>624</v>
      </c>
      <c r="F987" t="s">
        <v>623</v>
      </c>
      <c r="G987">
        <v>2053</v>
      </c>
      <c r="H987" s="6">
        <v>3033489</v>
      </c>
      <c r="I987" s="5">
        <f t="shared" si="15"/>
        <v>1.7075258477529776E-2</v>
      </c>
    </row>
    <row r="988" spans="1:9" x14ac:dyDescent="0.2">
      <c r="A988" t="s">
        <v>300</v>
      </c>
      <c r="B988" t="str">
        <f>_xlfn.XLOOKUP(A988,'Country Code &amp; Info'!A:A,'Country Code &amp; Info'!B:B)</f>
        <v>Italy</v>
      </c>
      <c r="C988" t="s">
        <v>626</v>
      </c>
      <c r="D988" t="s">
        <v>625</v>
      </c>
      <c r="E988" t="s">
        <v>624</v>
      </c>
      <c r="F988" t="s">
        <v>623</v>
      </c>
      <c r="G988">
        <v>2054</v>
      </c>
      <c r="H988" s="6">
        <v>3086637</v>
      </c>
      <c r="I988" s="5">
        <f t="shared" si="15"/>
        <v>1.7520419556490863E-2</v>
      </c>
    </row>
    <row r="989" spans="1:9" x14ac:dyDescent="0.2">
      <c r="A989" t="s">
        <v>300</v>
      </c>
      <c r="B989" t="str">
        <f>_xlfn.XLOOKUP(A989,'Country Code &amp; Info'!A:A,'Country Code &amp; Info'!B:B)</f>
        <v>Italy</v>
      </c>
      <c r="C989" t="s">
        <v>626</v>
      </c>
      <c r="D989" t="s">
        <v>625</v>
      </c>
      <c r="E989" t="s">
        <v>624</v>
      </c>
      <c r="F989" t="s">
        <v>623</v>
      </c>
      <c r="G989">
        <v>2055</v>
      </c>
      <c r="H989" s="6">
        <v>3142088</v>
      </c>
      <c r="I989" s="5">
        <f t="shared" si="15"/>
        <v>1.7964859489470353E-2</v>
      </c>
    </row>
    <row r="990" spans="1:9" x14ac:dyDescent="0.2">
      <c r="A990" t="s">
        <v>300</v>
      </c>
      <c r="B990" t="str">
        <f>_xlfn.XLOOKUP(A990,'Country Code &amp; Info'!A:A,'Country Code &amp; Info'!B:B)</f>
        <v>Italy</v>
      </c>
      <c r="C990" t="s">
        <v>626</v>
      </c>
      <c r="D990" t="s">
        <v>625</v>
      </c>
      <c r="E990" t="s">
        <v>624</v>
      </c>
      <c r="F990" t="s">
        <v>623</v>
      </c>
      <c r="G990">
        <v>2056</v>
      </c>
      <c r="H990" s="6">
        <v>3199870</v>
      </c>
      <c r="I990" s="5">
        <f t="shared" si="15"/>
        <v>1.8389682274971397E-2</v>
      </c>
    </row>
    <row r="991" spans="1:9" x14ac:dyDescent="0.2">
      <c r="A991" t="s">
        <v>300</v>
      </c>
      <c r="B991" t="str">
        <f>_xlfn.XLOOKUP(A991,'Country Code &amp; Info'!A:A,'Country Code &amp; Info'!B:B)</f>
        <v>Italy</v>
      </c>
      <c r="C991" t="s">
        <v>626</v>
      </c>
      <c r="D991" t="s">
        <v>625</v>
      </c>
      <c r="E991" t="s">
        <v>624</v>
      </c>
      <c r="F991" t="s">
        <v>623</v>
      </c>
      <c r="G991">
        <v>2057</v>
      </c>
      <c r="H991" s="6">
        <v>3260202</v>
      </c>
      <c r="I991" s="5">
        <f t="shared" si="15"/>
        <v>1.8854515964711105E-2</v>
      </c>
    </row>
    <row r="992" spans="1:9" x14ac:dyDescent="0.2">
      <c r="A992" t="s">
        <v>300</v>
      </c>
      <c r="B992" t="str">
        <f>_xlfn.XLOOKUP(A992,'Country Code &amp; Info'!A:A,'Country Code &amp; Info'!B:B)</f>
        <v>Italy</v>
      </c>
      <c r="C992" t="s">
        <v>626</v>
      </c>
      <c r="D992" t="s">
        <v>625</v>
      </c>
      <c r="E992" t="s">
        <v>624</v>
      </c>
      <c r="F992" t="s">
        <v>623</v>
      </c>
      <c r="G992">
        <v>2058</v>
      </c>
      <c r="H992" s="6">
        <v>3323068</v>
      </c>
      <c r="I992" s="5">
        <f t="shared" si="15"/>
        <v>1.9282854252589354E-2</v>
      </c>
    </row>
    <row r="993" spans="1:9" x14ac:dyDescent="0.2">
      <c r="A993" t="s">
        <v>300</v>
      </c>
      <c r="B993" t="str">
        <f>_xlfn.XLOOKUP(A993,'Country Code &amp; Info'!A:A,'Country Code &amp; Info'!B:B)</f>
        <v>Italy</v>
      </c>
      <c r="C993" t="s">
        <v>626</v>
      </c>
      <c r="D993" t="s">
        <v>625</v>
      </c>
      <c r="E993" t="s">
        <v>624</v>
      </c>
      <c r="F993" t="s">
        <v>623</v>
      </c>
      <c r="G993">
        <v>2059</v>
      </c>
      <c r="H993" s="6">
        <v>3388453</v>
      </c>
      <c r="I993" s="5">
        <f t="shared" si="15"/>
        <v>1.967609450062402E-2</v>
      </c>
    </row>
    <row r="994" spans="1:9" x14ac:dyDescent="0.2">
      <c r="A994" t="s">
        <v>300</v>
      </c>
      <c r="B994" t="str">
        <f>_xlfn.XLOOKUP(A994,'Country Code &amp; Info'!A:A,'Country Code &amp; Info'!B:B)</f>
        <v>Italy</v>
      </c>
      <c r="C994" t="s">
        <v>626</v>
      </c>
      <c r="D994" t="s">
        <v>625</v>
      </c>
      <c r="E994" t="s">
        <v>624</v>
      </c>
      <c r="F994" t="s">
        <v>623</v>
      </c>
      <c r="G994">
        <v>2060</v>
      </c>
      <c r="H994" s="6">
        <v>3456331</v>
      </c>
      <c r="I994" s="5">
        <f t="shared" si="15"/>
        <v>2.0032150364782897E-2</v>
      </c>
    </row>
    <row r="995" spans="1:9" x14ac:dyDescent="0.2">
      <c r="A995" t="s">
        <v>294</v>
      </c>
      <c r="B995" t="str">
        <f>_xlfn.XLOOKUP(A995,'Country Code &amp; Info'!A:A,'Country Code &amp; Info'!B:B)</f>
        <v>Japan</v>
      </c>
      <c r="C995" t="s">
        <v>626</v>
      </c>
      <c r="D995" t="s">
        <v>625</v>
      </c>
      <c r="E995" t="s">
        <v>624</v>
      </c>
      <c r="F995" t="s">
        <v>623</v>
      </c>
      <c r="G995">
        <v>1990</v>
      </c>
      <c r="H995" s="6">
        <v>3682723.8220641501</v>
      </c>
      <c r="I995" s="5">
        <f t="shared" si="15"/>
        <v>0</v>
      </c>
    </row>
    <row r="996" spans="1:9" x14ac:dyDescent="0.2">
      <c r="A996" t="s">
        <v>294</v>
      </c>
      <c r="B996" t="str">
        <f>_xlfn.XLOOKUP(A996,'Country Code &amp; Info'!A:A,'Country Code &amp; Info'!B:B)</f>
        <v>Japan</v>
      </c>
      <c r="C996" t="s">
        <v>626</v>
      </c>
      <c r="D996" t="s">
        <v>625</v>
      </c>
      <c r="E996" t="s">
        <v>624</v>
      </c>
      <c r="F996" t="s">
        <v>623</v>
      </c>
      <c r="G996">
        <v>1991</v>
      </c>
      <c r="H996" s="6">
        <v>3805150.1117052701</v>
      </c>
      <c r="I996" s="5">
        <f t="shared" si="15"/>
        <v>3.3243407748263065E-2</v>
      </c>
    </row>
    <row r="997" spans="1:9" x14ac:dyDescent="0.2">
      <c r="A997" t="s">
        <v>294</v>
      </c>
      <c r="B997" t="str">
        <f>_xlfn.XLOOKUP(A997,'Country Code &amp; Info'!A:A,'Country Code &amp; Info'!B:B)</f>
        <v>Japan</v>
      </c>
      <c r="C997" t="s">
        <v>626</v>
      </c>
      <c r="D997" t="s">
        <v>625</v>
      </c>
      <c r="E997" t="s">
        <v>624</v>
      </c>
      <c r="F997" t="s">
        <v>623</v>
      </c>
      <c r="G997">
        <v>1992</v>
      </c>
      <c r="H997" s="6">
        <v>3836314.6040986301</v>
      </c>
      <c r="I997" s="5">
        <f t="shared" si="15"/>
        <v>8.1900822512870342E-3</v>
      </c>
    </row>
    <row r="998" spans="1:9" x14ac:dyDescent="0.2">
      <c r="A998" t="s">
        <v>294</v>
      </c>
      <c r="B998" t="str">
        <f>_xlfn.XLOOKUP(A998,'Country Code &amp; Info'!A:A,'Country Code &amp; Info'!B:B)</f>
        <v>Japan</v>
      </c>
      <c r="C998" t="s">
        <v>626</v>
      </c>
      <c r="D998" t="s">
        <v>625</v>
      </c>
      <c r="E998" t="s">
        <v>624</v>
      </c>
      <c r="F998" t="s">
        <v>623</v>
      </c>
      <c r="G998">
        <v>1993</v>
      </c>
      <c r="H998" s="6">
        <v>3842877.1096023498</v>
      </c>
      <c r="I998" s="5">
        <f t="shared" si="15"/>
        <v>1.7106275634195534E-3</v>
      </c>
    </row>
    <row r="999" spans="1:9" x14ac:dyDescent="0.2">
      <c r="A999" t="s">
        <v>294</v>
      </c>
      <c r="B999" t="str">
        <f>_xlfn.XLOOKUP(A999,'Country Code &amp; Info'!A:A,'Country Code &amp; Info'!B:B)</f>
        <v>Japan</v>
      </c>
      <c r="C999" t="s">
        <v>626</v>
      </c>
      <c r="D999" t="s">
        <v>625</v>
      </c>
      <c r="E999" t="s">
        <v>624</v>
      </c>
      <c r="F999" t="s">
        <v>623</v>
      </c>
      <c r="G999">
        <v>1994</v>
      </c>
      <c r="H999" s="6">
        <v>3876064.1905585201</v>
      </c>
      <c r="I999" s="5">
        <f t="shared" si="15"/>
        <v>8.6359985005100004E-3</v>
      </c>
    </row>
    <row r="1000" spans="1:9" x14ac:dyDescent="0.2">
      <c r="A1000" t="s">
        <v>294</v>
      </c>
      <c r="B1000" t="str">
        <f>_xlfn.XLOOKUP(A1000,'Country Code &amp; Info'!A:A,'Country Code &amp; Info'!B:B)</f>
        <v>Japan</v>
      </c>
      <c r="C1000" t="s">
        <v>626</v>
      </c>
      <c r="D1000" t="s">
        <v>625</v>
      </c>
      <c r="E1000" t="s">
        <v>624</v>
      </c>
      <c r="F1000" t="s">
        <v>623</v>
      </c>
      <c r="G1000">
        <v>1995</v>
      </c>
      <c r="H1000" s="6">
        <v>3982351.3096377202</v>
      </c>
      <c r="I1000" s="5">
        <f t="shared" si="15"/>
        <v>2.7421403220849294E-2</v>
      </c>
    </row>
    <row r="1001" spans="1:9" x14ac:dyDescent="0.2">
      <c r="A1001" t="s">
        <v>294</v>
      </c>
      <c r="B1001" t="str">
        <f>_xlfn.XLOOKUP(A1001,'Country Code &amp; Info'!A:A,'Country Code &amp; Info'!B:B)</f>
        <v>Japan</v>
      </c>
      <c r="C1001" t="s">
        <v>626</v>
      </c>
      <c r="D1001" t="s">
        <v>625</v>
      </c>
      <c r="E1001" t="s">
        <v>624</v>
      </c>
      <c r="F1001" t="s">
        <v>623</v>
      </c>
      <c r="G1001">
        <v>1996</v>
      </c>
      <c r="H1001" s="6">
        <v>4105804.1719928798</v>
      </c>
      <c r="I1001" s="5">
        <f t="shared" si="15"/>
        <v>3.0999992907805529E-2</v>
      </c>
    </row>
    <row r="1002" spans="1:9" x14ac:dyDescent="0.2">
      <c r="A1002" t="s">
        <v>294</v>
      </c>
      <c r="B1002" t="str">
        <f>_xlfn.XLOOKUP(A1002,'Country Code &amp; Info'!A:A,'Country Code &amp; Info'!B:B)</f>
        <v>Japan</v>
      </c>
      <c r="C1002" t="s">
        <v>626</v>
      </c>
      <c r="D1002" t="s">
        <v>625</v>
      </c>
      <c r="E1002" t="s">
        <v>624</v>
      </c>
      <c r="F1002" t="s">
        <v>623</v>
      </c>
      <c r="G1002">
        <v>1997</v>
      </c>
      <c r="H1002" s="6">
        <v>4149985.3931955802</v>
      </c>
      <c r="I1002" s="5">
        <f t="shared" si="15"/>
        <v>1.0760674243568635E-2</v>
      </c>
    </row>
    <row r="1003" spans="1:9" x14ac:dyDescent="0.2">
      <c r="A1003" t="s">
        <v>294</v>
      </c>
      <c r="B1003" t="str">
        <f>_xlfn.XLOOKUP(A1003,'Country Code &amp; Info'!A:A,'Country Code &amp; Info'!B:B)</f>
        <v>Japan</v>
      </c>
      <c r="C1003" t="s">
        <v>626</v>
      </c>
      <c r="D1003" t="s">
        <v>625</v>
      </c>
      <c r="E1003" t="s">
        <v>624</v>
      </c>
      <c r="F1003" t="s">
        <v>623</v>
      </c>
      <c r="G1003">
        <v>1998</v>
      </c>
      <c r="H1003" s="6">
        <v>4103155.64931875</v>
      </c>
      <c r="I1003" s="5">
        <f t="shared" si="15"/>
        <v>-1.1284315350510221E-2</v>
      </c>
    </row>
    <row r="1004" spans="1:9" x14ac:dyDescent="0.2">
      <c r="A1004" t="s">
        <v>294</v>
      </c>
      <c r="B1004" t="str">
        <f>_xlfn.XLOOKUP(A1004,'Country Code &amp; Info'!A:A,'Country Code &amp; Info'!B:B)</f>
        <v>Japan</v>
      </c>
      <c r="C1004" t="s">
        <v>626</v>
      </c>
      <c r="D1004" t="s">
        <v>625</v>
      </c>
      <c r="E1004" t="s">
        <v>624</v>
      </c>
      <c r="F1004" t="s">
        <v>623</v>
      </c>
      <c r="G1004">
        <v>1999</v>
      </c>
      <c r="H1004" s="6">
        <v>4092817.57336991</v>
      </c>
      <c r="I1004" s="5">
        <f t="shared" si="15"/>
        <v>-2.5195427208705157E-3</v>
      </c>
    </row>
    <row r="1005" spans="1:9" x14ac:dyDescent="0.2">
      <c r="A1005" t="s">
        <v>294</v>
      </c>
      <c r="B1005" t="str">
        <f>_xlfn.XLOOKUP(A1005,'Country Code &amp; Info'!A:A,'Country Code &amp; Info'!B:B)</f>
        <v>Japan</v>
      </c>
      <c r="C1005" t="s">
        <v>626</v>
      </c>
      <c r="D1005" t="s">
        <v>625</v>
      </c>
      <c r="E1005" t="s">
        <v>624</v>
      </c>
      <c r="F1005" t="s">
        <v>623</v>
      </c>
      <c r="G1005">
        <v>2000</v>
      </c>
      <c r="H1005" s="6">
        <v>4206582.8741172301</v>
      </c>
      <c r="I1005" s="5">
        <f t="shared" si="15"/>
        <v>2.7796328252580604E-2</v>
      </c>
    </row>
    <row r="1006" spans="1:9" x14ac:dyDescent="0.2">
      <c r="A1006" t="s">
        <v>294</v>
      </c>
      <c r="B1006" t="str">
        <f>_xlfn.XLOOKUP(A1006,'Country Code &amp; Info'!A:A,'Country Code &amp; Info'!B:B)</f>
        <v>Japan</v>
      </c>
      <c r="C1006" t="s">
        <v>626</v>
      </c>
      <c r="D1006" t="s">
        <v>625</v>
      </c>
      <c r="E1006" t="s">
        <v>624</v>
      </c>
      <c r="F1006" t="s">
        <v>623</v>
      </c>
      <c r="G1006">
        <v>2001</v>
      </c>
      <c r="H1006" s="6">
        <v>4223675.73063228</v>
      </c>
      <c r="I1006" s="5">
        <f t="shared" si="15"/>
        <v>4.0633590319165691E-3</v>
      </c>
    </row>
    <row r="1007" spans="1:9" x14ac:dyDescent="0.2">
      <c r="A1007" t="s">
        <v>294</v>
      </c>
      <c r="B1007" t="str">
        <f>_xlfn.XLOOKUP(A1007,'Country Code &amp; Info'!A:A,'Country Code &amp; Info'!B:B)</f>
        <v>Japan</v>
      </c>
      <c r="C1007" t="s">
        <v>626</v>
      </c>
      <c r="D1007" t="s">
        <v>625</v>
      </c>
      <c r="E1007" t="s">
        <v>624</v>
      </c>
      <c r="F1007" t="s">
        <v>623</v>
      </c>
      <c r="G1007">
        <v>2002</v>
      </c>
      <c r="H1007" s="6">
        <v>4228658.45182415</v>
      </c>
      <c r="I1007" s="5">
        <f t="shared" si="15"/>
        <v>1.1797120587957455E-3</v>
      </c>
    </row>
    <row r="1008" spans="1:9" x14ac:dyDescent="0.2">
      <c r="A1008" t="s">
        <v>294</v>
      </c>
      <c r="B1008" t="str">
        <f>_xlfn.XLOOKUP(A1008,'Country Code &amp; Info'!A:A,'Country Code &amp; Info'!B:B)</f>
        <v>Japan</v>
      </c>
      <c r="C1008" t="s">
        <v>626</v>
      </c>
      <c r="D1008" t="s">
        <v>625</v>
      </c>
      <c r="E1008" t="s">
        <v>624</v>
      </c>
      <c r="F1008" t="s">
        <v>623</v>
      </c>
      <c r="G1008">
        <v>2003</v>
      </c>
      <c r="H1008" s="6">
        <v>4293283.4983741697</v>
      </c>
      <c r="I1008" s="5">
        <f t="shared" si="15"/>
        <v>1.5282635683698143E-2</v>
      </c>
    </row>
    <row r="1009" spans="1:9" x14ac:dyDescent="0.2">
      <c r="A1009" t="s">
        <v>294</v>
      </c>
      <c r="B1009" t="str">
        <f>_xlfn.XLOOKUP(A1009,'Country Code &amp; Info'!A:A,'Country Code &amp; Info'!B:B)</f>
        <v>Japan</v>
      </c>
      <c r="C1009" t="s">
        <v>626</v>
      </c>
      <c r="D1009" t="s">
        <v>625</v>
      </c>
      <c r="E1009" t="s">
        <v>624</v>
      </c>
      <c r="F1009" t="s">
        <v>623</v>
      </c>
      <c r="G1009">
        <v>2004</v>
      </c>
      <c r="H1009" s="6">
        <v>4387936.0682450803</v>
      </c>
      <c r="I1009" s="5">
        <f t="shared" si="15"/>
        <v>2.2046661932936473E-2</v>
      </c>
    </row>
    <row r="1010" spans="1:9" x14ac:dyDescent="0.2">
      <c r="A1010" t="s">
        <v>294</v>
      </c>
      <c r="B1010" t="str">
        <f>_xlfn.XLOOKUP(A1010,'Country Code &amp; Info'!A:A,'Country Code &amp; Info'!B:B)</f>
        <v>Japan</v>
      </c>
      <c r="C1010" t="s">
        <v>626</v>
      </c>
      <c r="D1010" t="s">
        <v>625</v>
      </c>
      <c r="E1010" t="s">
        <v>624</v>
      </c>
      <c r="F1010" t="s">
        <v>623</v>
      </c>
      <c r="G1010">
        <v>2005</v>
      </c>
      <c r="H1010" s="6">
        <v>4460892.9826502297</v>
      </c>
      <c r="I1010" s="5">
        <f t="shared" si="15"/>
        <v>1.6626704051849961E-2</v>
      </c>
    </row>
    <row r="1011" spans="1:9" x14ac:dyDescent="0.2">
      <c r="A1011" t="s">
        <v>294</v>
      </c>
      <c r="B1011" t="str">
        <f>_xlfn.XLOOKUP(A1011,'Country Code &amp; Info'!A:A,'Country Code &amp; Info'!B:B)</f>
        <v>Japan</v>
      </c>
      <c r="C1011" t="s">
        <v>626</v>
      </c>
      <c r="D1011" t="s">
        <v>625</v>
      </c>
      <c r="E1011" t="s">
        <v>624</v>
      </c>
      <c r="F1011" t="s">
        <v>623</v>
      </c>
      <c r="G1011">
        <v>2006</v>
      </c>
      <c r="H1011" s="6">
        <v>4524237.0443774797</v>
      </c>
      <c r="I1011" s="5">
        <f t="shared" si="15"/>
        <v>1.419986132229889E-2</v>
      </c>
    </row>
    <row r="1012" spans="1:9" x14ac:dyDescent="0.2">
      <c r="A1012" t="s">
        <v>294</v>
      </c>
      <c r="B1012" t="str">
        <f>_xlfn.XLOOKUP(A1012,'Country Code &amp; Info'!A:A,'Country Code &amp; Info'!B:B)</f>
        <v>Japan</v>
      </c>
      <c r="C1012" t="s">
        <v>626</v>
      </c>
      <c r="D1012" t="s">
        <v>625</v>
      </c>
      <c r="E1012" t="s">
        <v>624</v>
      </c>
      <c r="F1012" t="s">
        <v>623</v>
      </c>
      <c r="G1012">
        <v>2007</v>
      </c>
      <c r="H1012" s="6">
        <v>4599077.1704673404</v>
      </c>
      <c r="I1012" s="5">
        <f t="shared" si="15"/>
        <v>1.6542043521541094E-2</v>
      </c>
    </row>
    <row r="1013" spans="1:9" x14ac:dyDescent="0.2">
      <c r="A1013" t="s">
        <v>294</v>
      </c>
      <c r="B1013" t="str">
        <f>_xlfn.XLOOKUP(A1013,'Country Code &amp; Info'!A:A,'Country Code &amp; Info'!B:B)</f>
        <v>Japan</v>
      </c>
      <c r="C1013" t="s">
        <v>626</v>
      </c>
      <c r="D1013" t="s">
        <v>625</v>
      </c>
      <c r="E1013" t="s">
        <v>624</v>
      </c>
      <c r="F1013" t="s">
        <v>623</v>
      </c>
      <c r="G1013">
        <v>2008</v>
      </c>
      <c r="H1013" s="6">
        <v>4548784.3943633502</v>
      </c>
      <c r="I1013" s="5">
        <f t="shared" si="15"/>
        <v>-1.0935406004261461E-2</v>
      </c>
    </row>
    <row r="1014" spans="1:9" x14ac:dyDescent="0.2">
      <c r="A1014" t="s">
        <v>294</v>
      </c>
      <c r="B1014" t="str">
        <f>_xlfn.XLOOKUP(A1014,'Country Code &amp; Info'!A:A,'Country Code &amp; Info'!B:B)</f>
        <v>Japan</v>
      </c>
      <c r="C1014" t="s">
        <v>626</v>
      </c>
      <c r="D1014" t="s">
        <v>625</v>
      </c>
      <c r="E1014" t="s">
        <v>624</v>
      </c>
      <c r="F1014" t="s">
        <v>623</v>
      </c>
      <c r="G1014">
        <v>2009</v>
      </c>
      <c r="H1014" s="6">
        <v>4302402.5432470003</v>
      </c>
      <c r="I1014" s="5">
        <f t="shared" si="15"/>
        <v>-5.4164328259139971E-2</v>
      </c>
    </row>
    <row r="1015" spans="1:9" x14ac:dyDescent="0.2">
      <c r="A1015" t="s">
        <v>294</v>
      </c>
      <c r="B1015" t="str">
        <f>_xlfn.XLOOKUP(A1015,'Country Code &amp; Info'!A:A,'Country Code &amp; Info'!B:B)</f>
        <v>Japan</v>
      </c>
      <c r="C1015" t="s">
        <v>626</v>
      </c>
      <c r="D1015" t="s">
        <v>625</v>
      </c>
      <c r="E1015" t="s">
        <v>624</v>
      </c>
      <c r="F1015" t="s">
        <v>623</v>
      </c>
      <c r="G1015">
        <v>2010</v>
      </c>
      <c r="H1015" s="6">
        <v>4482748.9889899502</v>
      </c>
      <c r="I1015" s="5">
        <f t="shared" si="15"/>
        <v>4.1917613224271566E-2</v>
      </c>
    </row>
    <row r="1016" spans="1:9" x14ac:dyDescent="0.2">
      <c r="A1016" t="s">
        <v>294</v>
      </c>
      <c r="B1016" t="str">
        <f>_xlfn.XLOOKUP(A1016,'Country Code &amp; Info'!A:A,'Country Code &amp; Info'!B:B)</f>
        <v>Japan</v>
      </c>
      <c r="C1016" t="s">
        <v>626</v>
      </c>
      <c r="D1016" t="s">
        <v>625</v>
      </c>
      <c r="E1016" t="s">
        <v>624</v>
      </c>
      <c r="F1016" t="s">
        <v>623</v>
      </c>
      <c r="G1016">
        <v>2011</v>
      </c>
      <c r="H1016" s="6">
        <v>4477574.9400507202</v>
      </c>
      <c r="I1016" s="5">
        <f t="shared" si="15"/>
        <v>-1.1542133971671475E-3</v>
      </c>
    </row>
    <row r="1017" spans="1:9" x14ac:dyDescent="0.2">
      <c r="A1017" t="s">
        <v>294</v>
      </c>
      <c r="B1017" t="str">
        <f>_xlfn.XLOOKUP(A1017,'Country Code &amp; Info'!A:A,'Country Code &amp; Info'!B:B)</f>
        <v>Japan</v>
      </c>
      <c r="C1017" t="s">
        <v>626</v>
      </c>
      <c r="D1017" t="s">
        <v>625</v>
      </c>
      <c r="E1017" t="s">
        <v>624</v>
      </c>
      <c r="F1017" t="s">
        <v>623</v>
      </c>
      <c r="G1017">
        <v>2012</v>
      </c>
      <c r="H1017" s="6">
        <v>4544517.7855972899</v>
      </c>
      <c r="I1017" s="5">
        <f t="shared" si="15"/>
        <v>1.4950692382115882E-2</v>
      </c>
    </row>
    <row r="1018" spans="1:9" x14ac:dyDescent="0.2">
      <c r="A1018" t="s">
        <v>294</v>
      </c>
      <c r="B1018" t="str">
        <f>_xlfn.XLOOKUP(A1018,'Country Code &amp; Info'!A:A,'Country Code &amp; Info'!B:B)</f>
        <v>Japan</v>
      </c>
      <c r="C1018" t="s">
        <v>626</v>
      </c>
      <c r="D1018" t="s">
        <v>625</v>
      </c>
      <c r="E1018" t="s">
        <v>624</v>
      </c>
      <c r="F1018" t="s">
        <v>623</v>
      </c>
      <c r="G1018">
        <v>2013</v>
      </c>
      <c r="H1018" s="6">
        <v>4635420.3316200003</v>
      </c>
      <c r="I1018" s="5">
        <f t="shared" si="15"/>
        <v>2.0002682421180751E-2</v>
      </c>
    </row>
    <row r="1019" spans="1:9" x14ac:dyDescent="0.2">
      <c r="A1019" t="s">
        <v>294</v>
      </c>
      <c r="B1019" t="str">
        <f>_xlfn.XLOOKUP(A1019,'Country Code &amp; Info'!A:A,'Country Code &amp; Info'!B:B)</f>
        <v>Japan</v>
      </c>
      <c r="C1019" t="s">
        <v>626</v>
      </c>
      <c r="D1019" t="s">
        <v>625</v>
      </c>
      <c r="E1019" t="s">
        <v>624</v>
      </c>
      <c r="F1019" t="s">
        <v>623</v>
      </c>
      <c r="G1019">
        <v>2014</v>
      </c>
      <c r="H1019" s="6">
        <v>4652791.0689109704</v>
      </c>
      <c r="I1019" s="5">
        <f t="shared" si="15"/>
        <v>3.7473920482415934E-3</v>
      </c>
    </row>
    <row r="1020" spans="1:9" x14ac:dyDescent="0.2">
      <c r="A1020" t="s">
        <v>294</v>
      </c>
      <c r="B1020" t="str">
        <f>_xlfn.XLOOKUP(A1020,'Country Code &amp; Info'!A:A,'Country Code &amp; Info'!B:B)</f>
        <v>Japan</v>
      </c>
      <c r="C1020" t="s">
        <v>626</v>
      </c>
      <c r="D1020" t="s">
        <v>625</v>
      </c>
      <c r="E1020" t="s">
        <v>624</v>
      </c>
      <c r="F1020" t="s">
        <v>623</v>
      </c>
      <c r="G1020">
        <v>2015</v>
      </c>
      <c r="H1020" s="6">
        <v>4715781.62984786</v>
      </c>
      <c r="I1020" s="5">
        <f t="shared" si="15"/>
        <v>1.3538231139966772E-2</v>
      </c>
    </row>
    <row r="1021" spans="1:9" x14ac:dyDescent="0.2">
      <c r="A1021" t="s">
        <v>294</v>
      </c>
      <c r="B1021" t="str">
        <f>_xlfn.XLOOKUP(A1021,'Country Code &amp; Info'!A:A,'Country Code &amp; Info'!B:B)</f>
        <v>Japan</v>
      </c>
      <c r="C1021" t="s">
        <v>626</v>
      </c>
      <c r="D1021" t="s">
        <v>625</v>
      </c>
      <c r="E1021" t="s">
        <v>624</v>
      </c>
      <c r="F1021" t="s">
        <v>623</v>
      </c>
      <c r="G1021">
        <v>2016</v>
      </c>
      <c r="H1021" s="6">
        <v>4760837.4921813402</v>
      </c>
      <c r="I1021" s="5">
        <f t="shared" si="15"/>
        <v>9.554272413359044E-3</v>
      </c>
    </row>
    <row r="1022" spans="1:9" x14ac:dyDescent="0.2">
      <c r="A1022" t="s">
        <v>294</v>
      </c>
      <c r="B1022" t="str">
        <f>_xlfn.XLOOKUP(A1022,'Country Code &amp; Info'!A:A,'Country Code &amp; Info'!B:B)</f>
        <v>Japan</v>
      </c>
      <c r="C1022" t="s">
        <v>626</v>
      </c>
      <c r="D1022" t="s">
        <v>625</v>
      </c>
      <c r="E1022" t="s">
        <v>624</v>
      </c>
      <c r="F1022" t="s">
        <v>623</v>
      </c>
      <c r="G1022">
        <v>2017</v>
      </c>
      <c r="H1022" s="6">
        <v>4839977.0260796603</v>
      </c>
      <c r="I1022" s="5">
        <f t="shared" si="15"/>
        <v>1.6623027782042499E-2</v>
      </c>
    </row>
    <row r="1023" spans="1:9" x14ac:dyDescent="0.2">
      <c r="A1023" t="s">
        <v>294</v>
      </c>
      <c r="B1023" t="str">
        <f>_xlfn.XLOOKUP(A1023,'Country Code &amp; Info'!A:A,'Country Code &amp; Info'!B:B)</f>
        <v>Japan</v>
      </c>
      <c r="C1023" t="s">
        <v>626</v>
      </c>
      <c r="D1023" t="s">
        <v>625</v>
      </c>
      <c r="E1023" t="s">
        <v>624</v>
      </c>
      <c r="F1023" t="s">
        <v>623</v>
      </c>
      <c r="G1023">
        <v>2018</v>
      </c>
      <c r="H1023" s="6">
        <v>4896894.6478394596</v>
      </c>
      <c r="I1023" s="5">
        <f t="shared" si="15"/>
        <v>1.1759895027002143E-2</v>
      </c>
    </row>
    <row r="1024" spans="1:9" x14ac:dyDescent="0.2">
      <c r="A1024" t="s">
        <v>294</v>
      </c>
      <c r="B1024" t="str">
        <f>_xlfn.XLOOKUP(A1024,'Country Code &amp; Info'!A:A,'Country Code &amp; Info'!B:B)</f>
        <v>Japan</v>
      </c>
      <c r="C1024" t="s">
        <v>626</v>
      </c>
      <c r="D1024" t="s">
        <v>625</v>
      </c>
      <c r="E1024" t="s">
        <v>624</v>
      </c>
      <c r="F1024" t="s">
        <v>623</v>
      </c>
      <c r="G1024">
        <v>2019</v>
      </c>
      <c r="H1024" s="6">
        <v>4956288.8052429901</v>
      </c>
      <c r="I1024" s="5">
        <f t="shared" si="15"/>
        <v>1.2128943274231085E-2</v>
      </c>
    </row>
    <row r="1025" spans="1:9" x14ac:dyDescent="0.2">
      <c r="A1025" t="s">
        <v>294</v>
      </c>
      <c r="B1025" t="str">
        <f>_xlfn.XLOOKUP(A1025,'Country Code &amp; Info'!A:A,'Country Code &amp; Info'!B:B)</f>
        <v>Japan</v>
      </c>
      <c r="C1025" t="s">
        <v>626</v>
      </c>
      <c r="D1025" t="s">
        <v>625</v>
      </c>
      <c r="E1025" t="s">
        <v>624</v>
      </c>
      <c r="F1025" t="s">
        <v>623</v>
      </c>
      <c r="G1025">
        <v>2020</v>
      </c>
      <c r="H1025" s="6">
        <v>4986639</v>
      </c>
      <c r="I1025" s="5">
        <f t="shared" si="15"/>
        <v>6.1235726870685347E-3</v>
      </c>
    </row>
    <row r="1026" spans="1:9" x14ac:dyDescent="0.2">
      <c r="A1026" t="s">
        <v>294</v>
      </c>
      <c r="B1026" t="str">
        <f>_xlfn.XLOOKUP(A1026,'Country Code &amp; Info'!A:A,'Country Code &amp; Info'!B:B)</f>
        <v>Japan</v>
      </c>
      <c r="C1026" t="s">
        <v>626</v>
      </c>
      <c r="D1026" t="s">
        <v>625</v>
      </c>
      <c r="E1026" t="s">
        <v>624</v>
      </c>
      <c r="F1026" t="s">
        <v>623</v>
      </c>
      <c r="G1026">
        <v>2021</v>
      </c>
      <c r="H1026" s="6">
        <v>5013914</v>
      </c>
      <c r="I1026" s="5">
        <f t="shared" si="15"/>
        <v>5.4696159076284001E-3</v>
      </c>
    </row>
    <row r="1027" spans="1:9" x14ac:dyDescent="0.2">
      <c r="A1027" t="s">
        <v>294</v>
      </c>
      <c r="B1027" t="str">
        <f>_xlfn.XLOOKUP(A1027,'Country Code &amp; Info'!A:A,'Country Code &amp; Info'!B:B)</f>
        <v>Japan</v>
      </c>
      <c r="C1027" t="s">
        <v>626</v>
      </c>
      <c r="D1027" t="s">
        <v>625</v>
      </c>
      <c r="E1027" t="s">
        <v>624</v>
      </c>
      <c r="F1027" t="s">
        <v>623</v>
      </c>
      <c r="G1027">
        <v>2022</v>
      </c>
      <c r="H1027" s="6">
        <v>5044030</v>
      </c>
      <c r="I1027" s="5">
        <f t="shared" ref="I1027:I1090" si="16">IF(A1027=A1026, H1027/H1026-1, 0)</f>
        <v>6.0064851531158592E-3</v>
      </c>
    </row>
    <row r="1028" spans="1:9" x14ac:dyDescent="0.2">
      <c r="A1028" t="s">
        <v>294</v>
      </c>
      <c r="B1028" t="str">
        <f>_xlfn.XLOOKUP(A1028,'Country Code &amp; Info'!A:A,'Country Code &amp; Info'!B:B)</f>
        <v>Japan</v>
      </c>
      <c r="C1028" t="s">
        <v>626</v>
      </c>
      <c r="D1028" t="s">
        <v>625</v>
      </c>
      <c r="E1028" t="s">
        <v>624</v>
      </c>
      <c r="F1028" t="s">
        <v>623</v>
      </c>
      <c r="G1028">
        <v>2023</v>
      </c>
      <c r="H1028" s="6">
        <v>5079930</v>
      </c>
      <c r="I1028" s="5">
        <f t="shared" si="16"/>
        <v>7.1173248374811759E-3</v>
      </c>
    </row>
    <row r="1029" spans="1:9" x14ac:dyDescent="0.2">
      <c r="A1029" t="s">
        <v>294</v>
      </c>
      <c r="B1029" t="str">
        <f>_xlfn.XLOOKUP(A1029,'Country Code &amp; Info'!A:A,'Country Code &amp; Info'!B:B)</f>
        <v>Japan</v>
      </c>
      <c r="C1029" t="s">
        <v>626</v>
      </c>
      <c r="D1029" t="s">
        <v>625</v>
      </c>
      <c r="E1029" t="s">
        <v>624</v>
      </c>
      <c r="F1029" t="s">
        <v>623</v>
      </c>
      <c r="G1029">
        <v>2024</v>
      </c>
      <c r="H1029" s="6">
        <v>5123197</v>
      </c>
      <c r="I1029" s="5">
        <f t="shared" si="16"/>
        <v>8.517243347841319E-3</v>
      </c>
    </row>
    <row r="1030" spans="1:9" x14ac:dyDescent="0.2">
      <c r="A1030" t="s">
        <v>294</v>
      </c>
      <c r="B1030" t="str">
        <f>_xlfn.XLOOKUP(A1030,'Country Code &amp; Info'!A:A,'Country Code &amp; Info'!B:B)</f>
        <v>Japan</v>
      </c>
      <c r="C1030" t="s">
        <v>626</v>
      </c>
      <c r="D1030" t="s">
        <v>625</v>
      </c>
      <c r="E1030" t="s">
        <v>624</v>
      </c>
      <c r="F1030" t="s">
        <v>623</v>
      </c>
      <c r="G1030">
        <v>2025</v>
      </c>
      <c r="H1030" s="6">
        <v>5173302</v>
      </c>
      <c r="I1030" s="5">
        <f t="shared" si="16"/>
        <v>9.7800260267173478E-3</v>
      </c>
    </row>
    <row r="1031" spans="1:9" x14ac:dyDescent="0.2">
      <c r="A1031" t="s">
        <v>294</v>
      </c>
      <c r="B1031" t="str">
        <f>_xlfn.XLOOKUP(A1031,'Country Code &amp; Info'!A:A,'Country Code &amp; Info'!B:B)</f>
        <v>Japan</v>
      </c>
      <c r="C1031" t="s">
        <v>626</v>
      </c>
      <c r="D1031" t="s">
        <v>625</v>
      </c>
      <c r="E1031" t="s">
        <v>624</v>
      </c>
      <c r="F1031" t="s">
        <v>623</v>
      </c>
      <c r="G1031">
        <v>2026</v>
      </c>
      <c r="H1031" s="6">
        <v>5229258</v>
      </c>
      <c r="I1031" s="5">
        <f t="shared" si="16"/>
        <v>1.0816302624513385E-2</v>
      </c>
    </row>
    <row r="1032" spans="1:9" x14ac:dyDescent="0.2">
      <c r="A1032" t="s">
        <v>294</v>
      </c>
      <c r="B1032" t="str">
        <f>_xlfn.XLOOKUP(A1032,'Country Code &amp; Info'!A:A,'Country Code &amp; Info'!B:B)</f>
        <v>Japan</v>
      </c>
      <c r="C1032" t="s">
        <v>626</v>
      </c>
      <c r="D1032" t="s">
        <v>625</v>
      </c>
      <c r="E1032" t="s">
        <v>624</v>
      </c>
      <c r="F1032" t="s">
        <v>623</v>
      </c>
      <c r="G1032">
        <v>2027</v>
      </c>
      <c r="H1032" s="6">
        <v>5289618</v>
      </c>
      <c r="I1032" s="5">
        <f t="shared" si="16"/>
        <v>1.1542746599995546E-2</v>
      </c>
    </row>
    <row r="1033" spans="1:9" x14ac:dyDescent="0.2">
      <c r="A1033" t="s">
        <v>294</v>
      </c>
      <c r="B1033" t="str">
        <f>_xlfn.XLOOKUP(A1033,'Country Code &amp; Info'!A:A,'Country Code &amp; Info'!B:B)</f>
        <v>Japan</v>
      </c>
      <c r="C1033" t="s">
        <v>626</v>
      </c>
      <c r="D1033" t="s">
        <v>625</v>
      </c>
      <c r="E1033" t="s">
        <v>624</v>
      </c>
      <c r="F1033" t="s">
        <v>623</v>
      </c>
      <c r="G1033">
        <v>2028</v>
      </c>
      <c r="H1033" s="6">
        <v>5353492</v>
      </c>
      <c r="I1033" s="5">
        <f t="shared" si="16"/>
        <v>1.2075352133178674E-2</v>
      </c>
    </row>
    <row r="1034" spans="1:9" x14ac:dyDescent="0.2">
      <c r="A1034" t="s">
        <v>294</v>
      </c>
      <c r="B1034" t="str">
        <f>_xlfn.XLOOKUP(A1034,'Country Code &amp; Info'!A:A,'Country Code &amp; Info'!B:B)</f>
        <v>Japan</v>
      </c>
      <c r="C1034" t="s">
        <v>626</v>
      </c>
      <c r="D1034" t="s">
        <v>625</v>
      </c>
      <c r="E1034" t="s">
        <v>624</v>
      </c>
      <c r="F1034" t="s">
        <v>623</v>
      </c>
      <c r="G1034">
        <v>2029</v>
      </c>
      <c r="H1034" s="6">
        <v>5420081</v>
      </c>
      <c r="I1034" s="5">
        <f t="shared" si="16"/>
        <v>1.2438423369270035E-2</v>
      </c>
    </row>
    <row r="1035" spans="1:9" x14ac:dyDescent="0.2">
      <c r="A1035" t="s">
        <v>294</v>
      </c>
      <c r="B1035" t="str">
        <f>_xlfn.XLOOKUP(A1035,'Country Code &amp; Info'!A:A,'Country Code &amp; Info'!B:B)</f>
        <v>Japan</v>
      </c>
      <c r="C1035" t="s">
        <v>626</v>
      </c>
      <c r="D1035" t="s">
        <v>625</v>
      </c>
      <c r="E1035" t="s">
        <v>624</v>
      </c>
      <c r="F1035" t="s">
        <v>623</v>
      </c>
      <c r="G1035">
        <v>2030</v>
      </c>
      <c r="H1035" s="6">
        <v>5488704</v>
      </c>
      <c r="I1035" s="5">
        <f t="shared" si="16"/>
        <v>1.266088089827444E-2</v>
      </c>
    </row>
    <row r="1036" spans="1:9" x14ac:dyDescent="0.2">
      <c r="A1036" t="s">
        <v>294</v>
      </c>
      <c r="B1036" t="str">
        <f>_xlfn.XLOOKUP(A1036,'Country Code &amp; Info'!A:A,'Country Code &amp; Info'!B:B)</f>
        <v>Japan</v>
      </c>
      <c r="C1036" t="s">
        <v>626</v>
      </c>
      <c r="D1036" t="s">
        <v>625</v>
      </c>
      <c r="E1036" t="s">
        <v>624</v>
      </c>
      <c r="F1036" t="s">
        <v>623</v>
      </c>
      <c r="G1036">
        <v>2031</v>
      </c>
      <c r="H1036" s="6">
        <v>5558765</v>
      </c>
      <c r="I1036" s="5">
        <f t="shared" si="16"/>
        <v>1.2764579762362782E-2</v>
      </c>
    </row>
    <row r="1037" spans="1:9" x14ac:dyDescent="0.2">
      <c r="A1037" t="s">
        <v>294</v>
      </c>
      <c r="B1037" t="str">
        <f>_xlfn.XLOOKUP(A1037,'Country Code &amp; Info'!A:A,'Country Code &amp; Info'!B:B)</f>
        <v>Japan</v>
      </c>
      <c r="C1037" t="s">
        <v>626</v>
      </c>
      <c r="D1037" t="s">
        <v>625</v>
      </c>
      <c r="E1037" t="s">
        <v>624</v>
      </c>
      <c r="F1037" t="s">
        <v>623</v>
      </c>
      <c r="G1037">
        <v>2032</v>
      </c>
      <c r="H1037" s="6">
        <v>5630193</v>
      </c>
      <c r="I1037" s="5">
        <f t="shared" si="16"/>
        <v>1.2849616776388295E-2</v>
      </c>
    </row>
    <row r="1038" spans="1:9" x14ac:dyDescent="0.2">
      <c r="A1038" t="s">
        <v>294</v>
      </c>
      <c r="B1038" t="str">
        <f>_xlfn.XLOOKUP(A1038,'Country Code &amp; Info'!A:A,'Country Code &amp; Info'!B:B)</f>
        <v>Japan</v>
      </c>
      <c r="C1038" t="s">
        <v>626</v>
      </c>
      <c r="D1038" t="s">
        <v>625</v>
      </c>
      <c r="E1038" t="s">
        <v>624</v>
      </c>
      <c r="F1038" t="s">
        <v>623</v>
      </c>
      <c r="G1038">
        <v>2033</v>
      </c>
      <c r="H1038" s="6">
        <v>5702497</v>
      </c>
      <c r="I1038" s="5">
        <f t="shared" si="16"/>
        <v>1.2842188535987953E-2</v>
      </c>
    </row>
    <row r="1039" spans="1:9" x14ac:dyDescent="0.2">
      <c r="A1039" t="s">
        <v>294</v>
      </c>
      <c r="B1039" t="str">
        <f>_xlfn.XLOOKUP(A1039,'Country Code &amp; Info'!A:A,'Country Code &amp; Info'!B:B)</f>
        <v>Japan</v>
      </c>
      <c r="C1039" t="s">
        <v>626</v>
      </c>
      <c r="D1039" t="s">
        <v>625</v>
      </c>
      <c r="E1039" t="s">
        <v>624</v>
      </c>
      <c r="F1039" t="s">
        <v>623</v>
      </c>
      <c r="G1039">
        <v>2034</v>
      </c>
      <c r="H1039" s="6">
        <v>5775365</v>
      </c>
      <c r="I1039" s="5">
        <f t="shared" si="16"/>
        <v>1.2778261873702013E-2</v>
      </c>
    </row>
    <row r="1040" spans="1:9" x14ac:dyDescent="0.2">
      <c r="A1040" t="s">
        <v>294</v>
      </c>
      <c r="B1040" t="str">
        <f>_xlfn.XLOOKUP(A1040,'Country Code &amp; Info'!A:A,'Country Code &amp; Info'!B:B)</f>
        <v>Japan</v>
      </c>
      <c r="C1040" t="s">
        <v>626</v>
      </c>
      <c r="D1040" t="s">
        <v>625</v>
      </c>
      <c r="E1040" t="s">
        <v>624</v>
      </c>
      <c r="F1040" t="s">
        <v>623</v>
      </c>
      <c r="G1040">
        <v>2035</v>
      </c>
      <c r="H1040" s="6">
        <v>5848693</v>
      </c>
      <c r="I1040" s="5">
        <f t="shared" si="16"/>
        <v>1.2696686702918347E-2</v>
      </c>
    </row>
    <row r="1041" spans="1:9" x14ac:dyDescent="0.2">
      <c r="A1041" t="s">
        <v>294</v>
      </c>
      <c r="B1041" t="str">
        <f>_xlfn.XLOOKUP(A1041,'Country Code &amp; Info'!A:A,'Country Code &amp; Info'!B:B)</f>
        <v>Japan</v>
      </c>
      <c r="C1041" t="s">
        <v>626</v>
      </c>
      <c r="D1041" t="s">
        <v>625</v>
      </c>
      <c r="E1041" t="s">
        <v>624</v>
      </c>
      <c r="F1041" t="s">
        <v>623</v>
      </c>
      <c r="G1041">
        <v>2036</v>
      </c>
      <c r="H1041" s="6">
        <v>5922538</v>
      </c>
      <c r="I1041" s="5">
        <f t="shared" si="16"/>
        <v>1.2625897786052276E-2</v>
      </c>
    </row>
    <row r="1042" spans="1:9" x14ac:dyDescent="0.2">
      <c r="A1042" t="s">
        <v>294</v>
      </c>
      <c r="B1042" t="str">
        <f>_xlfn.XLOOKUP(A1042,'Country Code &amp; Info'!A:A,'Country Code &amp; Info'!B:B)</f>
        <v>Japan</v>
      </c>
      <c r="C1042" t="s">
        <v>626</v>
      </c>
      <c r="D1042" t="s">
        <v>625</v>
      </c>
      <c r="E1042" t="s">
        <v>624</v>
      </c>
      <c r="F1042" t="s">
        <v>623</v>
      </c>
      <c r="G1042">
        <v>2037</v>
      </c>
      <c r="H1042" s="6">
        <v>5996370</v>
      </c>
      <c r="I1042" s="5">
        <f t="shared" si="16"/>
        <v>1.2466277126461645E-2</v>
      </c>
    </row>
    <row r="1043" spans="1:9" x14ac:dyDescent="0.2">
      <c r="A1043" t="s">
        <v>294</v>
      </c>
      <c r="B1043" t="str">
        <f>_xlfn.XLOOKUP(A1043,'Country Code &amp; Info'!A:A,'Country Code &amp; Info'!B:B)</f>
        <v>Japan</v>
      </c>
      <c r="C1043" t="s">
        <v>626</v>
      </c>
      <c r="D1043" t="s">
        <v>625</v>
      </c>
      <c r="E1043" t="s">
        <v>624</v>
      </c>
      <c r="F1043" t="s">
        <v>623</v>
      </c>
      <c r="G1043">
        <v>2038</v>
      </c>
      <c r="H1043" s="6">
        <v>6070221</v>
      </c>
      <c r="I1043" s="5">
        <f t="shared" si="16"/>
        <v>1.2315951150446036E-2</v>
      </c>
    </row>
    <row r="1044" spans="1:9" x14ac:dyDescent="0.2">
      <c r="A1044" t="s">
        <v>294</v>
      </c>
      <c r="B1044" t="str">
        <f>_xlfn.XLOOKUP(A1044,'Country Code &amp; Info'!A:A,'Country Code &amp; Info'!B:B)</f>
        <v>Japan</v>
      </c>
      <c r="C1044" t="s">
        <v>626</v>
      </c>
      <c r="D1044" t="s">
        <v>625</v>
      </c>
      <c r="E1044" t="s">
        <v>624</v>
      </c>
      <c r="F1044" t="s">
        <v>623</v>
      </c>
      <c r="G1044">
        <v>2039</v>
      </c>
      <c r="H1044" s="6">
        <v>6144150</v>
      </c>
      <c r="I1044" s="5">
        <f t="shared" si="16"/>
        <v>1.2178963500669937E-2</v>
      </c>
    </row>
    <row r="1045" spans="1:9" x14ac:dyDescent="0.2">
      <c r="A1045" t="s">
        <v>294</v>
      </c>
      <c r="B1045" t="str">
        <f>_xlfn.XLOOKUP(A1045,'Country Code &amp; Info'!A:A,'Country Code &amp; Info'!B:B)</f>
        <v>Japan</v>
      </c>
      <c r="C1045" t="s">
        <v>626</v>
      </c>
      <c r="D1045" t="s">
        <v>625</v>
      </c>
      <c r="E1045" t="s">
        <v>624</v>
      </c>
      <c r="F1045" t="s">
        <v>623</v>
      </c>
      <c r="G1045">
        <v>2040</v>
      </c>
      <c r="H1045" s="6">
        <v>6218262</v>
      </c>
      <c r="I1045" s="5">
        <f t="shared" si="16"/>
        <v>1.2062205512560764E-2</v>
      </c>
    </row>
    <row r="1046" spans="1:9" x14ac:dyDescent="0.2">
      <c r="A1046" t="s">
        <v>294</v>
      </c>
      <c r="B1046" t="str">
        <f>_xlfn.XLOOKUP(A1046,'Country Code &amp; Info'!A:A,'Country Code &amp; Info'!B:B)</f>
        <v>Japan</v>
      </c>
      <c r="C1046" t="s">
        <v>626</v>
      </c>
      <c r="D1046" t="s">
        <v>625</v>
      </c>
      <c r="E1046" t="s">
        <v>624</v>
      </c>
      <c r="F1046" t="s">
        <v>623</v>
      </c>
      <c r="G1046">
        <v>2041</v>
      </c>
      <c r="H1046" s="6">
        <v>6292665</v>
      </c>
      <c r="I1046" s="5">
        <f t="shared" si="16"/>
        <v>1.1965240448215342E-2</v>
      </c>
    </row>
    <row r="1047" spans="1:9" x14ac:dyDescent="0.2">
      <c r="A1047" t="s">
        <v>294</v>
      </c>
      <c r="B1047" t="str">
        <f>_xlfn.XLOOKUP(A1047,'Country Code &amp; Info'!A:A,'Country Code &amp; Info'!B:B)</f>
        <v>Japan</v>
      </c>
      <c r="C1047" t="s">
        <v>626</v>
      </c>
      <c r="D1047" t="s">
        <v>625</v>
      </c>
      <c r="E1047" t="s">
        <v>624</v>
      </c>
      <c r="F1047" t="s">
        <v>623</v>
      </c>
      <c r="G1047">
        <v>2042</v>
      </c>
      <c r="H1047" s="6">
        <v>6367331</v>
      </c>
      <c r="I1047" s="5">
        <f t="shared" si="16"/>
        <v>1.1865560934834374E-2</v>
      </c>
    </row>
    <row r="1048" spans="1:9" x14ac:dyDescent="0.2">
      <c r="A1048" t="s">
        <v>294</v>
      </c>
      <c r="B1048" t="str">
        <f>_xlfn.XLOOKUP(A1048,'Country Code &amp; Info'!A:A,'Country Code &amp; Info'!B:B)</f>
        <v>Japan</v>
      </c>
      <c r="C1048" t="s">
        <v>626</v>
      </c>
      <c r="D1048" t="s">
        <v>625</v>
      </c>
      <c r="E1048" t="s">
        <v>624</v>
      </c>
      <c r="F1048" t="s">
        <v>623</v>
      </c>
      <c r="G1048">
        <v>2043</v>
      </c>
      <c r="H1048" s="6">
        <v>6442085</v>
      </c>
      <c r="I1048" s="5">
        <f t="shared" si="16"/>
        <v>1.1740240926692902E-2</v>
      </c>
    </row>
    <row r="1049" spans="1:9" x14ac:dyDescent="0.2">
      <c r="A1049" t="s">
        <v>294</v>
      </c>
      <c r="B1049" t="str">
        <f>_xlfn.XLOOKUP(A1049,'Country Code &amp; Info'!A:A,'Country Code &amp; Info'!B:B)</f>
        <v>Japan</v>
      </c>
      <c r="C1049" t="s">
        <v>626</v>
      </c>
      <c r="D1049" t="s">
        <v>625</v>
      </c>
      <c r="E1049" t="s">
        <v>624</v>
      </c>
      <c r="F1049" t="s">
        <v>623</v>
      </c>
      <c r="G1049">
        <v>2044</v>
      </c>
      <c r="H1049" s="6">
        <v>6516703</v>
      </c>
      <c r="I1049" s="5">
        <f t="shared" si="16"/>
        <v>1.1582895910252633E-2</v>
      </c>
    </row>
    <row r="1050" spans="1:9" x14ac:dyDescent="0.2">
      <c r="A1050" t="s">
        <v>294</v>
      </c>
      <c r="B1050" t="str">
        <f>_xlfn.XLOOKUP(A1050,'Country Code &amp; Info'!A:A,'Country Code &amp; Info'!B:B)</f>
        <v>Japan</v>
      </c>
      <c r="C1050" t="s">
        <v>626</v>
      </c>
      <c r="D1050" t="s">
        <v>625</v>
      </c>
      <c r="E1050" t="s">
        <v>624</v>
      </c>
      <c r="F1050" t="s">
        <v>623</v>
      </c>
      <c r="G1050">
        <v>2045</v>
      </c>
      <c r="H1050" s="6">
        <v>6591090</v>
      </c>
      <c r="I1050" s="5">
        <f t="shared" si="16"/>
        <v>1.1414821267748509E-2</v>
      </c>
    </row>
    <row r="1051" spans="1:9" x14ac:dyDescent="0.2">
      <c r="A1051" t="s">
        <v>294</v>
      </c>
      <c r="B1051" t="str">
        <f>_xlfn.XLOOKUP(A1051,'Country Code &amp; Info'!A:A,'Country Code &amp; Info'!B:B)</f>
        <v>Japan</v>
      </c>
      <c r="C1051" t="s">
        <v>626</v>
      </c>
      <c r="D1051" t="s">
        <v>625</v>
      </c>
      <c r="E1051" t="s">
        <v>624</v>
      </c>
      <c r="F1051" t="s">
        <v>623</v>
      </c>
      <c r="G1051">
        <v>2046</v>
      </c>
      <c r="H1051" s="6">
        <v>6665423</v>
      </c>
      <c r="I1051" s="5">
        <f t="shared" si="16"/>
        <v>1.1277800788640491E-2</v>
      </c>
    </row>
    <row r="1052" spans="1:9" x14ac:dyDescent="0.2">
      <c r="A1052" t="s">
        <v>294</v>
      </c>
      <c r="B1052" t="str">
        <f>_xlfn.XLOOKUP(A1052,'Country Code &amp; Info'!A:A,'Country Code &amp; Info'!B:B)</f>
        <v>Japan</v>
      </c>
      <c r="C1052" t="s">
        <v>626</v>
      </c>
      <c r="D1052" t="s">
        <v>625</v>
      </c>
      <c r="E1052" t="s">
        <v>624</v>
      </c>
      <c r="F1052" t="s">
        <v>623</v>
      </c>
      <c r="G1052">
        <v>2047</v>
      </c>
      <c r="H1052" s="6">
        <v>6739406</v>
      </c>
      <c r="I1052" s="5">
        <f t="shared" si="16"/>
        <v>1.1099520615570846E-2</v>
      </c>
    </row>
    <row r="1053" spans="1:9" x14ac:dyDescent="0.2">
      <c r="A1053" t="s">
        <v>294</v>
      </c>
      <c r="B1053" t="str">
        <f>_xlfn.XLOOKUP(A1053,'Country Code &amp; Info'!A:A,'Country Code &amp; Info'!B:B)</f>
        <v>Japan</v>
      </c>
      <c r="C1053" t="s">
        <v>626</v>
      </c>
      <c r="D1053" t="s">
        <v>625</v>
      </c>
      <c r="E1053" t="s">
        <v>624</v>
      </c>
      <c r="F1053" t="s">
        <v>623</v>
      </c>
      <c r="G1053">
        <v>2048</v>
      </c>
      <c r="H1053" s="6">
        <v>6813610</v>
      </c>
      <c r="I1053" s="5">
        <f t="shared" si="16"/>
        <v>1.1010465907529632E-2</v>
      </c>
    </row>
    <row r="1054" spans="1:9" x14ac:dyDescent="0.2">
      <c r="A1054" t="s">
        <v>294</v>
      </c>
      <c r="B1054" t="str">
        <f>_xlfn.XLOOKUP(A1054,'Country Code &amp; Info'!A:A,'Country Code &amp; Info'!B:B)</f>
        <v>Japan</v>
      </c>
      <c r="C1054" t="s">
        <v>626</v>
      </c>
      <c r="D1054" t="s">
        <v>625</v>
      </c>
      <c r="E1054" t="s">
        <v>624</v>
      </c>
      <c r="F1054" t="s">
        <v>623</v>
      </c>
      <c r="G1054">
        <v>2049</v>
      </c>
      <c r="H1054" s="6">
        <v>6888848</v>
      </c>
      <c r="I1054" s="5">
        <f t="shared" si="16"/>
        <v>1.1042310904205044E-2</v>
      </c>
    </row>
    <row r="1055" spans="1:9" x14ac:dyDescent="0.2">
      <c r="A1055" t="s">
        <v>294</v>
      </c>
      <c r="B1055" t="str">
        <f>_xlfn.XLOOKUP(A1055,'Country Code &amp; Info'!A:A,'Country Code &amp; Info'!B:B)</f>
        <v>Japan</v>
      </c>
      <c r="C1055" t="s">
        <v>626</v>
      </c>
      <c r="D1055" t="s">
        <v>625</v>
      </c>
      <c r="E1055" t="s">
        <v>624</v>
      </c>
      <c r="F1055" t="s">
        <v>623</v>
      </c>
      <c r="G1055">
        <v>2050</v>
      </c>
      <c r="H1055" s="6">
        <v>6966054</v>
      </c>
      <c r="I1055" s="5">
        <f t="shared" si="16"/>
        <v>1.1207389101922427E-2</v>
      </c>
    </row>
    <row r="1056" spans="1:9" x14ac:dyDescent="0.2">
      <c r="A1056" t="s">
        <v>294</v>
      </c>
      <c r="B1056" t="str">
        <f>_xlfn.XLOOKUP(A1056,'Country Code &amp; Info'!A:A,'Country Code &amp; Info'!B:B)</f>
        <v>Japan</v>
      </c>
      <c r="C1056" t="s">
        <v>626</v>
      </c>
      <c r="D1056" t="s">
        <v>625</v>
      </c>
      <c r="E1056" t="s">
        <v>624</v>
      </c>
      <c r="F1056" t="s">
        <v>623</v>
      </c>
      <c r="G1056">
        <v>2051</v>
      </c>
      <c r="H1056" s="6">
        <v>7046013</v>
      </c>
      <c r="I1056" s="5">
        <f t="shared" si="16"/>
        <v>1.1478377859258648E-2</v>
      </c>
    </row>
    <row r="1057" spans="1:9" x14ac:dyDescent="0.2">
      <c r="A1057" t="s">
        <v>294</v>
      </c>
      <c r="B1057" t="str">
        <f>_xlfn.XLOOKUP(A1057,'Country Code &amp; Info'!A:A,'Country Code &amp; Info'!B:B)</f>
        <v>Japan</v>
      </c>
      <c r="C1057" t="s">
        <v>626</v>
      </c>
      <c r="D1057" t="s">
        <v>625</v>
      </c>
      <c r="E1057" t="s">
        <v>624</v>
      </c>
      <c r="F1057" t="s">
        <v>623</v>
      </c>
      <c r="G1057">
        <v>2052</v>
      </c>
      <c r="H1057" s="6">
        <v>7128967</v>
      </c>
      <c r="I1057" s="5">
        <f t="shared" si="16"/>
        <v>1.1773182933383808E-2</v>
      </c>
    </row>
    <row r="1058" spans="1:9" x14ac:dyDescent="0.2">
      <c r="A1058" t="s">
        <v>294</v>
      </c>
      <c r="B1058" t="str">
        <f>_xlfn.XLOOKUP(A1058,'Country Code &amp; Info'!A:A,'Country Code &amp; Info'!B:B)</f>
        <v>Japan</v>
      </c>
      <c r="C1058" t="s">
        <v>626</v>
      </c>
      <c r="D1058" t="s">
        <v>625</v>
      </c>
      <c r="E1058" t="s">
        <v>624</v>
      </c>
      <c r="F1058" t="s">
        <v>623</v>
      </c>
      <c r="G1058">
        <v>2053</v>
      </c>
      <c r="H1058" s="6">
        <v>7214796</v>
      </c>
      <c r="I1058" s="5">
        <f t="shared" si="16"/>
        <v>1.2039472198426493E-2</v>
      </c>
    </row>
    <row r="1059" spans="1:9" x14ac:dyDescent="0.2">
      <c r="A1059" t="s">
        <v>294</v>
      </c>
      <c r="B1059" t="str">
        <f>_xlfn.XLOOKUP(A1059,'Country Code &amp; Info'!A:A,'Country Code &amp; Info'!B:B)</f>
        <v>Japan</v>
      </c>
      <c r="C1059" t="s">
        <v>626</v>
      </c>
      <c r="D1059" t="s">
        <v>625</v>
      </c>
      <c r="E1059" t="s">
        <v>624</v>
      </c>
      <c r="F1059" t="s">
        <v>623</v>
      </c>
      <c r="G1059">
        <v>2054</v>
      </c>
      <c r="H1059" s="6">
        <v>7303280</v>
      </c>
      <c r="I1059" s="5">
        <f t="shared" si="16"/>
        <v>1.2264241428309175E-2</v>
      </c>
    </row>
    <row r="1060" spans="1:9" x14ac:dyDescent="0.2">
      <c r="A1060" t="s">
        <v>294</v>
      </c>
      <c r="B1060" t="str">
        <f>_xlfn.XLOOKUP(A1060,'Country Code &amp; Info'!A:A,'Country Code &amp; Info'!B:B)</f>
        <v>Japan</v>
      </c>
      <c r="C1060" t="s">
        <v>626</v>
      </c>
      <c r="D1060" t="s">
        <v>625</v>
      </c>
      <c r="E1060" t="s">
        <v>624</v>
      </c>
      <c r="F1060" t="s">
        <v>623</v>
      </c>
      <c r="G1060">
        <v>2055</v>
      </c>
      <c r="H1060" s="6">
        <v>7394308</v>
      </c>
      <c r="I1060" s="5">
        <f t="shared" si="16"/>
        <v>1.246398878312216E-2</v>
      </c>
    </row>
    <row r="1061" spans="1:9" x14ac:dyDescent="0.2">
      <c r="A1061" t="s">
        <v>294</v>
      </c>
      <c r="B1061" t="str">
        <f>_xlfn.XLOOKUP(A1061,'Country Code &amp; Info'!A:A,'Country Code &amp; Info'!B:B)</f>
        <v>Japan</v>
      </c>
      <c r="C1061" t="s">
        <v>626</v>
      </c>
      <c r="D1061" t="s">
        <v>625</v>
      </c>
      <c r="E1061" t="s">
        <v>624</v>
      </c>
      <c r="F1061" t="s">
        <v>623</v>
      </c>
      <c r="G1061">
        <v>2056</v>
      </c>
      <c r="H1061" s="6">
        <v>7487843</v>
      </c>
      <c r="I1061" s="5">
        <f t="shared" si="16"/>
        <v>1.2649594796429797E-2</v>
      </c>
    </row>
    <row r="1062" spans="1:9" x14ac:dyDescent="0.2">
      <c r="A1062" t="s">
        <v>294</v>
      </c>
      <c r="B1062" t="str">
        <f>_xlfn.XLOOKUP(A1062,'Country Code &amp; Info'!A:A,'Country Code &amp; Info'!B:B)</f>
        <v>Japan</v>
      </c>
      <c r="C1062" t="s">
        <v>626</v>
      </c>
      <c r="D1062" t="s">
        <v>625</v>
      </c>
      <c r="E1062" t="s">
        <v>624</v>
      </c>
      <c r="F1062" t="s">
        <v>623</v>
      </c>
      <c r="G1062">
        <v>2057</v>
      </c>
      <c r="H1062" s="6">
        <v>7584295</v>
      </c>
      <c r="I1062" s="5">
        <f t="shared" si="16"/>
        <v>1.2881146145826028E-2</v>
      </c>
    </row>
    <row r="1063" spans="1:9" x14ac:dyDescent="0.2">
      <c r="A1063" t="s">
        <v>294</v>
      </c>
      <c r="B1063" t="str">
        <f>_xlfn.XLOOKUP(A1063,'Country Code &amp; Info'!A:A,'Country Code &amp; Info'!B:B)</f>
        <v>Japan</v>
      </c>
      <c r="C1063" t="s">
        <v>626</v>
      </c>
      <c r="D1063" t="s">
        <v>625</v>
      </c>
      <c r="E1063" t="s">
        <v>624</v>
      </c>
      <c r="F1063" t="s">
        <v>623</v>
      </c>
      <c r="G1063">
        <v>2058</v>
      </c>
      <c r="H1063" s="6">
        <v>7683261</v>
      </c>
      <c r="I1063" s="5">
        <f t="shared" si="16"/>
        <v>1.3048806777689936E-2</v>
      </c>
    </row>
    <row r="1064" spans="1:9" x14ac:dyDescent="0.2">
      <c r="A1064" t="s">
        <v>294</v>
      </c>
      <c r="B1064" t="str">
        <f>_xlfn.XLOOKUP(A1064,'Country Code &amp; Info'!A:A,'Country Code &amp; Info'!B:B)</f>
        <v>Japan</v>
      </c>
      <c r="C1064" t="s">
        <v>626</v>
      </c>
      <c r="D1064" t="s">
        <v>625</v>
      </c>
      <c r="E1064" t="s">
        <v>624</v>
      </c>
      <c r="F1064" t="s">
        <v>623</v>
      </c>
      <c r="G1064">
        <v>2059</v>
      </c>
      <c r="H1064" s="6">
        <v>7784375</v>
      </c>
      <c r="I1064" s="5">
        <f t="shared" si="16"/>
        <v>1.3160297430999668E-2</v>
      </c>
    </row>
    <row r="1065" spans="1:9" x14ac:dyDescent="0.2">
      <c r="A1065" t="s">
        <v>294</v>
      </c>
      <c r="B1065" t="str">
        <f>_xlfn.XLOOKUP(A1065,'Country Code &amp; Info'!A:A,'Country Code &amp; Info'!B:B)</f>
        <v>Japan</v>
      </c>
      <c r="C1065" t="s">
        <v>626</v>
      </c>
      <c r="D1065" t="s">
        <v>625</v>
      </c>
      <c r="E1065" t="s">
        <v>624</v>
      </c>
      <c r="F1065" t="s">
        <v>623</v>
      </c>
      <c r="G1065">
        <v>2060</v>
      </c>
      <c r="H1065" s="6">
        <v>7887404</v>
      </c>
      <c r="I1065" s="5">
        <f t="shared" si="16"/>
        <v>1.3235359293456428E-2</v>
      </c>
    </row>
    <row r="1066" spans="1:9" x14ac:dyDescent="0.2">
      <c r="A1066" t="s">
        <v>280</v>
      </c>
      <c r="B1066" t="str">
        <f>_xlfn.XLOOKUP(A1066,'Country Code &amp; Info'!A:A,'Country Code &amp; Info'!B:B)</f>
        <v>Korea, Rep.</v>
      </c>
      <c r="C1066" t="s">
        <v>626</v>
      </c>
      <c r="D1066" t="s">
        <v>625</v>
      </c>
      <c r="E1066" t="s">
        <v>624</v>
      </c>
      <c r="F1066" t="s">
        <v>623</v>
      </c>
      <c r="G1066">
        <v>1990</v>
      </c>
      <c r="H1066" s="6">
        <v>499034.150800567</v>
      </c>
      <c r="I1066" s="5">
        <f t="shared" si="16"/>
        <v>0</v>
      </c>
    </row>
    <row r="1067" spans="1:9" x14ac:dyDescent="0.2">
      <c r="A1067" t="s">
        <v>280</v>
      </c>
      <c r="B1067" t="str">
        <f>_xlfn.XLOOKUP(A1067,'Country Code &amp; Info'!A:A,'Country Code &amp; Info'!B:B)</f>
        <v>Korea, Rep.</v>
      </c>
      <c r="C1067" t="s">
        <v>626</v>
      </c>
      <c r="D1067" t="s">
        <v>625</v>
      </c>
      <c r="E1067" t="s">
        <v>624</v>
      </c>
      <c r="F1067" t="s">
        <v>623</v>
      </c>
      <c r="G1067">
        <v>1991</v>
      </c>
      <c r="H1067" s="6">
        <v>550704.15424477996</v>
      </c>
      <c r="I1067" s="5">
        <f t="shared" si="16"/>
        <v>0.10354001496956111</v>
      </c>
    </row>
    <row r="1068" spans="1:9" x14ac:dyDescent="0.2">
      <c r="A1068" t="s">
        <v>280</v>
      </c>
      <c r="B1068" t="str">
        <f>_xlfn.XLOOKUP(A1068,'Country Code &amp; Info'!A:A,'Country Code &amp; Info'!B:B)</f>
        <v>Korea, Rep.</v>
      </c>
      <c r="C1068" t="s">
        <v>626</v>
      </c>
      <c r="D1068" t="s">
        <v>625</v>
      </c>
      <c r="E1068" t="s">
        <v>624</v>
      </c>
      <c r="F1068" t="s">
        <v>623</v>
      </c>
      <c r="G1068">
        <v>1992</v>
      </c>
      <c r="H1068" s="6">
        <v>584712.67535168806</v>
      </c>
      <c r="I1068" s="5">
        <f t="shared" si="16"/>
        <v>6.1754611518314073E-2</v>
      </c>
    </row>
    <row r="1069" spans="1:9" x14ac:dyDescent="0.2">
      <c r="A1069" t="s">
        <v>280</v>
      </c>
      <c r="B1069" t="str">
        <f>_xlfn.XLOOKUP(A1069,'Country Code &amp; Info'!A:A,'Country Code &amp; Info'!B:B)</f>
        <v>Korea, Rep.</v>
      </c>
      <c r="C1069" t="s">
        <v>626</v>
      </c>
      <c r="D1069" t="s">
        <v>625</v>
      </c>
      <c r="E1069" t="s">
        <v>624</v>
      </c>
      <c r="F1069" t="s">
        <v>623</v>
      </c>
      <c r="G1069">
        <v>1993</v>
      </c>
      <c r="H1069" s="6">
        <v>624746.70093627099</v>
      </c>
      <c r="I1069" s="5">
        <f t="shared" si="16"/>
        <v>6.8467859980123835E-2</v>
      </c>
    </row>
    <row r="1070" spans="1:9" x14ac:dyDescent="0.2">
      <c r="A1070" t="s">
        <v>280</v>
      </c>
      <c r="B1070" t="str">
        <f>_xlfn.XLOOKUP(A1070,'Country Code &amp; Info'!A:A,'Country Code &amp; Info'!B:B)</f>
        <v>Korea, Rep.</v>
      </c>
      <c r="C1070" t="s">
        <v>626</v>
      </c>
      <c r="D1070" t="s">
        <v>625</v>
      </c>
      <c r="E1070" t="s">
        <v>624</v>
      </c>
      <c r="F1070" t="s">
        <v>623</v>
      </c>
      <c r="G1070">
        <v>1994</v>
      </c>
      <c r="H1070" s="6">
        <v>682261.63642958098</v>
      </c>
      <c r="I1070" s="5">
        <f t="shared" si="16"/>
        <v>9.2061207217446261E-2</v>
      </c>
    </row>
    <row r="1071" spans="1:9" x14ac:dyDescent="0.2">
      <c r="A1071" t="s">
        <v>280</v>
      </c>
      <c r="B1071" t="str">
        <f>_xlfn.XLOOKUP(A1071,'Country Code &amp; Info'!A:A,'Country Code &amp; Info'!B:B)</f>
        <v>Korea, Rep.</v>
      </c>
      <c r="C1071" t="s">
        <v>626</v>
      </c>
      <c r="D1071" t="s">
        <v>625</v>
      </c>
      <c r="E1071" t="s">
        <v>624</v>
      </c>
      <c r="F1071" t="s">
        <v>623</v>
      </c>
      <c r="G1071">
        <v>1995</v>
      </c>
      <c r="H1071" s="6">
        <v>747558.07784368005</v>
      </c>
      <c r="I1071" s="5">
        <f t="shared" si="16"/>
        <v>9.5705866968878839E-2</v>
      </c>
    </row>
    <row r="1072" spans="1:9" x14ac:dyDescent="0.2">
      <c r="A1072" t="s">
        <v>280</v>
      </c>
      <c r="B1072" t="str">
        <f>_xlfn.XLOOKUP(A1072,'Country Code &amp; Info'!A:A,'Country Code &amp; Info'!B:B)</f>
        <v>Korea, Rep.</v>
      </c>
      <c r="C1072" t="s">
        <v>626</v>
      </c>
      <c r="D1072" t="s">
        <v>625</v>
      </c>
      <c r="E1072" t="s">
        <v>624</v>
      </c>
      <c r="F1072" t="s">
        <v>623</v>
      </c>
      <c r="G1072">
        <v>1996</v>
      </c>
      <c r="H1072" s="6">
        <v>804331.57200147305</v>
      </c>
      <c r="I1072" s="5">
        <f t="shared" si="16"/>
        <v>7.5945262101314359E-2</v>
      </c>
    </row>
    <row r="1073" spans="1:9" x14ac:dyDescent="0.2">
      <c r="A1073" t="s">
        <v>280</v>
      </c>
      <c r="B1073" t="str">
        <f>_xlfn.XLOOKUP(A1073,'Country Code &amp; Info'!A:A,'Country Code &amp; Info'!B:B)</f>
        <v>Korea, Rep.</v>
      </c>
      <c r="C1073" t="s">
        <v>626</v>
      </c>
      <c r="D1073" t="s">
        <v>625</v>
      </c>
      <c r="E1073" t="s">
        <v>624</v>
      </c>
      <c r="F1073" t="s">
        <v>623</v>
      </c>
      <c r="G1073">
        <v>1997</v>
      </c>
      <c r="H1073" s="6">
        <v>851965.57944491401</v>
      </c>
      <c r="I1073" s="5">
        <f t="shared" si="16"/>
        <v>5.9221854644981864E-2</v>
      </c>
    </row>
    <row r="1074" spans="1:9" x14ac:dyDescent="0.2">
      <c r="A1074" t="s">
        <v>280</v>
      </c>
      <c r="B1074" t="str">
        <f>_xlfn.XLOOKUP(A1074,'Country Code &amp; Info'!A:A,'Country Code &amp; Info'!B:B)</f>
        <v>Korea, Rep.</v>
      </c>
      <c r="C1074" t="s">
        <v>626</v>
      </c>
      <c r="D1074" t="s">
        <v>625</v>
      </c>
      <c r="E1074" t="s">
        <v>624</v>
      </c>
      <c r="F1074" t="s">
        <v>623</v>
      </c>
      <c r="G1074">
        <v>1998</v>
      </c>
      <c r="H1074" s="6">
        <v>805352.79354253202</v>
      </c>
      <c r="I1074" s="5">
        <f t="shared" si="16"/>
        <v>-5.4712052959641766E-2</v>
      </c>
    </row>
    <row r="1075" spans="1:9" x14ac:dyDescent="0.2">
      <c r="A1075" t="s">
        <v>280</v>
      </c>
      <c r="B1075" t="str">
        <f>_xlfn.XLOOKUP(A1075,'Country Code &amp; Info'!A:A,'Country Code &amp; Info'!B:B)</f>
        <v>Korea, Rep.</v>
      </c>
      <c r="C1075" t="s">
        <v>626</v>
      </c>
      <c r="D1075" t="s">
        <v>625</v>
      </c>
      <c r="E1075" t="s">
        <v>624</v>
      </c>
      <c r="F1075" t="s">
        <v>623</v>
      </c>
      <c r="G1075">
        <v>1999</v>
      </c>
      <c r="H1075" s="6">
        <v>896426.96024635294</v>
      </c>
      <c r="I1075" s="5">
        <f t="shared" si="16"/>
        <v>0.11308605052850185</v>
      </c>
    </row>
    <row r="1076" spans="1:9" x14ac:dyDescent="0.2">
      <c r="A1076" t="s">
        <v>280</v>
      </c>
      <c r="B1076" t="str">
        <f>_xlfn.XLOOKUP(A1076,'Country Code &amp; Info'!A:A,'Country Code &amp; Info'!B:B)</f>
        <v>Korea, Rep.</v>
      </c>
      <c r="C1076" t="s">
        <v>626</v>
      </c>
      <c r="D1076" t="s">
        <v>625</v>
      </c>
      <c r="E1076" t="s">
        <v>624</v>
      </c>
      <c r="F1076" t="s">
        <v>623</v>
      </c>
      <c r="G1076">
        <v>2000</v>
      </c>
      <c r="H1076" s="6">
        <v>976427.92126418999</v>
      </c>
      <c r="I1076" s="5">
        <f t="shared" si="16"/>
        <v>8.9244260342026704E-2</v>
      </c>
    </row>
    <row r="1077" spans="1:9" x14ac:dyDescent="0.2">
      <c r="A1077" t="s">
        <v>280</v>
      </c>
      <c r="B1077" t="str">
        <f>_xlfn.XLOOKUP(A1077,'Country Code &amp; Info'!A:A,'Country Code &amp; Info'!B:B)</f>
        <v>Korea, Rep.</v>
      </c>
      <c r="C1077" t="s">
        <v>626</v>
      </c>
      <c r="D1077" t="s">
        <v>625</v>
      </c>
      <c r="E1077" t="s">
        <v>624</v>
      </c>
      <c r="F1077" t="s">
        <v>623</v>
      </c>
      <c r="G1077">
        <v>2001</v>
      </c>
      <c r="H1077" s="6">
        <v>1020614.04211851</v>
      </c>
      <c r="I1077" s="5">
        <f t="shared" si="16"/>
        <v>4.5252823984295532E-2</v>
      </c>
    </row>
    <row r="1078" spans="1:9" x14ac:dyDescent="0.2">
      <c r="A1078" t="s">
        <v>280</v>
      </c>
      <c r="B1078" t="str">
        <f>_xlfn.XLOOKUP(A1078,'Country Code &amp; Info'!A:A,'Country Code &amp; Info'!B:B)</f>
        <v>Korea, Rep.</v>
      </c>
      <c r="C1078" t="s">
        <v>626</v>
      </c>
      <c r="D1078" t="s">
        <v>625</v>
      </c>
      <c r="E1078" t="s">
        <v>624</v>
      </c>
      <c r="F1078" t="s">
        <v>623</v>
      </c>
      <c r="G1078">
        <v>2002</v>
      </c>
      <c r="H1078" s="6">
        <v>1096470.75884177</v>
      </c>
      <c r="I1078" s="5">
        <f t="shared" si="16"/>
        <v>7.4324586565360784E-2</v>
      </c>
    </row>
    <row r="1079" spans="1:9" x14ac:dyDescent="0.2">
      <c r="A1079" t="s">
        <v>280</v>
      </c>
      <c r="B1079" t="str">
        <f>_xlfn.XLOOKUP(A1079,'Country Code &amp; Info'!A:A,'Country Code &amp; Info'!B:B)</f>
        <v>Korea, Rep.</v>
      </c>
      <c r="C1079" t="s">
        <v>626</v>
      </c>
      <c r="D1079" t="s">
        <v>625</v>
      </c>
      <c r="E1079" t="s">
        <v>624</v>
      </c>
      <c r="F1079" t="s">
        <v>623</v>
      </c>
      <c r="G1079">
        <v>2003</v>
      </c>
      <c r="H1079" s="6">
        <v>1128632.75438293</v>
      </c>
      <c r="I1079" s="5">
        <f t="shared" si="16"/>
        <v>2.9332287506812715E-2</v>
      </c>
    </row>
    <row r="1080" spans="1:9" x14ac:dyDescent="0.2">
      <c r="A1080" t="s">
        <v>280</v>
      </c>
      <c r="B1080" t="str">
        <f>_xlfn.XLOOKUP(A1080,'Country Code &amp; Info'!A:A,'Country Code &amp; Info'!B:B)</f>
        <v>Korea, Rep.</v>
      </c>
      <c r="C1080" t="s">
        <v>626</v>
      </c>
      <c r="D1080" t="s">
        <v>625</v>
      </c>
      <c r="E1080" t="s">
        <v>624</v>
      </c>
      <c r="F1080" t="s">
        <v>623</v>
      </c>
      <c r="G1080">
        <v>2004</v>
      </c>
      <c r="H1080" s="6">
        <v>1183933.9527907299</v>
      </c>
      <c r="I1080" s="5">
        <f t="shared" si="16"/>
        <v>4.8998399340302035E-2</v>
      </c>
    </row>
    <row r="1081" spans="1:9" x14ac:dyDescent="0.2">
      <c r="A1081" t="s">
        <v>280</v>
      </c>
      <c r="B1081" t="str">
        <f>_xlfn.XLOOKUP(A1081,'Country Code &amp; Info'!A:A,'Country Code &amp; Info'!B:B)</f>
        <v>Korea, Rep.</v>
      </c>
      <c r="C1081" t="s">
        <v>626</v>
      </c>
      <c r="D1081" t="s">
        <v>625</v>
      </c>
      <c r="E1081" t="s">
        <v>624</v>
      </c>
      <c r="F1081" t="s">
        <v>623</v>
      </c>
      <c r="G1081">
        <v>2005</v>
      </c>
      <c r="H1081" s="6">
        <v>1230387.57801496</v>
      </c>
      <c r="I1081" s="5">
        <f t="shared" si="16"/>
        <v>3.9236669507392019E-2</v>
      </c>
    </row>
    <row r="1082" spans="1:9" x14ac:dyDescent="0.2">
      <c r="A1082" t="s">
        <v>280</v>
      </c>
      <c r="B1082" t="str">
        <f>_xlfn.XLOOKUP(A1082,'Country Code &amp; Info'!A:A,'Country Code &amp; Info'!B:B)</f>
        <v>Korea, Rep.</v>
      </c>
      <c r="C1082" t="s">
        <v>626</v>
      </c>
      <c r="D1082" t="s">
        <v>625</v>
      </c>
      <c r="E1082" t="s">
        <v>624</v>
      </c>
      <c r="F1082" t="s">
        <v>623</v>
      </c>
      <c r="G1082">
        <v>2006</v>
      </c>
      <c r="H1082" s="6">
        <v>1294074.3316138501</v>
      </c>
      <c r="I1082" s="5">
        <f t="shared" si="16"/>
        <v>5.1761538182658384E-2</v>
      </c>
    </row>
    <row r="1083" spans="1:9" x14ac:dyDescent="0.2">
      <c r="A1083" t="s">
        <v>280</v>
      </c>
      <c r="B1083" t="str">
        <f>_xlfn.XLOOKUP(A1083,'Country Code &amp; Info'!A:A,'Country Code &amp; Info'!B:B)</f>
        <v>Korea, Rep.</v>
      </c>
      <c r="C1083" t="s">
        <v>626</v>
      </c>
      <c r="D1083" t="s">
        <v>625</v>
      </c>
      <c r="E1083" t="s">
        <v>624</v>
      </c>
      <c r="F1083" t="s">
        <v>623</v>
      </c>
      <c r="G1083">
        <v>2007</v>
      </c>
      <c r="H1083" s="6">
        <v>1364774.74197248</v>
      </c>
      <c r="I1083" s="5">
        <f t="shared" si="16"/>
        <v>5.4633963931931762E-2</v>
      </c>
    </row>
    <row r="1084" spans="1:9" x14ac:dyDescent="0.2">
      <c r="A1084" t="s">
        <v>280</v>
      </c>
      <c r="B1084" t="str">
        <f>_xlfn.XLOOKUP(A1084,'Country Code &amp; Info'!A:A,'Country Code &amp; Info'!B:B)</f>
        <v>Korea, Rep.</v>
      </c>
      <c r="C1084" t="s">
        <v>626</v>
      </c>
      <c r="D1084" t="s">
        <v>625</v>
      </c>
      <c r="E1084" t="s">
        <v>624</v>
      </c>
      <c r="F1084" t="s">
        <v>623</v>
      </c>
      <c r="G1084">
        <v>2008</v>
      </c>
      <c r="H1084" s="6">
        <v>1403387.1462830701</v>
      </c>
      <c r="I1084" s="5">
        <f t="shared" si="16"/>
        <v>2.8292144573824896E-2</v>
      </c>
    </row>
    <row r="1085" spans="1:9" x14ac:dyDescent="0.2">
      <c r="A1085" t="s">
        <v>280</v>
      </c>
      <c r="B1085" t="str">
        <f>_xlfn.XLOOKUP(A1085,'Country Code &amp; Info'!A:A,'Country Code &amp; Info'!B:B)</f>
        <v>Korea, Rep.</v>
      </c>
      <c r="C1085" t="s">
        <v>626</v>
      </c>
      <c r="D1085" t="s">
        <v>625</v>
      </c>
      <c r="E1085" t="s">
        <v>624</v>
      </c>
      <c r="F1085" t="s">
        <v>623</v>
      </c>
      <c r="G1085">
        <v>2009</v>
      </c>
      <c r="H1085" s="6">
        <v>1413316.3697255601</v>
      </c>
      <c r="I1085" s="5">
        <f t="shared" si="16"/>
        <v>7.0751848260746097E-3</v>
      </c>
    </row>
    <row r="1086" spans="1:9" x14ac:dyDescent="0.2">
      <c r="A1086" t="s">
        <v>280</v>
      </c>
      <c r="B1086" t="str">
        <f>_xlfn.XLOOKUP(A1086,'Country Code &amp; Info'!A:A,'Country Code &amp; Info'!B:B)</f>
        <v>Korea, Rep.</v>
      </c>
      <c r="C1086" t="s">
        <v>626</v>
      </c>
      <c r="D1086" t="s">
        <v>625</v>
      </c>
      <c r="E1086" t="s">
        <v>624</v>
      </c>
      <c r="F1086" t="s">
        <v>623</v>
      </c>
      <c r="G1086">
        <v>2010</v>
      </c>
      <c r="H1086" s="6">
        <v>1505136.49802332</v>
      </c>
      <c r="I1086" s="5">
        <f t="shared" si="16"/>
        <v>6.4967851688854106E-2</v>
      </c>
    </row>
    <row r="1087" spans="1:9" x14ac:dyDescent="0.2">
      <c r="A1087" t="s">
        <v>280</v>
      </c>
      <c r="B1087" t="str">
        <f>_xlfn.XLOOKUP(A1087,'Country Code &amp; Info'!A:A,'Country Code &amp; Info'!B:B)</f>
        <v>Korea, Rep.</v>
      </c>
      <c r="C1087" t="s">
        <v>626</v>
      </c>
      <c r="D1087" t="s">
        <v>625</v>
      </c>
      <c r="E1087" t="s">
        <v>624</v>
      </c>
      <c r="F1087" t="s">
        <v>623</v>
      </c>
      <c r="G1087">
        <v>2011</v>
      </c>
      <c r="H1087" s="6">
        <v>1560551.1787083701</v>
      </c>
      <c r="I1087" s="5">
        <f t="shared" si="16"/>
        <v>3.6817046665087005E-2</v>
      </c>
    </row>
    <row r="1088" spans="1:9" x14ac:dyDescent="0.2">
      <c r="A1088" t="s">
        <v>280</v>
      </c>
      <c r="B1088" t="str">
        <f>_xlfn.XLOOKUP(A1088,'Country Code &amp; Info'!A:A,'Country Code &amp; Info'!B:B)</f>
        <v>Korea, Rep.</v>
      </c>
      <c r="C1088" t="s">
        <v>626</v>
      </c>
      <c r="D1088" t="s">
        <v>625</v>
      </c>
      <c r="E1088" t="s">
        <v>624</v>
      </c>
      <c r="F1088" t="s">
        <v>623</v>
      </c>
      <c r="G1088">
        <v>2012</v>
      </c>
      <c r="H1088" s="6">
        <v>1596325.0986377399</v>
      </c>
      <c r="I1088" s="5">
        <f t="shared" si="16"/>
        <v>2.2923900489427718E-2</v>
      </c>
    </row>
    <row r="1089" spans="1:9" x14ac:dyDescent="0.2">
      <c r="A1089" t="s">
        <v>280</v>
      </c>
      <c r="B1089" t="str">
        <f>_xlfn.XLOOKUP(A1089,'Country Code &amp; Info'!A:A,'Country Code &amp; Info'!B:B)</f>
        <v>Korea, Rep.</v>
      </c>
      <c r="C1089" t="s">
        <v>626</v>
      </c>
      <c r="D1089" t="s">
        <v>625</v>
      </c>
      <c r="E1089" t="s">
        <v>624</v>
      </c>
      <c r="F1089" t="s">
        <v>623</v>
      </c>
      <c r="G1089">
        <v>2013</v>
      </c>
      <c r="H1089" s="6">
        <v>1642558.0638784401</v>
      </c>
      <c r="I1089" s="5">
        <f t="shared" si="16"/>
        <v>2.8962123868223388E-2</v>
      </c>
    </row>
    <row r="1090" spans="1:9" x14ac:dyDescent="0.2">
      <c r="A1090" t="s">
        <v>280</v>
      </c>
      <c r="B1090" t="str">
        <f>_xlfn.XLOOKUP(A1090,'Country Code &amp; Info'!A:A,'Country Code &amp; Info'!B:B)</f>
        <v>Korea, Rep.</v>
      </c>
      <c r="C1090" t="s">
        <v>626</v>
      </c>
      <c r="D1090" t="s">
        <v>625</v>
      </c>
      <c r="E1090" t="s">
        <v>624</v>
      </c>
      <c r="F1090" t="s">
        <v>623</v>
      </c>
      <c r="G1090">
        <v>2014</v>
      </c>
      <c r="H1090" s="6">
        <v>1697443.1606029901</v>
      </c>
      <c r="I1090" s="5">
        <f t="shared" si="16"/>
        <v>3.3414402773046747E-2</v>
      </c>
    </row>
    <row r="1091" spans="1:9" x14ac:dyDescent="0.2">
      <c r="A1091" t="s">
        <v>280</v>
      </c>
      <c r="B1091" t="str">
        <f>_xlfn.XLOOKUP(A1091,'Country Code &amp; Info'!A:A,'Country Code &amp; Info'!B:B)</f>
        <v>Korea, Rep.</v>
      </c>
      <c r="C1091" t="s">
        <v>626</v>
      </c>
      <c r="D1091" t="s">
        <v>625</v>
      </c>
      <c r="E1091" t="s">
        <v>624</v>
      </c>
      <c r="F1091" t="s">
        <v>623</v>
      </c>
      <c r="G1091">
        <v>2015</v>
      </c>
      <c r="H1091" s="6">
        <v>1744805.71463273</v>
      </c>
      <c r="I1091" s="5">
        <f t="shared" ref="I1091:I1154" si="17">IF(A1091=A1090, H1091/H1090-1, 0)</f>
        <v>2.7902291593030482E-2</v>
      </c>
    </row>
    <row r="1092" spans="1:9" x14ac:dyDescent="0.2">
      <c r="A1092" t="s">
        <v>280</v>
      </c>
      <c r="B1092" t="str">
        <f>_xlfn.XLOOKUP(A1092,'Country Code &amp; Info'!A:A,'Country Code &amp; Info'!B:B)</f>
        <v>Korea, Rep.</v>
      </c>
      <c r="C1092" t="s">
        <v>626</v>
      </c>
      <c r="D1092" t="s">
        <v>625</v>
      </c>
      <c r="E1092" t="s">
        <v>624</v>
      </c>
      <c r="F1092" t="s">
        <v>623</v>
      </c>
      <c r="G1092">
        <v>2016</v>
      </c>
      <c r="H1092" s="6">
        <v>1795916.63348253</v>
      </c>
      <c r="I1092" s="5">
        <f t="shared" si="17"/>
        <v>2.9293186296422968E-2</v>
      </c>
    </row>
    <row r="1093" spans="1:9" x14ac:dyDescent="0.2">
      <c r="A1093" t="s">
        <v>280</v>
      </c>
      <c r="B1093" t="str">
        <f>_xlfn.XLOOKUP(A1093,'Country Code &amp; Info'!A:A,'Country Code &amp; Info'!B:B)</f>
        <v>Korea, Rep.</v>
      </c>
      <c r="C1093" t="s">
        <v>626</v>
      </c>
      <c r="D1093" t="s">
        <v>625</v>
      </c>
      <c r="E1093" t="s">
        <v>624</v>
      </c>
      <c r="F1093" t="s">
        <v>623</v>
      </c>
      <c r="G1093">
        <v>2017</v>
      </c>
      <c r="H1093" s="6">
        <v>1850921.27914696</v>
      </c>
      <c r="I1093" s="5">
        <f t="shared" si="17"/>
        <v>3.0627616359768517E-2</v>
      </c>
    </row>
    <row r="1094" spans="1:9" x14ac:dyDescent="0.2">
      <c r="A1094" t="s">
        <v>280</v>
      </c>
      <c r="B1094" t="str">
        <f>_xlfn.XLOOKUP(A1094,'Country Code &amp; Info'!A:A,'Country Code &amp; Info'!B:B)</f>
        <v>Korea, Rep.</v>
      </c>
      <c r="C1094" t="s">
        <v>626</v>
      </c>
      <c r="D1094" t="s">
        <v>625</v>
      </c>
      <c r="E1094" t="s">
        <v>624</v>
      </c>
      <c r="F1094" t="s">
        <v>623</v>
      </c>
      <c r="G1094">
        <v>2018</v>
      </c>
      <c r="H1094" s="6">
        <v>1907113.02574186</v>
      </c>
      <c r="I1094" s="5">
        <f t="shared" si="17"/>
        <v>3.0358798738754134E-2</v>
      </c>
    </row>
    <row r="1095" spans="1:9" x14ac:dyDescent="0.2">
      <c r="A1095" t="s">
        <v>280</v>
      </c>
      <c r="B1095" t="str">
        <f>_xlfn.XLOOKUP(A1095,'Country Code &amp; Info'!A:A,'Country Code &amp; Info'!B:B)</f>
        <v>Korea, Rep.</v>
      </c>
      <c r="C1095" t="s">
        <v>626</v>
      </c>
      <c r="D1095" t="s">
        <v>625</v>
      </c>
      <c r="E1095" t="s">
        <v>624</v>
      </c>
      <c r="F1095" t="s">
        <v>623</v>
      </c>
      <c r="G1095">
        <v>2019</v>
      </c>
      <c r="H1095" s="6">
        <v>1965233.15979722</v>
      </c>
      <c r="I1095" s="5">
        <f t="shared" si="17"/>
        <v>3.0475453353243864E-2</v>
      </c>
    </row>
    <row r="1096" spans="1:9" x14ac:dyDescent="0.2">
      <c r="A1096" t="s">
        <v>280</v>
      </c>
      <c r="B1096" t="str">
        <f>_xlfn.XLOOKUP(A1096,'Country Code &amp; Info'!A:A,'Country Code &amp; Info'!B:B)</f>
        <v>Korea, Rep.</v>
      </c>
      <c r="C1096" t="s">
        <v>626</v>
      </c>
      <c r="D1096" t="s">
        <v>625</v>
      </c>
      <c r="E1096" t="s">
        <v>624</v>
      </c>
      <c r="F1096" t="s">
        <v>623</v>
      </c>
      <c r="G1096">
        <v>2020</v>
      </c>
      <c r="H1096" s="6">
        <v>2034655</v>
      </c>
      <c r="I1096" s="5">
        <f t="shared" si="17"/>
        <v>3.5324989229238879E-2</v>
      </c>
    </row>
    <row r="1097" spans="1:9" x14ac:dyDescent="0.2">
      <c r="A1097" t="s">
        <v>280</v>
      </c>
      <c r="B1097" t="str">
        <f>_xlfn.XLOOKUP(A1097,'Country Code &amp; Info'!A:A,'Country Code &amp; Info'!B:B)</f>
        <v>Korea, Rep.</v>
      </c>
      <c r="C1097" t="s">
        <v>626</v>
      </c>
      <c r="D1097" t="s">
        <v>625</v>
      </c>
      <c r="E1097" t="s">
        <v>624</v>
      </c>
      <c r="F1097" t="s">
        <v>623</v>
      </c>
      <c r="G1097">
        <v>2021</v>
      </c>
      <c r="H1097" s="6">
        <v>2103608</v>
      </c>
      <c r="I1097" s="5">
        <f t="shared" si="17"/>
        <v>3.3889283441173035E-2</v>
      </c>
    </row>
    <row r="1098" spans="1:9" x14ac:dyDescent="0.2">
      <c r="A1098" t="s">
        <v>280</v>
      </c>
      <c r="B1098" t="str">
        <f>_xlfn.XLOOKUP(A1098,'Country Code &amp; Info'!A:A,'Country Code &amp; Info'!B:B)</f>
        <v>Korea, Rep.</v>
      </c>
      <c r="C1098" t="s">
        <v>626</v>
      </c>
      <c r="D1098" t="s">
        <v>625</v>
      </c>
      <c r="E1098" t="s">
        <v>624</v>
      </c>
      <c r="F1098" t="s">
        <v>623</v>
      </c>
      <c r="G1098">
        <v>2022</v>
      </c>
      <c r="H1098" s="6">
        <v>2169180</v>
      </c>
      <c r="I1098" s="5">
        <f t="shared" si="17"/>
        <v>3.1171206802788287E-2</v>
      </c>
    </row>
    <row r="1099" spans="1:9" x14ac:dyDescent="0.2">
      <c r="A1099" t="s">
        <v>280</v>
      </c>
      <c r="B1099" t="str">
        <f>_xlfn.XLOOKUP(A1099,'Country Code &amp; Info'!A:A,'Country Code &amp; Info'!B:B)</f>
        <v>Korea, Rep.</v>
      </c>
      <c r="C1099" t="s">
        <v>626</v>
      </c>
      <c r="D1099" t="s">
        <v>625</v>
      </c>
      <c r="E1099" t="s">
        <v>624</v>
      </c>
      <c r="F1099" t="s">
        <v>623</v>
      </c>
      <c r="G1099">
        <v>2023</v>
      </c>
      <c r="H1099" s="6">
        <v>2231631</v>
      </c>
      <c r="I1099" s="5">
        <f t="shared" si="17"/>
        <v>2.8790141896938071E-2</v>
      </c>
    </row>
    <row r="1100" spans="1:9" x14ac:dyDescent="0.2">
      <c r="A1100" t="s">
        <v>280</v>
      </c>
      <c r="B1100" t="str">
        <f>_xlfn.XLOOKUP(A1100,'Country Code &amp; Info'!A:A,'Country Code &amp; Info'!B:B)</f>
        <v>Korea, Rep.</v>
      </c>
      <c r="C1100" t="s">
        <v>626</v>
      </c>
      <c r="D1100" t="s">
        <v>625</v>
      </c>
      <c r="E1100" t="s">
        <v>624</v>
      </c>
      <c r="F1100" t="s">
        <v>623</v>
      </c>
      <c r="G1100">
        <v>2024</v>
      </c>
      <c r="H1100" s="6">
        <v>2292102</v>
      </c>
      <c r="I1100" s="5">
        <f t="shared" si="17"/>
        <v>2.709722171810669E-2</v>
      </c>
    </row>
    <row r="1101" spans="1:9" x14ac:dyDescent="0.2">
      <c r="A1101" t="s">
        <v>280</v>
      </c>
      <c r="B1101" t="str">
        <f>_xlfn.XLOOKUP(A1101,'Country Code &amp; Info'!A:A,'Country Code &amp; Info'!B:B)</f>
        <v>Korea, Rep.</v>
      </c>
      <c r="C1101" t="s">
        <v>626</v>
      </c>
      <c r="D1101" t="s">
        <v>625</v>
      </c>
      <c r="E1101" t="s">
        <v>624</v>
      </c>
      <c r="F1101" t="s">
        <v>623</v>
      </c>
      <c r="G1101">
        <v>2025</v>
      </c>
      <c r="H1101" s="6">
        <v>2351626</v>
      </c>
      <c r="I1101" s="5">
        <f t="shared" si="17"/>
        <v>2.5969175891823237E-2</v>
      </c>
    </row>
    <row r="1102" spans="1:9" x14ac:dyDescent="0.2">
      <c r="A1102" t="s">
        <v>280</v>
      </c>
      <c r="B1102" t="str">
        <f>_xlfn.XLOOKUP(A1102,'Country Code &amp; Info'!A:A,'Country Code &amp; Info'!B:B)</f>
        <v>Korea, Rep.</v>
      </c>
      <c r="C1102" t="s">
        <v>626</v>
      </c>
      <c r="D1102" t="s">
        <v>625</v>
      </c>
      <c r="E1102" t="s">
        <v>624</v>
      </c>
      <c r="F1102" t="s">
        <v>623</v>
      </c>
      <c r="G1102">
        <v>2026</v>
      </c>
      <c r="H1102" s="6">
        <v>2410456</v>
      </c>
      <c r="I1102" s="5">
        <f t="shared" si="17"/>
        <v>2.5016733102967814E-2</v>
      </c>
    </row>
    <row r="1103" spans="1:9" x14ac:dyDescent="0.2">
      <c r="A1103" t="s">
        <v>280</v>
      </c>
      <c r="B1103" t="str">
        <f>_xlfn.XLOOKUP(A1103,'Country Code &amp; Info'!A:A,'Country Code &amp; Info'!B:B)</f>
        <v>Korea, Rep.</v>
      </c>
      <c r="C1103" t="s">
        <v>626</v>
      </c>
      <c r="D1103" t="s">
        <v>625</v>
      </c>
      <c r="E1103" t="s">
        <v>624</v>
      </c>
      <c r="F1103" t="s">
        <v>623</v>
      </c>
      <c r="G1103">
        <v>2027</v>
      </c>
      <c r="H1103" s="6">
        <v>2468437</v>
      </c>
      <c r="I1103" s="5">
        <f t="shared" si="17"/>
        <v>2.4053954936327449E-2</v>
      </c>
    </row>
    <row r="1104" spans="1:9" x14ac:dyDescent="0.2">
      <c r="A1104" t="s">
        <v>280</v>
      </c>
      <c r="B1104" t="str">
        <f>_xlfn.XLOOKUP(A1104,'Country Code &amp; Info'!A:A,'Country Code &amp; Info'!B:B)</f>
        <v>Korea, Rep.</v>
      </c>
      <c r="C1104" t="s">
        <v>626</v>
      </c>
      <c r="D1104" t="s">
        <v>625</v>
      </c>
      <c r="E1104" t="s">
        <v>624</v>
      </c>
      <c r="F1104" t="s">
        <v>623</v>
      </c>
      <c r="G1104">
        <v>2028</v>
      </c>
      <c r="H1104" s="6">
        <v>2525545</v>
      </c>
      <c r="I1104" s="5">
        <f t="shared" si="17"/>
        <v>2.3135287633429646E-2</v>
      </c>
    </row>
    <row r="1105" spans="1:9" x14ac:dyDescent="0.2">
      <c r="A1105" t="s">
        <v>280</v>
      </c>
      <c r="B1105" t="str">
        <f>_xlfn.XLOOKUP(A1105,'Country Code &amp; Info'!A:A,'Country Code &amp; Info'!B:B)</f>
        <v>Korea, Rep.</v>
      </c>
      <c r="C1105" t="s">
        <v>626</v>
      </c>
      <c r="D1105" t="s">
        <v>625</v>
      </c>
      <c r="E1105" t="s">
        <v>624</v>
      </c>
      <c r="F1105" t="s">
        <v>623</v>
      </c>
      <c r="G1105">
        <v>2029</v>
      </c>
      <c r="H1105" s="6">
        <v>2581711</v>
      </c>
      <c r="I1105" s="5">
        <f t="shared" si="17"/>
        <v>2.2239160260458579E-2</v>
      </c>
    </row>
    <row r="1106" spans="1:9" x14ac:dyDescent="0.2">
      <c r="A1106" t="s">
        <v>280</v>
      </c>
      <c r="B1106" t="str">
        <f>_xlfn.XLOOKUP(A1106,'Country Code &amp; Info'!A:A,'Country Code &amp; Info'!B:B)</f>
        <v>Korea, Rep.</v>
      </c>
      <c r="C1106" t="s">
        <v>626</v>
      </c>
      <c r="D1106" t="s">
        <v>625</v>
      </c>
      <c r="E1106" t="s">
        <v>624</v>
      </c>
      <c r="F1106" t="s">
        <v>623</v>
      </c>
      <c r="G1106">
        <v>2030</v>
      </c>
      <c r="H1106" s="6">
        <v>2636873</v>
      </c>
      <c r="I1106" s="5">
        <f t="shared" si="17"/>
        <v>2.1366450388908831E-2</v>
      </c>
    </row>
    <row r="1107" spans="1:9" x14ac:dyDescent="0.2">
      <c r="A1107" t="s">
        <v>280</v>
      </c>
      <c r="B1107" t="str">
        <f>_xlfn.XLOOKUP(A1107,'Country Code &amp; Info'!A:A,'Country Code &amp; Info'!B:B)</f>
        <v>Korea, Rep.</v>
      </c>
      <c r="C1107" t="s">
        <v>626</v>
      </c>
      <c r="D1107" t="s">
        <v>625</v>
      </c>
      <c r="E1107" t="s">
        <v>624</v>
      </c>
      <c r="F1107" t="s">
        <v>623</v>
      </c>
      <c r="G1107">
        <v>2031</v>
      </c>
      <c r="H1107" s="6">
        <v>2691018</v>
      </c>
      <c r="I1107" s="5">
        <f t="shared" si="17"/>
        <v>2.0533791350588304E-2</v>
      </c>
    </row>
    <row r="1108" spans="1:9" x14ac:dyDescent="0.2">
      <c r="A1108" t="s">
        <v>280</v>
      </c>
      <c r="B1108" t="str">
        <f>_xlfn.XLOOKUP(A1108,'Country Code &amp; Info'!A:A,'Country Code &amp; Info'!B:B)</f>
        <v>Korea, Rep.</v>
      </c>
      <c r="C1108" t="s">
        <v>626</v>
      </c>
      <c r="D1108" t="s">
        <v>625</v>
      </c>
      <c r="E1108" t="s">
        <v>624</v>
      </c>
      <c r="F1108" t="s">
        <v>623</v>
      </c>
      <c r="G1108">
        <v>2032</v>
      </c>
      <c r="H1108" s="6">
        <v>2744194</v>
      </c>
      <c r="I1108" s="5">
        <f t="shared" si="17"/>
        <v>1.976055158308121E-2</v>
      </c>
    </row>
    <row r="1109" spans="1:9" x14ac:dyDescent="0.2">
      <c r="A1109" t="s">
        <v>280</v>
      </c>
      <c r="B1109" t="str">
        <f>_xlfn.XLOOKUP(A1109,'Country Code &amp; Info'!A:A,'Country Code &amp; Info'!B:B)</f>
        <v>Korea, Rep.</v>
      </c>
      <c r="C1109" t="s">
        <v>626</v>
      </c>
      <c r="D1109" t="s">
        <v>625</v>
      </c>
      <c r="E1109" t="s">
        <v>624</v>
      </c>
      <c r="F1109" t="s">
        <v>623</v>
      </c>
      <c r="G1109">
        <v>2033</v>
      </c>
      <c r="H1109" s="6">
        <v>2796477</v>
      </c>
      <c r="I1109" s="5">
        <f t="shared" si="17"/>
        <v>1.9052224441858057E-2</v>
      </c>
    </row>
    <row r="1110" spans="1:9" x14ac:dyDescent="0.2">
      <c r="A1110" t="s">
        <v>280</v>
      </c>
      <c r="B1110" t="str">
        <f>_xlfn.XLOOKUP(A1110,'Country Code &amp; Info'!A:A,'Country Code &amp; Info'!B:B)</f>
        <v>Korea, Rep.</v>
      </c>
      <c r="C1110" t="s">
        <v>626</v>
      </c>
      <c r="D1110" t="s">
        <v>625</v>
      </c>
      <c r="E1110" t="s">
        <v>624</v>
      </c>
      <c r="F1110" t="s">
        <v>623</v>
      </c>
      <c r="G1110">
        <v>2034</v>
      </c>
      <c r="H1110" s="6">
        <v>2847940</v>
      </c>
      <c r="I1110" s="5">
        <f t="shared" si="17"/>
        <v>1.8402797519879499E-2</v>
      </c>
    </row>
    <row r="1111" spans="1:9" x14ac:dyDescent="0.2">
      <c r="A1111" t="s">
        <v>280</v>
      </c>
      <c r="B1111" t="str">
        <f>_xlfn.XLOOKUP(A1111,'Country Code &amp; Info'!A:A,'Country Code &amp; Info'!B:B)</f>
        <v>Korea, Rep.</v>
      </c>
      <c r="C1111" t="s">
        <v>626</v>
      </c>
      <c r="D1111" t="s">
        <v>625</v>
      </c>
      <c r="E1111" t="s">
        <v>624</v>
      </c>
      <c r="F1111" t="s">
        <v>623</v>
      </c>
      <c r="G1111">
        <v>2035</v>
      </c>
      <c r="H1111" s="6">
        <v>2898636</v>
      </c>
      <c r="I1111" s="5">
        <f t="shared" si="17"/>
        <v>1.7800936817489177E-2</v>
      </c>
    </row>
    <row r="1112" spans="1:9" x14ac:dyDescent="0.2">
      <c r="A1112" t="s">
        <v>280</v>
      </c>
      <c r="B1112" t="str">
        <f>_xlfn.XLOOKUP(A1112,'Country Code &amp; Info'!A:A,'Country Code &amp; Info'!B:B)</f>
        <v>Korea, Rep.</v>
      </c>
      <c r="C1112" t="s">
        <v>626</v>
      </c>
      <c r="D1112" t="s">
        <v>625</v>
      </c>
      <c r="E1112" t="s">
        <v>624</v>
      </c>
      <c r="F1112" t="s">
        <v>623</v>
      </c>
      <c r="G1112">
        <v>2036</v>
      </c>
      <c r="H1112" s="6">
        <v>2948623</v>
      </c>
      <c r="I1112" s="5">
        <f t="shared" si="17"/>
        <v>1.7245007651874866E-2</v>
      </c>
    </row>
    <row r="1113" spans="1:9" x14ac:dyDescent="0.2">
      <c r="A1113" t="s">
        <v>280</v>
      </c>
      <c r="B1113" t="str">
        <f>_xlfn.XLOOKUP(A1113,'Country Code &amp; Info'!A:A,'Country Code &amp; Info'!B:B)</f>
        <v>Korea, Rep.</v>
      </c>
      <c r="C1113" t="s">
        <v>626</v>
      </c>
      <c r="D1113" t="s">
        <v>625</v>
      </c>
      <c r="E1113" t="s">
        <v>624</v>
      </c>
      <c r="F1113" t="s">
        <v>623</v>
      </c>
      <c r="G1113">
        <v>2037</v>
      </c>
      <c r="H1113" s="6">
        <v>2997620</v>
      </c>
      <c r="I1113" s="5">
        <f t="shared" si="17"/>
        <v>1.6616908977512557E-2</v>
      </c>
    </row>
    <row r="1114" spans="1:9" x14ac:dyDescent="0.2">
      <c r="A1114" t="s">
        <v>280</v>
      </c>
      <c r="B1114" t="str">
        <f>_xlfn.XLOOKUP(A1114,'Country Code &amp; Info'!A:A,'Country Code &amp; Info'!B:B)</f>
        <v>Korea, Rep.</v>
      </c>
      <c r="C1114" t="s">
        <v>626</v>
      </c>
      <c r="D1114" t="s">
        <v>625</v>
      </c>
      <c r="E1114" t="s">
        <v>624</v>
      </c>
      <c r="F1114" t="s">
        <v>623</v>
      </c>
      <c r="G1114">
        <v>2038</v>
      </c>
      <c r="H1114" s="6">
        <v>3045615</v>
      </c>
      <c r="I1114" s="5">
        <f t="shared" si="17"/>
        <v>1.6011035421434228E-2</v>
      </c>
    </row>
    <row r="1115" spans="1:9" x14ac:dyDescent="0.2">
      <c r="A1115" t="s">
        <v>280</v>
      </c>
      <c r="B1115" t="str">
        <f>_xlfn.XLOOKUP(A1115,'Country Code &amp; Info'!A:A,'Country Code &amp; Info'!B:B)</f>
        <v>Korea, Rep.</v>
      </c>
      <c r="C1115" t="s">
        <v>626</v>
      </c>
      <c r="D1115" t="s">
        <v>625</v>
      </c>
      <c r="E1115" t="s">
        <v>624</v>
      </c>
      <c r="F1115" t="s">
        <v>623</v>
      </c>
      <c r="G1115">
        <v>2039</v>
      </c>
      <c r="H1115" s="6">
        <v>3092552</v>
      </c>
      <c r="I1115" s="5">
        <f t="shared" si="17"/>
        <v>1.5411337283274484E-2</v>
      </c>
    </row>
    <row r="1116" spans="1:9" x14ac:dyDescent="0.2">
      <c r="A1116" t="s">
        <v>280</v>
      </c>
      <c r="B1116" t="str">
        <f>_xlfn.XLOOKUP(A1116,'Country Code &amp; Info'!A:A,'Country Code &amp; Info'!B:B)</f>
        <v>Korea, Rep.</v>
      </c>
      <c r="C1116" t="s">
        <v>626</v>
      </c>
      <c r="D1116" t="s">
        <v>625</v>
      </c>
      <c r="E1116" t="s">
        <v>624</v>
      </c>
      <c r="F1116" t="s">
        <v>623</v>
      </c>
      <c r="G1116">
        <v>2040</v>
      </c>
      <c r="H1116" s="6">
        <v>3138401</v>
      </c>
      <c r="I1116" s="5">
        <f t="shared" si="17"/>
        <v>1.4825619747056873E-2</v>
      </c>
    </row>
    <row r="1117" spans="1:9" x14ac:dyDescent="0.2">
      <c r="A1117" t="s">
        <v>280</v>
      </c>
      <c r="B1117" t="str">
        <f>_xlfn.XLOOKUP(A1117,'Country Code &amp; Info'!A:A,'Country Code &amp; Info'!B:B)</f>
        <v>Korea, Rep.</v>
      </c>
      <c r="C1117" t="s">
        <v>626</v>
      </c>
      <c r="D1117" t="s">
        <v>625</v>
      </c>
      <c r="E1117" t="s">
        <v>624</v>
      </c>
      <c r="F1117" t="s">
        <v>623</v>
      </c>
      <c r="G1117">
        <v>2041</v>
      </c>
      <c r="H1117" s="6">
        <v>3183191</v>
      </c>
      <c r="I1117" s="5">
        <f t="shared" si="17"/>
        <v>1.4271598817359621E-2</v>
      </c>
    </row>
    <row r="1118" spans="1:9" x14ac:dyDescent="0.2">
      <c r="A1118" t="s">
        <v>280</v>
      </c>
      <c r="B1118" t="str">
        <f>_xlfn.XLOOKUP(A1118,'Country Code &amp; Info'!A:A,'Country Code &amp; Info'!B:B)</f>
        <v>Korea, Rep.</v>
      </c>
      <c r="C1118" t="s">
        <v>626</v>
      </c>
      <c r="D1118" t="s">
        <v>625</v>
      </c>
      <c r="E1118" t="s">
        <v>624</v>
      </c>
      <c r="F1118" t="s">
        <v>623</v>
      </c>
      <c r="G1118">
        <v>2042</v>
      </c>
      <c r="H1118" s="6">
        <v>3226971</v>
      </c>
      <c r="I1118" s="5">
        <f t="shared" si="17"/>
        <v>1.3753494527975141E-2</v>
      </c>
    </row>
    <row r="1119" spans="1:9" x14ac:dyDescent="0.2">
      <c r="A1119" t="s">
        <v>280</v>
      </c>
      <c r="B1119" t="str">
        <f>_xlfn.XLOOKUP(A1119,'Country Code &amp; Info'!A:A,'Country Code &amp; Info'!B:B)</f>
        <v>Korea, Rep.</v>
      </c>
      <c r="C1119" t="s">
        <v>626</v>
      </c>
      <c r="D1119" t="s">
        <v>625</v>
      </c>
      <c r="E1119" t="s">
        <v>624</v>
      </c>
      <c r="F1119" t="s">
        <v>623</v>
      </c>
      <c r="G1119">
        <v>2043</v>
      </c>
      <c r="H1119" s="6">
        <v>3269858</v>
      </c>
      <c r="I1119" s="5">
        <f t="shared" si="17"/>
        <v>1.3290172114964749E-2</v>
      </c>
    </row>
    <row r="1120" spans="1:9" x14ac:dyDescent="0.2">
      <c r="A1120" t="s">
        <v>280</v>
      </c>
      <c r="B1120" t="str">
        <f>_xlfn.XLOOKUP(A1120,'Country Code &amp; Info'!A:A,'Country Code &amp; Info'!B:B)</f>
        <v>Korea, Rep.</v>
      </c>
      <c r="C1120" t="s">
        <v>626</v>
      </c>
      <c r="D1120" t="s">
        <v>625</v>
      </c>
      <c r="E1120" t="s">
        <v>624</v>
      </c>
      <c r="F1120" t="s">
        <v>623</v>
      </c>
      <c r="G1120">
        <v>2044</v>
      </c>
      <c r="H1120" s="6">
        <v>3312047</v>
      </c>
      <c r="I1120" s="5">
        <f t="shared" si="17"/>
        <v>1.2902395149881229E-2</v>
      </c>
    </row>
    <row r="1121" spans="1:9" x14ac:dyDescent="0.2">
      <c r="A1121" t="s">
        <v>280</v>
      </c>
      <c r="B1121" t="str">
        <f>_xlfn.XLOOKUP(A1121,'Country Code &amp; Info'!A:A,'Country Code &amp; Info'!B:B)</f>
        <v>Korea, Rep.</v>
      </c>
      <c r="C1121" t="s">
        <v>626</v>
      </c>
      <c r="D1121" t="s">
        <v>625</v>
      </c>
      <c r="E1121" t="s">
        <v>624</v>
      </c>
      <c r="F1121" t="s">
        <v>623</v>
      </c>
      <c r="G1121">
        <v>2045</v>
      </c>
      <c r="H1121" s="6">
        <v>3353791</v>
      </c>
      <c r="I1121" s="5">
        <f t="shared" si="17"/>
        <v>1.2603685877646154E-2</v>
      </c>
    </row>
    <row r="1122" spans="1:9" x14ac:dyDescent="0.2">
      <c r="A1122" t="s">
        <v>280</v>
      </c>
      <c r="B1122" t="str">
        <f>_xlfn.XLOOKUP(A1122,'Country Code &amp; Info'!A:A,'Country Code &amp; Info'!B:B)</f>
        <v>Korea, Rep.</v>
      </c>
      <c r="C1122" t="s">
        <v>626</v>
      </c>
      <c r="D1122" t="s">
        <v>625</v>
      </c>
      <c r="E1122" t="s">
        <v>624</v>
      </c>
      <c r="F1122" t="s">
        <v>623</v>
      </c>
      <c r="G1122">
        <v>2046</v>
      </c>
      <c r="H1122" s="6">
        <v>3395353</v>
      </c>
      <c r="I1122" s="5">
        <f t="shared" si="17"/>
        <v>1.2392543244346577E-2</v>
      </c>
    </row>
    <row r="1123" spans="1:9" x14ac:dyDescent="0.2">
      <c r="A1123" t="s">
        <v>280</v>
      </c>
      <c r="B1123" t="str">
        <f>_xlfn.XLOOKUP(A1123,'Country Code &amp; Info'!A:A,'Country Code &amp; Info'!B:B)</f>
        <v>Korea, Rep.</v>
      </c>
      <c r="C1123" t="s">
        <v>626</v>
      </c>
      <c r="D1123" t="s">
        <v>625</v>
      </c>
      <c r="E1123" t="s">
        <v>624</v>
      </c>
      <c r="F1123" t="s">
        <v>623</v>
      </c>
      <c r="G1123">
        <v>2047</v>
      </c>
      <c r="H1123" s="6">
        <v>3437298</v>
      </c>
      <c r="I1123" s="5">
        <f t="shared" si="17"/>
        <v>1.2353649237649256E-2</v>
      </c>
    </row>
    <row r="1124" spans="1:9" x14ac:dyDescent="0.2">
      <c r="A1124" t="s">
        <v>280</v>
      </c>
      <c r="B1124" t="str">
        <f>_xlfn.XLOOKUP(A1124,'Country Code &amp; Info'!A:A,'Country Code &amp; Info'!B:B)</f>
        <v>Korea, Rep.</v>
      </c>
      <c r="C1124" t="s">
        <v>626</v>
      </c>
      <c r="D1124" t="s">
        <v>625</v>
      </c>
      <c r="E1124" t="s">
        <v>624</v>
      </c>
      <c r="F1124" t="s">
        <v>623</v>
      </c>
      <c r="G1124">
        <v>2048</v>
      </c>
      <c r="H1124" s="6">
        <v>3479799</v>
      </c>
      <c r="I1124" s="5">
        <f t="shared" si="17"/>
        <v>1.236465386475083E-2</v>
      </c>
    </row>
    <row r="1125" spans="1:9" x14ac:dyDescent="0.2">
      <c r="A1125" t="s">
        <v>280</v>
      </c>
      <c r="B1125" t="str">
        <f>_xlfn.XLOOKUP(A1125,'Country Code &amp; Info'!A:A,'Country Code &amp; Info'!B:B)</f>
        <v>Korea, Rep.</v>
      </c>
      <c r="C1125" t="s">
        <v>626</v>
      </c>
      <c r="D1125" t="s">
        <v>625</v>
      </c>
      <c r="E1125" t="s">
        <v>624</v>
      </c>
      <c r="F1125" t="s">
        <v>623</v>
      </c>
      <c r="G1125">
        <v>2049</v>
      </c>
      <c r="H1125" s="6">
        <v>3523002</v>
      </c>
      <c r="I1125" s="5">
        <f t="shared" si="17"/>
        <v>1.241537226719136E-2</v>
      </c>
    </row>
    <row r="1126" spans="1:9" x14ac:dyDescent="0.2">
      <c r="A1126" t="s">
        <v>280</v>
      </c>
      <c r="B1126" t="str">
        <f>_xlfn.XLOOKUP(A1126,'Country Code &amp; Info'!A:A,'Country Code &amp; Info'!B:B)</f>
        <v>Korea, Rep.</v>
      </c>
      <c r="C1126" t="s">
        <v>626</v>
      </c>
      <c r="D1126" t="s">
        <v>625</v>
      </c>
      <c r="E1126" t="s">
        <v>624</v>
      </c>
      <c r="F1126" t="s">
        <v>623</v>
      </c>
      <c r="G1126">
        <v>2050</v>
      </c>
      <c r="H1126" s="6">
        <v>3567039</v>
      </c>
      <c r="I1126" s="5">
        <f t="shared" si="17"/>
        <v>1.249985097936368E-2</v>
      </c>
    </row>
    <row r="1127" spans="1:9" x14ac:dyDescent="0.2">
      <c r="A1127" t="s">
        <v>280</v>
      </c>
      <c r="B1127" t="str">
        <f>_xlfn.XLOOKUP(A1127,'Country Code &amp; Info'!A:A,'Country Code &amp; Info'!B:B)</f>
        <v>Korea, Rep.</v>
      </c>
      <c r="C1127" t="s">
        <v>626</v>
      </c>
      <c r="D1127" t="s">
        <v>625</v>
      </c>
      <c r="E1127" t="s">
        <v>624</v>
      </c>
      <c r="F1127" t="s">
        <v>623</v>
      </c>
      <c r="G1127">
        <v>2051</v>
      </c>
      <c r="H1127" s="6">
        <v>3611991</v>
      </c>
      <c r="I1127" s="5">
        <f t="shared" si="17"/>
        <v>1.2602048926294351E-2</v>
      </c>
    </row>
    <row r="1128" spans="1:9" x14ac:dyDescent="0.2">
      <c r="A1128" t="s">
        <v>280</v>
      </c>
      <c r="B1128" t="str">
        <f>_xlfn.XLOOKUP(A1128,'Country Code &amp; Info'!A:A,'Country Code &amp; Info'!B:B)</f>
        <v>Korea, Rep.</v>
      </c>
      <c r="C1128" t="s">
        <v>626</v>
      </c>
      <c r="D1128" t="s">
        <v>625</v>
      </c>
      <c r="E1128" t="s">
        <v>624</v>
      </c>
      <c r="F1128" t="s">
        <v>623</v>
      </c>
      <c r="G1128">
        <v>2052</v>
      </c>
      <c r="H1128" s="6">
        <v>3657425</v>
      </c>
      <c r="I1128" s="5">
        <f t="shared" si="17"/>
        <v>1.2578658141728427E-2</v>
      </c>
    </row>
    <row r="1129" spans="1:9" x14ac:dyDescent="0.2">
      <c r="A1129" t="s">
        <v>280</v>
      </c>
      <c r="B1129" t="str">
        <f>_xlfn.XLOOKUP(A1129,'Country Code &amp; Info'!A:A,'Country Code &amp; Info'!B:B)</f>
        <v>Korea, Rep.</v>
      </c>
      <c r="C1129" t="s">
        <v>626</v>
      </c>
      <c r="D1129" t="s">
        <v>625</v>
      </c>
      <c r="E1129" t="s">
        <v>624</v>
      </c>
      <c r="F1129" t="s">
        <v>623</v>
      </c>
      <c r="G1129">
        <v>2053</v>
      </c>
      <c r="H1129" s="6">
        <v>3703107</v>
      </c>
      <c r="I1129" s="5">
        <f t="shared" si="17"/>
        <v>1.2490208274947623E-2</v>
      </c>
    </row>
    <row r="1130" spans="1:9" x14ac:dyDescent="0.2">
      <c r="A1130" t="s">
        <v>280</v>
      </c>
      <c r="B1130" t="str">
        <f>_xlfn.XLOOKUP(A1130,'Country Code &amp; Info'!A:A,'Country Code &amp; Info'!B:B)</f>
        <v>Korea, Rep.</v>
      </c>
      <c r="C1130" t="s">
        <v>626</v>
      </c>
      <c r="D1130" t="s">
        <v>625</v>
      </c>
      <c r="E1130" t="s">
        <v>624</v>
      </c>
      <c r="F1130" t="s">
        <v>623</v>
      </c>
      <c r="G1130">
        <v>2054</v>
      </c>
      <c r="H1130" s="6">
        <v>3748721</v>
      </c>
      <c r="I1130" s="5">
        <f t="shared" si="17"/>
        <v>1.2317764515040963E-2</v>
      </c>
    </row>
    <row r="1131" spans="1:9" x14ac:dyDescent="0.2">
      <c r="A1131" t="s">
        <v>280</v>
      </c>
      <c r="B1131" t="str">
        <f>_xlfn.XLOOKUP(A1131,'Country Code &amp; Info'!A:A,'Country Code &amp; Info'!B:B)</f>
        <v>Korea, Rep.</v>
      </c>
      <c r="C1131" t="s">
        <v>626</v>
      </c>
      <c r="D1131" t="s">
        <v>625</v>
      </c>
      <c r="E1131" t="s">
        <v>624</v>
      </c>
      <c r="F1131" t="s">
        <v>623</v>
      </c>
      <c r="G1131">
        <v>2055</v>
      </c>
      <c r="H1131" s="6">
        <v>3794015</v>
      </c>
      <c r="I1131" s="5">
        <f t="shared" si="17"/>
        <v>1.2082520945143616E-2</v>
      </c>
    </row>
    <row r="1132" spans="1:9" x14ac:dyDescent="0.2">
      <c r="A1132" t="s">
        <v>280</v>
      </c>
      <c r="B1132" t="str">
        <f>_xlfn.XLOOKUP(A1132,'Country Code &amp; Info'!A:A,'Country Code &amp; Info'!B:B)</f>
        <v>Korea, Rep.</v>
      </c>
      <c r="C1132" t="s">
        <v>626</v>
      </c>
      <c r="D1132" t="s">
        <v>625</v>
      </c>
      <c r="E1132" t="s">
        <v>624</v>
      </c>
      <c r="F1132" t="s">
        <v>623</v>
      </c>
      <c r="G1132">
        <v>2056</v>
      </c>
      <c r="H1132" s="6">
        <v>3838892</v>
      </c>
      <c r="I1132" s="5">
        <f t="shared" si="17"/>
        <v>1.1828366519373246E-2</v>
      </c>
    </row>
    <row r="1133" spans="1:9" x14ac:dyDescent="0.2">
      <c r="A1133" t="s">
        <v>280</v>
      </c>
      <c r="B1133" t="str">
        <f>_xlfn.XLOOKUP(A1133,'Country Code &amp; Info'!A:A,'Country Code &amp; Info'!B:B)</f>
        <v>Korea, Rep.</v>
      </c>
      <c r="C1133" t="s">
        <v>626</v>
      </c>
      <c r="D1133" t="s">
        <v>625</v>
      </c>
      <c r="E1133" t="s">
        <v>624</v>
      </c>
      <c r="F1133" t="s">
        <v>623</v>
      </c>
      <c r="G1133">
        <v>2057</v>
      </c>
      <c r="H1133" s="6">
        <v>3882960</v>
      </c>
      <c r="I1133" s="5">
        <f t="shared" si="17"/>
        <v>1.1479353938584458E-2</v>
      </c>
    </row>
    <row r="1134" spans="1:9" x14ac:dyDescent="0.2">
      <c r="A1134" t="s">
        <v>280</v>
      </c>
      <c r="B1134" t="str">
        <f>_xlfn.XLOOKUP(A1134,'Country Code &amp; Info'!A:A,'Country Code &amp; Info'!B:B)</f>
        <v>Korea, Rep.</v>
      </c>
      <c r="C1134" t="s">
        <v>626</v>
      </c>
      <c r="D1134" t="s">
        <v>625</v>
      </c>
      <c r="E1134" t="s">
        <v>624</v>
      </c>
      <c r="F1134" t="s">
        <v>623</v>
      </c>
      <c r="G1134">
        <v>2058</v>
      </c>
      <c r="H1134" s="6">
        <v>3926322</v>
      </c>
      <c r="I1134" s="5">
        <f t="shared" si="17"/>
        <v>1.1167253847580216E-2</v>
      </c>
    </row>
    <row r="1135" spans="1:9" x14ac:dyDescent="0.2">
      <c r="A1135" t="s">
        <v>280</v>
      </c>
      <c r="B1135" t="str">
        <f>_xlfn.XLOOKUP(A1135,'Country Code &amp; Info'!A:A,'Country Code &amp; Info'!B:B)</f>
        <v>Korea, Rep.</v>
      </c>
      <c r="C1135" t="s">
        <v>626</v>
      </c>
      <c r="D1135" t="s">
        <v>625</v>
      </c>
      <c r="E1135" t="s">
        <v>624</v>
      </c>
      <c r="F1135" t="s">
        <v>623</v>
      </c>
      <c r="G1135">
        <v>2059</v>
      </c>
      <c r="H1135" s="6">
        <v>3969155</v>
      </c>
      <c r="I1135" s="5">
        <f t="shared" si="17"/>
        <v>1.0909191859455269E-2</v>
      </c>
    </row>
    <row r="1136" spans="1:9" x14ac:dyDescent="0.2">
      <c r="A1136" t="s">
        <v>280</v>
      </c>
      <c r="B1136" t="str">
        <f>_xlfn.XLOOKUP(A1136,'Country Code &amp; Info'!A:A,'Country Code &amp; Info'!B:B)</f>
        <v>Korea, Rep.</v>
      </c>
      <c r="C1136" t="s">
        <v>626</v>
      </c>
      <c r="D1136" t="s">
        <v>625</v>
      </c>
      <c r="E1136" t="s">
        <v>624</v>
      </c>
      <c r="F1136" t="s">
        <v>623</v>
      </c>
      <c r="G1136">
        <v>2060</v>
      </c>
      <c r="H1136" s="6">
        <v>4011649</v>
      </c>
      <c r="I1136" s="5">
        <f t="shared" si="17"/>
        <v>1.070605708267891E-2</v>
      </c>
    </row>
    <row r="1137" spans="1:9" x14ac:dyDescent="0.2">
      <c r="A1137" t="s">
        <v>244</v>
      </c>
      <c r="B1137" t="str">
        <f>_xlfn.XLOOKUP(A1137,'Country Code &amp; Info'!A:A,'Country Code &amp; Info'!B:B)</f>
        <v>Luxembourg</v>
      </c>
      <c r="C1137" t="s">
        <v>626</v>
      </c>
      <c r="D1137" t="s">
        <v>625</v>
      </c>
      <c r="E1137" t="s">
        <v>624</v>
      </c>
      <c r="F1137" t="s">
        <v>623</v>
      </c>
      <c r="G1137">
        <v>1990</v>
      </c>
      <c r="H1137" s="6">
        <v>20537.276684493801</v>
      </c>
      <c r="I1137" s="5">
        <f t="shared" si="17"/>
        <v>0</v>
      </c>
    </row>
    <row r="1138" spans="1:9" x14ac:dyDescent="0.2">
      <c r="A1138" t="s">
        <v>244</v>
      </c>
      <c r="B1138" t="str">
        <f>_xlfn.XLOOKUP(A1138,'Country Code &amp; Info'!A:A,'Country Code &amp; Info'!B:B)</f>
        <v>Luxembourg</v>
      </c>
      <c r="C1138" t="s">
        <v>626</v>
      </c>
      <c r="D1138" t="s">
        <v>625</v>
      </c>
      <c r="E1138" t="s">
        <v>624</v>
      </c>
      <c r="F1138" t="s">
        <v>623</v>
      </c>
      <c r="G1138">
        <v>1991</v>
      </c>
      <c r="H1138" s="6">
        <v>22312.558008594999</v>
      </c>
      <c r="I1138" s="5">
        <f t="shared" si="17"/>
        <v>8.6441905193865409E-2</v>
      </c>
    </row>
    <row r="1139" spans="1:9" x14ac:dyDescent="0.2">
      <c r="A1139" t="s">
        <v>244</v>
      </c>
      <c r="B1139" t="str">
        <f>_xlfn.XLOOKUP(A1139,'Country Code &amp; Info'!A:A,'Country Code &amp; Info'!B:B)</f>
        <v>Luxembourg</v>
      </c>
      <c r="C1139" t="s">
        <v>626</v>
      </c>
      <c r="D1139" t="s">
        <v>625</v>
      </c>
      <c r="E1139" t="s">
        <v>624</v>
      </c>
      <c r="F1139" t="s">
        <v>623</v>
      </c>
      <c r="G1139">
        <v>1992</v>
      </c>
      <c r="H1139" s="6">
        <v>22718.569086113199</v>
      </c>
      <c r="I1139" s="5">
        <f t="shared" si="17"/>
        <v>1.8196527594989353E-2</v>
      </c>
    </row>
    <row r="1140" spans="1:9" x14ac:dyDescent="0.2">
      <c r="A1140" t="s">
        <v>244</v>
      </c>
      <c r="B1140" t="str">
        <f>_xlfn.XLOOKUP(A1140,'Country Code &amp; Info'!A:A,'Country Code &amp; Info'!B:B)</f>
        <v>Luxembourg</v>
      </c>
      <c r="C1140" t="s">
        <v>626</v>
      </c>
      <c r="D1140" t="s">
        <v>625</v>
      </c>
      <c r="E1140" t="s">
        <v>624</v>
      </c>
      <c r="F1140" t="s">
        <v>623</v>
      </c>
      <c r="G1140">
        <v>1993</v>
      </c>
      <c r="H1140" s="6">
        <v>23672.8962029469</v>
      </c>
      <c r="I1140" s="5">
        <f t="shared" si="17"/>
        <v>4.2006479951109066E-2</v>
      </c>
    </row>
    <row r="1141" spans="1:9" x14ac:dyDescent="0.2">
      <c r="A1141" t="s">
        <v>244</v>
      </c>
      <c r="B1141" t="str">
        <f>_xlfn.XLOOKUP(A1141,'Country Code &amp; Info'!A:A,'Country Code &amp; Info'!B:B)</f>
        <v>Luxembourg</v>
      </c>
      <c r="C1141" t="s">
        <v>626</v>
      </c>
      <c r="D1141" t="s">
        <v>625</v>
      </c>
      <c r="E1141" t="s">
        <v>624</v>
      </c>
      <c r="F1141" t="s">
        <v>623</v>
      </c>
      <c r="G1141">
        <v>1994</v>
      </c>
      <c r="H1141" s="6">
        <v>24577.418919183499</v>
      </c>
      <c r="I1141" s="5">
        <f t="shared" si="17"/>
        <v>3.8209212277287907E-2</v>
      </c>
    </row>
    <row r="1142" spans="1:9" x14ac:dyDescent="0.2">
      <c r="A1142" t="s">
        <v>244</v>
      </c>
      <c r="B1142" t="str">
        <f>_xlfn.XLOOKUP(A1142,'Country Code &amp; Info'!A:A,'Country Code &amp; Info'!B:B)</f>
        <v>Luxembourg</v>
      </c>
      <c r="C1142" t="s">
        <v>626</v>
      </c>
      <c r="D1142" t="s">
        <v>625</v>
      </c>
      <c r="E1142" t="s">
        <v>624</v>
      </c>
      <c r="F1142" t="s">
        <v>623</v>
      </c>
      <c r="G1142">
        <v>1995</v>
      </c>
      <c r="H1142" s="6">
        <v>24929.416773093799</v>
      </c>
      <c r="I1142" s="5">
        <f t="shared" si="17"/>
        <v>1.4322002447358484E-2</v>
      </c>
    </row>
    <row r="1143" spans="1:9" x14ac:dyDescent="0.2">
      <c r="A1143" t="s">
        <v>244</v>
      </c>
      <c r="B1143" t="str">
        <f>_xlfn.XLOOKUP(A1143,'Country Code &amp; Info'!A:A,'Country Code &amp; Info'!B:B)</f>
        <v>Luxembourg</v>
      </c>
      <c r="C1143" t="s">
        <v>626</v>
      </c>
      <c r="D1143" t="s">
        <v>625</v>
      </c>
      <c r="E1143" t="s">
        <v>624</v>
      </c>
      <c r="F1143" t="s">
        <v>623</v>
      </c>
      <c r="G1143">
        <v>1996</v>
      </c>
      <c r="H1143" s="6">
        <v>25276.7790378272</v>
      </c>
      <c r="I1143" s="5">
        <f t="shared" si="17"/>
        <v>1.3933830377785172E-2</v>
      </c>
    </row>
    <row r="1144" spans="1:9" x14ac:dyDescent="0.2">
      <c r="A1144" t="s">
        <v>244</v>
      </c>
      <c r="B1144" t="str">
        <f>_xlfn.XLOOKUP(A1144,'Country Code &amp; Info'!A:A,'Country Code &amp; Info'!B:B)</f>
        <v>Luxembourg</v>
      </c>
      <c r="C1144" t="s">
        <v>626</v>
      </c>
      <c r="D1144" t="s">
        <v>625</v>
      </c>
      <c r="E1144" t="s">
        <v>624</v>
      </c>
      <c r="F1144" t="s">
        <v>623</v>
      </c>
      <c r="G1144">
        <v>1997</v>
      </c>
      <c r="H1144" s="6">
        <v>26723.893961102702</v>
      </c>
      <c r="I1144" s="5">
        <f t="shared" si="17"/>
        <v>5.7250764470816007E-2</v>
      </c>
    </row>
    <row r="1145" spans="1:9" x14ac:dyDescent="0.2">
      <c r="A1145" t="s">
        <v>244</v>
      </c>
      <c r="B1145" t="str">
        <f>_xlfn.XLOOKUP(A1145,'Country Code &amp; Info'!A:A,'Country Code &amp; Info'!B:B)</f>
        <v>Luxembourg</v>
      </c>
      <c r="C1145" t="s">
        <v>626</v>
      </c>
      <c r="D1145" t="s">
        <v>625</v>
      </c>
      <c r="E1145" t="s">
        <v>624</v>
      </c>
      <c r="F1145" t="s">
        <v>623</v>
      </c>
      <c r="G1145">
        <v>1998</v>
      </c>
      <c r="H1145" s="6">
        <v>28334.9362075504</v>
      </c>
      <c r="I1145" s="5">
        <f t="shared" si="17"/>
        <v>6.0284711831015692E-2</v>
      </c>
    </row>
    <row r="1146" spans="1:9" x14ac:dyDescent="0.2">
      <c r="A1146" t="s">
        <v>244</v>
      </c>
      <c r="B1146" t="str">
        <f>_xlfn.XLOOKUP(A1146,'Country Code &amp; Info'!A:A,'Country Code &amp; Info'!B:B)</f>
        <v>Luxembourg</v>
      </c>
      <c r="C1146" t="s">
        <v>626</v>
      </c>
      <c r="D1146" t="s">
        <v>625</v>
      </c>
      <c r="E1146" t="s">
        <v>624</v>
      </c>
      <c r="F1146" t="s">
        <v>623</v>
      </c>
      <c r="G1146">
        <v>1999</v>
      </c>
      <c r="H1146" s="6">
        <v>30733.567071225702</v>
      </c>
      <c r="I1146" s="5">
        <f t="shared" si="17"/>
        <v>8.4652770915225828E-2</v>
      </c>
    </row>
    <row r="1147" spans="1:9" x14ac:dyDescent="0.2">
      <c r="A1147" t="s">
        <v>244</v>
      </c>
      <c r="B1147" t="str">
        <f>_xlfn.XLOOKUP(A1147,'Country Code &amp; Info'!A:A,'Country Code &amp; Info'!B:B)</f>
        <v>Luxembourg</v>
      </c>
      <c r="C1147" t="s">
        <v>626</v>
      </c>
      <c r="D1147" t="s">
        <v>625</v>
      </c>
      <c r="E1147" t="s">
        <v>624</v>
      </c>
      <c r="F1147" t="s">
        <v>623</v>
      </c>
      <c r="G1147">
        <v>2000</v>
      </c>
      <c r="H1147" s="6">
        <v>33257.961608646998</v>
      </c>
      <c r="I1147" s="5">
        <f t="shared" si="17"/>
        <v>8.2138026203432801E-2</v>
      </c>
    </row>
    <row r="1148" spans="1:9" x14ac:dyDescent="0.2">
      <c r="A1148" t="s">
        <v>244</v>
      </c>
      <c r="B1148" t="str">
        <f>_xlfn.XLOOKUP(A1148,'Country Code &amp; Info'!A:A,'Country Code &amp; Info'!B:B)</f>
        <v>Luxembourg</v>
      </c>
      <c r="C1148" t="s">
        <v>626</v>
      </c>
      <c r="D1148" t="s">
        <v>625</v>
      </c>
      <c r="E1148" t="s">
        <v>624</v>
      </c>
      <c r="F1148" t="s">
        <v>623</v>
      </c>
      <c r="G1148">
        <v>2001</v>
      </c>
      <c r="H1148" s="6">
        <v>34093.830257536603</v>
      </c>
      <c r="I1148" s="5">
        <f t="shared" si="17"/>
        <v>2.5132888741812742E-2</v>
      </c>
    </row>
    <row r="1149" spans="1:9" x14ac:dyDescent="0.2">
      <c r="A1149" t="s">
        <v>244</v>
      </c>
      <c r="B1149" t="str">
        <f>_xlfn.XLOOKUP(A1149,'Country Code &amp; Info'!A:A,'Country Code &amp; Info'!B:B)</f>
        <v>Luxembourg</v>
      </c>
      <c r="C1149" t="s">
        <v>626</v>
      </c>
      <c r="D1149" t="s">
        <v>625</v>
      </c>
      <c r="E1149" t="s">
        <v>624</v>
      </c>
      <c r="F1149" t="s">
        <v>623</v>
      </c>
      <c r="G1149">
        <v>2002</v>
      </c>
      <c r="H1149" s="6">
        <v>35401.017923519197</v>
      </c>
      <c r="I1149" s="5">
        <f t="shared" si="17"/>
        <v>3.8340886198717339E-2</v>
      </c>
    </row>
    <row r="1150" spans="1:9" x14ac:dyDescent="0.2">
      <c r="A1150" t="s">
        <v>244</v>
      </c>
      <c r="B1150" t="str">
        <f>_xlfn.XLOOKUP(A1150,'Country Code &amp; Info'!A:A,'Country Code &amp; Info'!B:B)</f>
        <v>Luxembourg</v>
      </c>
      <c r="C1150" t="s">
        <v>626</v>
      </c>
      <c r="D1150" t="s">
        <v>625</v>
      </c>
      <c r="E1150" t="s">
        <v>624</v>
      </c>
      <c r="F1150" t="s">
        <v>623</v>
      </c>
      <c r="G1150">
        <v>2003</v>
      </c>
      <c r="H1150" s="6">
        <v>35980.296170672998</v>
      </c>
      <c r="I1150" s="5">
        <f t="shared" si="17"/>
        <v>1.6363321766771799E-2</v>
      </c>
    </row>
    <row r="1151" spans="1:9" x14ac:dyDescent="0.2">
      <c r="A1151" t="s">
        <v>244</v>
      </c>
      <c r="B1151" t="str">
        <f>_xlfn.XLOOKUP(A1151,'Country Code &amp; Info'!A:A,'Country Code &amp; Info'!B:B)</f>
        <v>Luxembourg</v>
      </c>
      <c r="C1151" t="s">
        <v>626</v>
      </c>
      <c r="D1151" t="s">
        <v>625</v>
      </c>
      <c r="E1151" t="s">
        <v>624</v>
      </c>
      <c r="F1151" t="s">
        <v>623</v>
      </c>
      <c r="G1151">
        <v>2004</v>
      </c>
      <c r="H1151" s="6">
        <v>37297.884441573602</v>
      </c>
      <c r="I1151" s="5">
        <f t="shared" si="17"/>
        <v>3.6619717209958713E-2</v>
      </c>
    </row>
    <row r="1152" spans="1:9" x14ac:dyDescent="0.2">
      <c r="A1152" t="s">
        <v>244</v>
      </c>
      <c r="B1152" t="str">
        <f>_xlfn.XLOOKUP(A1152,'Country Code &amp; Info'!A:A,'Country Code &amp; Info'!B:B)</f>
        <v>Luxembourg</v>
      </c>
      <c r="C1152" t="s">
        <v>626</v>
      </c>
      <c r="D1152" t="s">
        <v>625</v>
      </c>
      <c r="E1152" t="s">
        <v>624</v>
      </c>
      <c r="F1152" t="s">
        <v>623</v>
      </c>
      <c r="G1152">
        <v>2005</v>
      </c>
      <c r="H1152" s="6">
        <v>38491.393841623802</v>
      </c>
      <c r="I1152" s="5">
        <f t="shared" si="17"/>
        <v>3.1999385968386695E-2</v>
      </c>
    </row>
    <row r="1153" spans="1:9" x14ac:dyDescent="0.2">
      <c r="A1153" t="s">
        <v>244</v>
      </c>
      <c r="B1153" t="str">
        <f>_xlfn.XLOOKUP(A1153,'Country Code &amp; Info'!A:A,'Country Code &amp; Info'!B:B)</f>
        <v>Luxembourg</v>
      </c>
      <c r="C1153" t="s">
        <v>626</v>
      </c>
      <c r="D1153" t="s">
        <v>625</v>
      </c>
      <c r="E1153" t="s">
        <v>624</v>
      </c>
      <c r="F1153" t="s">
        <v>623</v>
      </c>
      <c r="G1153">
        <v>2006</v>
      </c>
      <c r="H1153" s="6">
        <v>40482.459105281501</v>
      </c>
      <c r="I1153" s="5">
        <f t="shared" si="17"/>
        <v>5.1727543872537085E-2</v>
      </c>
    </row>
    <row r="1154" spans="1:9" x14ac:dyDescent="0.2">
      <c r="A1154" t="s">
        <v>244</v>
      </c>
      <c r="B1154" t="str">
        <f>_xlfn.XLOOKUP(A1154,'Country Code &amp; Info'!A:A,'Country Code &amp; Info'!B:B)</f>
        <v>Luxembourg</v>
      </c>
      <c r="C1154" t="s">
        <v>626</v>
      </c>
      <c r="D1154" t="s">
        <v>625</v>
      </c>
      <c r="E1154" t="s">
        <v>624</v>
      </c>
      <c r="F1154" t="s">
        <v>623</v>
      </c>
      <c r="G1154">
        <v>2007</v>
      </c>
      <c r="H1154" s="6">
        <v>43860.986030486303</v>
      </c>
      <c r="I1154" s="5">
        <f t="shared" si="17"/>
        <v>8.3456563654356275E-2</v>
      </c>
    </row>
    <row r="1155" spans="1:9" x14ac:dyDescent="0.2">
      <c r="A1155" t="s">
        <v>244</v>
      </c>
      <c r="B1155" t="str">
        <f>_xlfn.XLOOKUP(A1155,'Country Code &amp; Info'!A:A,'Country Code &amp; Info'!B:B)</f>
        <v>Luxembourg</v>
      </c>
      <c r="C1155" t="s">
        <v>626</v>
      </c>
      <c r="D1155" t="s">
        <v>625</v>
      </c>
      <c r="E1155" t="s">
        <v>624</v>
      </c>
      <c r="F1155" t="s">
        <v>623</v>
      </c>
      <c r="G1155">
        <v>2008</v>
      </c>
      <c r="H1155" s="6">
        <v>43298.951346515401</v>
      </c>
      <c r="I1155" s="5">
        <f t="shared" ref="I1155:I1218" si="18">IF(A1155=A1154, H1155/H1154-1, 0)</f>
        <v>-1.2814000204652287E-2</v>
      </c>
    </row>
    <row r="1156" spans="1:9" x14ac:dyDescent="0.2">
      <c r="A1156" t="s">
        <v>244</v>
      </c>
      <c r="B1156" t="str">
        <f>_xlfn.XLOOKUP(A1156,'Country Code &amp; Info'!A:A,'Country Code &amp; Info'!B:B)</f>
        <v>Luxembourg</v>
      </c>
      <c r="C1156" t="s">
        <v>626</v>
      </c>
      <c r="D1156" t="s">
        <v>625</v>
      </c>
      <c r="E1156" t="s">
        <v>624</v>
      </c>
      <c r="F1156" t="s">
        <v>623</v>
      </c>
      <c r="G1156">
        <v>2009</v>
      </c>
      <c r="H1156" s="6">
        <v>41389.901077437797</v>
      </c>
      <c r="I1156" s="5">
        <f t="shared" si="18"/>
        <v>-4.4089988549601222E-2</v>
      </c>
    </row>
    <row r="1157" spans="1:9" x14ac:dyDescent="0.2">
      <c r="A1157" t="s">
        <v>244</v>
      </c>
      <c r="B1157" t="str">
        <f>_xlfn.XLOOKUP(A1157,'Country Code &amp; Info'!A:A,'Country Code &amp; Info'!B:B)</f>
        <v>Luxembourg</v>
      </c>
      <c r="C1157" t="s">
        <v>626</v>
      </c>
      <c r="D1157" t="s">
        <v>625</v>
      </c>
      <c r="E1157" t="s">
        <v>624</v>
      </c>
      <c r="F1157" t="s">
        <v>623</v>
      </c>
      <c r="G1157">
        <v>2010</v>
      </c>
      <c r="H1157" s="6">
        <v>43396.558602915698</v>
      </c>
      <c r="I1157" s="5">
        <f t="shared" si="18"/>
        <v>4.848181496552928E-2</v>
      </c>
    </row>
    <row r="1158" spans="1:9" x14ac:dyDescent="0.2">
      <c r="A1158" t="s">
        <v>244</v>
      </c>
      <c r="B1158" t="str">
        <f>_xlfn.XLOOKUP(A1158,'Country Code &amp; Info'!A:A,'Country Code &amp; Info'!B:B)</f>
        <v>Luxembourg</v>
      </c>
      <c r="C1158" t="s">
        <v>626</v>
      </c>
      <c r="D1158" t="s">
        <v>625</v>
      </c>
      <c r="E1158" t="s">
        <v>624</v>
      </c>
      <c r="F1158" t="s">
        <v>623</v>
      </c>
      <c r="G1158">
        <v>2011</v>
      </c>
      <c r="H1158" s="6">
        <v>44505.3112861626</v>
      </c>
      <c r="I1158" s="5">
        <f t="shared" si="18"/>
        <v>2.5549322779074179E-2</v>
      </c>
    </row>
    <row r="1159" spans="1:9" x14ac:dyDescent="0.2">
      <c r="A1159" t="s">
        <v>244</v>
      </c>
      <c r="B1159" t="str">
        <f>_xlfn.XLOOKUP(A1159,'Country Code &amp; Info'!A:A,'Country Code &amp; Info'!B:B)</f>
        <v>Luxembourg</v>
      </c>
      <c r="C1159" t="s">
        <v>626</v>
      </c>
      <c r="D1159" t="s">
        <v>625</v>
      </c>
      <c r="E1159" t="s">
        <v>624</v>
      </c>
      <c r="F1159" t="s">
        <v>623</v>
      </c>
      <c r="G1159">
        <v>2012</v>
      </c>
      <c r="H1159" s="6">
        <v>44338.7600364795</v>
      </c>
      <c r="I1159" s="5">
        <f t="shared" si="18"/>
        <v>-3.7422780533361566E-3</v>
      </c>
    </row>
    <row r="1160" spans="1:9" x14ac:dyDescent="0.2">
      <c r="A1160" t="s">
        <v>244</v>
      </c>
      <c r="B1160" t="str">
        <f>_xlfn.XLOOKUP(A1160,'Country Code &amp; Info'!A:A,'Country Code &amp; Info'!B:B)</f>
        <v>Luxembourg</v>
      </c>
      <c r="C1160" t="s">
        <v>626</v>
      </c>
      <c r="D1160" t="s">
        <v>625</v>
      </c>
      <c r="E1160" t="s">
        <v>624</v>
      </c>
      <c r="F1160" t="s">
        <v>623</v>
      </c>
      <c r="G1160">
        <v>2013</v>
      </c>
      <c r="H1160" s="6">
        <v>45970.526763446098</v>
      </c>
      <c r="I1160" s="5">
        <f t="shared" si="18"/>
        <v>3.6802263428748816E-2</v>
      </c>
    </row>
    <row r="1161" spans="1:9" x14ac:dyDescent="0.2">
      <c r="A1161" t="s">
        <v>244</v>
      </c>
      <c r="B1161" t="str">
        <f>_xlfn.XLOOKUP(A1161,'Country Code &amp; Info'!A:A,'Country Code &amp; Info'!B:B)</f>
        <v>Luxembourg</v>
      </c>
      <c r="C1161" t="s">
        <v>626</v>
      </c>
      <c r="D1161" t="s">
        <v>625</v>
      </c>
      <c r="E1161" t="s">
        <v>624</v>
      </c>
      <c r="F1161" t="s">
        <v>623</v>
      </c>
      <c r="G1161">
        <v>2014</v>
      </c>
      <c r="H1161" s="6">
        <v>48610.945754796099</v>
      </c>
      <c r="I1161" s="5">
        <f t="shared" si="18"/>
        <v>5.7437214172832984E-2</v>
      </c>
    </row>
    <row r="1162" spans="1:9" x14ac:dyDescent="0.2">
      <c r="A1162" t="s">
        <v>244</v>
      </c>
      <c r="B1162" t="str">
        <f>_xlfn.XLOOKUP(A1162,'Country Code &amp; Info'!A:A,'Country Code &amp; Info'!B:B)</f>
        <v>Luxembourg</v>
      </c>
      <c r="C1162" t="s">
        <v>626</v>
      </c>
      <c r="D1162" t="s">
        <v>625</v>
      </c>
      <c r="E1162" t="s">
        <v>624</v>
      </c>
      <c r="F1162" t="s">
        <v>623</v>
      </c>
      <c r="G1162">
        <v>2015</v>
      </c>
      <c r="H1162" s="6">
        <v>50017.329298254299</v>
      </c>
      <c r="I1162" s="5">
        <f t="shared" si="18"/>
        <v>2.8931417021843098E-2</v>
      </c>
    </row>
    <row r="1163" spans="1:9" x14ac:dyDescent="0.2">
      <c r="A1163" t="s">
        <v>244</v>
      </c>
      <c r="B1163" t="str">
        <f>_xlfn.XLOOKUP(A1163,'Country Code &amp; Info'!A:A,'Country Code &amp; Info'!B:B)</f>
        <v>Luxembourg</v>
      </c>
      <c r="C1163" t="s">
        <v>626</v>
      </c>
      <c r="D1163" t="s">
        <v>625</v>
      </c>
      <c r="E1163" t="s">
        <v>624</v>
      </c>
      <c r="F1163" t="s">
        <v>623</v>
      </c>
      <c r="G1163">
        <v>2016</v>
      </c>
      <c r="H1163" s="6">
        <v>51556.418897627402</v>
      </c>
      <c r="I1163" s="5">
        <f t="shared" si="18"/>
        <v>3.077112714666308E-2</v>
      </c>
    </row>
    <row r="1164" spans="1:9" x14ac:dyDescent="0.2">
      <c r="A1164" t="s">
        <v>244</v>
      </c>
      <c r="B1164" t="str">
        <f>_xlfn.XLOOKUP(A1164,'Country Code &amp; Info'!A:A,'Country Code &amp; Info'!B:B)</f>
        <v>Luxembourg</v>
      </c>
      <c r="C1164" t="s">
        <v>626</v>
      </c>
      <c r="D1164" t="s">
        <v>625</v>
      </c>
      <c r="E1164" t="s">
        <v>624</v>
      </c>
      <c r="F1164" t="s">
        <v>623</v>
      </c>
      <c r="G1164">
        <v>2017</v>
      </c>
      <c r="H1164" s="6">
        <v>52751.045735903499</v>
      </c>
      <c r="I1164" s="5">
        <f t="shared" si="18"/>
        <v>2.3171253237122658E-2</v>
      </c>
    </row>
    <row r="1165" spans="1:9" x14ac:dyDescent="0.2">
      <c r="A1165" t="s">
        <v>244</v>
      </c>
      <c r="B1165" t="str">
        <f>_xlfn.XLOOKUP(A1165,'Country Code &amp; Info'!A:A,'Country Code &amp; Info'!B:B)</f>
        <v>Luxembourg</v>
      </c>
      <c r="C1165" t="s">
        <v>626</v>
      </c>
      <c r="D1165" t="s">
        <v>625</v>
      </c>
      <c r="E1165" t="s">
        <v>624</v>
      </c>
      <c r="F1165" t="s">
        <v>623</v>
      </c>
      <c r="G1165">
        <v>2018</v>
      </c>
      <c r="H1165" s="6">
        <v>54633.756778369599</v>
      </c>
      <c r="I1165" s="5">
        <f t="shared" si="18"/>
        <v>3.5690497054633452E-2</v>
      </c>
    </row>
    <row r="1166" spans="1:9" x14ac:dyDescent="0.2">
      <c r="A1166" t="s">
        <v>244</v>
      </c>
      <c r="B1166" t="str">
        <f>_xlfn.XLOOKUP(A1166,'Country Code &amp; Info'!A:A,'Country Code &amp; Info'!B:B)</f>
        <v>Luxembourg</v>
      </c>
      <c r="C1166" t="s">
        <v>626</v>
      </c>
      <c r="D1166" t="s">
        <v>625</v>
      </c>
      <c r="E1166" t="s">
        <v>624</v>
      </c>
      <c r="F1166" t="s">
        <v>623</v>
      </c>
      <c r="G1166">
        <v>2019</v>
      </c>
      <c r="H1166" s="6">
        <v>56733.558580270997</v>
      </c>
      <c r="I1166" s="5">
        <f t="shared" si="18"/>
        <v>3.8434146317624984E-2</v>
      </c>
    </row>
    <row r="1167" spans="1:9" x14ac:dyDescent="0.2">
      <c r="A1167" t="s">
        <v>244</v>
      </c>
      <c r="B1167" t="str">
        <f>_xlfn.XLOOKUP(A1167,'Country Code &amp; Info'!A:A,'Country Code &amp; Info'!B:B)</f>
        <v>Luxembourg</v>
      </c>
      <c r="C1167" t="s">
        <v>626</v>
      </c>
      <c r="D1167" t="s">
        <v>625</v>
      </c>
      <c r="E1167" t="s">
        <v>624</v>
      </c>
      <c r="F1167" t="s">
        <v>623</v>
      </c>
      <c r="G1167">
        <v>2020</v>
      </c>
      <c r="H1167" s="6">
        <v>58205.21</v>
      </c>
      <c r="I1167" s="5">
        <f t="shared" si="18"/>
        <v>2.5939698770116815E-2</v>
      </c>
    </row>
    <row r="1168" spans="1:9" x14ac:dyDescent="0.2">
      <c r="A1168" t="s">
        <v>244</v>
      </c>
      <c r="B1168" t="str">
        <f>_xlfn.XLOOKUP(A1168,'Country Code &amp; Info'!A:A,'Country Code &amp; Info'!B:B)</f>
        <v>Luxembourg</v>
      </c>
      <c r="C1168" t="s">
        <v>626</v>
      </c>
      <c r="D1168" t="s">
        <v>625</v>
      </c>
      <c r="E1168" t="s">
        <v>624</v>
      </c>
      <c r="F1168" t="s">
        <v>623</v>
      </c>
      <c r="G1168">
        <v>2021</v>
      </c>
      <c r="H1168" s="6">
        <v>59671.91</v>
      </c>
      <c r="I1168" s="5">
        <f t="shared" si="18"/>
        <v>2.5198775161192621E-2</v>
      </c>
    </row>
    <row r="1169" spans="1:9" x14ac:dyDescent="0.2">
      <c r="A1169" t="s">
        <v>244</v>
      </c>
      <c r="B1169" t="str">
        <f>_xlfn.XLOOKUP(A1169,'Country Code &amp; Info'!A:A,'Country Code &amp; Info'!B:B)</f>
        <v>Luxembourg</v>
      </c>
      <c r="C1169" t="s">
        <v>626</v>
      </c>
      <c r="D1169" t="s">
        <v>625</v>
      </c>
      <c r="E1169" t="s">
        <v>624</v>
      </c>
      <c r="F1169" t="s">
        <v>623</v>
      </c>
      <c r="G1169">
        <v>2022</v>
      </c>
      <c r="H1169" s="6">
        <v>61284.66</v>
      </c>
      <c r="I1169" s="5">
        <f t="shared" si="18"/>
        <v>2.7026954558686089E-2</v>
      </c>
    </row>
    <row r="1170" spans="1:9" x14ac:dyDescent="0.2">
      <c r="A1170" t="s">
        <v>244</v>
      </c>
      <c r="B1170" t="str">
        <f>_xlfn.XLOOKUP(A1170,'Country Code &amp; Info'!A:A,'Country Code &amp; Info'!B:B)</f>
        <v>Luxembourg</v>
      </c>
      <c r="C1170" t="s">
        <v>626</v>
      </c>
      <c r="D1170" t="s">
        <v>625</v>
      </c>
      <c r="E1170" t="s">
        <v>624</v>
      </c>
      <c r="F1170" t="s">
        <v>623</v>
      </c>
      <c r="G1170">
        <v>2023</v>
      </c>
      <c r="H1170" s="6">
        <v>63041.97</v>
      </c>
      <c r="I1170" s="5">
        <f t="shared" si="18"/>
        <v>2.8674549226511026E-2</v>
      </c>
    </row>
    <row r="1171" spans="1:9" x14ac:dyDescent="0.2">
      <c r="A1171" t="s">
        <v>244</v>
      </c>
      <c r="B1171" t="str">
        <f>_xlfn.XLOOKUP(A1171,'Country Code &amp; Info'!A:A,'Country Code &amp; Info'!B:B)</f>
        <v>Luxembourg</v>
      </c>
      <c r="C1171" t="s">
        <v>626</v>
      </c>
      <c r="D1171" t="s">
        <v>625</v>
      </c>
      <c r="E1171" t="s">
        <v>624</v>
      </c>
      <c r="F1171" t="s">
        <v>623</v>
      </c>
      <c r="G1171">
        <v>2024</v>
      </c>
      <c r="H1171" s="6">
        <v>64922.29</v>
      </c>
      <c r="I1171" s="5">
        <f t="shared" si="18"/>
        <v>2.9826479090041103E-2</v>
      </c>
    </row>
    <row r="1172" spans="1:9" x14ac:dyDescent="0.2">
      <c r="A1172" t="s">
        <v>244</v>
      </c>
      <c r="B1172" t="str">
        <f>_xlfn.XLOOKUP(A1172,'Country Code &amp; Info'!A:A,'Country Code &amp; Info'!B:B)</f>
        <v>Luxembourg</v>
      </c>
      <c r="C1172" t="s">
        <v>626</v>
      </c>
      <c r="D1172" t="s">
        <v>625</v>
      </c>
      <c r="E1172" t="s">
        <v>624</v>
      </c>
      <c r="F1172" t="s">
        <v>623</v>
      </c>
      <c r="G1172">
        <v>2025</v>
      </c>
      <c r="H1172" s="6">
        <v>66919.490000000005</v>
      </c>
      <c r="I1172" s="5">
        <f t="shared" si="18"/>
        <v>3.0762932114686725E-2</v>
      </c>
    </row>
    <row r="1173" spans="1:9" x14ac:dyDescent="0.2">
      <c r="A1173" t="s">
        <v>244</v>
      </c>
      <c r="B1173" t="str">
        <f>_xlfn.XLOOKUP(A1173,'Country Code &amp; Info'!A:A,'Country Code &amp; Info'!B:B)</f>
        <v>Luxembourg</v>
      </c>
      <c r="C1173" t="s">
        <v>626</v>
      </c>
      <c r="D1173" t="s">
        <v>625</v>
      </c>
      <c r="E1173" t="s">
        <v>624</v>
      </c>
      <c r="F1173" t="s">
        <v>623</v>
      </c>
      <c r="G1173">
        <v>2026</v>
      </c>
      <c r="H1173" s="6">
        <v>69015.759999999995</v>
      </c>
      <c r="I1173" s="5">
        <f t="shared" si="18"/>
        <v>3.1325253674228337E-2</v>
      </c>
    </row>
    <row r="1174" spans="1:9" x14ac:dyDescent="0.2">
      <c r="A1174" t="s">
        <v>244</v>
      </c>
      <c r="B1174" t="str">
        <f>_xlfn.XLOOKUP(A1174,'Country Code &amp; Info'!A:A,'Country Code &amp; Info'!B:B)</f>
        <v>Luxembourg</v>
      </c>
      <c r="C1174" t="s">
        <v>626</v>
      </c>
      <c r="D1174" t="s">
        <v>625</v>
      </c>
      <c r="E1174" t="s">
        <v>624</v>
      </c>
      <c r="F1174" t="s">
        <v>623</v>
      </c>
      <c r="G1174">
        <v>2027</v>
      </c>
      <c r="H1174" s="6">
        <v>71183.679999999993</v>
      </c>
      <c r="I1174" s="5">
        <f t="shared" si="18"/>
        <v>3.1411955761988297E-2</v>
      </c>
    </row>
    <row r="1175" spans="1:9" x14ac:dyDescent="0.2">
      <c r="A1175" t="s">
        <v>244</v>
      </c>
      <c r="B1175" t="str">
        <f>_xlfn.XLOOKUP(A1175,'Country Code &amp; Info'!A:A,'Country Code &amp; Info'!B:B)</f>
        <v>Luxembourg</v>
      </c>
      <c r="C1175" t="s">
        <v>626</v>
      </c>
      <c r="D1175" t="s">
        <v>625</v>
      </c>
      <c r="E1175" t="s">
        <v>624</v>
      </c>
      <c r="F1175" t="s">
        <v>623</v>
      </c>
      <c r="G1175">
        <v>2028</v>
      </c>
      <c r="H1175" s="6">
        <v>73420.539999999994</v>
      </c>
      <c r="I1175" s="5">
        <f t="shared" si="18"/>
        <v>3.142377578680966E-2</v>
      </c>
    </row>
    <row r="1176" spans="1:9" x14ac:dyDescent="0.2">
      <c r="A1176" t="s">
        <v>244</v>
      </c>
      <c r="B1176" t="str">
        <f>_xlfn.XLOOKUP(A1176,'Country Code &amp; Info'!A:A,'Country Code &amp; Info'!B:B)</f>
        <v>Luxembourg</v>
      </c>
      <c r="C1176" t="s">
        <v>626</v>
      </c>
      <c r="D1176" t="s">
        <v>625</v>
      </c>
      <c r="E1176" t="s">
        <v>624</v>
      </c>
      <c r="F1176" t="s">
        <v>623</v>
      </c>
      <c r="G1176">
        <v>2029</v>
      </c>
      <c r="H1176" s="6">
        <v>75725.73</v>
      </c>
      <c r="I1176" s="5">
        <f t="shared" si="18"/>
        <v>3.139707226342936E-2</v>
      </c>
    </row>
    <row r="1177" spans="1:9" x14ac:dyDescent="0.2">
      <c r="A1177" t="s">
        <v>244</v>
      </c>
      <c r="B1177" t="str">
        <f>_xlfn.XLOOKUP(A1177,'Country Code &amp; Info'!A:A,'Country Code &amp; Info'!B:B)</f>
        <v>Luxembourg</v>
      </c>
      <c r="C1177" t="s">
        <v>626</v>
      </c>
      <c r="D1177" t="s">
        <v>625</v>
      </c>
      <c r="E1177" t="s">
        <v>624</v>
      </c>
      <c r="F1177" t="s">
        <v>623</v>
      </c>
      <c r="G1177">
        <v>2030</v>
      </c>
      <c r="H1177" s="6">
        <v>78098.28</v>
      </c>
      <c r="I1177" s="5">
        <f t="shared" si="18"/>
        <v>3.1330830353170525E-2</v>
      </c>
    </row>
    <row r="1178" spans="1:9" x14ac:dyDescent="0.2">
      <c r="A1178" t="s">
        <v>244</v>
      </c>
      <c r="B1178" t="str">
        <f>_xlfn.XLOOKUP(A1178,'Country Code &amp; Info'!A:A,'Country Code &amp; Info'!B:B)</f>
        <v>Luxembourg</v>
      </c>
      <c r="C1178" t="s">
        <v>626</v>
      </c>
      <c r="D1178" t="s">
        <v>625</v>
      </c>
      <c r="E1178" t="s">
        <v>624</v>
      </c>
      <c r="F1178" t="s">
        <v>623</v>
      </c>
      <c r="G1178">
        <v>2031</v>
      </c>
      <c r="H1178" s="6">
        <v>80537.850000000006</v>
      </c>
      <c r="I1178" s="5">
        <f t="shared" si="18"/>
        <v>3.1237179615223321E-2</v>
      </c>
    </row>
    <row r="1179" spans="1:9" x14ac:dyDescent="0.2">
      <c r="A1179" t="s">
        <v>244</v>
      </c>
      <c r="B1179" t="str">
        <f>_xlfn.XLOOKUP(A1179,'Country Code &amp; Info'!A:A,'Country Code &amp; Info'!B:B)</f>
        <v>Luxembourg</v>
      </c>
      <c r="C1179" t="s">
        <v>626</v>
      </c>
      <c r="D1179" t="s">
        <v>625</v>
      </c>
      <c r="E1179" t="s">
        <v>624</v>
      </c>
      <c r="F1179" t="s">
        <v>623</v>
      </c>
      <c r="G1179">
        <v>2032</v>
      </c>
      <c r="H1179" s="6">
        <v>83060.87</v>
      </c>
      <c r="I1179" s="5">
        <f t="shared" si="18"/>
        <v>3.132713376381413E-2</v>
      </c>
    </row>
    <row r="1180" spans="1:9" x14ac:dyDescent="0.2">
      <c r="A1180" t="s">
        <v>244</v>
      </c>
      <c r="B1180" t="str">
        <f>_xlfn.XLOOKUP(A1180,'Country Code &amp; Info'!A:A,'Country Code &amp; Info'!B:B)</f>
        <v>Luxembourg</v>
      </c>
      <c r="C1180" t="s">
        <v>626</v>
      </c>
      <c r="D1180" t="s">
        <v>625</v>
      </c>
      <c r="E1180" t="s">
        <v>624</v>
      </c>
      <c r="F1180" t="s">
        <v>623</v>
      </c>
      <c r="G1180">
        <v>2033</v>
      </c>
      <c r="H1180" s="6">
        <v>85672.69</v>
      </c>
      <c r="I1180" s="5">
        <f t="shared" si="18"/>
        <v>3.1444650170411315E-2</v>
      </c>
    </row>
    <row r="1181" spans="1:9" x14ac:dyDescent="0.2">
      <c r="A1181" t="s">
        <v>244</v>
      </c>
      <c r="B1181" t="str">
        <f>_xlfn.XLOOKUP(A1181,'Country Code &amp; Info'!A:A,'Country Code &amp; Info'!B:B)</f>
        <v>Luxembourg</v>
      </c>
      <c r="C1181" t="s">
        <v>626</v>
      </c>
      <c r="D1181" t="s">
        <v>625</v>
      </c>
      <c r="E1181" t="s">
        <v>624</v>
      </c>
      <c r="F1181" t="s">
        <v>623</v>
      </c>
      <c r="G1181">
        <v>2034</v>
      </c>
      <c r="H1181" s="6">
        <v>88375.81</v>
      </c>
      <c r="I1181" s="5">
        <f t="shared" si="18"/>
        <v>3.1551711519738568E-2</v>
      </c>
    </row>
    <row r="1182" spans="1:9" x14ac:dyDescent="0.2">
      <c r="A1182" t="s">
        <v>244</v>
      </c>
      <c r="B1182" t="str">
        <f>_xlfn.XLOOKUP(A1182,'Country Code &amp; Info'!A:A,'Country Code &amp; Info'!B:B)</f>
        <v>Luxembourg</v>
      </c>
      <c r="C1182" t="s">
        <v>626</v>
      </c>
      <c r="D1182" t="s">
        <v>625</v>
      </c>
      <c r="E1182" t="s">
        <v>624</v>
      </c>
      <c r="F1182" t="s">
        <v>623</v>
      </c>
      <c r="G1182">
        <v>2035</v>
      </c>
      <c r="H1182" s="6">
        <v>91169.65</v>
      </c>
      <c r="I1182" s="5">
        <f t="shared" si="18"/>
        <v>3.1613175596353793E-2</v>
      </c>
    </row>
    <row r="1183" spans="1:9" x14ac:dyDescent="0.2">
      <c r="A1183" t="s">
        <v>244</v>
      </c>
      <c r="B1183" t="str">
        <f>_xlfn.XLOOKUP(A1183,'Country Code &amp; Info'!A:A,'Country Code &amp; Info'!B:B)</f>
        <v>Luxembourg</v>
      </c>
      <c r="C1183" t="s">
        <v>626</v>
      </c>
      <c r="D1183" t="s">
        <v>625</v>
      </c>
      <c r="E1183" t="s">
        <v>624</v>
      </c>
      <c r="F1183" t="s">
        <v>623</v>
      </c>
      <c r="G1183">
        <v>2036</v>
      </c>
      <c r="H1183" s="6">
        <v>94052.79</v>
      </c>
      <c r="I1183" s="5">
        <f t="shared" si="18"/>
        <v>3.1623901155702683E-2</v>
      </c>
    </row>
    <row r="1184" spans="1:9" x14ac:dyDescent="0.2">
      <c r="A1184" t="s">
        <v>244</v>
      </c>
      <c r="B1184" t="str">
        <f>_xlfn.XLOOKUP(A1184,'Country Code &amp; Info'!A:A,'Country Code &amp; Info'!B:B)</f>
        <v>Luxembourg</v>
      </c>
      <c r="C1184" t="s">
        <v>626</v>
      </c>
      <c r="D1184" t="s">
        <v>625</v>
      </c>
      <c r="E1184" t="s">
        <v>624</v>
      </c>
      <c r="F1184" t="s">
        <v>623</v>
      </c>
      <c r="G1184">
        <v>2037</v>
      </c>
      <c r="H1184" s="6">
        <v>97013.79</v>
      </c>
      <c r="I1184" s="5">
        <f t="shared" si="18"/>
        <v>3.1482319663244551E-2</v>
      </c>
    </row>
    <row r="1185" spans="1:9" x14ac:dyDescent="0.2">
      <c r="A1185" t="s">
        <v>244</v>
      </c>
      <c r="B1185" t="str">
        <f>_xlfn.XLOOKUP(A1185,'Country Code &amp; Info'!A:A,'Country Code &amp; Info'!B:B)</f>
        <v>Luxembourg</v>
      </c>
      <c r="C1185" t="s">
        <v>626</v>
      </c>
      <c r="D1185" t="s">
        <v>625</v>
      </c>
      <c r="E1185" t="s">
        <v>624</v>
      </c>
      <c r="F1185" t="s">
        <v>623</v>
      </c>
      <c r="G1185">
        <v>2038</v>
      </c>
      <c r="H1185" s="6">
        <v>100052.7</v>
      </c>
      <c r="I1185" s="5">
        <f t="shared" si="18"/>
        <v>3.1324515823987431E-2</v>
      </c>
    </row>
    <row r="1186" spans="1:9" x14ac:dyDescent="0.2">
      <c r="A1186" t="s">
        <v>244</v>
      </c>
      <c r="B1186" t="str">
        <f>_xlfn.XLOOKUP(A1186,'Country Code &amp; Info'!A:A,'Country Code &amp; Info'!B:B)</f>
        <v>Luxembourg</v>
      </c>
      <c r="C1186" t="s">
        <v>626</v>
      </c>
      <c r="D1186" t="s">
        <v>625</v>
      </c>
      <c r="E1186" t="s">
        <v>624</v>
      </c>
      <c r="F1186" t="s">
        <v>623</v>
      </c>
      <c r="G1186">
        <v>2039</v>
      </c>
      <c r="H1186" s="6">
        <v>103166.2</v>
      </c>
      <c r="I1186" s="5">
        <f t="shared" si="18"/>
        <v>3.1118600497537896E-2</v>
      </c>
    </row>
    <row r="1187" spans="1:9" x14ac:dyDescent="0.2">
      <c r="A1187" t="s">
        <v>244</v>
      </c>
      <c r="B1187" t="str">
        <f>_xlfn.XLOOKUP(A1187,'Country Code &amp; Info'!A:A,'Country Code &amp; Info'!B:B)</f>
        <v>Luxembourg</v>
      </c>
      <c r="C1187" t="s">
        <v>626</v>
      </c>
      <c r="D1187" t="s">
        <v>625</v>
      </c>
      <c r="E1187" t="s">
        <v>624</v>
      </c>
      <c r="F1187" t="s">
        <v>623</v>
      </c>
      <c r="G1187">
        <v>2040</v>
      </c>
      <c r="H1187" s="6">
        <v>106348.8</v>
      </c>
      <c r="I1187" s="5">
        <f t="shared" si="18"/>
        <v>3.0849251014382739E-2</v>
      </c>
    </row>
    <row r="1188" spans="1:9" x14ac:dyDescent="0.2">
      <c r="A1188" t="s">
        <v>244</v>
      </c>
      <c r="B1188" t="str">
        <f>_xlfn.XLOOKUP(A1188,'Country Code &amp; Info'!A:A,'Country Code &amp; Info'!B:B)</f>
        <v>Luxembourg</v>
      </c>
      <c r="C1188" t="s">
        <v>626</v>
      </c>
      <c r="D1188" t="s">
        <v>625</v>
      </c>
      <c r="E1188" t="s">
        <v>624</v>
      </c>
      <c r="F1188" t="s">
        <v>623</v>
      </c>
      <c r="G1188">
        <v>2041</v>
      </c>
      <c r="H1188" s="6">
        <v>109596.7</v>
      </c>
      <c r="I1188" s="5">
        <f t="shared" si="18"/>
        <v>3.0540071914304523E-2</v>
      </c>
    </row>
    <row r="1189" spans="1:9" x14ac:dyDescent="0.2">
      <c r="A1189" t="s">
        <v>244</v>
      </c>
      <c r="B1189" t="str">
        <f>_xlfn.XLOOKUP(A1189,'Country Code &amp; Info'!A:A,'Country Code &amp; Info'!B:B)</f>
        <v>Luxembourg</v>
      </c>
      <c r="C1189" t="s">
        <v>626</v>
      </c>
      <c r="D1189" t="s">
        <v>625</v>
      </c>
      <c r="E1189" t="s">
        <v>624</v>
      </c>
      <c r="F1189" t="s">
        <v>623</v>
      </c>
      <c r="G1189">
        <v>2042</v>
      </c>
      <c r="H1189" s="6">
        <v>112912.5</v>
      </c>
      <c r="I1189" s="5">
        <f t="shared" si="18"/>
        <v>3.0254560584397128E-2</v>
      </c>
    </row>
    <row r="1190" spans="1:9" x14ac:dyDescent="0.2">
      <c r="A1190" t="s">
        <v>244</v>
      </c>
      <c r="B1190" t="str">
        <f>_xlfn.XLOOKUP(A1190,'Country Code &amp; Info'!A:A,'Country Code &amp; Info'!B:B)</f>
        <v>Luxembourg</v>
      </c>
      <c r="C1190" t="s">
        <v>626</v>
      </c>
      <c r="D1190" t="s">
        <v>625</v>
      </c>
      <c r="E1190" t="s">
        <v>624</v>
      </c>
      <c r="F1190" t="s">
        <v>623</v>
      </c>
      <c r="G1190">
        <v>2043</v>
      </c>
      <c r="H1190" s="6">
        <v>116301</v>
      </c>
      <c r="I1190" s="5">
        <f t="shared" si="18"/>
        <v>3.0009963467286571E-2</v>
      </c>
    </row>
    <row r="1191" spans="1:9" x14ac:dyDescent="0.2">
      <c r="A1191" t="s">
        <v>244</v>
      </c>
      <c r="B1191" t="str">
        <f>_xlfn.XLOOKUP(A1191,'Country Code &amp; Info'!A:A,'Country Code &amp; Info'!B:B)</f>
        <v>Luxembourg</v>
      </c>
      <c r="C1191" t="s">
        <v>626</v>
      </c>
      <c r="D1191" t="s">
        <v>625</v>
      </c>
      <c r="E1191" t="s">
        <v>624</v>
      </c>
      <c r="F1191" t="s">
        <v>623</v>
      </c>
      <c r="G1191">
        <v>2044</v>
      </c>
      <c r="H1191" s="6">
        <v>119765.8</v>
      </c>
      <c r="I1191" s="5">
        <f t="shared" si="18"/>
        <v>2.9791661292680294E-2</v>
      </c>
    </row>
    <row r="1192" spans="1:9" x14ac:dyDescent="0.2">
      <c r="A1192" t="s">
        <v>244</v>
      </c>
      <c r="B1192" t="str">
        <f>_xlfn.XLOOKUP(A1192,'Country Code &amp; Info'!A:A,'Country Code &amp; Info'!B:B)</f>
        <v>Luxembourg</v>
      </c>
      <c r="C1192" t="s">
        <v>626</v>
      </c>
      <c r="D1192" t="s">
        <v>625</v>
      </c>
      <c r="E1192" t="s">
        <v>624</v>
      </c>
      <c r="F1192" t="s">
        <v>623</v>
      </c>
      <c r="G1192">
        <v>2045</v>
      </c>
      <c r="H1192" s="6">
        <v>123307.9</v>
      </c>
      <c r="I1192" s="5">
        <f t="shared" si="18"/>
        <v>2.9575220972932081E-2</v>
      </c>
    </row>
    <row r="1193" spans="1:9" x14ac:dyDescent="0.2">
      <c r="A1193" t="s">
        <v>244</v>
      </c>
      <c r="B1193" t="str">
        <f>_xlfn.XLOOKUP(A1193,'Country Code &amp; Info'!A:A,'Country Code &amp; Info'!B:B)</f>
        <v>Luxembourg</v>
      </c>
      <c r="C1193" t="s">
        <v>626</v>
      </c>
      <c r="D1193" t="s">
        <v>625</v>
      </c>
      <c r="E1193" t="s">
        <v>624</v>
      </c>
      <c r="F1193" t="s">
        <v>623</v>
      </c>
      <c r="G1193">
        <v>2046</v>
      </c>
      <c r="H1193" s="6">
        <v>126927.3</v>
      </c>
      <c r="I1193" s="5">
        <f t="shared" si="18"/>
        <v>2.9352539456109605E-2</v>
      </c>
    </row>
    <row r="1194" spans="1:9" x14ac:dyDescent="0.2">
      <c r="A1194" t="s">
        <v>244</v>
      </c>
      <c r="B1194" t="str">
        <f>_xlfn.XLOOKUP(A1194,'Country Code &amp; Info'!A:A,'Country Code &amp; Info'!B:B)</f>
        <v>Luxembourg</v>
      </c>
      <c r="C1194" t="s">
        <v>626</v>
      </c>
      <c r="D1194" t="s">
        <v>625</v>
      </c>
      <c r="E1194" t="s">
        <v>624</v>
      </c>
      <c r="F1194" t="s">
        <v>623</v>
      </c>
      <c r="G1194">
        <v>2047</v>
      </c>
      <c r="H1194" s="6">
        <v>130646.3</v>
      </c>
      <c r="I1194" s="5">
        <f t="shared" si="18"/>
        <v>2.9300237222410042E-2</v>
      </c>
    </row>
    <row r="1195" spans="1:9" x14ac:dyDescent="0.2">
      <c r="A1195" t="s">
        <v>244</v>
      </c>
      <c r="B1195" t="str">
        <f>_xlfn.XLOOKUP(A1195,'Country Code &amp; Info'!A:A,'Country Code &amp; Info'!B:B)</f>
        <v>Luxembourg</v>
      </c>
      <c r="C1195" t="s">
        <v>626</v>
      </c>
      <c r="D1195" t="s">
        <v>625</v>
      </c>
      <c r="E1195" t="s">
        <v>624</v>
      </c>
      <c r="F1195" t="s">
        <v>623</v>
      </c>
      <c r="G1195">
        <v>2048</v>
      </c>
      <c r="H1195" s="6">
        <v>134468.5</v>
      </c>
      <c r="I1195" s="5">
        <f t="shared" si="18"/>
        <v>2.9256090681481162E-2</v>
      </c>
    </row>
    <row r="1196" spans="1:9" x14ac:dyDescent="0.2">
      <c r="A1196" t="s">
        <v>244</v>
      </c>
      <c r="B1196" t="str">
        <f>_xlfn.XLOOKUP(A1196,'Country Code &amp; Info'!A:A,'Country Code &amp; Info'!B:B)</f>
        <v>Luxembourg</v>
      </c>
      <c r="C1196" t="s">
        <v>626</v>
      </c>
      <c r="D1196" t="s">
        <v>625</v>
      </c>
      <c r="E1196" t="s">
        <v>624</v>
      </c>
      <c r="F1196" t="s">
        <v>623</v>
      </c>
      <c r="G1196">
        <v>2049</v>
      </c>
      <c r="H1196" s="6">
        <v>138394.70000000001</v>
      </c>
      <c r="I1196" s="5">
        <f t="shared" si="18"/>
        <v>2.9197916240606636E-2</v>
      </c>
    </row>
    <row r="1197" spans="1:9" x14ac:dyDescent="0.2">
      <c r="A1197" t="s">
        <v>244</v>
      </c>
      <c r="B1197" t="str">
        <f>_xlfn.XLOOKUP(A1197,'Country Code &amp; Info'!A:A,'Country Code &amp; Info'!B:B)</f>
        <v>Luxembourg</v>
      </c>
      <c r="C1197" t="s">
        <v>626</v>
      </c>
      <c r="D1197" t="s">
        <v>625</v>
      </c>
      <c r="E1197" t="s">
        <v>624</v>
      </c>
      <c r="F1197" t="s">
        <v>623</v>
      </c>
      <c r="G1197">
        <v>2050</v>
      </c>
      <c r="H1197" s="6">
        <v>142423.5</v>
      </c>
      <c r="I1197" s="5">
        <f t="shared" si="18"/>
        <v>2.9110941387206157E-2</v>
      </c>
    </row>
    <row r="1198" spans="1:9" x14ac:dyDescent="0.2">
      <c r="A1198" t="s">
        <v>244</v>
      </c>
      <c r="B1198" t="str">
        <f>_xlfn.XLOOKUP(A1198,'Country Code &amp; Info'!A:A,'Country Code &amp; Info'!B:B)</f>
        <v>Luxembourg</v>
      </c>
      <c r="C1198" t="s">
        <v>626</v>
      </c>
      <c r="D1198" t="s">
        <v>625</v>
      </c>
      <c r="E1198" t="s">
        <v>624</v>
      </c>
      <c r="F1198" t="s">
        <v>623</v>
      </c>
      <c r="G1198">
        <v>2051</v>
      </c>
      <c r="H1198" s="6">
        <v>146555</v>
      </c>
      <c r="I1198" s="5">
        <f t="shared" si="18"/>
        <v>2.9008555470129593E-2</v>
      </c>
    </row>
    <row r="1199" spans="1:9" x14ac:dyDescent="0.2">
      <c r="A1199" t="s">
        <v>244</v>
      </c>
      <c r="B1199" t="str">
        <f>_xlfn.XLOOKUP(A1199,'Country Code &amp; Info'!A:A,'Country Code &amp; Info'!B:B)</f>
        <v>Luxembourg</v>
      </c>
      <c r="C1199" t="s">
        <v>626</v>
      </c>
      <c r="D1199" t="s">
        <v>625</v>
      </c>
      <c r="E1199" t="s">
        <v>624</v>
      </c>
      <c r="F1199" t="s">
        <v>623</v>
      </c>
      <c r="G1199">
        <v>2052</v>
      </c>
      <c r="H1199" s="6">
        <v>150774.29999999999</v>
      </c>
      <c r="I1199" s="5">
        <f t="shared" si="18"/>
        <v>2.8789874108696267E-2</v>
      </c>
    </row>
    <row r="1200" spans="1:9" x14ac:dyDescent="0.2">
      <c r="A1200" t="s">
        <v>244</v>
      </c>
      <c r="B1200" t="str">
        <f>_xlfn.XLOOKUP(A1200,'Country Code &amp; Info'!A:A,'Country Code &amp; Info'!B:B)</f>
        <v>Luxembourg</v>
      </c>
      <c r="C1200" t="s">
        <v>626</v>
      </c>
      <c r="D1200" t="s">
        <v>625</v>
      </c>
      <c r="E1200" t="s">
        <v>624</v>
      </c>
      <c r="F1200" t="s">
        <v>623</v>
      </c>
      <c r="G1200">
        <v>2053</v>
      </c>
      <c r="H1200" s="6">
        <v>155086.1</v>
      </c>
      <c r="I1200" s="5">
        <f t="shared" si="18"/>
        <v>2.8597711944277071E-2</v>
      </c>
    </row>
    <row r="1201" spans="1:9" x14ac:dyDescent="0.2">
      <c r="A1201" t="s">
        <v>244</v>
      </c>
      <c r="B1201" t="str">
        <f>_xlfn.XLOOKUP(A1201,'Country Code &amp; Info'!A:A,'Country Code &amp; Info'!B:B)</f>
        <v>Luxembourg</v>
      </c>
      <c r="C1201" t="s">
        <v>626</v>
      </c>
      <c r="D1201" t="s">
        <v>625</v>
      </c>
      <c r="E1201" t="s">
        <v>624</v>
      </c>
      <c r="F1201" t="s">
        <v>623</v>
      </c>
      <c r="G1201">
        <v>2054</v>
      </c>
      <c r="H1201" s="6">
        <v>159492</v>
      </c>
      <c r="I1201" s="5">
        <f t="shared" si="18"/>
        <v>2.8409380337760748E-2</v>
      </c>
    </row>
    <row r="1202" spans="1:9" x14ac:dyDescent="0.2">
      <c r="A1202" t="s">
        <v>244</v>
      </c>
      <c r="B1202" t="str">
        <f>_xlfn.XLOOKUP(A1202,'Country Code &amp; Info'!A:A,'Country Code &amp; Info'!B:B)</f>
        <v>Luxembourg</v>
      </c>
      <c r="C1202" t="s">
        <v>626</v>
      </c>
      <c r="D1202" t="s">
        <v>625</v>
      </c>
      <c r="E1202" t="s">
        <v>624</v>
      </c>
      <c r="F1202" t="s">
        <v>623</v>
      </c>
      <c r="G1202">
        <v>2055</v>
      </c>
      <c r="H1202" s="6">
        <v>163991.20000000001</v>
      </c>
      <c r="I1202" s="5">
        <f t="shared" si="18"/>
        <v>2.8209565370050038E-2</v>
      </c>
    </row>
    <row r="1203" spans="1:9" x14ac:dyDescent="0.2">
      <c r="A1203" t="s">
        <v>244</v>
      </c>
      <c r="B1203" t="str">
        <f>_xlfn.XLOOKUP(A1203,'Country Code &amp; Info'!A:A,'Country Code &amp; Info'!B:B)</f>
        <v>Luxembourg</v>
      </c>
      <c r="C1203" t="s">
        <v>626</v>
      </c>
      <c r="D1203" t="s">
        <v>625</v>
      </c>
      <c r="E1203" t="s">
        <v>624</v>
      </c>
      <c r="F1203" t="s">
        <v>623</v>
      </c>
      <c r="G1203">
        <v>2056</v>
      </c>
      <c r="H1203" s="6">
        <v>168584.8</v>
      </c>
      <c r="I1203" s="5">
        <f t="shared" si="18"/>
        <v>2.8011259140734213E-2</v>
      </c>
    </row>
    <row r="1204" spans="1:9" x14ac:dyDescent="0.2">
      <c r="A1204" t="s">
        <v>244</v>
      </c>
      <c r="B1204" t="str">
        <f>_xlfn.XLOOKUP(A1204,'Country Code &amp; Info'!A:A,'Country Code &amp; Info'!B:B)</f>
        <v>Luxembourg</v>
      </c>
      <c r="C1204" t="s">
        <v>626</v>
      </c>
      <c r="D1204" t="s">
        <v>625</v>
      </c>
      <c r="E1204" t="s">
        <v>624</v>
      </c>
      <c r="F1204" t="s">
        <v>623</v>
      </c>
      <c r="G1204">
        <v>2057</v>
      </c>
      <c r="H1204" s="6">
        <v>173281.3</v>
      </c>
      <c r="I1204" s="5">
        <f t="shared" si="18"/>
        <v>2.785838343670366E-2</v>
      </c>
    </row>
    <row r="1205" spans="1:9" x14ac:dyDescent="0.2">
      <c r="A1205" t="s">
        <v>244</v>
      </c>
      <c r="B1205" t="str">
        <f>_xlfn.XLOOKUP(A1205,'Country Code &amp; Info'!A:A,'Country Code &amp; Info'!B:B)</f>
        <v>Luxembourg</v>
      </c>
      <c r="C1205" t="s">
        <v>626</v>
      </c>
      <c r="D1205" t="s">
        <v>625</v>
      </c>
      <c r="E1205" t="s">
        <v>624</v>
      </c>
      <c r="F1205" t="s">
        <v>623</v>
      </c>
      <c r="G1205">
        <v>2058</v>
      </c>
      <c r="H1205" s="6">
        <v>178091</v>
      </c>
      <c r="I1205" s="5">
        <f t="shared" si="18"/>
        <v>2.7756601549042026E-2</v>
      </c>
    </row>
    <row r="1206" spans="1:9" x14ac:dyDescent="0.2">
      <c r="A1206" t="s">
        <v>244</v>
      </c>
      <c r="B1206" t="str">
        <f>_xlfn.XLOOKUP(A1206,'Country Code &amp; Info'!A:A,'Country Code &amp; Info'!B:B)</f>
        <v>Luxembourg</v>
      </c>
      <c r="C1206" t="s">
        <v>626</v>
      </c>
      <c r="D1206" t="s">
        <v>625</v>
      </c>
      <c r="E1206" t="s">
        <v>624</v>
      </c>
      <c r="F1206" t="s">
        <v>623</v>
      </c>
      <c r="G1206">
        <v>2059</v>
      </c>
      <c r="H1206" s="6">
        <v>183022.8</v>
      </c>
      <c r="I1206" s="5">
        <f t="shared" si="18"/>
        <v>2.769258412833886E-2</v>
      </c>
    </row>
    <row r="1207" spans="1:9" x14ac:dyDescent="0.2">
      <c r="A1207" t="s">
        <v>244</v>
      </c>
      <c r="B1207" t="str">
        <f>_xlfn.XLOOKUP(A1207,'Country Code &amp; Info'!A:A,'Country Code &amp; Info'!B:B)</f>
        <v>Luxembourg</v>
      </c>
      <c r="C1207" t="s">
        <v>626</v>
      </c>
      <c r="D1207" t="s">
        <v>625</v>
      </c>
      <c r="E1207" t="s">
        <v>624</v>
      </c>
      <c r="F1207" t="s">
        <v>623</v>
      </c>
      <c r="G1207">
        <v>2060</v>
      </c>
      <c r="H1207" s="6">
        <v>188082.8</v>
      </c>
      <c r="I1207" s="5">
        <f t="shared" si="18"/>
        <v>2.764682870112356E-2</v>
      </c>
    </row>
    <row r="1208" spans="1:9" x14ac:dyDescent="0.2">
      <c r="A1208" t="s">
        <v>224</v>
      </c>
      <c r="B1208" t="str">
        <f>_xlfn.XLOOKUP(A1208,'Country Code &amp; Info'!A:A,'Country Code &amp; Info'!B:B)</f>
        <v>Mexico</v>
      </c>
      <c r="C1208" t="s">
        <v>626</v>
      </c>
      <c r="D1208" t="s">
        <v>625</v>
      </c>
      <c r="E1208" t="s">
        <v>624</v>
      </c>
      <c r="F1208" t="s">
        <v>623</v>
      </c>
      <c r="G1208">
        <v>1990</v>
      </c>
      <c r="H1208" s="6">
        <v>1078103.6072172001</v>
      </c>
      <c r="I1208" s="5">
        <f t="shared" si="18"/>
        <v>0</v>
      </c>
    </row>
    <row r="1209" spans="1:9" x14ac:dyDescent="0.2">
      <c r="A1209" t="s">
        <v>224</v>
      </c>
      <c r="B1209" t="str">
        <f>_xlfn.XLOOKUP(A1209,'Country Code &amp; Info'!A:A,'Country Code &amp; Info'!B:B)</f>
        <v>Mexico</v>
      </c>
      <c r="C1209" t="s">
        <v>626</v>
      </c>
      <c r="D1209" t="s">
        <v>625</v>
      </c>
      <c r="E1209" t="s">
        <v>624</v>
      </c>
      <c r="F1209" t="s">
        <v>623</v>
      </c>
      <c r="G1209">
        <v>1991</v>
      </c>
      <c r="H1209" s="6">
        <v>1123314.96495506</v>
      </c>
      <c r="I1209" s="5">
        <f t="shared" si="18"/>
        <v>4.1936004513109415E-2</v>
      </c>
    </row>
    <row r="1210" spans="1:9" x14ac:dyDescent="0.2">
      <c r="A1210" t="s">
        <v>224</v>
      </c>
      <c r="B1210" t="str">
        <f>_xlfn.XLOOKUP(A1210,'Country Code &amp; Info'!A:A,'Country Code &amp; Info'!B:B)</f>
        <v>Mexico</v>
      </c>
      <c r="C1210" t="s">
        <v>626</v>
      </c>
      <c r="D1210" t="s">
        <v>625</v>
      </c>
      <c r="E1210" t="s">
        <v>624</v>
      </c>
      <c r="F1210" t="s">
        <v>623</v>
      </c>
      <c r="G1210">
        <v>1992</v>
      </c>
      <c r="H1210" s="6">
        <v>1163409.94125309</v>
      </c>
      <c r="I1210" s="5">
        <f t="shared" si="18"/>
        <v>3.5693440886042094E-2</v>
      </c>
    </row>
    <row r="1211" spans="1:9" x14ac:dyDescent="0.2">
      <c r="A1211" t="s">
        <v>224</v>
      </c>
      <c r="B1211" t="str">
        <f>_xlfn.XLOOKUP(A1211,'Country Code &amp; Info'!A:A,'Country Code &amp; Info'!B:B)</f>
        <v>Mexico</v>
      </c>
      <c r="C1211" t="s">
        <v>626</v>
      </c>
      <c r="D1211" t="s">
        <v>625</v>
      </c>
      <c r="E1211" t="s">
        <v>624</v>
      </c>
      <c r="F1211" t="s">
        <v>623</v>
      </c>
      <c r="G1211">
        <v>1993</v>
      </c>
      <c r="H1211" s="6">
        <v>1186090.5397336399</v>
      </c>
      <c r="I1211" s="5">
        <f t="shared" si="18"/>
        <v>1.9494932677058818E-2</v>
      </c>
    </row>
    <row r="1212" spans="1:9" x14ac:dyDescent="0.2">
      <c r="A1212" t="s">
        <v>224</v>
      </c>
      <c r="B1212" t="str">
        <f>_xlfn.XLOOKUP(A1212,'Country Code &amp; Info'!A:A,'Country Code &amp; Info'!B:B)</f>
        <v>Mexico</v>
      </c>
      <c r="C1212" t="s">
        <v>626</v>
      </c>
      <c r="D1212" t="s">
        <v>625</v>
      </c>
      <c r="E1212" t="s">
        <v>624</v>
      </c>
      <c r="F1212" t="s">
        <v>623</v>
      </c>
      <c r="G1212">
        <v>1994</v>
      </c>
      <c r="H1212" s="6">
        <v>1244534.0555065901</v>
      </c>
      <c r="I1212" s="5">
        <f t="shared" si="18"/>
        <v>4.9274076316361715E-2</v>
      </c>
    </row>
    <row r="1213" spans="1:9" x14ac:dyDescent="0.2">
      <c r="A1213" t="s">
        <v>224</v>
      </c>
      <c r="B1213" t="str">
        <f>_xlfn.XLOOKUP(A1213,'Country Code &amp; Info'!A:A,'Country Code &amp; Info'!B:B)</f>
        <v>Mexico</v>
      </c>
      <c r="C1213" t="s">
        <v>626</v>
      </c>
      <c r="D1213" t="s">
        <v>625</v>
      </c>
      <c r="E1213" t="s">
        <v>624</v>
      </c>
      <c r="F1213" t="s">
        <v>623</v>
      </c>
      <c r="G1213">
        <v>1995</v>
      </c>
      <c r="H1213" s="6">
        <v>1166243.8729347601</v>
      </c>
      <c r="I1213" s="5">
        <f t="shared" si="18"/>
        <v>-6.2907223973040938E-2</v>
      </c>
    </row>
    <row r="1214" spans="1:9" x14ac:dyDescent="0.2">
      <c r="A1214" t="s">
        <v>224</v>
      </c>
      <c r="B1214" t="str">
        <f>_xlfn.XLOOKUP(A1214,'Country Code &amp; Info'!A:A,'Country Code &amp; Info'!B:B)</f>
        <v>Mexico</v>
      </c>
      <c r="C1214" t="s">
        <v>626</v>
      </c>
      <c r="D1214" t="s">
        <v>625</v>
      </c>
      <c r="E1214" t="s">
        <v>624</v>
      </c>
      <c r="F1214" t="s">
        <v>623</v>
      </c>
      <c r="G1214">
        <v>1996</v>
      </c>
      <c r="H1214" s="6">
        <v>1242270.14693795</v>
      </c>
      <c r="I1214" s="5">
        <f t="shared" si="18"/>
        <v>6.5189001861056584E-2</v>
      </c>
    </row>
    <row r="1215" spans="1:9" x14ac:dyDescent="0.2">
      <c r="A1215" t="s">
        <v>224</v>
      </c>
      <c r="B1215" t="str">
        <f>_xlfn.XLOOKUP(A1215,'Country Code &amp; Info'!A:A,'Country Code &amp; Info'!B:B)</f>
        <v>Mexico</v>
      </c>
      <c r="C1215" t="s">
        <v>626</v>
      </c>
      <c r="D1215" t="s">
        <v>625</v>
      </c>
      <c r="E1215" t="s">
        <v>624</v>
      </c>
      <c r="F1215" t="s">
        <v>623</v>
      </c>
      <c r="G1215">
        <v>1997</v>
      </c>
      <c r="H1215" s="6">
        <v>1330271.26663576</v>
      </c>
      <c r="I1215" s="5">
        <f t="shared" si="18"/>
        <v>7.0838955532113834E-2</v>
      </c>
    </row>
    <row r="1216" spans="1:9" x14ac:dyDescent="0.2">
      <c r="A1216" t="s">
        <v>224</v>
      </c>
      <c r="B1216" t="str">
        <f>_xlfn.XLOOKUP(A1216,'Country Code &amp; Info'!A:A,'Country Code &amp; Info'!B:B)</f>
        <v>Mexico</v>
      </c>
      <c r="C1216" t="s">
        <v>626</v>
      </c>
      <c r="D1216" t="s">
        <v>625</v>
      </c>
      <c r="E1216" t="s">
        <v>624</v>
      </c>
      <c r="F1216" t="s">
        <v>623</v>
      </c>
      <c r="G1216">
        <v>1998</v>
      </c>
      <c r="H1216" s="6">
        <v>1399379.7958154399</v>
      </c>
      <c r="I1216" s="5">
        <f t="shared" si="18"/>
        <v>5.1950704275868897E-2</v>
      </c>
    </row>
    <row r="1217" spans="1:9" x14ac:dyDescent="0.2">
      <c r="A1217" t="s">
        <v>224</v>
      </c>
      <c r="B1217" t="str">
        <f>_xlfn.XLOOKUP(A1217,'Country Code &amp; Info'!A:A,'Country Code &amp; Info'!B:B)</f>
        <v>Mexico</v>
      </c>
      <c r="C1217" t="s">
        <v>626</v>
      </c>
      <c r="D1217" t="s">
        <v>625</v>
      </c>
      <c r="E1217" t="s">
        <v>624</v>
      </c>
      <c r="F1217" t="s">
        <v>623</v>
      </c>
      <c r="G1217">
        <v>1999</v>
      </c>
      <c r="H1217" s="6">
        <v>1437776.00439408</v>
      </c>
      <c r="I1217" s="5">
        <f t="shared" si="18"/>
        <v>2.7438018394617458E-2</v>
      </c>
    </row>
    <row r="1218" spans="1:9" x14ac:dyDescent="0.2">
      <c r="A1218" t="s">
        <v>224</v>
      </c>
      <c r="B1218" t="str">
        <f>_xlfn.XLOOKUP(A1218,'Country Code &amp; Info'!A:A,'Country Code &amp; Info'!B:B)</f>
        <v>Mexico</v>
      </c>
      <c r="C1218" t="s">
        <v>626</v>
      </c>
      <c r="D1218" t="s">
        <v>625</v>
      </c>
      <c r="E1218" t="s">
        <v>624</v>
      </c>
      <c r="F1218" t="s">
        <v>623</v>
      </c>
      <c r="G1218">
        <v>2000</v>
      </c>
      <c r="H1218" s="6">
        <v>1505228.1309295199</v>
      </c>
      <c r="I1218" s="5">
        <f t="shared" si="18"/>
        <v>4.6914210787560195E-2</v>
      </c>
    </row>
    <row r="1219" spans="1:9" x14ac:dyDescent="0.2">
      <c r="A1219" t="s">
        <v>224</v>
      </c>
      <c r="B1219" t="str">
        <f>_xlfn.XLOOKUP(A1219,'Country Code &amp; Info'!A:A,'Country Code &amp; Info'!B:B)</f>
        <v>Mexico</v>
      </c>
      <c r="C1219" t="s">
        <v>626</v>
      </c>
      <c r="D1219" t="s">
        <v>625</v>
      </c>
      <c r="E1219" t="s">
        <v>624</v>
      </c>
      <c r="F1219" t="s">
        <v>623</v>
      </c>
      <c r="G1219">
        <v>2001</v>
      </c>
      <c r="H1219" s="6">
        <v>1502489.7280647601</v>
      </c>
      <c r="I1219" s="5">
        <f t="shared" ref="I1219:I1282" si="19">IF(A1219=A1218, H1219/H1218-1, 0)</f>
        <v>-1.8192610199683212E-3</v>
      </c>
    </row>
    <row r="1220" spans="1:9" x14ac:dyDescent="0.2">
      <c r="A1220" t="s">
        <v>224</v>
      </c>
      <c r="B1220" t="str">
        <f>_xlfn.XLOOKUP(A1220,'Country Code &amp; Info'!A:A,'Country Code &amp; Info'!B:B)</f>
        <v>Mexico</v>
      </c>
      <c r="C1220" t="s">
        <v>626</v>
      </c>
      <c r="D1220" t="s">
        <v>625</v>
      </c>
      <c r="E1220" t="s">
        <v>624</v>
      </c>
      <c r="F1220" t="s">
        <v>623</v>
      </c>
      <c r="G1220">
        <v>2002</v>
      </c>
      <c r="H1220" s="6">
        <v>1501757.5699819501</v>
      </c>
      <c r="I1220" s="5">
        <f t="shared" si="19"/>
        <v>-4.8729656458490478E-4</v>
      </c>
    </row>
    <row r="1221" spans="1:9" x14ac:dyDescent="0.2">
      <c r="A1221" t="s">
        <v>224</v>
      </c>
      <c r="B1221" t="str">
        <f>_xlfn.XLOOKUP(A1221,'Country Code &amp; Info'!A:A,'Country Code &amp; Info'!B:B)</f>
        <v>Mexico</v>
      </c>
      <c r="C1221" t="s">
        <v>626</v>
      </c>
      <c r="D1221" t="s">
        <v>625</v>
      </c>
      <c r="E1221" t="s">
        <v>624</v>
      </c>
      <c r="F1221" t="s">
        <v>623</v>
      </c>
      <c r="G1221">
        <v>2003</v>
      </c>
      <c r="H1221" s="6">
        <v>1523781.59313303</v>
      </c>
      <c r="I1221" s="5">
        <f t="shared" si="19"/>
        <v>1.4665498340950434E-2</v>
      </c>
    </row>
    <row r="1222" spans="1:9" x14ac:dyDescent="0.2">
      <c r="A1222" t="s">
        <v>224</v>
      </c>
      <c r="B1222" t="str">
        <f>_xlfn.XLOOKUP(A1222,'Country Code &amp; Info'!A:A,'Country Code &amp; Info'!B:B)</f>
        <v>Mexico</v>
      </c>
      <c r="C1222" t="s">
        <v>626</v>
      </c>
      <c r="D1222" t="s">
        <v>625</v>
      </c>
      <c r="E1222" t="s">
        <v>624</v>
      </c>
      <c r="F1222" t="s">
        <v>623</v>
      </c>
      <c r="G1222">
        <v>2004</v>
      </c>
      <c r="H1222" s="6">
        <v>1579858.84486015</v>
      </c>
      <c r="I1222" s="5">
        <f t="shared" si="19"/>
        <v>3.6801370996889515E-2</v>
      </c>
    </row>
    <row r="1223" spans="1:9" x14ac:dyDescent="0.2">
      <c r="A1223" t="s">
        <v>224</v>
      </c>
      <c r="B1223" t="str">
        <f>_xlfn.XLOOKUP(A1223,'Country Code &amp; Info'!A:A,'Country Code &amp; Info'!B:B)</f>
        <v>Mexico</v>
      </c>
      <c r="C1223" t="s">
        <v>626</v>
      </c>
      <c r="D1223" t="s">
        <v>625</v>
      </c>
      <c r="E1223" t="s">
        <v>624</v>
      </c>
      <c r="F1223" t="s">
        <v>623</v>
      </c>
      <c r="G1223">
        <v>2005</v>
      </c>
      <c r="H1223" s="6">
        <v>1619567.9056307101</v>
      </c>
      <c r="I1223" s="5">
        <f t="shared" si="19"/>
        <v>2.5134562432427288E-2</v>
      </c>
    </row>
    <row r="1224" spans="1:9" x14ac:dyDescent="0.2">
      <c r="A1224" t="s">
        <v>224</v>
      </c>
      <c r="B1224" t="str">
        <f>_xlfn.XLOOKUP(A1224,'Country Code &amp; Info'!A:A,'Country Code &amp; Info'!B:B)</f>
        <v>Mexico</v>
      </c>
      <c r="C1224" t="s">
        <v>626</v>
      </c>
      <c r="D1224" t="s">
        <v>625</v>
      </c>
      <c r="E1224" t="s">
        <v>624</v>
      </c>
      <c r="F1224" t="s">
        <v>623</v>
      </c>
      <c r="G1224">
        <v>2006</v>
      </c>
      <c r="H1224" s="6">
        <v>1692404.87614749</v>
      </c>
      <c r="I1224" s="5">
        <f t="shared" si="19"/>
        <v>4.4973088354955282E-2</v>
      </c>
    </row>
    <row r="1225" spans="1:9" x14ac:dyDescent="0.2">
      <c r="A1225" t="s">
        <v>224</v>
      </c>
      <c r="B1225" t="str">
        <f>_xlfn.XLOOKUP(A1225,'Country Code &amp; Info'!A:A,'Country Code &amp; Info'!B:B)</f>
        <v>Mexico</v>
      </c>
      <c r="C1225" t="s">
        <v>626</v>
      </c>
      <c r="D1225" t="s">
        <v>625</v>
      </c>
      <c r="E1225" t="s">
        <v>624</v>
      </c>
      <c r="F1225" t="s">
        <v>623</v>
      </c>
      <c r="G1225">
        <v>2007</v>
      </c>
      <c r="H1225" s="6">
        <v>1731028.3964219601</v>
      </c>
      <c r="I1225" s="5">
        <f t="shared" si="19"/>
        <v>2.2821678676789636E-2</v>
      </c>
    </row>
    <row r="1226" spans="1:9" x14ac:dyDescent="0.2">
      <c r="A1226" t="s">
        <v>224</v>
      </c>
      <c r="B1226" t="str">
        <f>_xlfn.XLOOKUP(A1226,'Country Code &amp; Info'!A:A,'Country Code &amp; Info'!B:B)</f>
        <v>Mexico</v>
      </c>
      <c r="C1226" t="s">
        <v>626</v>
      </c>
      <c r="D1226" t="s">
        <v>625</v>
      </c>
      <c r="E1226" t="s">
        <v>624</v>
      </c>
      <c r="F1226" t="s">
        <v>623</v>
      </c>
      <c r="G1226">
        <v>2008</v>
      </c>
      <c r="H1226" s="6">
        <v>1746944.01719509</v>
      </c>
      <c r="I1226" s="5">
        <f t="shared" si="19"/>
        <v>9.1943152440638887E-3</v>
      </c>
    </row>
    <row r="1227" spans="1:9" x14ac:dyDescent="0.2">
      <c r="A1227" t="s">
        <v>224</v>
      </c>
      <c r="B1227" t="str">
        <f>_xlfn.XLOOKUP(A1227,'Country Code &amp; Info'!A:A,'Country Code &amp; Info'!B:B)</f>
        <v>Mexico</v>
      </c>
      <c r="C1227" t="s">
        <v>626</v>
      </c>
      <c r="D1227" t="s">
        <v>625</v>
      </c>
      <c r="E1227" t="s">
        <v>624</v>
      </c>
      <c r="F1227" t="s">
        <v>623</v>
      </c>
      <c r="G1227">
        <v>2009</v>
      </c>
      <c r="H1227" s="6">
        <v>1658341.2867847199</v>
      </c>
      <c r="I1227" s="5">
        <f t="shared" si="19"/>
        <v>-5.0718700506860781E-2</v>
      </c>
    </row>
    <row r="1228" spans="1:9" x14ac:dyDescent="0.2">
      <c r="A1228" t="s">
        <v>224</v>
      </c>
      <c r="B1228" t="str">
        <f>_xlfn.XLOOKUP(A1228,'Country Code &amp; Info'!A:A,'Country Code &amp; Info'!B:B)</f>
        <v>Mexico</v>
      </c>
      <c r="C1228" t="s">
        <v>626</v>
      </c>
      <c r="D1228" t="s">
        <v>625</v>
      </c>
      <c r="E1228" t="s">
        <v>624</v>
      </c>
      <c r="F1228" t="s">
        <v>623</v>
      </c>
      <c r="G1228">
        <v>2010</v>
      </c>
      <c r="H1228" s="6">
        <v>1743416.6325506601</v>
      </c>
      <c r="I1228" s="5">
        <f t="shared" si="19"/>
        <v>5.1301469995291837E-2</v>
      </c>
    </row>
    <row r="1229" spans="1:9" x14ac:dyDescent="0.2">
      <c r="A1229" t="s">
        <v>224</v>
      </c>
      <c r="B1229" t="str">
        <f>_xlfn.XLOOKUP(A1229,'Country Code &amp; Info'!A:A,'Country Code &amp; Info'!B:B)</f>
        <v>Mexico</v>
      </c>
      <c r="C1229" t="s">
        <v>626</v>
      </c>
      <c r="D1229" t="s">
        <v>625</v>
      </c>
      <c r="E1229" t="s">
        <v>624</v>
      </c>
      <c r="F1229" t="s">
        <v>623</v>
      </c>
      <c r="G1229">
        <v>2011</v>
      </c>
      <c r="H1229" s="6">
        <v>1807380.57372318</v>
      </c>
      <c r="I1229" s="5">
        <f t="shared" si="19"/>
        <v>3.6688844180027713E-2</v>
      </c>
    </row>
    <row r="1230" spans="1:9" x14ac:dyDescent="0.2">
      <c r="A1230" t="s">
        <v>224</v>
      </c>
      <c r="B1230" t="str">
        <f>_xlfn.XLOOKUP(A1230,'Country Code &amp; Info'!A:A,'Country Code &amp; Info'!B:B)</f>
        <v>Mexico</v>
      </c>
      <c r="C1230" t="s">
        <v>626</v>
      </c>
      <c r="D1230" t="s">
        <v>625</v>
      </c>
      <c r="E1230" t="s">
        <v>624</v>
      </c>
      <c r="F1230" t="s">
        <v>623</v>
      </c>
      <c r="G1230">
        <v>2012</v>
      </c>
      <c r="H1230" s="6">
        <v>1869263.5024905</v>
      </c>
      <c r="I1230" s="5">
        <f t="shared" si="19"/>
        <v>3.4239014000157164E-2</v>
      </c>
    </row>
    <row r="1231" spans="1:9" x14ac:dyDescent="0.2">
      <c r="A1231" t="s">
        <v>224</v>
      </c>
      <c r="B1231" t="str">
        <f>_xlfn.XLOOKUP(A1231,'Country Code &amp; Info'!A:A,'Country Code &amp; Info'!B:B)</f>
        <v>Mexico</v>
      </c>
      <c r="C1231" t="s">
        <v>626</v>
      </c>
      <c r="D1231" t="s">
        <v>625</v>
      </c>
      <c r="E1231" t="s">
        <v>624</v>
      </c>
      <c r="F1231" t="s">
        <v>623</v>
      </c>
      <c r="G1231">
        <v>2013</v>
      </c>
      <c r="H1231" s="6">
        <v>1898963.57422931</v>
      </c>
      <c r="I1231" s="5">
        <f t="shared" si="19"/>
        <v>1.5888649031685187E-2</v>
      </c>
    </row>
    <row r="1232" spans="1:9" x14ac:dyDescent="0.2">
      <c r="A1232" t="s">
        <v>224</v>
      </c>
      <c r="B1232" t="str">
        <f>_xlfn.XLOOKUP(A1232,'Country Code &amp; Info'!A:A,'Country Code &amp; Info'!B:B)</f>
        <v>Mexico</v>
      </c>
      <c r="C1232" t="s">
        <v>626</v>
      </c>
      <c r="D1232" t="s">
        <v>625</v>
      </c>
      <c r="E1232" t="s">
        <v>624</v>
      </c>
      <c r="F1232" t="s">
        <v>623</v>
      </c>
      <c r="G1232">
        <v>2014</v>
      </c>
      <c r="H1232" s="6">
        <v>1953059.71818054</v>
      </c>
      <c r="I1232" s="5">
        <f t="shared" si="19"/>
        <v>2.8487194112285508E-2</v>
      </c>
    </row>
    <row r="1233" spans="1:9" x14ac:dyDescent="0.2">
      <c r="A1233" t="s">
        <v>224</v>
      </c>
      <c r="B1233" t="str">
        <f>_xlfn.XLOOKUP(A1233,'Country Code &amp; Info'!A:A,'Country Code &amp; Info'!B:B)</f>
        <v>Mexico</v>
      </c>
      <c r="C1233" t="s">
        <v>626</v>
      </c>
      <c r="D1233" t="s">
        <v>625</v>
      </c>
      <c r="E1233" t="s">
        <v>624</v>
      </c>
      <c r="F1233" t="s">
        <v>623</v>
      </c>
      <c r="G1233">
        <v>2015</v>
      </c>
      <c r="H1233" s="6">
        <v>2017177.88377384</v>
      </c>
      <c r="I1233" s="5">
        <f t="shared" si="19"/>
        <v>3.2829598089828105E-2</v>
      </c>
    </row>
    <row r="1234" spans="1:9" x14ac:dyDescent="0.2">
      <c r="A1234" t="s">
        <v>224</v>
      </c>
      <c r="B1234" t="str">
        <f>_xlfn.XLOOKUP(A1234,'Country Code &amp; Info'!A:A,'Country Code &amp; Info'!B:B)</f>
        <v>Mexico</v>
      </c>
      <c r="C1234" t="s">
        <v>626</v>
      </c>
      <c r="D1234" t="s">
        <v>625</v>
      </c>
      <c r="E1234" t="s">
        <v>624</v>
      </c>
      <c r="F1234" t="s">
        <v>623</v>
      </c>
      <c r="G1234">
        <v>2016</v>
      </c>
      <c r="H1234" s="6">
        <v>2070977.04950464</v>
      </c>
      <c r="I1234" s="5">
        <f t="shared" si="19"/>
        <v>2.6670511392951513E-2</v>
      </c>
    </row>
    <row r="1235" spans="1:9" x14ac:dyDescent="0.2">
      <c r="A1235" t="s">
        <v>224</v>
      </c>
      <c r="B1235" t="str">
        <f>_xlfn.XLOOKUP(A1235,'Country Code &amp; Info'!A:A,'Country Code &amp; Info'!B:B)</f>
        <v>Mexico</v>
      </c>
      <c r="C1235" t="s">
        <v>626</v>
      </c>
      <c r="D1235" t="s">
        <v>625</v>
      </c>
      <c r="E1235" t="s">
        <v>624</v>
      </c>
      <c r="F1235" t="s">
        <v>623</v>
      </c>
      <c r="G1235">
        <v>2017</v>
      </c>
      <c r="H1235" s="6">
        <v>2118123.6290063299</v>
      </c>
      <c r="I1235" s="5">
        <f t="shared" si="19"/>
        <v>2.2765379999245772E-2</v>
      </c>
    </row>
    <row r="1236" spans="1:9" x14ac:dyDescent="0.2">
      <c r="A1236" t="s">
        <v>224</v>
      </c>
      <c r="B1236" t="str">
        <f>_xlfn.XLOOKUP(A1236,'Country Code &amp; Info'!A:A,'Country Code &amp; Info'!B:B)</f>
        <v>Mexico</v>
      </c>
      <c r="C1236" t="s">
        <v>626</v>
      </c>
      <c r="D1236" t="s">
        <v>625</v>
      </c>
      <c r="E1236" t="s">
        <v>624</v>
      </c>
      <c r="F1236" t="s">
        <v>623</v>
      </c>
      <c r="G1236">
        <v>2018</v>
      </c>
      <c r="H1236" s="6">
        <v>2170561.58215725</v>
      </c>
      <c r="I1236" s="5">
        <f t="shared" si="19"/>
        <v>2.4756795322433689E-2</v>
      </c>
    </row>
    <row r="1237" spans="1:9" x14ac:dyDescent="0.2">
      <c r="A1237" t="s">
        <v>224</v>
      </c>
      <c r="B1237" t="str">
        <f>_xlfn.XLOOKUP(A1237,'Country Code &amp; Info'!A:A,'Country Code &amp; Info'!B:B)</f>
        <v>Mexico</v>
      </c>
      <c r="C1237" t="s">
        <v>626</v>
      </c>
      <c r="D1237" t="s">
        <v>625</v>
      </c>
      <c r="E1237" t="s">
        <v>624</v>
      </c>
      <c r="F1237" t="s">
        <v>623</v>
      </c>
      <c r="G1237">
        <v>2019</v>
      </c>
      <c r="H1237" s="6">
        <v>2232093.2670967202</v>
      </c>
      <c r="I1237" s="5">
        <f t="shared" si="19"/>
        <v>2.8348278825756967E-2</v>
      </c>
    </row>
    <row r="1238" spans="1:9" x14ac:dyDescent="0.2">
      <c r="A1238" t="s">
        <v>224</v>
      </c>
      <c r="B1238" t="str">
        <f>_xlfn.XLOOKUP(A1238,'Country Code &amp; Info'!A:A,'Country Code &amp; Info'!B:B)</f>
        <v>Mexico</v>
      </c>
      <c r="C1238" t="s">
        <v>626</v>
      </c>
      <c r="D1238" t="s">
        <v>625</v>
      </c>
      <c r="E1238" t="s">
        <v>624</v>
      </c>
      <c r="F1238" t="s">
        <v>623</v>
      </c>
      <c r="G1238">
        <v>2020</v>
      </c>
      <c r="H1238" s="6">
        <v>2285064</v>
      </c>
      <c r="I1238" s="5">
        <f t="shared" si="19"/>
        <v>2.3731415565882097E-2</v>
      </c>
    </row>
    <row r="1239" spans="1:9" x14ac:dyDescent="0.2">
      <c r="A1239" t="s">
        <v>224</v>
      </c>
      <c r="B1239" t="str">
        <f>_xlfn.XLOOKUP(A1239,'Country Code &amp; Info'!A:A,'Country Code &amp; Info'!B:B)</f>
        <v>Mexico</v>
      </c>
      <c r="C1239" t="s">
        <v>626</v>
      </c>
      <c r="D1239" t="s">
        <v>625</v>
      </c>
      <c r="E1239" t="s">
        <v>624</v>
      </c>
      <c r="F1239" t="s">
        <v>623</v>
      </c>
      <c r="G1239">
        <v>2021</v>
      </c>
      <c r="H1239" s="6">
        <v>2341103</v>
      </c>
      <c r="I1239" s="5">
        <f t="shared" si="19"/>
        <v>2.4524039589263191E-2</v>
      </c>
    </row>
    <row r="1240" spans="1:9" x14ac:dyDescent="0.2">
      <c r="A1240" t="s">
        <v>224</v>
      </c>
      <c r="B1240" t="str">
        <f>_xlfn.XLOOKUP(A1240,'Country Code &amp; Info'!A:A,'Country Code &amp; Info'!B:B)</f>
        <v>Mexico</v>
      </c>
      <c r="C1240" t="s">
        <v>626</v>
      </c>
      <c r="D1240" t="s">
        <v>625</v>
      </c>
      <c r="E1240" t="s">
        <v>624</v>
      </c>
      <c r="F1240" t="s">
        <v>623</v>
      </c>
      <c r="G1240">
        <v>2022</v>
      </c>
      <c r="H1240" s="6">
        <v>2402369</v>
      </c>
      <c r="I1240" s="5">
        <f t="shared" si="19"/>
        <v>2.6169715728013632E-2</v>
      </c>
    </row>
    <row r="1241" spans="1:9" x14ac:dyDescent="0.2">
      <c r="A1241" t="s">
        <v>224</v>
      </c>
      <c r="B1241" t="str">
        <f>_xlfn.XLOOKUP(A1241,'Country Code &amp; Info'!A:A,'Country Code &amp; Info'!B:B)</f>
        <v>Mexico</v>
      </c>
      <c r="C1241" t="s">
        <v>626</v>
      </c>
      <c r="D1241" t="s">
        <v>625</v>
      </c>
      <c r="E1241" t="s">
        <v>624</v>
      </c>
      <c r="F1241" t="s">
        <v>623</v>
      </c>
      <c r="G1241">
        <v>2023</v>
      </c>
      <c r="H1241" s="6">
        <v>2467553</v>
      </c>
      <c r="I1241" s="5">
        <f t="shared" si="19"/>
        <v>2.7133217253469288E-2</v>
      </c>
    </row>
    <row r="1242" spans="1:9" x14ac:dyDescent="0.2">
      <c r="A1242" t="s">
        <v>224</v>
      </c>
      <c r="B1242" t="str">
        <f>_xlfn.XLOOKUP(A1242,'Country Code &amp; Info'!A:A,'Country Code &amp; Info'!B:B)</f>
        <v>Mexico</v>
      </c>
      <c r="C1242" t="s">
        <v>626</v>
      </c>
      <c r="D1242" t="s">
        <v>625</v>
      </c>
      <c r="E1242" t="s">
        <v>624</v>
      </c>
      <c r="F1242" t="s">
        <v>623</v>
      </c>
      <c r="G1242">
        <v>2024</v>
      </c>
      <c r="H1242" s="6">
        <v>2535242</v>
      </c>
      <c r="I1242" s="5">
        <f t="shared" si="19"/>
        <v>2.7431629634702803E-2</v>
      </c>
    </row>
    <row r="1243" spans="1:9" x14ac:dyDescent="0.2">
      <c r="A1243" t="s">
        <v>224</v>
      </c>
      <c r="B1243" t="str">
        <f>_xlfn.XLOOKUP(A1243,'Country Code &amp; Info'!A:A,'Country Code &amp; Info'!B:B)</f>
        <v>Mexico</v>
      </c>
      <c r="C1243" t="s">
        <v>626</v>
      </c>
      <c r="D1243" t="s">
        <v>625</v>
      </c>
      <c r="E1243" t="s">
        <v>624</v>
      </c>
      <c r="F1243" t="s">
        <v>623</v>
      </c>
      <c r="G1243">
        <v>2025</v>
      </c>
      <c r="H1243" s="6">
        <v>2605236</v>
      </c>
      <c r="I1243" s="5">
        <f t="shared" si="19"/>
        <v>2.7608409769166009E-2</v>
      </c>
    </row>
    <row r="1244" spans="1:9" x14ac:dyDescent="0.2">
      <c r="A1244" t="s">
        <v>224</v>
      </c>
      <c r="B1244" t="str">
        <f>_xlfn.XLOOKUP(A1244,'Country Code &amp; Info'!A:A,'Country Code &amp; Info'!B:B)</f>
        <v>Mexico</v>
      </c>
      <c r="C1244" t="s">
        <v>626</v>
      </c>
      <c r="D1244" t="s">
        <v>625</v>
      </c>
      <c r="E1244" t="s">
        <v>624</v>
      </c>
      <c r="F1244" t="s">
        <v>623</v>
      </c>
      <c r="G1244">
        <v>2026</v>
      </c>
      <c r="H1244" s="6">
        <v>2677368</v>
      </c>
      <c r="I1244" s="5">
        <f t="shared" si="19"/>
        <v>2.7687318922354764E-2</v>
      </c>
    </row>
    <row r="1245" spans="1:9" x14ac:dyDescent="0.2">
      <c r="A1245" t="s">
        <v>224</v>
      </c>
      <c r="B1245" t="str">
        <f>_xlfn.XLOOKUP(A1245,'Country Code &amp; Info'!A:A,'Country Code &amp; Info'!B:B)</f>
        <v>Mexico</v>
      </c>
      <c r="C1245" t="s">
        <v>626</v>
      </c>
      <c r="D1245" t="s">
        <v>625</v>
      </c>
      <c r="E1245" t="s">
        <v>624</v>
      </c>
      <c r="F1245" t="s">
        <v>623</v>
      </c>
      <c r="G1245">
        <v>2027</v>
      </c>
      <c r="H1245" s="6">
        <v>2751689</v>
      </c>
      <c r="I1245" s="5">
        <f t="shared" si="19"/>
        <v>2.775897822040152E-2</v>
      </c>
    </row>
    <row r="1246" spans="1:9" x14ac:dyDescent="0.2">
      <c r="A1246" t="s">
        <v>224</v>
      </c>
      <c r="B1246" t="str">
        <f>_xlfn.XLOOKUP(A1246,'Country Code &amp; Info'!A:A,'Country Code &amp; Info'!B:B)</f>
        <v>Mexico</v>
      </c>
      <c r="C1246" t="s">
        <v>626</v>
      </c>
      <c r="D1246" t="s">
        <v>625</v>
      </c>
      <c r="E1246" t="s">
        <v>624</v>
      </c>
      <c r="F1246" t="s">
        <v>623</v>
      </c>
      <c r="G1246">
        <v>2028</v>
      </c>
      <c r="H1246" s="6">
        <v>2828157</v>
      </c>
      <c r="I1246" s="5">
        <f t="shared" si="19"/>
        <v>2.7789477662628403E-2</v>
      </c>
    </row>
    <row r="1247" spans="1:9" x14ac:dyDescent="0.2">
      <c r="A1247" t="s">
        <v>224</v>
      </c>
      <c r="B1247" t="str">
        <f>_xlfn.XLOOKUP(A1247,'Country Code &amp; Info'!A:A,'Country Code &amp; Info'!B:B)</f>
        <v>Mexico</v>
      </c>
      <c r="C1247" t="s">
        <v>626</v>
      </c>
      <c r="D1247" t="s">
        <v>625</v>
      </c>
      <c r="E1247" t="s">
        <v>624</v>
      </c>
      <c r="F1247" t="s">
        <v>623</v>
      </c>
      <c r="G1247">
        <v>2029</v>
      </c>
      <c r="H1247" s="6">
        <v>2906746</v>
      </c>
      <c r="I1247" s="5">
        <f t="shared" si="19"/>
        <v>2.7788061270997311E-2</v>
      </c>
    </row>
    <row r="1248" spans="1:9" x14ac:dyDescent="0.2">
      <c r="A1248" t="s">
        <v>224</v>
      </c>
      <c r="B1248" t="str">
        <f>_xlfn.XLOOKUP(A1248,'Country Code &amp; Info'!A:A,'Country Code &amp; Info'!B:B)</f>
        <v>Mexico</v>
      </c>
      <c r="C1248" t="s">
        <v>626</v>
      </c>
      <c r="D1248" t="s">
        <v>625</v>
      </c>
      <c r="E1248" t="s">
        <v>624</v>
      </c>
      <c r="F1248" t="s">
        <v>623</v>
      </c>
      <c r="G1248">
        <v>2030</v>
      </c>
      <c r="H1248" s="6">
        <v>2987437</v>
      </c>
      <c r="I1248" s="5">
        <f t="shared" si="19"/>
        <v>2.7759907470415346E-2</v>
      </c>
    </row>
    <row r="1249" spans="1:9" x14ac:dyDescent="0.2">
      <c r="A1249" t="s">
        <v>224</v>
      </c>
      <c r="B1249" t="str">
        <f>_xlfn.XLOOKUP(A1249,'Country Code &amp; Info'!A:A,'Country Code &amp; Info'!B:B)</f>
        <v>Mexico</v>
      </c>
      <c r="C1249" t="s">
        <v>626</v>
      </c>
      <c r="D1249" t="s">
        <v>625</v>
      </c>
      <c r="E1249" t="s">
        <v>624</v>
      </c>
      <c r="F1249" t="s">
        <v>623</v>
      </c>
      <c r="G1249">
        <v>2031</v>
      </c>
      <c r="H1249" s="6">
        <v>3070222</v>
      </c>
      <c r="I1249" s="5">
        <f t="shared" si="19"/>
        <v>2.7711044617844571E-2</v>
      </c>
    </row>
    <row r="1250" spans="1:9" x14ac:dyDescent="0.2">
      <c r="A1250" t="s">
        <v>224</v>
      </c>
      <c r="B1250" t="str">
        <f>_xlfn.XLOOKUP(A1250,'Country Code &amp; Info'!A:A,'Country Code &amp; Info'!B:B)</f>
        <v>Mexico</v>
      </c>
      <c r="C1250" t="s">
        <v>626</v>
      </c>
      <c r="D1250" t="s">
        <v>625</v>
      </c>
      <c r="E1250" t="s">
        <v>624</v>
      </c>
      <c r="F1250" t="s">
        <v>623</v>
      </c>
      <c r="G1250">
        <v>2032</v>
      </c>
      <c r="H1250" s="6">
        <v>3154934</v>
      </c>
      <c r="I1250" s="5">
        <f t="shared" si="19"/>
        <v>2.7591490126772644E-2</v>
      </c>
    </row>
    <row r="1251" spans="1:9" x14ac:dyDescent="0.2">
      <c r="A1251" t="s">
        <v>224</v>
      </c>
      <c r="B1251" t="str">
        <f>_xlfn.XLOOKUP(A1251,'Country Code &amp; Info'!A:A,'Country Code &amp; Info'!B:B)</f>
        <v>Mexico</v>
      </c>
      <c r="C1251" t="s">
        <v>626</v>
      </c>
      <c r="D1251" t="s">
        <v>625</v>
      </c>
      <c r="E1251" t="s">
        <v>624</v>
      </c>
      <c r="F1251" t="s">
        <v>623</v>
      </c>
      <c r="G1251">
        <v>2033</v>
      </c>
      <c r="H1251" s="6">
        <v>3241556</v>
      </c>
      <c r="I1251" s="5">
        <f t="shared" si="19"/>
        <v>2.7456041869655667E-2</v>
      </c>
    </row>
    <row r="1252" spans="1:9" x14ac:dyDescent="0.2">
      <c r="A1252" t="s">
        <v>224</v>
      </c>
      <c r="B1252" t="str">
        <f>_xlfn.XLOOKUP(A1252,'Country Code &amp; Info'!A:A,'Country Code &amp; Info'!B:B)</f>
        <v>Mexico</v>
      </c>
      <c r="C1252" t="s">
        <v>626</v>
      </c>
      <c r="D1252" t="s">
        <v>625</v>
      </c>
      <c r="E1252" t="s">
        <v>624</v>
      </c>
      <c r="F1252" t="s">
        <v>623</v>
      </c>
      <c r="G1252">
        <v>2034</v>
      </c>
      <c r="H1252" s="6">
        <v>3330064</v>
      </c>
      <c r="I1252" s="5">
        <f t="shared" si="19"/>
        <v>2.7304171206667505E-2</v>
      </c>
    </row>
    <row r="1253" spans="1:9" x14ac:dyDescent="0.2">
      <c r="A1253" t="s">
        <v>224</v>
      </c>
      <c r="B1253" t="str">
        <f>_xlfn.XLOOKUP(A1253,'Country Code &amp; Info'!A:A,'Country Code &amp; Info'!B:B)</f>
        <v>Mexico</v>
      </c>
      <c r="C1253" t="s">
        <v>626</v>
      </c>
      <c r="D1253" t="s">
        <v>625</v>
      </c>
      <c r="E1253" t="s">
        <v>624</v>
      </c>
      <c r="F1253" t="s">
        <v>623</v>
      </c>
      <c r="G1253">
        <v>2035</v>
      </c>
      <c r="H1253" s="6">
        <v>3420428</v>
      </c>
      <c r="I1253" s="5">
        <f t="shared" si="19"/>
        <v>2.7135814807162761E-2</v>
      </c>
    </row>
    <row r="1254" spans="1:9" x14ac:dyDescent="0.2">
      <c r="A1254" t="s">
        <v>224</v>
      </c>
      <c r="B1254" t="str">
        <f>_xlfn.XLOOKUP(A1254,'Country Code &amp; Info'!A:A,'Country Code &amp; Info'!B:B)</f>
        <v>Mexico</v>
      </c>
      <c r="C1254" t="s">
        <v>626</v>
      </c>
      <c r="D1254" t="s">
        <v>625</v>
      </c>
      <c r="E1254" t="s">
        <v>624</v>
      </c>
      <c r="F1254" t="s">
        <v>623</v>
      </c>
      <c r="G1254">
        <v>2036</v>
      </c>
      <c r="H1254" s="6">
        <v>3512604</v>
      </c>
      <c r="I1254" s="5">
        <f t="shared" si="19"/>
        <v>2.6948674259478667E-2</v>
      </c>
    </row>
    <row r="1255" spans="1:9" x14ac:dyDescent="0.2">
      <c r="A1255" t="s">
        <v>224</v>
      </c>
      <c r="B1255" t="str">
        <f>_xlfn.XLOOKUP(A1255,'Country Code &amp; Info'!A:A,'Country Code &amp; Info'!B:B)</f>
        <v>Mexico</v>
      </c>
      <c r="C1255" t="s">
        <v>626</v>
      </c>
      <c r="D1255" t="s">
        <v>625</v>
      </c>
      <c r="E1255" t="s">
        <v>624</v>
      </c>
      <c r="F1255" t="s">
        <v>623</v>
      </c>
      <c r="G1255">
        <v>2037</v>
      </c>
      <c r="H1255" s="6">
        <v>3606537</v>
      </c>
      <c r="I1255" s="5">
        <f t="shared" si="19"/>
        <v>2.6741699320504075E-2</v>
      </c>
    </row>
    <row r="1256" spans="1:9" x14ac:dyDescent="0.2">
      <c r="A1256" t="s">
        <v>224</v>
      </c>
      <c r="B1256" t="str">
        <f>_xlfn.XLOOKUP(A1256,'Country Code &amp; Info'!A:A,'Country Code &amp; Info'!B:B)</f>
        <v>Mexico</v>
      </c>
      <c r="C1256" t="s">
        <v>626</v>
      </c>
      <c r="D1256" t="s">
        <v>625</v>
      </c>
      <c r="E1256" t="s">
        <v>624</v>
      </c>
      <c r="F1256" t="s">
        <v>623</v>
      </c>
      <c r="G1256">
        <v>2038</v>
      </c>
      <c r="H1256" s="6">
        <v>3702138</v>
      </c>
      <c r="I1256" s="5">
        <f t="shared" si="19"/>
        <v>2.6507699768503645E-2</v>
      </c>
    </row>
    <row r="1257" spans="1:9" x14ac:dyDescent="0.2">
      <c r="A1257" t="s">
        <v>224</v>
      </c>
      <c r="B1257" t="str">
        <f>_xlfn.XLOOKUP(A1257,'Country Code &amp; Info'!A:A,'Country Code &amp; Info'!B:B)</f>
        <v>Mexico</v>
      </c>
      <c r="C1257" t="s">
        <v>626</v>
      </c>
      <c r="D1257" t="s">
        <v>625</v>
      </c>
      <c r="E1257" t="s">
        <v>624</v>
      </c>
      <c r="F1257" t="s">
        <v>623</v>
      </c>
      <c r="G1257">
        <v>2039</v>
      </c>
      <c r="H1257" s="6">
        <v>3799299</v>
      </c>
      <c r="I1257" s="5">
        <f t="shared" si="19"/>
        <v>2.6244564627250444E-2</v>
      </c>
    </row>
    <row r="1258" spans="1:9" x14ac:dyDescent="0.2">
      <c r="A1258" t="s">
        <v>224</v>
      </c>
      <c r="B1258" t="str">
        <f>_xlfn.XLOOKUP(A1258,'Country Code &amp; Info'!A:A,'Country Code &amp; Info'!B:B)</f>
        <v>Mexico</v>
      </c>
      <c r="C1258" t="s">
        <v>626</v>
      </c>
      <c r="D1258" t="s">
        <v>625</v>
      </c>
      <c r="E1258" t="s">
        <v>624</v>
      </c>
      <c r="F1258" t="s">
        <v>623</v>
      </c>
      <c r="G1258">
        <v>2040</v>
      </c>
      <c r="H1258" s="6">
        <v>3897890</v>
      </c>
      <c r="I1258" s="5">
        <f t="shared" si="19"/>
        <v>2.5949787052822026E-2</v>
      </c>
    </row>
    <row r="1259" spans="1:9" x14ac:dyDescent="0.2">
      <c r="A1259" t="s">
        <v>224</v>
      </c>
      <c r="B1259" t="str">
        <f>_xlfn.XLOOKUP(A1259,'Country Code &amp; Info'!A:A,'Country Code &amp; Info'!B:B)</f>
        <v>Mexico</v>
      </c>
      <c r="C1259" t="s">
        <v>626</v>
      </c>
      <c r="D1259" t="s">
        <v>625</v>
      </c>
      <c r="E1259" t="s">
        <v>624</v>
      </c>
      <c r="F1259" t="s">
        <v>623</v>
      </c>
      <c r="G1259">
        <v>2041</v>
      </c>
      <c r="H1259" s="6">
        <v>3997775</v>
      </c>
      <c r="I1259" s="5">
        <f t="shared" si="19"/>
        <v>2.5625402461331603E-2</v>
      </c>
    </row>
    <row r="1260" spans="1:9" x14ac:dyDescent="0.2">
      <c r="A1260" t="s">
        <v>224</v>
      </c>
      <c r="B1260" t="str">
        <f>_xlfn.XLOOKUP(A1260,'Country Code &amp; Info'!A:A,'Country Code &amp; Info'!B:B)</f>
        <v>Mexico</v>
      </c>
      <c r="C1260" t="s">
        <v>626</v>
      </c>
      <c r="D1260" t="s">
        <v>625</v>
      </c>
      <c r="E1260" t="s">
        <v>624</v>
      </c>
      <c r="F1260" t="s">
        <v>623</v>
      </c>
      <c r="G1260">
        <v>2042</v>
      </c>
      <c r="H1260" s="6">
        <v>4098791</v>
      </c>
      <c r="I1260" s="5">
        <f t="shared" si="19"/>
        <v>2.5268055355791574E-2</v>
      </c>
    </row>
    <row r="1261" spans="1:9" x14ac:dyDescent="0.2">
      <c r="A1261" t="s">
        <v>224</v>
      </c>
      <c r="B1261" t="str">
        <f>_xlfn.XLOOKUP(A1261,'Country Code &amp; Info'!A:A,'Country Code &amp; Info'!B:B)</f>
        <v>Mexico</v>
      </c>
      <c r="C1261" t="s">
        <v>626</v>
      </c>
      <c r="D1261" t="s">
        <v>625</v>
      </c>
      <c r="E1261" t="s">
        <v>624</v>
      </c>
      <c r="F1261" t="s">
        <v>623</v>
      </c>
      <c r="G1261">
        <v>2043</v>
      </c>
      <c r="H1261" s="6">
        <v>4200756</v>
      </c>
      <c r="I1261" s="5">
        <f t="shared" si="19"/>
        <v>2.4876847831470261E-2</v>
      </c>
    </row>
    <row r="1262" spans="1:9" x14ac:dyDescent="0.2">
      <c r="A1262" t="s">
        <v>224</v>
      </c>
      <c r="B1262" t="str">
        <f>_xlfn.XLOOKUP(A1262,'Country Code &amp; Info'!A:A,'Country Code &amp; Info'!B:B)</f>
        <v>Mexico</v>
      </c>
      <c r="C1262" t="s">
        <v>626</v>
      </c>
      <c r="D1262" t="s">
        <v>625</v>
      </c>
      <c r="E1262" t="s">
        <v>624</v>
      </c>
      <c r="F1262" t="s">
        <v>623</v>
      </c>
      <c r="G1262">
        <v>2044</v>
      </c>
      <c r="H1262" s="6">
        <v>4303496</v>
      </c>
      <c r="I1262" s="5">
        <f t="shared" si="19"/>
        <v>2.44575024114706E-2</v>
      </c>
    </row>
    <row r="1263" spans="1:9" x14ac:dyDescent="0.2">
      <c r="A1263" t="s">
        <v>224</v>
      </c>
      <c r="B1263" t="str">
        <f>_xlfn.XLOOKUP(A1263,'Country Code &amp; Info'!A:A,'Country Code &amp; Info'!B:B)</f>
        <v>Mexico</v>
      </c>
      <c r="C1263" t="s">
        <v>626</v>
      </c>
      <c r="D1263" t="s">
        <v>625</v>
      </c>
      <c r="E1263" t="s">
        <v>624</v>
      </c>
      <c r="F1263" t="s">
        <v>623</v>
      </c>
      <c r="G1263">
        <v>2045</v>
      </c>
      <c r="H1263" s="6">
        <v>4406876</v>
      </c>
      <c r="I1263" s="5">
        <f t="shared" si="19"/>
        <v>2.4022329752368732E-2</v>
      </c>
    </row>
    <row r="1264" spans="1:9" x14ac:dyDescent="0.2">
      <c r="A1264" t="s">
        <v>224</v>
      </c>
      <c r="B1264" t="str">
        <f>_xlfn.XLOOKUP(A1264,'Country Code &amp; Info'!A:A,'Country Code &amp; Info'!B:B)</f>
        <v>Mexico</v>
      </c>
      <c r="C1264" t="s">
        <v>626</v>
      </c>
      <c r="D1264" t="s">
        <v>625</v>
      </c>
      <c r="E1264" t="s">
        <v>624</v>
      </c>
      <c r="F1264" t="s">
        <v>623</v>
      </c>
      <c r="G1264">
        <v>2046</v>
      </c>
      <c r="H1264" s="6">
        <v>4510822</v>
      </c>
      <c r="I1264" s="5">
        <f t="shared" si="19"/>
        <v>2.3587230500699441E-2</v>
      </c>
    </row>
    <row r="1265" spans="1:9" x14ac:dyDescent="0.2">
      <c r="A1265" t="s">
        <v>224</v>
      </c>
      <c r="B1265" t="str">
        <f>_xlfn.XLOOKUP(A1265,'Country Code &amp; Info'!A:A,'Country Code &amp; Info'!B:B)</f>
        <v>Mexico</v>
      </c>
      <c r="C1265" t="s">
        <v>626</v>
      </c>
      <c r="D1265" t="s">
        <v>625</v>
      </c>
      <c r="E1265" t="s">
        <v>624</v>
      </c>
      <c r="F1265" t="s">
        <v>623</v>
      </c>
      <c r="G1265">
        <v>2047</v>
      </c>
      <c r="H1265" s="6">
        <v>4615306</v>
      </c>
      <c r="I1265" s="5">
        <f t="shared" si="19"/>
        <v>2.3162962315959268E-2</v>
      </c>
    </row>
    <row r="1266" spans="1:9" x14ac:dyDescent="0.2">
      <c r="A1266" t="s">
        <v>224</v>
      </c>
      <c r="B1266" t="str">
        <f>_xlfn.XLOOKUP(A1266,'Country Code &amp; Info'!A:A,'Country Code &amp; Info'!B:B)</f>
        <v>Mexico</v>
      </c>
      <c r="C1266" t="s">
        <v>626</v>
      </c>
      <c r="D1266" t="s">
        <v>625</v>
      </c>
      <c r="E1266" t="s">
        <v>624</v>
      </c>
      <c r="F1266" t="s">
        <v>623</v>
      </c>
      <c r="G1266">
        <v>2048</v>
      </c>
      <c r="H1266" s="6">
        <v>4720345</v>
      </c>
      <c r="I1266" s="5">
        <f t="shared" si="19"/>
        <v>2.2758837658868103E-2</v>
      </c>
    </row>
    <row r="1267" spans="1:9" x14ac:dyDescent="0.2">
      <c r="A1267" t="s">
        <v>224</v>
      </c>
      <c r="B1267" t="str">
        <f>_xlfn.XLOOKUP(A1267,'Country Code &amp; Info'!A:A,'Country Code &amp; Info'!B:B)</f>
        <v>Mexico</v>
      </c>
      <c r="C1267" t="s">
        <v>626</v>
      </c>
      <c r="D1267" t="s">
        <v>625</v>
      </c>
      <c r="E1267" t="s">
        <v>624</v>
      </c>
      <c r="F1267" t="s">
        <v>623</v>
      </c>
      <c r="G1267">
        <v>2049</v>
      </c>
      <c r="H1267" s="6">
        <v>4825983</v>
      </c>
      <c r="I1267" s="5">
        <f t="shared" si="19"/>
        <v>2.237929642854497E-2</v>
      </c>
    </row>
    <row r="1268" spans="1:9" x14ac:dyDescent="0.2">
      <c r="A1268" t="s">
        <v>224</v>
      </c>
      <c r="B1268" t="str">
        <f>_xlfn.XLOOKUP(A1268,'Country Code &amp; Info'!A:A,'Country Code &amp; Info'!B:B)</f>
        <v>Mexico</v>
      </c>
      <c r="C1268" t="s">
        <v>626</v>
      </c>
      <c r="D1268" t="s">
        <v>625</v>
      </c>
      <c r="E1268" t="s">
        <v>624</v>
      </c>
      <c r="F1268" t="s">
        <v>623</v>
      </c>
      <c r="G1268">
        <v>2050</v>
      </c>
      <c r="H1268" s="6">
        <v>4932279</v>
      </c>
      <c r="I1268" s="5">
        <f t="shared" si="19"/>
        <v>2.2025771744326406E-2</v>
      </c>
    </row>
    <row r="1269" spans="1:9" x14ac:dyDescent="0.2">
      <c r="A1269" t="s">
        <v>224</v>
      </c>
      <c r="B1269" t="str">
        <f>_xlfn.XLOOKUP(A1269,'Country Code &amp; Info'!A:A,'Country Code &amp; Info'!B:B)</f>
        <v>Mexico</v>
      </c>
      <c r="C1269" t="s">
        <v>626</v>
      </c>
      <c r="D1269" t="s">
        <v>625</v>
      </c>
      <c r="E1269" t="s">
        <v>624</v>
      </c>
      <c r="F1269" t="s">
        <v>623</v>
      </c>
      <c r="G1269">
        <v>2051</v>
      </c>
      <c r="H1269" s="6">
        <v>5039276</v>
      </c>
      <c r="I1269" s="5">
        <f t="shared" si="19"/>
        <v>2.169321727339435E-2</v>
      </c>
    </row>
    <row r="1270" spans="1:9" x14ac:dyDescent="0.2">
      <c r="A1270" t="s">
        <v>224</v>
      </c>
      <c r="B1270" t="str">
        <f>_xlfn.XLOOKUP(A1270,'Country Code &amp; Info'!A:A,'Country Code &amp; Info'!B:B)</f>
        <v>Mexico</v>
      </c>
      <c r="C1270" t="s">
        <v>626</v>
      </c>
      <c r="D1270" t="s">
        <v>625</v>
      </c>
      <c r="E1270" t="s">
        <v>624</v>
      </c>
      <c r="F1270" t="s">
        <v>623</v>
      </c>
      <c r="G1270">
        <v>2052</v>
      </c>
      <c r="H1270" s="6">
        <v>5146681</v>
      </c>
      <c r="I1270" s="5">
        <f t="shared" si="19"/>
        <v>2.1313577585351462E-2</v>
      </c>
    </row>
    <row r="1271" spans="1:9" x14ac:dyDescent="0.2">
      <c r="A1271" t="s">
        <v>224</v>
      </c>
      <c r="B1271" t="str">
        <f>_xlfn.XLOOKUP(A1271,'Country Code &amp; Info'!A:A,'Country Code &amp; Info'!B:B)</f>
        <v>Mexico</v>
      </c>
      <c r="C1271" t="s">
        <v>626</v>
      </c>
      <c r="D1271" t="s">
        <v>625</v>
      </c>
      <c r="E1271" t="s">
        <v>624</v>
      </c>
      <c r="F1271" t="s">
        <v>623</v>
      </c>
      <c r="G1271">
        <v>2053</v>
      </c>
      <c r="H1271" s="6">
        <v>5254418</v>
      </c>
      <c r="I1271" s="5">
        <f t="shared" si="19"/>
        <v>2.0933296623591113E-2</v>
      </c>
    </row>
    <row r="1272" spans="1:9" x14ac:dyDescent="0.2">
      <c r="A1272" t="s">
        <v>224</v>
      </c>
      <c r="B1272" t="str">
        <f>_xlfn.XLOOKUP(A1272,'Country Code &amp; Info'!A:A,'Country Code &amp; Info'!B:B)</f>
        <v>Mexico</v>
      </c>
      <c r="C1272" t="s">
        <v>626</v>
      </c>
      <c r="D1272" t="s">
        <v>625</v>
      </c>
      <c r="E1272" t="s">
        <v>624</v>
      </c>
      <c r="F1272" t="s">
        <v>623</v>
      </c>
      <c r="G1272">
        <v>2054</v>
      </c>
      <c r="H1272" s="6">
        <v>5362423</v>
      </c>
      <c r="I1272" s="5">
        <f t="shared" si="19"/>
        <v>2.055508336032652E-2</v>
      </c>
    </row>
    <row r="1273" spans="1:9" x14ac:dyDescent="0.2">
      <c r="A1273" t="s">
        <v>224</v>
      </c>
      <c r="B1273" t="str">
        <f>_xlfn.XLOOKUP(A1273,'Country Code &amp; Info'!A:A,'Country Code &amp; Info'!B:B)</f>
        <v>Mexico</v>
      </c>
      <c r="C1273" t="s">
        <v>626</v>
      </c>
      <c r="D1273" t="s">
        <v>625</v>
      </c>
      <c r="E1273" t="s">
        <v>624</v>
      </c>
      <c r="F1273" t="s">
        <v>623</v>
      </c>
      <c r="G1273">
        <v>2055</v>
      </c>
      <c r="H1273" s="6">
        <v>5470684</v>
      </c>
      <c r="I1273" s="5">
        <f t="shared" si="19"/>
        <v>2.018882135929978E-2</v>
      </c>
    </row>
    <row r="1274" spans="1:9" x14ac:dyDescent="0.2">
      <c r="A1274" t="s">
        <v>224</v>
      </c>
      <c r="B1274" t="str">
        <f>_xlfn.XLOOKUP(A1274,'Country Code &amp; Info'!A:A,'Country Code &amp; Info'!B:B)</f>
        <v>Mexico</v>
      </c>
      <c r="C1274" t="s">
        <v>626</v>
      </c>
      <c r="D1274" t="s">
        <v>625</v>
      </c>
      <c r="E1274" t="s">
        <v>624</v>
      </c>
      <c r="F1274" t="s">
        <v>623</v>
      </c>
      <c r="G1274">
        <v>2056</v>
      </c>
      <c r="H1274" s="6">
        <v>5579247</v>
      </c>
      <c r="I1274" s="5">
        <f t="shared" si="19"/>
        <v>1.9844502076888482E-2</v>
      </c>
    </row>
    <row r="1275" spans="1:9" x14ac:dyDescent="0.2">
      <c r="A1275" t="s">
        <v>224</v>
      </c>
      <c r="B1275" t="str">
        <f>_xlfn.XLOOKUP(A1275,'Country Code &amp; Info'!A:A,'Country Code &amp; Info'!B:B)</f>
        <v>Mexico</v>
      </c>
      <c r="C1275" t="s">
        <v>626</v>
      </c>
      <c r="D1275" t="s">
        <v>625</v>
      </c>
      <c r="E1275" t="s">
        <v>624</v>
      </c>
      <c r="F1275" t="s">
        <v>623</v>
      </c>
      <c r="G1275">
        <v>2057</v>
      </c>
      <c r="H1275" s="6">
        <v>5688478</v>
      </c>
      <c r="I1275" s="5">
        <f t="shared" si="19"/>
        <v>1.9578090018240735E-2</v>
      </c>
    </row>
    <row r="1276" spans="1:9" x14ac:dyDescent="0.2">
      <c r="A1276" t="s">
        <v>224</v>
      </c>
      <c r="B1276" t="str">
        <f>_xlfn.XLOOKUP(A1276,'Country Code &amp; Info'!A:A,'Country Code &amp; Info'!B:B)</f>
        <v>Mexico</v>
      </c>
      <c r="C1276" t="s">
        <v>626</v>
      </c>
      <c r="D1276" t="s">
        <v>625</v>
      </c>
      <c r="E1276" t="s">
        <v>624</v>
      </c>
      <c r="F1276" t="s">
        <v>623</v>
      </c>
      <c r="G1276">
        <v>2058</v>
      </c>
      <c r="H1276" s="6">
        <v>5798524</v>
      </c>
      <c r="I1276" s="5">
        <f t="shared" si="19"/>
        <v>1.9345420690736637E-2</v>
      </c>
    </row>
    <row r="1277" spans="1:9" x14ac:dyDescent="0.2">
      <c r="A1277" t="s">
        <v>224</v>
      </c>
      <c r="B1277" t="str">
        <f>_xlfn.XLOOKUP(A1277,'Country Code &amp; Info'!A:A,'Country Code &amp; Info'!B:B)</f>
        <v>Mexico</v>
      </c>
      <c r="C1277" t="s">
        <v>626</v>
      </c>
      <c r="D1277" t="s">
        <v>625</v>
      </c>
      <c r="E1277" t="s">
        <v>624</v>
      </c>
      <c r="F1277" t="s">
        <v>623</v>
      </c>
      <c r="G1277">
        <v>2059</v>
      </c>
      <c r="H1277" s="6">
        <v>5909656</v>
      </c>
      <c r="I1277" s="5">
        <f t="shared" si="19"/>
        <v>1.9165566961523384E-2</v>
      </c>
    </row>
    <row r="1278" spans="1:9" x14ac:dyDescent="0.2">
      <c r="A1278" t="s">
        <v>224</v>
      </c>
      <c r="B1278" t="str">
        <f>_xlfn.XLOOKUP(A1278,'Country Code &amp; Info'!A:A,'Country Code &amp; Info'!B:B)</f>
        <v>Mexico</v>
      </c>
      <c r="C1278" t="s">
        <v>626</v>
      </c>
      <c r="D1278" t="s">
        <v>625</v>
      </c>
      <c r="E1278" t="s">
        <v>624</v>
      </c>
      <c r="F1278" t="s">
        <v>623</v>
      </c>
      <c r="G1278">
        <v>2060</v>
      </c>
      <c r="H1278" s="6">
        <v>6022273</v>
      </c>
      <c r="I1278" s="5">
        <f t="shared" si="19"/>
        <v>1.9056439156526217E-2</v>
      </c>
    </row>
    <row r="1279" spans="1:9" x14ac:dyDescent="0.2">
      <c r="A1279" t="s">
        <v>180</v>
      </c>
      <c r="B1279" t="str">
        <f>_xlfn.XLOOKUP(A1279,'Country Code &amp; Info'!A:A,'Country Code &amp; Info'!B:B)</f>
        <v>Netherlands</v>
      </c>
      <c r="C1279" t="s">
        <v>626</v>
      </c>
      <c r="D1279" t="s">
        <v>625</v>
      </c>
      <c r="E1279" t="s">
        <v>624</v>
      </c>
      <c r="F1279" t="s">
        <v>623</v>
      </c>
      <c r="G1279">
        <v>1990</v>
      </c>
      <c r="H1279" s="6">
        <v>470117.62972374097</v>
      </c>
      <c r="I1279" s="5">
        <f t="shared" si="19"/>
        <v>0</v>
      </c>
    </row>
    <row r="1280" spans="1:9" x14ac:dyDescent="0.2">
      <c r="A1280" t="s">
        <v>180</v>
      </c>
      <c r="B1280" t="str">
        <f>_xlfn.XLOOKUP(A1280,'Country Code &amp; Info'!A:A,'Country Code &amp; Info'!B:B)</f>
        <v>Netherlands</v>
      </c>
      <c r="C1280" t="s">
        <v>626</v>
      </c>
      <c r="D1280" t="s">
        <v>625</v>
      </c>
      <c r="E1280" t="s">
        <v>624</v>
      </c>
      <c r="F1280" t="s">
        <v>623</v>
      </c>
      <c r="G1280">
        <v>1991</v>
      </c>
      <c r="H1280" s="6">
        <v>481640.97372760403</v>
      </c>
      <c r="I1280" s="5">
        <f t="shared" si="19"/>
        <v>2.4511618529674317E-2</v>
      </c>
    </row>
    <row r="1281" spans="1:9" x14ac:dyDescent="0.2">
      <c r="A1281" t="s">
        <v>180</v>
      </c>
      <c r="B1281" t="str">
        <f>_xlfn.XLOOKUP(A1281,'Country Code &amp; Info'!A:A,'Country Code &amp; Info'!B:B)</f>
        <v>Netherlands</v>
      </c>
      <c r="C1281" t="s">
        <v>626</v>
      </c>
      <c r="D1281" t="s">
        <v>625</v>
      </c>
      <c r="E1281" t="s">
        <v>624</v>
      </c>
      <c r="F1281" t="s">
        <v>623</v>
      </c>
      <c r="G1281">
        <v>1992</v>
      </c>
      <c r="H1281" s="6">
        <v>489298.83962608001</v>
      </c>
      <c r="I1281" s="5">
        <f t="shared" si="19"/>
        <v>1.5899531634962161E-2</v>
      </c>
    </row>
    <row r="1282" spans="1:9" x14ac:dyDescent="0.2">
      <c r="A1282" t="s">
        <v>180</v>
      </c>
      <c r="B1282" t="str">
        <f>_xlfn.XLOOKUP(A1282,'Country Code &amp; Info'!A:A,'Country Code &amp; Info'!B:B)</f>
        <v>Netherlands</v>
      </c>
      <c r="C1282" t="s">
        <v>626</v>
      </c>
      <c r="D1282" t="s">
        <v>625</v>
      </c>
      <c r="E1282" t="s">
        <v>624</v>
      </c>
      <c r="F1282" t="s">
        <v>623</v>
      </c>
      <c r="G1282">
        <v>1993</v>
      </c>
      <c r="H1282" s="6">
        <v>495482.299612834</v>
      </c>
      <c r="I1282" s="5">
        <f t="shared" si="19"/>
        <v>1.2637389435624646E-2</v>
      </c>
    </row>
    <row r="1283" spans="1:9" x14ac:dyDescent="0.2">
      <c r="A1283" t="s">
        <v>180</v>
      </c>
      <c r="B1283" t="str">
        <f>_xlfn.XLOOKUP(A1283,'Country Code &amp; Info'!A:A,'Country Code &amp; Info'!B:B)</f>
        <v>Netherlands</v>
      </c>
      <c r="C1283" t="s">
        <v>626</v>
      </c>
      <c r="D1283" t="s">
        <v>625</v>
      </c>
      <c r="E1283" t="s">
        <v>624</v>
      </c>
      <c r="F1283" t="s">
        <v>623</v>
      </c>
      <c r="G1283">
        <v>1994</v>
      </c>
      <c r="H1283" s="6">
        <v>510387.37573845999</v>
      </c>
      <c r="I1283" s="5">
        <f t="shared" ref="I1283:I1346" si="20">IF(A1283=A1282, H1283/H1282-1, 0)</f>
        <v>3.0081954768662156E-2</v>
      </c>
    </row>
    <row r="1284" spans="1:9" x14ac:dyDescent="0.2">
      <c r="A1284" t="s">
        <v>180</v>
      </c>
      <c r="B1284" t="str">
        <f>_xlfn.XLOOKUP(A1284,'Country Code &amp; Info'!A:A,'Country Code &amp; Info'!B:B)</f>
        <v>Netherlands</v>
      </c>
      <c r="C1284" t="s">
        <v>626</v>
      </c>
      <c r="D1284" t="s">
        <v>625</v>
      </c>
      <c r="E1284" t="s">
        <v>624</v>
      </c>
      <c r="F1284" t="s">
        <v>623</v>
      </c>
      <c r="G1284">
        <v>1995</v>
      </c>
      <c r="H1284" s="6">
        <v>526991.98474225402</v>
      </c>
      <c r="I1284" s="5">
        <f t="shared" si="20"/>
        <v>3.2533345833190896E-2</v>
      </c>
    </row>
    <row r="1285" spans="1:9" x14ac:dyDescent="0.2">
      <c r="A1285" t="s">
        <v>180</v>
      </c>
      <c r="B1285" t="str">
        <f>_xlfn.XLOOKUP(A1285,'Country Code &amp; Info'!A:A,'Country Code &amp; Info'!B:B)</f>
        <v>Netherlands</v>
      </c>
      <c r="C1285" t="s">
        <v>626</v>
      </c>
      <c r="D1285" t="s">
        <v>625</v>
      </c>
      <c r="E1285" t="s">
        <v>624</v>
      </c>
      <c r="F1285" t="s">
        <v>623</v>
      </c>
      <c r="G1285">
        <v>1996</v>
      </c>
      <c r="H1285" s="6">
        <v>544329.88230856601</v>
      </c>
      <c r="I1285" s="5">
        <f t="shared" si="20"/>
        <v>3.2899736747973085E-2</v>
      </c>
    </row>
    <row r="1286" spans="1:9" x14ac:dyDescent="0.2">
      <c r="A1286" t="s">
        <v>180</v>
      </c>
      <c r="B1286" t="str">
        <f>_xlfn.XLOOKUP(A1286,'Country Code &amp; Info'!A:A,'Country Code &amp; Info'!B:B)</f>
        <v>Netherlands</v>
      </c>
      <c r="C1286" t="s">
        <v>626</v>
      </c>
      <c r="D1286" t="s">
        <v>625</v>
      </c>
      <c r="E1286" t="s">
        <v>624</v>
      </c>
      <c r="F1286" t="s">
        <v>623</v>
      </c>
      <c r="G1286">
        <v>1997</v>
      </c>
      <c r="H1286" s="6">
        <v>568765.57480593503</v>
      </c>
      <c r="I1286" s="5">
        <f t="shared" si="20"/>
        <v>4.4891330223750359E-2</v>
      </c>
    </row>
    <row r="1287" spans="1:9" x14ac:dyDescent="0.2">
      <c r="A1287" t="s">
        <v>180</v>
      </c>
      <c r="B1287" t="str">
        <f>_xlfn.XLOOKUP(A1287,'Country Code &amp; Info'!A:A,'Country Code &amp; Info'!B:B)</f>
        <v>Netherlands</v>
      </c>
      <c r="C1287" t="s">
        <v>626</v>
      </c>
      <c r="D1287" t="s">
        <v>625</v>
      </c>
      <c r="E1287" t="s">
        <v>624</v>
      </c>
      <c r="F1287" t="s">
        <v>623</v>
      </c>
      <c r="G1287">
        <v>1998</v>
      </c>
      <c r="H1287" s="6">
        <v>593965.75045783306</v>
      </c>
      <c r="I1287" s="5">
        <f t="shared" si="20"/>
        <v>4.4306787836968509E-2</v>
      </c>
    </row>
    <row r="1288" spans="1:9" x14ac:dyDescent="0.2">
      <c r="A1288" t="s">
        <v>180</v>
      </c>
      <c r="B1288" t="str">
        <f>_xlfn.XLOOKUP(A1288,'Country Code &amp; Info'!A:A,'Country Code &amp; Info'!B:B)</f>
        <v>Netherlands</v>
      </c>
      <c r="C1288" t="s">
        <v>626</v>
      </c>
      <c r="D1288" t="s">
        <v>625</v>
      </c>
      <c r="E1288" t="s">
        <v>624</v>
      </c>
      <c r="F1288" t="s">
        <v>623</v>
      </c>
      <c r="G1288">
        <v>1999</v>
      </c>
      <c r="H1288" s="6">
        <v>623458.92921428301</v>
      </c>
      <c r="I1288" s="5">
        <f t="shared" si="20"/>
        <v>4.9654679135482827E-2</v>
      </c>
    </row>
    <row r="1289" spans="1:9" x14ac:dyDescent="0.2">
      <c r="A1289" t="s">
        <v>180</v>
      </c>
      <c r="B1289" t="str">
        <f>_xlfn.XLOOKUP(A1289,'Country Code &amp; Info'!A:A,'Country Code &amp; Info'!B:B)</f>
        <v>Netherlands</v>
      </c>
      <c r="C1289" t="s">
        <v>626</v>
      </c>
      <c r="D1289" t="s">
        <v>625</v>
      </c>
      <c r="E1289" t="s">
        <v>624</v>
      </c>
      <c r="F1289" t="s">
        <v>623</v>
      </c>
      <c r="G1289">
        <v>2000</v>
      </c>
      <c r="H1289" s="6">
        <v>650402.35373140196</v>
      </c>
      <c r="I1289" s="5">
        <f t="shared" si="20"/>
        <v>4.321603758418302E-2</v>
      </c>
    </row>
    <row r="1290" spans="1:9" x14ac:dyDescent="0.2">
      <c r="A1290" t="s">
        <v>180</v>
      </c>
      <c r="B1290" t="str">
        <f>_xlfn.XLOOKUP(A1290,'Country Code &amp; Info'!A:A,'Country Code &amp; Info'!B:B)</f>
        <v>Netherlands</v>
      </c>
      <c r="C1290" t="s">
        <v>626</v>
      </c>
      <c r="D1290" t="s">
        <v>625</v>
      </c>
      <c r="E1290" t="s">
        <v>624</v>
      </c>
      <c r="F1290" t="s">
        <v>623</v>
      </c>
      <c r="G1290">
        <v>2001</v>
      </c>
      <c r="H1290" s="6">
        <v>664214.36785602896</v>
      </c>
      <c r="I1290" s="5">
        <f t="shared" si="20"/>
        <v>2.1236107227144085E-2</v>
      </c>
    </row>
    <row r="1291" spans="1:9" x14ac:dyDescent="0.2">
      <c r="A1291" t="s">
        <v>180</v>
      </c>
      <c r="B1291" t="str">
        <f>_xlfn.XLOOKUP(A1291,'Country Code &amp; Info'!A:A,'Country Code &amp; Info'!B:B)</f>
        <v>Netherlands</v>
      </c>
      <c r="C1291" t="s">
        <v>626</v>
      </c>
      <c r="D1291" t="s">
        <v>625</v>
      </c>
      <c r="E1291" t="s">
        <v>624</v>
      </c>
      <c r="F1291" t="s">
        <v>623</v>
      </c>
      <c r="G1291">
        <v>2002</v>
      </c>
      <c r="H1291" s="6">
        <v>664902.46130536299</v>
      </c>
      <c r="I1291" s="5">
        <f t="shared" si="20"/>
        <v>1.0359508656145877E-3</v>
      </c>
    </row>
    <row r="1292" spans="1:9" x14ac:dyDescent="0.2">
      <c r="A1292" t="s">
        <v>180</v>
      </c>
      <c r="B1292" t="str">
        <f>_xlfn.XLOOKUP(A1292,'Country Code &amp; Info'!A:A,'Country Code &amp; Info'!B:B)</f>
        <v>Netherlands</v>
      </c>
      <c r="C1292" t="s">
        <v>626</v>
      </c>
      <c r="D1292" t="s">
        <v>625</v>
      </c>
      <c r="E1292" t="s">
        <v>624</v>
      </c>
      <c r="F1292" t="s">
        <v>623</v>
      </c>
      <c r="G1292">
        <v>2003</v>
      </c>
      <c r="H1292" s="6">
        <v>667287.51512483996</v>
      </c>
      <c r="I1292" s="5">
        <f t="shared" si="20"/>
        <v>3.5870732299509989E-3</v>
      </c>
    </row>
    <row r="1293" spans="1:9" x14ac:dyDescent="0.2">
      <c r="A1293" t="s">
        <v>180</v>
      </c>
      <c r="B1293" t="str">
        <f>_xlfn.XLOOKUP(A1293,'Country Code &amp; Info'!A:A,'Country Code &amp; Info'!B:B)</f>
        <v>Netherlands</v>
      </c>
      <c r="C1293" t="s">
        <v>626</v>
      </c>
      <c r="D1293" t="s">
        <v>625</v>
      </c>
      <c r="E1293" t="s">
        <v>624</v>
      </c>
      <c r="F1293" t="s">
        <v>623</v>
      </c>
      <c r="G1293">
        <v>2004</v>
      </c>
      <c r="H1293" s="6">
        <v>679328.93361561396</v>
      </c>
      <c r="I1293" s="5">
        <f t="shared" si="20"/>
        <v>1.804532262007208E-2</v>
      </c>
    </row>
    <row r="1294" spans="1:9" x14ac:dyDescent="0.2">
      <c r="A1294" t="s">
        <v>180</v>
      </c>
      <c r="B1294" t="str">
        <f>_xlfn.XLOOKUP(A1294,'Country Code &amp; Info'!A:A,'Country Code &amp; Info'!B:B)</f>
        <v>Netherlands</v>
      </c>
      <c r="C1294" t="s">
        <v>626</v>
      </c>
      <c r="D1294" t="s">
        <v>625</v>
      </c>
      <c r="E1294" t="s">
        <v>624</v>
      </c>
      <c r="F1294" t="s">
        <v>623</v>
      </c>
      <c r="G1294">
        <v>2005</v>
      </c>
      <c r="H1294" s="6">
        <v>694018.50910191797</v>
      </c>
      <c r="I1294" s="5">
        <f t="shared" si="20"/>
        <v>2.1623656463623853E-2</v>
      </c>
    </row>
    <row r="1295" spans="1:9" x14ac:dyDescent="0.2">
      <c r="A1295" t="s">
        <v>180</v>
      </c>
      <c r="B1295" t="str">
        <f>_xlfn.XLOOKUP(A1295,'Country Code &amp; Info'!A:A,'Country Code &amp; Info'!B:B)</f>
        <v>Netherlands</v>
      </c>
      <c r="C1295" t="s">
        <v>626</v>
      </c>
      <c r="D1295" t="s">
        <v>625</v>
      </c>
      <c r="E1295" t="s">
        <v>624</v>
      </c>
      <c r="F1295" t="s">
        <v>623</v>
      </c>
      <c r="G1295">
        <v>2006</v>
      </c>
      <c r="H1295" s="6">
        <v>719482.17474052904</v>
      </c>
      <c r="I1295" s="5">
        <f t="shared" si="20"/>
        <v>3.6690182328943832E-2</v>
      </c>
    </row>
    <row r="1296" spans="1:9" x14ac:dyDescent="0.2">
      <c r="A1296" t="s">
        <v>180</v>
      </c>
      <c r="B1296" t="str">
        <f>_xlfn.XLOOKUP(A1296,'Country Code &amp; Info'!A:A,'Country Code &amp; Info'!B:B)</f>
        <v>Netherlands</v>
      </c>
      <c r="C1296" t="s">
        <v>626</v>
      </c>
      <c r="D1296" t="s">
        <v>625</v>
      </c>
      <c r="E1296" t="s">
        <v>624</v>
      </c>
      <c r="F1296" t="s">
        <v>623</v>
      </c>
      <c r="G1296">
        <v>2007</v>
      </c>
      <c r="H1296" s="6">
        <v>746080.52702313499</v>
      </c>
      <c r="I1296" s="5">
        <f t="shared" si="20"/>
        <v>3.6968743933368797E-2</v>
      </c>
    </row>
    <row r="1297" spans="1:9" x14ac:dyDescent="0.2">
      <c r="A1297" t="s">
        <v>180</v>
      </c>
      <c r="B1297" t="str">
        <f>_xlfn.XLOOKUP(A1297,'Country Code &amp; Info'!A:A,'Country Code &amp; Info'!B:B)</f>
        <v>Netherlands</v>
      </c>
      <c r="C1297" t="s">
        <v>626</v>
      </c>
      <c r="D1297" t="s">
        <v>625</v>
      </c>
      <c r="E1297" t="s">
        <v>624</v>
      </c>
      <c r="F1297" t="s">
        <v>623</v>
      </c>
      <c r="G1297">
        <v>2008</v>
      </c>
      <c r="H1297" s="6">
        <v>758752.86096942099</v>
      </c>
      <c r="I1297" s="5">
        <f t="shared" si="20"/>
        <v>1.6985209353806097E-2</v>
      </c>
    </row>
    <row r="1298" spans="1:9" x14ac:dyDescent="0.2">
      <c r="A1298" t="s">
        <v>180</v>
      </c>
      <c r="B1298" t="str">
        <f>_xlfn.XLOOKUP(A1298,'Country Code &amp; Info'!A:A,'Country Code &amp; Info'!B:B)</f>
        <v>Netherlands</v>
      </c>
      <c r="C1298" t="s">
        <v>626</v>
      </c>
      <c r="D1298" t="s">
        <v>625</v>
      </c>
      <c r="E1298" t="s">
        <v>624</v>
      </c>
      <c r="F1298" t="s">
        <v>623</v>
      </c>
      <c r="G1298">
        <v>2009</v>
      </c>
      <c r="H1298" s="6">
        <v>730173.77716971305</v>
      </c>
      <c r="I1298" s="5">
        <f t="shared" si="20"/>
        <v>-3.7665866278505877E-2</v>
      </c>
    </row>
    <row r="1299" spans="1:9" x14ac:dyDescent="0.2">
      <c r="A1299" t="s">
        <v>180</v>
      </c>
      <c r="B1299" t="str">
        <f>_xlfn.XLOOKUP(A1299,'Country Code &amp; Info'!A:A,'Country Code &amp; Info'!B:B)</f>
        <v>Netherlands</v>
      </c>
      <c r="C1299" t="s">
        <v>626</v>
      </c>
      <c r="D1299" t="s">
        <v>625</v>
      </c>
      <c r="E1299" t="s">
        <v>624</v>
      </c>
      <c r="F1299" t="s">
        <v>623</v>
      </c>
      <c r="G1299">
        <v>2010</v>
      </c>
      <c r="H1299" s="6">
        <v>739890.93009071099</v>
      </c>
      <c r="I1299" s="5">
        <f t="shared" si="20"/>
        <v>1.3308000403223774E-2</v>
      </c>
    </row>
    <row r="1300" spans="1:9" x14ac:dyDescent="0.2">
      <c r="A1300" t="s">
        <v>180</v>
      </c>
      <c r="B1300" t="str">
        <f>_xlfn.XLOOKUP(A1300,'Country Code &amp; Info'!A:A,'Country Code &amp; Info'!B:B)</f>
        <v>Netherlands</v>
      </c>
      <c r="C1300" t="s">
        <v>626</v>
      </c>
      <c r="D1300" t="s">
        <v>625</v>
      </c>
      <c r="E1300" t="s">
        <v>624</v>
      </c>
      <c r="F1300" t="s">
        <v>623</v>
      </c>
      <c r="G1300">
        <v>2011</v>
      </c>
      <c r="H1300" s="6">
        <v>752204.75871285296</v>
      </c>
      <c r="I1300" s="5">
        <f t="shared" si="20"/>
        <v>1.6642761954971164E-2</v>
      </c>
    </row>
    <row r="1301" spans="1:9" x14ac:dyDescent="0.2">
      <c r="A1301" t="s">
        <v>180</v>
      </c>
      <c r="B1301" t="str">
        <f>_xlfn.XLOOKUP(A1301,'Country Code &amp; Info'!A:A,'Country Code &amp; Info'!B:B)</f>
        <v>Netherlands</v>
      </c>
      <c r="C1301" t="s">
        <v>626</v>
      </c>
      <c r="D1301" t="s">
        <v>625</v>
      </c>
      <c r="E1301" t="s">
        <v>624</v>
      </c>
      <c r="F1301" t="s">
        <v>623</v>
      </c>
      <c r="G1301">
        <v>2012</v>
      </c>
      <c r="H1301" s="6">
        <v>744251.98883963004</v>
      </c>
      <c r="I1301" s="5">
        <f t="shared" si="20"/>
        <v>-1.0572613083213445E-2</v>
      </c>
    </row>
    <row r="1302" spans="1:9" x14ac:dyDescent="0.2">
      <c r="A1302" t="s">
        <v>180</v>
      </c>
      <c r="B1302" t="str">
        <f>_xlfn.XLOOKUP(A1302,'Country Code &amp; Info'!A:A,'Country Code &amp; Info'!B:B)</f>
        <v>Netherlands</v>
      </c>
      <c r="C1302" t="s">
        <v>626</v>
      </c>
      <c r="D1302" t="s">
        <v>625</v>
      </c>
      <c r="E1302" t="s">
        <v>624</v>
      </c>
      <c r="F1302" t="s">
        <v>623</v>
      </c>
      <c r="G1302">
        <v>2013</v>
      </c>
      <c r="H1302" s="6">
        <v>743350.69109648105</v>
      </c>
      <c r="I1302" s="5">
        <f t="shared" si="20"/>
        <v>-1.2110115346204431E-3</v>
      </c>
    </row>
    <row r="1303" spans="1:9" x14ac:dyDescent="0.2">
      <c r="A1303" t="s">
        <v>180</v>
      </c>
      <c r="B1303" t="str">
        <f>_xlfn.XLOOKUP(A1303,'Country Code &amp; Info'!A:A,'Country Code &amp; Info'!B:B)</f>
        <v>Netherlands</v>
      </c>
      <c r="C1303" t="s">
        <v>626</v>
      </c>
      <c r="D1303" t="s">
        <v>625</v>
      </c>
      <c r="E1303" t="s">
        <v>624</v>
      </c>
      <c r="F1303" t="s">
        <v>623</v>
      </c>
      <c r="G1303">
        <v>2014</v>
      </c>
      <c r="H1303" s="6">
        <v>753899.28099007998</v>
      </c>
      <c r="I1303" s="5">
        <f t="shared" si="20"/>
        <v>1.4190596739796169E-2</v>
      </c>
    </row>
    <row r="1304" spans="1:9" x14ac:dyDescent="0.2">
      <c r="A1304" t="s">
        <v>180</v>
      </c>
      <c r="B1304" t="str">
        <f>_xlfn.XLOOKUP(A1304,'Country Code &amp; Info'!A:A,'Country Code &amp; Info'!B:B)</f>
        <v>Netherlands</v>
      </c>
      <c r="C1304" t="s">
        <v>626</v>
      </c>
      <c r="D1304" t="s">
        <v>625</v>
      </c>
      <c r="E1304" t="s">
        <v>624</v>
      </c>
      <c r="F1304" t="s">
        <v>623</v>
      </c>
      <c r="G1304">
        <v>2015</v>
      </c>
      <c r="H1304" s="6">
        <v>770938.05390135397</v>
      </c>
      <c r="I1304" s="5">
        <f t="shared" si="20"/>
        <v>2.2600861071119915E-2</v>
      </c>
    </row>
    <row r="1305" spans="1:9" x14ac:dyDescent="0.2">
      <c r="A1305" t="s">
        <v>180</v>
      </c>
      <c r="B1305" t="str">
        <f>_xlfn.XLOOKUP(A1305,'Country Code &amp; Info'!A:A,'Country Code &amp; Info'!B:B)</f>
        <v>Netherlands</v>
      </c>
      <c r="C1305" t="s">
        <v>626</v>
      </c>
      <c r="D1305" t="s">
        <v>625</v>
      </c>
      <c r="E1305" t="s">
        <v>624</v>
      </c>
      <c r="F1305" t="s">
        <v>623</v>
      </c>
      <c r="G1305">
        <v>2016</v>
      </c>
      <c r="H1305" s="6">
        <v>787477.68565624603</v>
      </c>
      <c r="I1305" s="5">
        <f t="shared" si="20"/>
        <v>2.1453904981331151E-2</v>
      </c>
    </row>
    <row r="1306" spans="1:9" x14ac:dyDescent="0.2">
      <c r="A1306" t="s">
        <v>180</v>
      </c>
      <c r="B1306" t="str">
        <f>_xlfn.XLOOKUP(A1306,'Country Code &amp; Info'!A:A,'Country Code &amp; Info'!B:B)</f>
        <v>Netherlands</v>
      </c>
      <c r="C1306" t="s">
        <v>626</v>
      </c>
      <c r="D1306" t="s">
        <v>625</v>
      </c>
      <c r="E1306" t="s">
        <v>624</v>
      </c>
      <c r="F1306" t="s">
        <v>623</v>
      </c>
      <c r="G1306">
        <v>2017</v>
      </c>
      <c r="H1306" s="6">
        <v>813372.343034024</v>
      </c>
      <c r="I1306" s="5">
        <f t="shared" si="20"/>
        <v>3.2883036369720786E-2</v>
      </c>
    </row>
    <row r="1307" spans="1:9" x14ac:dyDescent="0.2">
      <c r="A1307" t="s">
        <v>180</v>
      </c>
      <c r="B1307" t="str">
        <f>_xlfn.XLOOKUP(A1307,'Country Code &amp; Info'!A:A,'Country Code &amp; Info'!B:B)</f>
        <v>Netherlands</v>
      </c>
      <c r="C1307" t="s">
        <v>626</v>
      </c>
      <c r="D1307" t="s">
        <v>625</v>
      </c>
      <c r="E1307" t="s">
        <v>624</v>
      </c>
      <c r="F1307" t="s">
        <v>623</v>
      </c>
      <c r="G1307">
        <v>2018</v>
      </c>
      <c r="H1307" s="6">
        <v>840207.73184265697</v>
      </c>
      <c r="I1307" s="5">
        <f t="shared" si="20"/>
        <v>3.2992748079596845E-2</v>
      </c>
    </row>
    <row r="1308" spans="1:9" x14ac:dyDescent="0.2">
      <c r="A1308" t="s">
        <v>180</v>
      </c>
      <c r="B1308" t="str">
        <f>_xlfn.XLOOKUP(A1308,'Country Code &amp; Info'!A:A,'Country Code &amp; Info'!B:B)</f>
        <v>Netherlands</v>
      </c>
      <c r="C1308" t="s">
        <v>626</v>
      </c>
      <c r="D1308" t="s">
        <v>625</v>
      </c>
      <c r="E1308" t="s">
        <v>624</v>
      </c>
      <c r="F1308" t="s">
        <v>623</v>
      </c>
      <c r="G1308">
        <v>2019</v>
      </c>
      <c r="H1308" s="6">
        <v>864958.71836469299</v>
      </c>
      <c r="I1308" s="5">
        <f t="shared" si="20"/>
        <v>2.9458175144085663E-2</v>
      </c>
    </row>
    <row r="1309" spans="1:9" x14ac:dyDescent="0.2">
      <c r="A1309" t="s">
        <v>180</v>
      </c>
      <c r="B1309" t="str">
        <f>_xlfn.XLOOKUP(A1309,'Country Code &amp; Info'!A:A,'Country Code &amp; Info'!B:B)</f>
        <v>Netherlands</v>
      </c>
      <c r="C1309" t="s">
        <v>626</v>
      </c>
      <c r="D1309" t="s">
        <v>625</v>
      </c>
      <c r="E1309" t="s">
        <v>624</v>
      </c>
      <c r="F1309" t="s">
        <v>623</v>
      </c>
      <c r="G1309">
        <v>2020</v>
      </c>
      <c r="H1309" s="6">
        <v>880130.9</v>
      </c>
      <c r="I1309" s="5">
        <f t="shared" si="20"/>
        <v>1.7540931507103341E-2</v>
      </c>
    </row>
    <row r="1310" spans="1:9" x14ac:dyDescent="0.2">
      <c r="A1310" t="s">
        <v>180</v>
      </c>
      <c r="B1310" t="str">
        <f>_xlfn.XLOOKUP(A1310,'Country Code &amp; Info'!A:A,'Country Code &amp; Info'!B:B)</f>
        <v>Netherlands</v>
      </c>
      <c r="C1310" t="s">
        <v>626</v>
      </c>
      <c r="D1310" t="s">
        <v>625</v>
      </c>
      <c r="E1310" t="s">
        <v>624</v>
      </c>
      <c r="F1310" t="s">
        <v>623</v>
      </c>
      <c r="G1310">
        <v>2021</v>
      </c>
      <c r="H1310" s="6">
        <v>893819.5</v>
      </c>
      <c r="I1310" s="5">
        <f t="shared" si="20"/>
        <v>1.5552913776802901E-2</v>
      </c>
    </row>
    <row r="1311" spans="1:9" x14ac:dyDescent="0.2">
      <c r="A1311" t="s">
        <v>180</v>
      </c>
      <c r="B1311" t="str">
        <f>_xlfn.XLOOKUP(A1311,'Country Code &amp; Info'!A:A,'Country Code &amp; Info'!B:B)</f>
        <v>Netherlands</v>
      </c>
      <c r="C1311" t="s">
        <v>626</v>
      </c>
      <c r="D1311" t="s">
        <v>625</v>
      </c>
      <c r="E1311" t="s">
        <v>624</v>
      </c>
      <c r="F1311" t="s">
        <v>623</v>
      </c>
      <c r="G1311">
        <v>2022</v>
      </c>
      <c r="H1311" s="6">
        <v>907921.6</v>
      </c>
      <c r="I1311" s="5">
        <f t="shared" si="20"/>
        <v>1.5777346544800119E-2</v>
      </c>
    </row>
    <row r="1312" spans="1:9" x14ac:dyDescent="0.2">
      <c r="A1312" t="s">
        <v>180</v>
      </c>
      <c r="B1312" t="str">
        <f>_xlfn.XLOOKUP(A1312,'Country Code &amp; Info'!A:A,'Country Code &amp; Info'!B:B)</f>
        <v>Netherlands</v>
      </c>
      <c r="C1312" t="s">
        <v>626</v>
      </c>
      <c r="D1312" t="s">
        <v>625</v>
      </c>
      <c r="E1312" t="s">
        <v>624</v>
      </c>
      <c r="F1312" t="s">
        <v>623</v>
      </c>
      <c r="G1312">
        <v>2023</v>
      </c>
      <c r="H1312" s="6">
        <v>922883.9</v>
      </c>
      <c r="I1312" s="5">
        <f t="shared" si="20"/>
        <v>1.6479726883907198E-2</v>
      </c>
    </row>
    <row r="1313" spans="1:9" x14ac:dyDescent="0.2">
      <c r="A1313" t="s">
        <v>180</v>
      </c>
      <c r="B1313" t="str">
        <f>_xlfn.XLOOKUP(A1313,'Country Code &amp; Info'!A:A,'Country Code &amp; Info'!B:B)</f>
        <v>Netherlands</v>
      </c>
      <c r="C1313" t="s">
        <v>626</v>
      </c>
      <c r="D1313" t="s">
        <v>625</v>
      </c>
      <c r="E1313" t="s">
        <v>624</v>
      </c>
      <c r="F1313" t="s">
        <v>623</v>
      </c>
      <c r="G1313">
        <v>2024</v>
      </c>
      <c r="H1313" s="6">
        <v>938795.8</v>
      </c>
      <c r="I1313" s="5">
        <f t="shared" si="20"/>
        <v>1.7241497007369988E-2</v>
      </c>
    </row>
    <row r="1314" spans="1:9" x14ac:dyDescent="0.2">
      <c r="A1314" t="s">
        <v>180</v>
      </c>
      <c r="B1314" t="str">
        <f>_xlfn.XLOOKUP(A1314,'Country Code &amp; Info'!A:A,'Country Code &amp; Info'!B:B)</f>
        <v>Netherlands</v>
      </c>
      <c r="C1314" t="s">
        <v>626</v>
      </c>
      <c r="D1314" t="s">
        <v>625</v>
      </c>
      <c r="E1314" t="s">
        <v>624</v>
      </c>
      <c r="F1314" t="s">
        <v>623</v>
      </c>
      <c r="G1314">
        <v>2025</v>
      </c>
      <c r="H1314" s="6">
        <v>955576.7</v>
      </c>
      <c r="I1314" s="5">
        <f t="shared" si="20"/>
        <v>1.7874920190311894E-2</v>
      </c>
    </row>
    <row r="1315" spans="1:9" x14ac:dyDescent="0.2">
      <c r="A1315" t="s">
        <v>180</v>
      </c>
      <c r="B1315" t="str">
        <f>_xlfn.XLOOKUP(A1315,'Country Code &amp; Info'!A:A,'Country Code &amp; Info'!B:B)</f>
        <v>Netherlands</v>
      </c>
      <c r="C1315" t="s">
        <v>626</v>
      </c>
      <c r="D1315" t="s">
        <v>625</v>
      </c>
      <c r="E1315" t="s">
        <v>624</v>
      </c>
      <c r="F1315" t="s">
        <v>623</v>
      </c>
      <c r="G1315">
        <v>2026</v>
      </c>
      <c r="H1315" s="6">
        <v>973023.6</v>
      </c>
      <c r="I1315" s="5">
        <f t="shared" si="20"/>
        <v>1.8257979710053718E-2</v>
      </c>
    </row>
    <row r="1316" spans="1:9" x14ac:dyDescent="0.2">
      <c r="A1316" t="s">
        <v>180</v>
      </c>
      <c r="B1316" t="str">
        <f>_xlfn.XLOOKUP(A1316,'Country Code &amp; Info'!A:A,'Country Code &amp; Info'!B:B)</f>
        <v>Netherlands</v>
      </c>
      <c r="C1316" t="s">
        <v>626</v>
      </c>
      <c r="D1316" t="s">
        <v>625</v>
      </c>
      <c r="E1316" t="s">
        <v>624</v>
      </c>
      <c r="F1316" t="s">
        <v>623</v>
      </c>
      <c r="G1316">
        <v>2027</v>
      </c>
      <c r="H1316" s="6">
        <v>991000.7</v>
      </c>
      <c r="I1316" s="5">
        <f t="shared" si="20"/>
        <v>1.8475502546906331E-2</v>
      </c>
    </row>
    <row r="1317" spans="1:9" x14ac:dyDescent="0.2">
      <c r="A1317" t="s">
        <v>180</v>
      </c>
      <c r="B1317" t="str">
        <f>_xlfn.XLOOKUP(A1317,'Country Code &amp; Info'!A:A,'Country Code &amp; Info'!B:B)</f>
        <v>Netherlands</v>
      </c>
      <c r="C1317" t="s">
        <v>626</v>
      </c>
      <c r="D1317" t="s">
        <v>625</v>
      </c>
      <c r="E1317" t="s">
        <v>624</v>
      </c>
      <c r="F1317" t="s">
        <v>623</v>
      </c>
      <c r="G1317">
        <v>2028</v>
      </c>
      <c r="H1317" s="6">
        <v>1009437</v>
      </c>
      <c r="I1317" s="5">
        <f t="shared" si="20"/>
        <v>1.8603720461549678E-2</v>
      </c>
    </row>
    <row r="1318" spans="1:9" x14ac:dyDescent="0.2">
      <c r="A1318" t="s">
        <v>180</v>
      </c>
      <c r="B1318" t="str">
        <f>_xlfn.XLOOKUP(A1318,'Country Code &amp; Info'!A:A,'Country Code &amp; Info'!B:B)</f>
        <v>Netherlands</v>
      </c>
      <c r="C1318" t="s">
        <v>626</v>
      </c>
      <c r="D1318" t="s">
        <v>625</v>
      </c>
      <c r="E1318" t="s">
        <v>624</v>
      </c>
      <c r="F1318" t="s">
        <v>623</v>
      </c>
      <c r="G1318">
        <v>2029</v>
      </c>
      <c r="H1318" s="6">
        <v>1028319</v>
      </c>
      <c r="I1318" s="5">
        <f t="shared" si="20"/>
        <v>1.8705476419033529E-2</v>
      </c>
    </row>
    <row r="1319" spans="1:9" x14ac:dyDescent="0.2">
      <c r="A1319" t="s">
        <v>180</v>
      </c>
      <c r="B1319" t="str">
        <f>_xlfn.XLOOKUP(A1319,'Country Code &amp; Info'!A:A,'Country Code &amp; Info'!B:B)</f>
        <v>Netherlands</v>
      </c>
      <c r="C1319" t="s">
        <v>626</v>
      </c>
      <c r="D1319" t="s">
        <v>625</v>
      </c>
      <c r="E1319" t="s">
        <v>624</v>
      </c>
      <c r="F1319" t="s">
        <v>623</v>
      </c>
      <c r="G1319">
        <v>2030</v>
      </c>
      <c r="H1319" s="6">
        <v>1047679</v>
      </c>
      <c r="I1319" s="5">
        <f t="shared" si="20"/>
        <v>1.882684264318768E-2</v>
      </c>
    </row>
    <row r="1320" spans="1:9" x14ac:dyDescent="0.2">
      <c r="A1320" t="s">
        <v>180</v>
      </c>
      <c r="B1320" t="str">
        <f>_xlfn.XLOOKUP(A1320,'Country Code &amp; Info'!A:A,'Country Code &amp; Info'!B:B)</f>
        <v>Netherlands</v>
      </c>
      <c r="C1320" t="s">
        <v>626</v>
      </c>
      <c r="D1320" t="s">
        <v>625</v>
      </c>
      <c r="E1320" t="s">
        <v>624</v>
      </c>
      <c r="F1320" t="s">
        <v>623</v>
      </c>
      <c r="G1320">
        <v>2031</v>
      </c>
      <c r="H1320" s="6">
        <v>1067583</v>
      </c>
      <c r="I1320" s="5">
        <f t="shared" si="20"/>
        <v>1.8998185512929089E-2</v>
      </c>
    </row>
    <row r="1321" spans="1:9" x14ac:dyDescent="0.2">
      <c r="A1321" t="s">
        <v>180</v>
      </c>
      <c r="B1321" t="str">
        <f>_xlfn.XLOOKUP(A1321,'Country Code &amp; Info'!A:A,'Country Code &amp; Info'!B:B)</f>
        <v>Netherlands</v>
      </c>
      <c r="C1321" t="s">
        <v>626</v>
      </c>
      <c r="D1321" t="s">
        <v>625</v>
      </c>
      <c r="E1321" t="s">
        <v>624</v>
      </c>
      <c r="F1321" t="s">
        <v>623</v>
      </c>
      <c r="G1321">
        <v>2032</v>
      </c>
      <c r="H1321" s="6">
        <v>1088118</v>
      </c>
      <c r="I1321" s="5">
        <f t="shared" si="20"/>
        <v>1.9235038399824544E-2</v>
      </c>
    </row>
    <row r="1322" spans="1:9" x14ac:dyDescent="0.2">
      <c r="A1322" t="s">
        <v>180</v>
      </c>
      <c r="B1322" t="str">
        <f>_xlfn.XLOOKUP(A1322,'Country Code &amp; Info'!A:A,'Country Code &amp; Info'!B:B)</f>
        <v>Netherlands</v>
      </c>
      <c r="C1322" t="s">
        <v>626</v>
      </c>
      <c r="D1322" t="s">
        <v>625</v>
      </c>
      <c r="E1322" t="s">
        <v>624</v>
      </c>
      <c r="F1322" t="s">
        <v>623</v>
      </c>
      <c r="G1322">
        <v>2033</v>
      </c>
      <c r="H1322" s="6">
        <v>1109361</v>
      </c>
      <c r="I1322" s="5">
        <f t="shared" si="20"/>
        <v>1.9522698824943507E-2</v>
      </c>
    </row>
    <row r="1323" spans="1:9" x14ac:dyDescent="0.2">
      <c r="A1323" t="s">
        <v>180</v>
      </c>
      <c r="B1323" t="str">
        <f>_xlfn.XLOOKUP(A1323,'Country Code &amp; Info'!A:A,'Country Code &amp; Info'!B:B)</f>
        <v>Netherlands</v>
      </c>
      <c r="C1323" t="s">
        <v>626</v>
      </c>
      <c r="D1323" t="s">
        <v>625</v>
      </c>
      <c r="E1323" t="s">
        <v>624</v>
      </c>
      <c r="F1323" t="s">
        <v>623</v>
      </c>
      <c r="G1323">
        <v>2034</v>
      </c>
      <c r="H1323" s="6">
        <v>1131370</v>
      </c>
      <c r="I1323" s="5">
        <f t="shared" si="20"/>
        <v>1.9839348958544667E-2</v>
      </c>
    </row>
    <row r="1324" spans="1:9" x14ac:dyDescent="0.2">
      <c r="A1324" t="s">
        <v>180</v>
      </c>
      <c r="B1324" t="str">
        <f>_xlfn.XLOOKUP(A1324,'Country Code &amp; Info'!A:A,'Country Code &amp; Info'!B:B)</f>
        <v>Netherlands</v>
      </c>
      <c r="C1324" t="s">
        <v>626</v>
      </c>
      <c r="D1324" t="s">
        <v>625</v>
      </c>
      <c r="E1324" t="s">
        <v>624</v>
      </c>
      <c r="F1324" t="s">
        <v>623</v>
      </c>
      <c r="G1324">
        <v>2035</v>
      </c>
      <c r="H1324" s="6">
        <v>1154203</v>
      </c>
      <c r="I1324" s="5">
        <f t="shared" si="20"/>
        <v>2.0181726579280079E-2</v>
      </c>
    </row>
    <row r="1325" spans="1:9" x14ac:dyDescent="0.2">
      <c r="A1325" t="s">
        <v>180</v>
      </c>
      <c r="B1325" t="str">
        <f>_xlfn.XLOOKUP(A1325,'Country Code &amp; Info'!A:A,'Country Code &amp; Info'!B:B)</f>
        <v>Netherlands</v>
      </c>
      <c r="C1325" t="s">
        <v>626</v>
      </c>
      <c r="D1325" t="s">
        <v>625</v>
      </c>
      <c r="E1325" t="s">
        <v>624</v>
      </c>
      <c r="F1325" t="s">
        <v>623</v>
      </c>
      <c r="G1325">
        <v>2036</v>
      </c>
      <c r="H1325" s="6">
        <v>1177939</v>
      </c>
      <c r="I1325" s="5">
        <f t="shared" si="20"/>
        <v>2.0564839980488747E-2</v>
      </c>
    </row>
    <row r="1326" spans="1:9" x14ac:dyDescent="0.2">
      <c r="A1326" t="s">
        <v>180</v>
      </c>
      <c r="B1326" t="str">
        <f>_xlfn.XLOOKUP(A1326,'Country Code &amp; Info'!A:A,'Country Code &amp; Info'!B:B)</f>
        <v>Netherlands</v>
      </c>
      <c r="C1326" t="s">
        <v>626</v>
      </c>
      <c r="D1326" t="s">
        <v>625</v>
      </c>
      <c r="E1326" t="s">
        <v>624</v>
      </c>
      <c r="F1326" t="s">
        <v>623</v>
      </c>
      <c r="G1326">
        <v>2037</v>
      </c>
      <c r="H1326" s="6">
        <v>1202511</v>
      </c>
      <c r="I1326" s="5">
        <f t="shared" si="20"/>
        <v>2.086016338706842E-2</v>
      </c>
    </row>
    <row r="1327" spans="1:9" x14ac:dyDescent="0.2">
      <c r="A1327" t="s">
        <v>180</v>
      </c>
      <c r="B1327" t="str">
        <f>_xlfn.XLOOKUP(A1327,'Country Code &amp; Info'!A:A,'Country Code &amp; Info'!B:B)</f>
        <v>Netherlands</v>
      </c>
      <c r="C1327" t="s">
        <v>626</v>
      </c>
      <c r="D1327" t="s">
        <v>625</v>
      </c>
      <c r="E1327" t="s">
        <v>624</v>
      </c>
      <c r="F1327" t="s">
        <v>623</v>
      </c>
      <c r="G1327">
        <v>2038</v>
      </c>
      <c r="H1327" s="6">
        <v>1227985</v>
      </c>
      <c r="I1327" s="5">
        <f t="shared" si="20"/>
        <v>2.1184005801194283E-2</v>
      </c>
    </row>
    <row r="1328" spans="1:9" x14ac:dyDescent="0.2">
      <c r="A1328" t="s">
        <v>180</v>
      </c>
      <c r="B1328" t="str">
        <f>_xlfn.XLOOKUP(A1328,'Country Code &amp; Info'!A:A,'Country Code &amp; Info'!B:B)</f>
        <v>Netherlands</v>
      </c>
      <c r="C1328" t="s">
        <v>626</v>
      </c>
      <c r="D1328" t="s">
        <v>625</v>
      </c>
      <c r="E1328" t="s">
        <v>624</v>
      </c>
      <c r="F1328" t="s">
        <v>623</v>
      </c>
      <c r="G1328">
        <v>2039</v>
      </c>
      <c r="H1328" s="6">
        <v>1254399</v>
      </c>
      <c r="I1328" s="5">
        <f t="shared" si="20"/>
        <v>2.1510034731694549E-2</v>
      </c>
    </row>
    <row r="1329" spans="1:9" x14ac:dyDescent="0.2">
      <c r="A1329" t="s">
        <v>180</v>
      </c>
      <c r="B1329" t="str">
        <f>_xlfn.XLOOKUP(A1329,'Country Code &amp; Info'!A:A,'Country Code &amp; Info'!B:B)</f>
        <v>Netherlands</v>
      </c>
      <c r="C1329" t="s">
        <v>626</v>
      </c>
      <c r="D1329" t="s">
        <v>625</v>
      </c>
      <c r="E1329" t="s">
        <v>624</v>
      </c>
      <c r="F1329" t="s">
        <v>623</v>
      </c>
      <c r="G1329">
        <v>2040</v>
      </c>
      <c r="H1329" s="6">
        <v>1281758</v>
      </c>
      <c r="I1329" s="5">
        <f t="shared" si="20"/>
        <v>2.1810444683071362E-2</v>
      </c>
    </row>
    <row r="1330" spans="1:9" x14ac:dyDescent="0.2">
      <c r="A1330" t="s">
        <v>180</v>
      </c>
      <c r="B1330" t="str">
        <f>_xlfn.XLOOKUP(A1330,'Country Code &amp; Info'!A:A,'Country Code &amp; Info'!B:B)</f>
        <v>Netherlands</v>
      </c>
      <c r="C1330" t="s">
        <v>626</v>
      </c>
      <c r="D1330" t="s">
        <v>625</v>
      </c>
      <c r="E1330" t="s">
        <v>624</v>
      </c>
      <c r="F1330" t="s">
        <v>623</v>
      </c>
      <c r="G1330">
        <v>2041</v>
      </c>
      <c r="H1330" s="6">
        <v>1310053</v>
      </c>
      <c r="I1330" s="5">
        <f t="shared" si="20"/>
        <v>2.2075149911293668E-2</v>
      </c>
    </row>
    <row r="1331" spans="1:9" x14ac:dyDescent="0.2">
      <c r="A1331" t="s">
        <v>180</v>
      </c>
      <c r="B1331" t="str">
        <f>_xlfn.XLOOKUP(A1331,'Country Code &amp; Info'!A:A,'Country Code &amp; Info'!B:B)</f>
        <v>Netherlands</v>
      </c>
      <c r="C1331" t="s">
        <v>626</v>
      </c>
      <c r="D1331" t="s">
        <v>625</v>
      </c>
      <c r="E1331" t="s">
        <v>624</v>
      </c>
      <c r="F1331" t="s">
        <v>623</v>
      </c>
      <c r="G1331">
        <v>2042</v>
      </c>
      <c r="H1331" s="6">
        <v>1339426</v>
      </c>
      <c r="I1331" s="5">
        <f t="shared" si="20"/>
        <v>2.2421230286102878E-2</v>
      </c>
    </row>
    <row r="1332" spans="1:9" x14ac:dyDescent="0.2">
      <c r="A1332" t="s">
        <v>180</v>
      </c>
      <c r="B1332" t="str">
        <f>_xlfn.XLOOKUP(A1332,'Country Code &amp; Info'!A:A,'Country Code &amp; Info'!B:B)</f>
        <v>Netherlands</v>
      </c>
      <c r="C1332" t="s">
        <v>626</v>
      </c>
      <c r="D1332" t="s">
        <v>625</v>
      </c>
      <c r="E1332" t="s">
        <v>624</v>
      </c>
      <c r="F1332" t="s">
        <v>623</v>
      </c>
      <c r="G1332">
        <v>2043</v>
      </c>
      <c r="H1332" s="6">
        <v>1369845</v>
      </c>
      <c r="I1332" s="5">
        <f t="shared" si="20"/>
        <v>2.2710474486832499E-2</v>
      </c>
    </row>
    <row r="1333" spans="1:9" x14ac:dyDescent="0.2">
      <c r="A1333" t="s">
        <v>180</v>
      </c>
      <c r="B1333" t="str">
        <f>_xlfn.XLOOKUP(A1333,'Country Code &amp; Info'!A:A,'Country Code &amp; Info'!B:B)</f>
        <v>Netherlands</v>
      </c>
      <c r="C1333" t="s">
        <v>626</v>
      </c>
      <c r="D1333" t="s">
        <v>625</v>
      </c>
      <c r="E1333" t="s">
        <v>624</v>
      </c>
      <c r="F1333" t="s">
        <v>623</v>
      </c>
      <c r="G1333">
        <v>2044</v>
      </c>
      <c r="H1333" s="6">
        <v>1401269</v>
      </c>
      <c r="I1333" s="5">
        <f t="shared" si="20"/>
        <v>2.2939821658654713E-2</v>
      </c>
    </row>
    <row r="1334" spans="1:9" x14ac:dyDescent="0.2">
      <c r="A1334" t="s">
        <v>180</v>
      </c>
      <c r="B1334" t="str">
        <f>_xlfn.XLOOKUP(A1334,'Country Code &amp; Info'!A:A,'Country Code &amp; Info'!B:B)</f>
        <v>Netherlands</v>
      </c>
      <c r="C1334" t="s">
        <v>626</v>
      </c>
      <c r="D1334" t="s">
        <v>625</v>
      </c>
      <c r="E1334" t="s">
        <v>624</v>
      </c>
      <c r="F1334" t="s">
        <v>623</v>
      </c>
      <c r="G1334">
        <v>2045</v>
      </c>
      <c r="H1334" s="6">
        <v>1433664</v>
      </c>
      <c r="I1334" s="5">
        <f t="shared" si="20"/>
        <v>2.3118330598907111E-2</v>
      </c>
    </row>
    <row r="1335" spans="1:9" x14ac:dyDescent="0.2">
      <c r="A1335" t="s">
        <v>180</v>
      </c>
      <c r="B1335" t="str">
        <f>_xlfn.XLOOKUP(A1335,'Country Code &amp; Info'!A:A,'Country Code &amp; Info'!B:B)</f>
        <v>Netherlands</v>
      </c>
      <c r="C1335" t="s">
        <v>626</v>
      </c>
      <c r="D1335" t="s">
        <v>625</v>
      </c>
      <c r="E1335" t="s">
        <v>624</v>
      </c>
      <c r="F1335" t="s">
        <v>623</v>
      </c>
      <c r="G1335">
        <v>2046</v>
      </c>
      <c r="H1335" s="6">
        <v>1467028</v>
      </c>
      <c r="I1335" s="5">
        <f t="shared" si="20"/>
        <v>2.3271840542832933E-2</v>
      </c>
    </row>
    <row r="1336" spans="1:9" x14ac:dyDescent="0.2">
      <c r="A1336" t="s">
        <v>180</v>
      </c>
      <c r="B1336" t="str">
        <f>_xlfn.XLOOKUP(A1336,'Country Code &amp; Info'!A:A,'Country Code &amp; Info'!B:B)</f>
        <v>Netherlands</v>
      </c>
      <c r="C1336" t="s">
        <v>626</v>
      </c>
      <c r="D1336" t="s">
        <v>625</v>
      </c>
      <c r="E1336" t="s">
        <v>624</v>
      </c>
      <c r="F1336" t="s">
        <v>623</v>
      </c>
      <c r="G1336">
        <v>2047</v>
      </c>
      <c r="H1336" s="6">
        <v>1501378</v>
      </c>
      <c r="I1336" s="5">
        <f t="shared" si="20"/>
        <v>2.3414686018262687E-2</v>
      </c>
    </row>
    <row r="1337" spans="1:9" x14ac:dyDescent="0.2">
      <c r="A1337" t="s">
        <v>180</v>
      </c>
      <c r="B1337" t="str">
        <f>_xlfn.XLOOKUP(A1337,'Country Code &amp; Info'!A:A,'Country Code &amp; Info'!B:B)</f>
        <v>Netherlands</v>
      </c>
      <c r="C1337" t="s">
        <v>626</v>
      </c>
      <c r="D1337" t="s">
        <v>625</v>
      </c>
      <c r="E1337" t="s">
        <v>624</v>
      </c>
      <c r="F1337" t="s">
        <v>623</v>
      </c>
      <c r="G1337">
        <v>2048</v>
      </c>
      <c r="H1337" s="6">
        <v>1536721</v>
      </c>
      <c r="I1337" s="5">
        <f t="shared" si="20"/>
        <v>2.354037424286215E-2</v>
      </c>
    </row>
    <row r="1338" spans="1:9" x14ac:dyDescent="0.2">
      <c r="A1338" t="s">
        <v>180</v>
      </c>
      <c r="B1338" t="str">
        <f>_xlfn.XLOOKUP(A1338,'Country Code &amp; Info'!A:A,'Country Code &amp; Info'!B:B)</f>
        <v>Netherlands</v>
      </c>
      <c r="C1338" t="s">
        <v>626</v>
      </c>
      <c r="D1338" t="s">
        <v>625</v>
      </c>
      <c r="E1338" t="s">
        <v>624</v>
      </c>
      <c r="F1338" t="s">
        <v>623</v>
      </c>
      <c r="G1338">
        <v>2049</v>
      </c>
      <c r="H1338" s="6">
        <v>1573032</v>
      </c>
      <c r="I1338" s="5">
        <f t="shared" si="20"/>
        <v>2.362888253625739E-2</v>
      </c>
    </row>
    <row r="1339" spans="1:9" x14ac:dyDescent="0.2">
      <c r="A1339" t="s">
        <v>180</v>
      </c>
      <c r="B1339" t="str">
        <f>_xlfn.XLOOKUP(A1339,'Country Code &amp; Info'!A:A,'Country Code &amp; Info'!B:B)</f>
        <v>Netherlands</v>
      </c>
      <c r="C1339" t="s">
        <v>626</v>
      </c>
      <c r="D1339" t="s">
        <v>625</v>
      </c>
      <c r="E1339" t="s">
        <v>624</v>
      </c>
      <c r="F1339" t="s">
        <v>623</v>
      </c>
      <c r="G1339">
        <v>2050</v>
      </c>
      <c r="H1339" s="6">
        <v>1610258</v>
      </c>
      <c r="I1339" s="5">
        <f t="shared" si="20"/>
        <v>2.3665125693564937E-2</v>
      </c>
    </row>
    <row r="1340" spans="1:9" x14ac:dyDescent="0.2">
      <c r="A1340" t="s">
        <v>180</v>
      </c>
      <c r="B1340" t="str">
        <f>_xlfn.XLOOKUP(A1340,'Country Code &amp; Info'!A:A,'Country Code &amp; Info'!B:B)</f>
        <v>Netherlands</v>
      </c>
      <c r="C1340" t="s">
        <v>626</v>
      </c>
      <c r="D1340" t="s">
        <v>625</v>
      </c>
      <c r="E1340" t="s">
        <v>624</v>
      </c>
      <c r="F1340" t="s">
        <v>623</v>
      </c>
      <c r="G1340">
        <v>2051</v>
      </c>
      <c r="H1340" s="6">
        <v>1648351</v>
      </c>
      <c r="I1340" s="5">
        <f t="shared" si="20"/>
        <v>2.3656457536618269E-2</v>
      </c>
    </row>
    <row r="1341" spans="1:9" x14ac:dyDescent="0.2">
      <c r="A1341" t="s">
        <v>180</v>
      </c>
      <c r="B1341" t="str">
        <f>_xlfn.XLOOKUP(A1341,'Country Code &amp; Info'!A:A,'Country Code &amp; Info'!B:B)</f>
        <v>Netherlands</v>
      </c>
      <c r="C1341" t="s">
        <v>626</v>
      </c>
      <c r="D1341" t="s">
        <v>625</v>
      </c>
      <c r="E1341" t="s">
        <v>624</v>
      </c>
      <c r="F1341" t="s">
        <v>623</v>
      </c>
      <c r="G1341">
        <v>2052</v>
      </c>
      <c r="H1341" s="6">
        <v>1687072</v>
      </c>
      <c r="I1341" s="5">
        <f t="shared" si="20"/>
        <v>2.3490749239694741E-2</v>
      </c>
    </row>
    <row r="1342" spans="1:9" x14ac:dyDescent="0.2">
      <c r="A1342" t="s">
        <v>180</v>
      </c>
      <c r="B1342" t="str">
        <f>_xlfn.XLOOKUP(A1342,'Country Code &amp; Info'!A:A,'Country Code &amp; Info'!B:B)</f>
        <v>Netherlands</v>
      </c>
      <c r="C1342" t="s">
        <v>626</v>
      </c>
      <c r="D1342" t="s">
        <v>625</v>
      </c>
      <c r="E1342" t="s">
        <v>624</v>
      </c>
      <c r="F1342" t="s">
        <v>623</v>
      </c>
      <c r="G1342">
        <v>2053</v>
      </c>
      <c r="H1342" s="6">
        <v>1726396</v>
      </c>
      <c r="I1342" s="5">
        <f t="shared" si="20"/>
        <v>2.3309022969973947E-2</v>
      </c>
    </row>
    <row r="1343" spans="1:9" x14ac:dyDescent="0.2">
      <c r="A1343" t="s">
        <v>180</v>
      </c>
      <c r="B1343" t="str">
        <f>_xlfn.XLOOKUP(A1343,'Country Code &amp; Info'!A:A,'Country Code &amp; Info'!B:B)</f>
        <v>Netherlands</v>
      </c>
      <c r="C1343" t="s">
        <v>626</v>
      </c>
      <c r="D1343" t="s">
        <v>625</v>
      </c>
      <c r="E1343" t="s">
        <v>624</v>
      </c>
      <c r="F1343" t="s">
        <v>623</v>
      </c>
      <c r="G1343">
        <v>2054</v>
      </c>
      <c r="H1343" s="6">
        <v>1766295</v>
      </c>
      <c r="I1343" s="5">
        <f t="shared" si="20"/>
        <v>2.3111151786727957E-2</v>
      </c>
    </row>
    <row r="1344" spans="1:9" x14ac:dyDescent="0.2">
      <c r="A1344" t="s">
        <v>180</v>
      </c>
      <c r="B1344" t="str">
        <f>_xlfn.XLOOKUP(A1344,'Country Code &amp; Info'!A:A,'Country Code &amp; Info'!B:B)</f>
        <v>Netherlands</v>
      </c>
      <c r="C1344" t="s">
        <v>626</v>
      </c>
      <c r="D1344" t="s">
        <v>625</v>
      </c>
      <c r="E1344" t="s">
        <v>624</v>
      </c>
      <c r="F1344" t="s">
        <v>623</v>
      </c>
      <c r="G1344">
        <v>2055</v>
      </c>
      <c r="H1344" s="6">
        <v>1806748</v>
      </c>
      <c r="I1344" s="5">
        <f t="shared" si="20"/>
        <v>2.2902742746823135E-2</v>
      </c>
    </row>
    <row r="1345" spans="1:9" x14ac:dyDescent="0.2">
      <c r="A1345" t="s">
        <v>180</v>
      </c>
      <c r="B1345" t="str">
        <f>_xlfn.XLOOKUP(A1345,'Country Code &amp; Info'!A:A,'Country Code &amp; Info'!B:B)</f>
        <v>Netherlands</v>
      </c>
      <c r="C1345" t="s">
        <v>626</v>
      </c>
      <c r="D1345" t="s">
        <v>625</v>
      </c>
      <c r="E1345" t="s">
        <v>624</v>
      </c>
      <c r="F1345" t="s">
        <v>623</v>
      </c>
      <c r="G1345">
        <v>2056</v>
      </c>
      <c r="H1345" s="6">
        <v>1847753</v>
      </c>
      <c r="I1345" s="5">
        <f t="shared" si="20"/>
        <v>2.269547274993533E-2</v>
      </c>
    </row>
    <row r="1346" spans="1:9" x14ac:dyDescent="0.2">
      <c r="A1346" t="s">
        <v>180</v>
      </c>
      <c r="B1346" t="str">
        <f>_xlfn.XLOOKUP(A1346,'Country Code &amp; Info'!A:A,'Country Code &amp; Info'!B:B)</f>
        <v>Netherlands</v>
      </c>
      <c r="C1346" t="s">
        <v>626</v>
      </c>
      <c r="D1346" t="s">
        <v>625</v>
      </c>
      <c r="E1346" t="s">
        <v>624</v>
      </c>
      <c r="F1346" t="s">
        <v>623</v>
      </c>
      <c r="G1346">
        <v>2057</v>
      </c>
      <c r="H1346" s="6">
        <v>1889581</v>
      </c>
      <c r="I1346" s="5">
        <f t="shared" si="20"/>
        <v>2.263722478058483E-2</v>
      </c>
    </row>
    <row r="1347" spans="1:9" x14ac:dyDescent="0.2">
      <c r="A1347" t="s">
        <v>180</v>
      </c>
      <c r="B1347" t="str">
        <f>_xlfn.XLOOKUP(A1347,'Country Code &amp; Info'!A:A,'Country Code &amp; Info'!B:B)</f>
        <v>Netherlands</v>
      </c>
      <c r="C1347" t="s">
        <v>626</v>
      </c>
      <c r="D1347" t="s">
        <v>625</v>
      </c>
      <c r="E1347" t="s">
        <v>624</v>
      </c>
      <c r="F1347" t="s">
        <v>623</v>
      </c>
      <c r="G1347">
        <v>2058</v>
      </c>
      <c r="H1347" s="6">
        <v>1932299</v>
      </c>
      <c r="I1347" s="5">
        <f t="shared" ref="I1347:I1410" si="21">IF(A1347=A1346, H1347/H1346-1, 0)</f>
        <v>2.2607128246949992E-2</v>
      </c>
    </row>
    <row r="1348" spans="1:9" x14ac:dyDescent="0.2">
      <c r="A1348" t="s">
        <v>180</v>
      </c>
      <c r="B1348" t="str">
        <f>_xlfn.XLOOKUP(A1348,'Country Code &amp; Info'!A:A,'Country Code &amp; Info'!B:B)</f>
        <v>Netherlands</v>
      </c>
      <c r="C1348" t="s">
        <v>626</v>
      </c>
      <c r="D1348" t="s">
        <v>625</v>
      </c>
      <c r="E1348" t="s">
        <v>624</v>
      </c>
      <c r="F1348" t="s">
        <v>623</v>
      </c>
      <c r="G1348">
        <v>2059</v>
      </c>
      <c r="H1348" s="6">
        <v>1975986</v>
      </c>
      <c r="I1348" s="5">
        <f t="shared" si="21"/>
        <v>2.2608819856554385E-2</v>
      </c>
    </row>
    <row r="1349" spans="1:9" x14ac:dyDescent="0.2">
      <c r="A1349" t="s">
        <v>180</v>
      </c>
      <c r="B1349" t="str">
        <f>_xlfn.XLOOKUP(A1349,'Country Code &amp; Info'!A:A,'Country Code &amp; Info'!B:B)</f>
        <v>Netherlands</v>
      </c>
      <c r="C1349" t="s">
        <v>626</v>
      </c>
      <c r="D1349" t="s">
        <v>625</v>
      </c>
      <c r="E1349" t="s">
        <v>624</v>
      </c>
      <c r="F1349" t="s">
        <v>623</v>
      </c>
      <c r="G1349">
        <v>2060</v>
      </c>
      <c r="H1349" s="6">
        <v>2020737</v>
      </c>
      <c r="I1349" s="5">
        <f t="shared" si="21"/>
        <v>2.2647427663961217E-2</v>
      </c>
    </row>
    <row r="1350" spans="1:9" x14ac:dyDescent="0.2">
      <c r="A1350" t="s">
        <v>172</v>
      </c>
      <c r="B1350" t="str">
        <f>_xlfn.XLOOKUP(A1350,'Country Code &amp; Info'!A:A,'Country Code &amp; Info'!B:B)</f>
        <v>New Zealand</v>
      </c>
      <c r="C1350" t="s">
        <v>626</v>
      </c>
      <c r="D1350" t="s">
        <v>625</v>
      </c>
      <c r="E1350" t="s">
        <v>624</v>
      </c>
      <c r="F1350" t="s">
        <v>623</v>
      </c>
      <c r="G1350">
        <v>1990</v>
      </c>
      <c r="H1350" s="6">
        <v>76306.952121843395</v>
      </c>
      <c r="I1350" s="5">
        <f t="shared" si="21"/>
        <v>0</v>
      </c>
    </row>
    <row r="1351" spans="1:9" x14ac:dyDescent="0.2">
      <c r="A1351" t="s">
        <v>172</v>
      </c>
      <c r="B1351" t="str">
        <f>_xlfn.XLOOKUP(A1351,'Country Code &amp; Info'!A:A,'Country Code &amp; Info'!B:B)</f>
        <v>New Zealand</v>
      </c>
      <c r="C1351" t="s">
        <v>626</v>
      </c>
      <c r="D1351" t="s">
        <v>625</v>
      </c>
      <c r="E1351" t="s">
        <v>624</v>
      </c>
      <c r="F1351" t="s">
        <v>623</v>
      </c>
      <c r="G1351">
        <v>1991</v>
      </c>
      <c r="H1351" s="6">
        <v>74653.019840663794</v>
      </c>
      <c r="I1351" s="5">
        <f t="shared" si="21"/>
        <v>-2.1674726026780333E-2</v>
      </c>
    </row>
    <row r="1352" spans="1:9" x14ac:dyDescent="0.2">
      <c r="A1352" t="s">
        <v>172</v>
      </c>
      <c r="B1352" t="str">
        <f>_xlfn.XLOOKUP(A1352,'Country Code &amp; Info'!A:A,'Country Code &amp; Info'!B:B)</f>
        <v>New Zealand</v>
      </c>
      <c r="C1352" t="s">
        <v>626</v>
      </c>
      <c r="D1352" t="s">
        <v>625</v>
      </c>
      <c r="E1352" t="s">
        <v>624</v>
      </c>
      <c r="F1352" t="s">
        <v>623</v>
      </c>
      <c r="G1352">
        <v>1992</v>
      </c>
      <c r="H1352" s="6">
        <v>75268.005047001905</v>
      </c>
      <c r="I1352" s="5">
        <f t="shared" si="21"/>
        <v>8.2379146570454864E-3</v>
      </c>
    </row>
    <row r="1353" spans="1:9" x14ac:dyDescent="0.2">
      <c r="A1353" t="s">
        <v>172</v>
      </c>
      <c r="B1353" t="str">
        <f>_xlfn.XLOOKUP(A1353,'Country Code &amp; Info'!A:A,'Country Code &amp; Info'!B:B)</f>
        <v>New Zealand</v>
      </c>
      <c r="C1353" t="s">
        <v>626</v>
      </c>
      <c r="D1353" t="s">
        <v>625</v>
      </c>
      <c r="E1353" t="s">
        <v>624</v>
      </c>
      <c r="F1353" t="s">
        <v>623</v>
      </c>
      <c r="G1353">
        <v>1993</v>
      </c>
      <c r="H1353" s="6">
        <v>78984.027388763207</v>
      </c>
      <c r="I1353" s="5">
        <f t="shared" si="21"/>
        <v>4.9370543824574398E-2</v>
      </c>
    </row>
    <row r="1354" spans="1:9" x14ac:dyDescent="0.2">
      <c r="A1354" t="s">
        <v>172</v>
      </c>
      <c r="B1354" t="str">
        <f>_xlfn.XLOOKUP(A1354,'Country Code &amp; Info'!A:A,'Country Code &amp; Info'!B:B)</f>
        <v>New Zealand</v>
      </c>
      <c r="C1354" t="s">
        <v>626</v>
      </c>
      <c r="D1354" t="s">
        <v>625</v>
      </c>
      <c r="E1354" t="s">
        <v>624</v>
      </c>
      <c r="F1354" t="s">
        <v>623</v>
      </c>
      <c r="G1354">
        <v>1994</v>
      </c>
      <c r="H1354" s="6">
        <v>84257.783208477995</v>
      </c>
      <c r="I1354" s="5">
        <f t="shared" si="21"/>
        <v>6.6769902650786639E-2</v>
      </c>
    </row>
    <row r="1355" spans="1:9" x14ac:dyDescent="0.2">
      <c r="A1355" t="s">
        <v>172</v>
      </c>
      <c r="B1355" t="str">
        <f>_xlfn.XLOOKUP(A1355,'Country Code &amp; Info'!A:A,'Country Code &amp; Info'!B:B)</f>
        <v>New Zealand</v>
      </c>
      <c r="C1355" t="s">
        <v>626</v>
      </c>
      <c r="D1355" t="s">
        <v>625</v>
      </c>
      <c r="E1355" t="s">
        <v>624</v>
      </c>
      <c r="F1355" t="s">
        <v>623</v>
      </c>
      <c r="G1355">
        <v>1995</v>
      </c>
      <c r="H1355" s="6">
        <v>87918.834805538601</v>
      </c>
      <c r="I1355" s="5">
        <f t="shared" si="21"/>
        <v>4.3450604296129125E-2</v>
      </c>
    </row>
    <row r="1356" spans="1:9" x14ac:dyDescent="0.2">
      <c r="A1356" t="s">
        <v>172</v>
      </c>
      <c r="B1356" t="str">
        <f>_xlfn.XLOOKUP(A1356,'Country Code &amp; Info'!A:A,'Country Code &amp; Info'!B:B)</f>
        <v>New Zealand</v>
      </c>
      <c r="C1356" t="s">
        <v>626</v>
      </c>
      <c r="D1356" t="s">
        <v>625</v>
      </c>
      <c r="E1356" t="s">
        <v>624</v>
      </c>
      <c r="F1356" t="s">
        <v>623</v>
      </c>
      <c r="G1356">
        <v>1996</v>
      </c>
      <c r="H1356" s="6">
        <v>91208.833875870201</v>
      </c>
      <c r="I1356" s="5">
        <f t="shared" si="21"/>
        <v>3.7420867526378299E-2</v>
      </c>
    </row>
    <row r="1357" spans="1:9" x14ac:dyDescent="0.2">
      <c r="A1357" t="s">
        <v>172</v>
      </c>
      <c r="B1357" t="str">
        <f>_xlfn.XLOOKUP(A1357,'Country Code &amp; Info'!A:A,'Country Code &amp; Info'!B:B)</f>
        <v>New Zealand</v>
      </c>
      <c r="C1357" t="s">
        <v>626</v>
      </c>
      <c r="D1357" t="s">
        <v>625</v>
      </c>
      <c r="E1357" t="s">
        <v>624</v>
      </c>
      <c r="F1357" t="s">
        <v>623</v>
      </c>
      <c r="G1357">
        <v>1997</v>
      </c>
      <c r="H1357" s="6">
        <v>93920.952992536506</v>
      </c>
      <c r="I1357" s="5">
        <f t="shared" si="21"/>
        <v>2.9735267971492174E-2</v>
      </c>
    </row>
    <row r="1358" spans="1:9" x14ac:dyDescent="0.2">
      <c r="A1358" t="s">
        <v>172</v>
      </c>
      <c r="B1358" t="str">
        <f>_xlfn.XLOOKUP(A1358,'Country Code &amp; Info'!A:A,'Country Code &amp; Info'!B:B)</f>
        <v>New Zealand</v>
      </c>
      <c r="C1358" t="s">
        <v>626</v>
      </c>
      <c r="D1358" t="s">
        <v>625</v>
      </c>
      <c r="E1358" t="s">
        <v>624</v>
      </c>
      <c r="F1358" t="s">
        <v>623</v>
      </c>
      <c r="G1358">
        <v>1998</v>
      </c>
      <c r="H1358" s="6">
        <v>94658.248105833496</v>
      </c>
      <c r="I1358" s="5">
        <f t="shared" si="21"/>
        <v>7.8501664410877137E-3</v>
      </c>
    </row>
    <row r="1359" spans="1:9" x14ac:dyDescent="0.2">
      <c r="A1359" t="s">
        <v>172</v>
      </c>
      <c r="B1359" t="str">
        <f>_xlfn.XLOOKUP(A1359,'Country Code &amp; Info'!A:A,'Country Code &amp; Info'!B:B)</f>
        <v>New Zealand</v>
      </c>
      <c r="C1359" t="s">
        <v>626</v>
      </c>
      <c r="D1359" t="s">
        <v>625</v>
      </c>
      <c r="E1359" t="s">
        <v>624</v>
      </c>
      <c r="F1359" t="s">
        <v>623</v>
      </c>
      <c r="G1359">
        <v>1999</v>
      </c>
      <c r="H1359" s="6">
        <v>98880.688433149102</v>
      </c>
      <c r="I1359" s="5">
        <f t="shared" si="21"/>
        <v>4.4607209744624399E-2</v>
      </c>
    </row>
    <row r="1360" spans="1:9" x14ac:dyDescent="0.2">
      <c r="A1360" t="s">
        <v>172</v>
      </c>
      <c r="B1360" t="str">
        <f>_xlfn.XLOOKUP(A1360,'Country Code &amp; Info'!A:A,'Country Code &amp; Info'!B:B)</f>
        <v>New Zealand</v>
      </c>
      <c r="C1360" t="s">
        <v>626</v>
      </c>
      <c r="D1360" t="s">
        <v>625</v>
      </c>
      <c r="E1360" t="s">
        <v>624</v>
      </c>
      <c r="F1360" t="s">
        <v>623</v>
      </c>
      <c r="G1360">
        <v>2000</v>
      </c>
      <c r="H1360" s="6">
        <v>102916.915362791</v>
      </c>
      <c r="I1360" s="5">
        <f t="shared" si="21"/>
        <v>4.0819162908343865E-2</v>
      </c>
    </row>
    <row r="1361" spans="1:9" x14ac:dyDescent="0.2">
      <c r="A1361" t="s">
        <v>172</v>
      </c>
      <c r="B1361" t="str">
        <f>_xlfn.XLOOKUP(A1361,'Country Code &amp; Info'!A:A,'Country Code &amp; Info'!B:B)</f>
        <v>New Zealand</v>
      </c>
      <c r="C1361" t="s">
        <v>626</v>
      </c>
      <c r="D1361" t="s">
        <v>625</v>
      </c>
      <c r="E1361" t="s">
        <v>624</v>
      </c>
      <c r="F1361" t="s">
        <v>623</v>
      </c>
      <c r="G1361">
        <v>2001</v>
      </c>
      <c r="H1361" s="6">
        <v>105183.084313074</v>
      </c>
      <c r="I1361" s="5">
        <f t="shared" si="21"/>
        <v>2.2019402177907876E-2</v>
      </c>
    </row>
    <row r="1362" spans="1:9" x14ac:dyDescent="0.2">
      <c r="A1362" t="s">
        <v>172</v>
      </c>
      <c r="B1362" t="str">
        <f>_xlfn.XLOOKUP(A1362,'Country Code &amp; Info'!A:A,'Country Code &amp; Info'!B:B)</f>
        <v>New Zealand</v>
      </c>
      <c r="C1362" t="s">
        <v>626</v>
      </c>
      <c r="D1362" t="s">
        <v>625</v>
      </c>
      <c r="E1362" t="s">
        <v>624</v>
      </c>
      <c r="F1362" t="s">
        <v>623</v>
      </c>
      <c r="G1362">
        <v>2002</v>
      </c>
      <c r="H1362" s="6">
        <v>110529.67636951699</v>
      </c>
      <c r="I1362" s="5">
        <f t="shared" si="21"/>
        <v>5.083129185039903E-2</v>
      </c>
    </row>
    <row r="1363" spans="1:9" x14ac:dyDescent="0.2">
      <c r="A1363" t="s">
        <v>172</v>
      </c>
      <c r="B1363" t="str">
        <f>_xlfn.XLOOKUP(A1363,'Country Code &amp; Info'!A:A,'Country Code &amp; Info'!B:B)</f>
        <v>New Zealand</v>
      </c>
      <c r="C1363" t="s">
        <v>626</v>
      </c>
      <c r="D1363" t="s">
        <v>625</v>
      </c>
      <c r="E1363" t="s">
        <v>624</v>
      </c>
      <c r="F1363" t="s">
        <v>623</v>
      </c>
      <c r="G1363">
        <v>2003</v>
      </c>
      <c r="H1363" s="6">
        <v>115628.900074808</v>
      </c>
      <c r="I1363" s="5">
        <f t="shared" si="21"/>
        <v>4.6134430795251369E-2</v>
      </c>
    </row>
    <row r="1364" spans="1:9" x14ac:dyDescent="0.2">
      <c r="A1364" t="s">
        <v>172</v>
      </c>
      <c r="B1364" t="str">
        <f>_xlfn.XLOOKUP(A1364,'Country Code &amp; Info'!A:A,'Country Code &amp; Info'!B:B)</f>
        <v>New Zealand</v>
      </c>
      <c r="C1364" t="s">
        <v>626</v>
      </c>
      <c r="D1364" t="s">
        <v>625</v>
      </c>
      <c r="E1364" t="s">
        <v>624</v>
      </c>
      <c r="F1364" t="s">
        <v>623</v>
      </c>
      <c r="G1364">
        <v>2004</v>
      </c>
      <c r="H1364" s="6">
        <v>120721.25243701</v>
      </c>
      <c r="I1364" s="5">
        <f t="shared" si="21"/>
        <v>4.4040480873790422E-2</v>
      </c>
    </row>
    <row r="1365" spans="1:9" x14ac:dyDescent="0.2">
      <c r="A1365" t="s">
        <v>172</v>
      </c>
      <c r="B1365" t="str">
        <f>_xlfn.XLOOKUP(A1365,'Country Code &amp; Info'!A:A,'Country Code &amp; Info'!B:B)</f>
        <v>New Zealand</v>
      </c>
      <c r="C1365" t="s">
        <v>626</v>
      </c>
      <c r="D1365" t="s">
        <v>625</v>
      </c>
      <c r="E1365" t="s">
        <v>624</v>
      </c>
      <c r="F1365" t="s">
        <v>623</v>
      </c>
      <c r="G1365">
        <v>2005</v>
      </c>
      <c r="H1365" s="6">
        <v>123808.546886258</v>
      </c>
      <c r="I1365" s="5">
        <f t="shared" si="21"/>
        <v>2.5573744365010587E-2</v>
      </c>
    </row>
    <row r="1366" spans="1:9" x14ac:dyDescent="0.2">
      <c r="A1366" t="s">
        <v>172</v>
      </c>
      <c r="B1366" t="str">
        <f>_xlfn.XLOOKUP(A1366,'Country Code &amp; Info'!A:A,'Country Code &amp; Info'!B:B)</f>
        <v>New Zealand</v>
      </c>
      <c r="C1366" t="s">
        <v>626</v>
      </c>
      <c r="D1366" t="s">
        <v>625</v>
      </c>
      <c r="E1366" t="s">
        <v>624</v>
      </c>
      <c r="F1366" t="s">
        <v>623</v>
      </c>
      <c r="G1366">
        <v>2006</v>
      </c>
      <c r="H1366" s="6">
        <v>127216.73305769599</v>
      </c>
      <c r="I1366" s="5">
        <f t="shared" si="21"/>
        <v>2.752787474817131E-2</v>
      </c>
    </row>
    <row r="1367" spans="1:9" x14ac:dyDescent="0.2">
      <c r="A1367" t="s">
        <v>172</v>
      </c>
      <c r="B1367" t="str">
        <f>_xlfn.XLOOKUP(A1367,'Country Code &amp; Info'!A:A,'Country Code &amp; Info'!B:B)</f>
        <v>New Zealand</v>
      </c>
      <c r="C1367" t="s">
        <v>626</v>
      </c>
      <c r="D1367" t="s">
        <v>625</v>
      </c>
      <c r="E1367" t="s">
        <v>624</v>
      </c>
      <c r="F1367" t="s">
        <v>623</v>
      </c>
      <c r="G1367">
        <v>2007</v>
      </c>
      <c r="H1367" s="6">
        <v>132238.99772040601</v>
      </c>
      <c r="I1367" s="5">
        <f t="shared" si="21"/>
        <v>3.9478019455446045E-2</v>
      </c>
    </row>
    <row r="1368" spans="1:9" x14ac:dyDescent="0.2">
      <c r="A1368" t="s">
        <v>172</v>
      </c>
      <c r="B1368" t="str">
        <f>_xlfn.XLOOKUP(A1368,'Country Code &amp; Info'!A:A,'Country Code &amp; Info'!B:B)</f>
        <v>New Zealand</v>
      </c>
      <c r="C1368" t="s">
        <v>626</v>
      </c>
      <c r="D1368" t="s">
        <v>625</v>
      </c>
      <c r="E1368" t="s">
        <v>624</v>
      </c>
      <c r="F1368" t="s">
        <v>623</v>
      </c>
      <c r="G1368">
        <v>2008</v>
      </c>
      <c r="H1368" s="6">
        <v>131680.35752738599</v>
      </c>
      <c r="I1368" s="5">
        <f t="shared" si="21"/>
        <v>-4.2244738893224554E-3</v>
      </c>
    </row>
    <row r="1369" spans="1:9" x14ac:dyDescent="0.2">
      <c r="A1369" t="s">
        <v>172</v>
      </c>
      <c r="B1369" t="str">
        <f>_xlfn.XLOOKUP(A1369,'Country Code &amp; Info'!A:A,'Country Code &amp; Info'!B:B)</f>
        <v>New Zealand</v>
      </c>
      <c r="C1369" t="s">
        <v>626</v>
      </c>
      <c r="D1369" t="s">
        <v>625</v>
      </c>
      <c r="E1369" t="s">
        <v>624</v>
      </c>
      <c r="F1369" t="s">
        <v>623</v>
      </c>
      <c r="G1369">
        <v>2009</v>
      </c>
      <c r="H1369" s="6">
        <v>132135.240439783</v>
      </c>
      <c r="I1369" s="5">
        <f t="shared" si="21"/>
        <v>3.4544477319056188E-3</v>
      </c>
    </row>
    <row r="1370" spans="1:9" x14ac:dyDescent="0.2">
      <c r="A1370" t="s">
        <v>172</v>
      </c>
      <c r="B1370" t="str">
        <f>_xlfn.XLOOKUP(A1370,'Country Code &amp; Info'!A:A,'Country Code &amp; Info'!B:B)</f>
        <v>New Zealand</v>
      </c>
      <c r="C1370" t="s">
        <v>626</v>
      </c>
      <c r="D1370" t="s">
        <v>625</v>
      </c>
      <c r="E1370" t="s">
        <v>624</v>
      </c>
      <c r="F1370" t="s">
        <v>623</v>
      </c>
      <c r="G1370">
        <v>2010</v>
      </c>
      <c r="H1370" s="6">
        <v>134744.289410136</v>
      </c>
      <c r="I1370" s="5">
        <f t="shared" si="21"/>
        <v>1.9745292487222565E-2</v>
      </c>
    </row>
    <row r="1371" spans="1:9" x14ac:dyDescent="0.2">
      <c r="A1371" t="s">
        <v>172</v>
      </c>
      <c r="B1371" t="str">
        <f>_xlfn.XLOOKUP(A1371,'Country Code &amp; Info'!A:A,'Country Code &amp; Info'!B:B)</f>
        <v>New Zealand</v>
      </c>
      <c r="C1371" t="s">
        <v>626</v>
      </c>
      <c r="D1371" t="s">
        <v>625</v>
      </c>
      <c r="E1371" t="s">
        <v>624</v>
      </c>
      <c r="F1371" t="s">
        <v>623</v>
      </c>
      <c r="G1371">
        <v>2011</v>
      </c>
      <c r="H1371" s="6">
        <v>137306.61324749299</v>
      </c>
      <c r="I1371" s="5">
        <f t="shared" si="21"/>
        <v>1.901619614882355E-2</v>
      </c>
    </row>
    <row r="1372" spans="1:9" x14ac:dyDescent="0.2">
      <c r="A1372" t="s">
        <v>172</v>
      </c>
      <c r="B1372" t="str">
        <f>_xlfn.XLOOKUP(A1372,'Country Code &amp; Info'!A:A,'Country Code &amp; Info'!B:B)</f>
        <v>New Zealand</v>
      </c>
      <c r="C1372" t="s">
        <v>626</v>
      </c>
      <c r="D1372" t="s">
        <v>625</v>
      </c>
      <c r="E1372" t="s">
        <v>624</v>
      </c>
      <c r="F1372" t="s">
        <v>623</v>
      </c>
      <c r="G1372">
        <v>2012</v>
      </c>
      <c r="H1372" s="6">
        <v>140824.74090833199</v>
      </c>
      <c r="I1372" s="5">
        <f t="shared" si="21"/>
        <v>2.5622419617164605E-2</v>
      </c>
    </row>
    <row r="1373" spans="1:9" x14ac:dyDescent="0.2">
      <c r="A1373" t="s">
        <v>172</v>
      </c>
      <c r="B1373" t="str">
        <f>_xlfn.XLOOKUP(A1373,'Country Code &amp; Info'!A:A,'Country Code &amp; Info'!B:B)</f>
        <v>New Zealand</v>
      </c>
      <c r="C1373" t="s">
        <v>626</v>
      </c>
      <c r="D1373" t="s">
        <v>625</v>
      </c>
      <c r="E1373" t="s">
        <v>624</v>
      </c>
      <c r="F1373" t="s">
        <v>623</v>
      </c>
      <c r="G1373">
        <v>2013</v>
      </c>
      <c r="H1373" s="6">
        <v>143914.78389481499</v>
      </c>
      <c r="I1373" s="5">
        <f t="shared" si="21"/>
        <v>2.1942472370635624E-2</v>
      </c>
    </row>
    <row r="1374" spans="1:9" x14ac:dyDescent="0.2">
      <c r="A1374" t="s">
        <v>172</v>
      </c>
      <c r="B1374" t="str">
        <f>_xlfn.XLOOKUP(A1374,'Country Code &amp; Info'!A:A,'Country Code &amp; Info'!B:B)</f>
        <v>New Zealand</v>
      </c>
      <c r="C1374" t="s">
        <v>626</v>
      </c>
      <c r="D1374" t="s">
        <v>625</v>
      </c>
      <c r="E1374" t="s">
        <v>624</v>
      </c>
      <c r="F1374" t="s">
        <v>623</v>
      </c>
      <c r="G1374">
        <v>2014</v>
      </c>
      <c r="H1374" s="6">
        <v>148482.16564512701</v>
      </c>
      <c r="I1374" s="5">
        <f t="shared" si="21"/>
        <v>3.1736709924466533E-2</v>
      </c>
    </row>
    <row r="1375" spans="1:9" x14ac:dyDescent="0.2">
      <c r="A1375" t="s">
        <v>172</v>
      </c>
      <c r="B1375" t="str">
        <f>_xlfn.XLOOKUP(A1375,'Country Code &amp; Info'!A:A,'Country Code &amp; Info'!B:B)</f>
        <v>New Zealand</v>
      </c>
      <c r="C1375" t="s">
        <v>626</v>
      </c>
      <c r="D1375" t="s">
        <v>625</v>
      </c>
      <c r="E1375" t="s">
        <v>624</v>
      </c>
      <c r="F1375" t="s">
        <v>623</v>
      </c>
      <c r="G1375">
        <v>2015</v>
      </c>
      <c r="H1375" s="6">
        <v>154658.81594654999</v>
      </c>
      <c r="I1375" s="5">
        <f t="shared" si="21"/>
        <v>4.1598600576618683E-2</v>
      </c>
    </row>
    <row r="1376" spans="1:9" x14ac:dyDescent="0.2">
      <c r="A1376" t="s">
        <v>172</v>
      </c>
      <c r="B1376" t="str">
        <f>_xlfn.XLOOKUP(A1376,'Country Code &amp; Info'!A:A,'Country Code &amp; Info'!B:B)</f>
        <v>New Zealand</v>
      </c>
      <c r="C1376" t="s">
        <v>626</v>
      </c>
      <c r="D1376" t="s">
        <v>625</v>
      </c>
      <c r="E1376" t="s">
        <v>624</v>
      </c>
      <c r="F1376" t="s">
        <v>623</v>
      </c>
      <c r="G1376">
        <v>2016</v>
      </c>
      <c r="H1376" s="6">
        <v>161062.907704171</v>
      </c>
      <c r="I1376" s="5">
        <f t="shared" si="21"/>
        <v>4.1407867494823281E-2</v>
      </c>
    </row>
    <row r="1377" spans="1:9" x14ac:dyDescent="0.2">
      <c r="A1377" t="s">
        <v>172</v>
      </c>
      <c r="B1377" t="str">
        <f>_xlfn.XLOOKUP(A1377,'Country Code &amp; Info'!A:A,'Country Code &amp; Info'!B:B)</f>
        <v>New Zealand</v>
      </c>
      <c r="C1377" t="s">
        <v>626</v>
      </c>
      <c r="D1377" t="s">
        <v>625</v>
      </c>
      <c r="E1377" t="s">
        <v>624</v>
      </c>
      <c r="F1377" t="s">
        <v>623</v>
      </c>
      <c r="G1377">
        <v>2017</v>
      </c>
      <c r="H1377" s="6">
        <v>165940.874162041</v>
      </c>
      <c r="I1377" s="5">
        <f t="shared" si="21"/>
        <v>3.0286094591248203E-2</v>
      </c>
    </row>
    <row r="1378" spans="1:9" x14ac:dyDescent="0.2">
      <c r="A1378" t="s">
        <v>172</v>
      </c>
      <c r="B1378" t="str">
        <f>_xlfn.XLOOKUP(A1378,'Country Code &amp; Info'!A:A,'Country Code &amp; Info'!B:B)</f>
        <v>New Zealand</v>
      </c>
      <c r="C1378" t="s">
        <v>626</v>
      </c>
      <c r="D1378" t="s">
        <v>625</v>
      </c>
      <c r="E1378" t="s">
        <v>624</v>
      </c>
      <c r="F1378" t="s">
        <v>623</v>
      </c>
      <c r="G1378">
        <v>2018</v>
      </c>
      <c r="H1378" s="6">
        <v>170964.45895371601</v>
      </c>
      <c r="I1378" s="5">
        <f t="shared" si="21"/>
        <v>3.0273341737186987E-2</v>
      </c>
    </row>
    <row r="1379" spans="1:9" x14ac:dyDescent="0.2">
      <c r="A1379" t="s">
        <v>172</v>
      </c>
      <c r="B1379" t="str">
        <f>_xlfn.XLOOKUP(A1379,'Country Code &amp; Info'!A:A,'Country Code &amp; Info'!B:B)</f>
        <v>New Zealand</v>
      </c>
      <c r="C1379" t="s">
        <v>626</v>
      </c>
      <c r="D1379" t="s">
        <v>625</v>
      </c>
      <c r="E1379" t="s">
        <v>624</v>
      </c>
      <c r="F1379" t="s">
        <v>623</v>
      </c>
      <c r="G1379">
        <v>2019</v>
      </c>
      <c r="H1379" s="6">
        <v>176177.21008833</v>
      </c>
      <c r="I1379" s="5">
        <f t="shared" si="21"/>
        <v>3.0490261932307305E-2</v>
      </c>
    </row>
    <row r="1380" spans="1:9" x14ac:dyDescent="0.2">
      <c r="A1380" t="s">
        <v>172</v>
      </c>
      <c r="B1380" t="str">
        <f>_xlfn.XLOOKUP(A1380,'Country Code &amp; Info'!A:A,'Country Code &amp; Info'!B:B)</f>
        <v>New Zealand</v>
      </c>
      <c r="C1380" t="s">
        <v>626</v>
      </c>
      <c r="D1380" t="s">
        <v>625</v>
      </c>
      <c r="E1380" t="s">
        <v>624</v>
      </c>
      <c r="F1380" t="s">
        <v>623</v>
      </c>
      <c r="G1380">
        <v>2020</v>
      </c>
      <c r="H1380" s="6">
        <v>181776.8</v>
      </c>
      <c r="I1380" s="5">
        <f t="shared" si="21"/>
        <v>3.178384939154455E-2</v>
      </c>
    </row>
    <row r="1381" spans="1:9" x14ac:dyDescent="0.2">
      <c r="A1381" t="s">
        <v>172</v>
      </c>
      <c r="B1381" t="str">
        <f>_xlfn.XLOOKUP(A1381,'Country Code &amp; Info'!A:A,'Country Code &amp; Info'!B:B)</f>
        <v>New Zealand</v>
      </c>
      <c r="C1381" t="s">
        <v>626</v>
      </c>
      <c r="D1381" t="s">
        <v>625</v>
      </c>
      <c r="E1381" t="s">
        <v>624</v>
      </c>
      <c r="F1381" t="s">
        <v>623</v>
      </c>
      <c r="G1381">
        <v>2021</v>
      </c>
      <c r="H1381" s="6">
        <v>187397.4</v>
      </c>
      <c r="I1381" s="5">
        <f t="shared" si="21"/>
        <v>3.0920337468807846E-2</v>
      </c>
    </row>
    <row r="1382" spans="1:9" x14ac:dyDescent="0.2">
      <c r="A1382" t="s">
        <v>172</v>
      </c>
      <c r="B1382" t="str">
        <f>_xlfn.XLOOKUP(A1382,'Country Code &amp; Info'!A:A,'Country Code &amp; Info'!B:B)</f>
        <v>New Zealand</v>
      </c>
      <c r="C1382" t="s">
        <v>626</v>
      </c>
      <c r="D1382" t="s">
        <v>625</v>
      </c>
      <c r="E1382" t="s">
        <v>624</v>
      </c>
      <c r="F1382" t="s">
        <v>623</v>
      </c>
      <c r="G1382">
        <v>2022</v>
      </c>
      <c r="H1382" s="6">
        <v>192769.7</v>
      </c>
      <c r="I1382" s="5">
        <f t="shared" si="21"/>
        <v>2.86679537709702E-2</v>
      </c>
    </row>
    <row r="1383" spans="1:9" x14ac:dyDescent="0.2">
      <c r="A1383" t="s">
        <v>172</v>
      </c>
      <c r="B1383" t="str">
        <f>_xlfn.XLOOKUP(A1383,'Country Code &amp; Info'!A:A,'Country Code &amp; Info'!B:B)</f>
        <v>New Zealand</v>
      </c>
      <c r="C1383" t="s">
        <v>626</v>
      </c>
      <c r="D1383" t="s">
        <v>625</v>
      </c>
      <c r="E1383" t="s">
        <v>624</v>
      </c>
      <c r="F1383" t="s">
        <v>623</v>
      </c>
      <c r="G1383">
        <v>2023</v>
      </c>
      <c r="H1383" s="6">
        <v>197903.2</v>
      </c>
      <c r="I1383" s="5">
        <f t="shared" si="21"/>
        <v>2.6630222488285282E-2</v>
      </c>
    </row>
    <row r="1384" spans="1:9" x14ac:dyDescent="0.2">
      <c r="A1384" t="s">
        <v>172</v>
      </c>
      <c r="B1384" t="str">
        <f>_xlfn.XLOOKUP(A1384,'Country Code &amp; Info'!A:A,'Country Code &amp; Info'!B:B)</f>
        <v>New Zealand</v>
      </c>
      <c r="C1384" t="s">
        <v>626</v>
      </c>
      <c r="D1384" t="s">
        <v>625</v>
      </c>
      <c r="E1384" t="s">
        <v>624</v>
      </c>
      <c r="F1384" t="s">
        <v>623</v>
      </c>
      <c r="G1384">
        <v>2024</v>
      </c>
      <c r="H1384" s="6">
        <v>202946</v>
      </c>
      <c r="I1384" s="5">
        <f t="shared" si="21"/>
        <v>2.5481144317019533E-2</v>
      </c>
    </row>
    <row r="1385" spans="1:9" x14ac:dyDescent="0.2">
      <c r="A1385" t="s">
        <v>172</v>
      </c>
      <c r="B1385" t="str">
        <f>_xlfn.XLOOKUP(A1385,'Country Code &amp; Info'!A:A,'Country Code &amp; Info'!B:B)</f>
        <v>New Zealand</v>
      </c>
      <c r="C1385" t="s">
        <v>626</v>
      </c>
      <c r="D1385" t="s">
        <v>625</v>
      </c>
      <c r="E1385" t="s">
        <v>624</v>
      </c>
      <c r="F1385" t="s">
        <v>623</v>
      </c>
      <c r="G1385">
        <v>2025</v>
      </c>
      <c r="H1385" s="6">
        <v>208037.4</v>
      </c>
      <c r="I1385" s="5">
        <f t="shared" si="21"/>
        <v>2.5087461689316415E-2</v>
      </c>
    </row>
    <row r="1386" spans="1:9" x14ac:dyDescent="0.2">
      <c r="A1386" t="s">
        <v>172</v>
      </c>
      <c r="B1386" t="str">
        <f>_xlfn.XLOOKUP(A1386,'Country Code &amp; Info'!A:A,'Country Code &amp; Info'!B:B)</f>
        <v>New Zealand</v>
      </c>
      <c r="C1386" t="s">
        <v>626</v>
      </c>
      <c r="D1386" t="s">
        <v>625</v>
      </c>
      <c r="E1386" t="s">
        <v>624</v>
      </c>
      <c r="F1386" t="s">
        <v>623</v>
      </c>
      <c r="G1386">
        <v>2026</v>
      </c>
      <c r="H1386" s="6">
        <v>213202.9</v>
      </c>
      <c r="I1386" s="5">
        <f t="shared" si="21"/>
        <v>2.4829670049712149E-2</v>
      </c>
    </row>
    <row r="1387" spans="1:9" x14ac:dyDescent="0.2">
      <c r="A1387" t="s">
        <v>172</v>
      </c>
      <c r="B1387" t="str">
        <f>_xlfn.XLOOKUP(A1387,'Country Code &amp; Info'!A:A,'Country Code &amp; Info'!B:B)</f>
        <v>New Zealand</v>
      </c>
      <c r="C1387" t="s">
        <v>626</v>
      </c>
      <c r="D1387" t="s">
        <v>625</v>
      </c>
      <c r="E1387" t="s">
        <v>624</v>
      </c>
      <c r="F1387" t="s">
        <v>623</v>
      </c>
      <c r="G1387">
        <v>2027</v>
      </c>
      <c r="H1387" s="6">
        <v>218458.3</v>
      </c>
      <c r="I1387" s="5">
        <f t="shared" si="21"/>
        <v>2.4649758516417819E-2</v>
      </c>
    </row>
    <row r="1388" spans="1:9" x14ac:dyDescent="0.2">
      <c r="A1388" t="s">
        <v>172</v>
      </c>
      <c r="B1388" t="str">
        <f>_xlfn.XLOOKUP(A1388,'Country Code &amp; Info'!A:A,'Country Code &amp; Info'!B:B)</f>
        <v>New Zealand</v>
      </c>
      <c r="C1388" t="s">
        <v>626</v>
      </c>
      <c r="D1388" t="s">
        <v>625</v>
      </c>
      <c r="E1388" t="s">
        <v>624</v>
      </c>
      <c r="F1388" t="s">
        <v>623</v>
      </c>
      <c r="G1388">
        <v>2028</v>
      </c>
      <c r="H1388" s="6">
        <v>223813</v>
      </c>
      <c r="I1388" s="5">
        <f t="shared" si="21"/>
        <v>2.4511314058563993E-2</v>
      </c>
    </row>
    <row r="1389" spans="1:9" x14ac:dyDescent="0.2">
      <c r="A1389" t="s">
        <v>172</v>
      </c>
      <c r="B1389" t="str">
        <f>_xlfn.XLOOKUP(A1389,'Country Code &amp; Info'!A:A,'Country Code &amp; Info'!B:B)</f>
        <v>New Zealand</v>
      </c>
      <c r="C1389" t="s">
        <v>626</v>
      </c>
      <c r="D1389" t="s">
        <v>625</v>
      </c>
      <c r="E1389" t="s">
        <v>624</v>
      </c>
      <c r="F1389" t="s">
        <v>623</v>
      </c>
      <c r="G1389">
        <v>2029</v>
      </c>
      <c r="H1389" s="6">
        <v>229274.3</v>
      </c>
      <c r="I1389" s="5">
        <f t="shared" si="21"/>
        <v>2.4401174194528474E-2</v>
      </c>
    </row>
    <row r="1390" spans="1:9" x14ac:dyDescent="0.2">
      <c r="A1390" t="s">
        <v>172</v>
      </c>
      <c r="B1390" t="str">
        <f>_xlfn.XLOOKUP(A1390,'Country Code &amp; Info'!A:A,'Country Code &amp; Info'!B:B)</f>
        <v>New Zealand</v>
      </c>
      <c r="C1390" t="s">
        <v>626</v>
      </c>
      <c r="D1390" t="s">
        <v>625</v>
      </c>
      <c r="E1390" t="s">
        <v>624</v>
      </c>
      <c r="F1390" t="s">
        <v>623</v>
      </c>
      <c r="G1390">
        <v>2030</v>
      </c>
      <c r="H1390" s="6">
        <v>234848.9</v>
      </c>
      <c r="I1390" s="5">
        <f t="shared" si="21"/>
        <v>2.4314107599499923E-2</v>
      </c>
    </row>
    <row r="1391" spans="1:9" x14ac:dyDescent="0.2">
      <c r="A1391" t="s">
        <v>172</v>
      </c>
      <c r="B1391" t="str">
        <f>_xlfn.XLOOKUP(A1391,'Country Code &amp; Info'!A:A,'Country Code &amp; Info'!B:B)</f>
        <v>New Zealand</v>
      </c>
      <c r="C1391" t="s">
        <v>626</v>
      </c>
      <c r="D1391" t="s">
        <v>625</v>
      </c>
      <c r="E1391" t="s">
        <v>624</v>
      </c>
      <c r="F1391" t="s">
        <v>623</v>
      </c>
      <c r="G1391">
        <v>2031</v>
      </c>
      <c r="H1391" s="6">
        <v>240543.5</v>
      </c>
      <c r="I1391" s="5">
        <f t="shared" si="21"/>
        <v>2.4247931329463457E-2</v>
      </c>
    </row>
    <row r="1392" spans="1:9" x14ac:dyDescent="0.2">
      <c r="A1392" t="s">
        <v>172</v>
      </c>
      <c r="B1392" t="str">
        <f>_xlfn.XLOOKUP(A1392,'Country Code &amp; Info'!A:A,'Country Code &amp; Info'!B:B)</f>
        <v>New Zealand</v>
      </c>
      <c r="C1392" t="s">
        <v>626</v>
      </c>
      <c r="D1392" t="s">
        <v>625</v>
      </c>
      <c r="E1392" t="s">
        <v>624</v>
      </c>
      <c r="F1392" t="s">
        <v>623</v>
      </c>
      <c r="G1392">
        <v>2032</v>
      </c>
      <c r="H1392" s="6">
        <v>246362.5</v>
      </c>
      <c r="I1392" s="5">
        <f t="shared" si="21"/>
        <v>2.4191050683140425E-2</v>
      </c>
    </row>
    <row r="1393" spans="1:9" x14ac:dyDescent="0.2">
      <c r="A1393" t="s">
        <v>172</v>
      </c>
      <c r="B1393" t="str">
        <f>_xlfn.XLOOKUP(A1393,'Country Code &amp; Info'!A:A,'Country Code &amp; Info'!B:B)</f>
        <v>New Zealand</v>
      </c>
      <c r="C1393" t="s">
        <v>626</v>
      </c>
      <c r="D1393" t="s">
        <v>625</v>
      </c>
      <c r="E1393" t="s">
        <v>624</v>
      </c>
      <c r="F1393" t="s">
        <v>623</v>
      </c>
      <c r="G1393">
        <v>2033</v>
      </c>
      <c r="H1393" s="6">
        <v>252310.6</v>
      </c>
      <c r="I1393" s="5">
        <f t="shared" si="21"/>
        <v>2.4143690699680365E-2</v>
      </c>
    </row>
    <row r="1394" spans="1:9" x14ac:dyDescent="0.2">
      <c r="A1394" t="s">
        <v>172</v>
      </c>
      <c r="B1394" t="str">
        <f>_xlfn.XLOOKUP(A1394,'Country Code &amp; Info'!A:A,'Country Code &amp; Info'!B:B)</f>
        <v>New Zealand</v>
      </c>
      <c r="C1394" t="s">
        <v>626</v>
      </c>
      <c r="D1394" t="s">
        <v>625</v>
      </c>
      <c r="E1394" t="s">
        <v>624</v>
      </c>
      <c r="F1394" t="s">
        <v>623</v>
      </c>
      <c r="G1394">
        <v>2034</v>
      </c>
      <c r="H1394" s="6">
        <v>258394.6</v>
      </c>
      <c r="I1394" s="5">
        <f t="shared" si="21"/>
        <v>2.4113136744948527E-2</v>
      </c>
    </row>
    <row r="1395" spans="1:9" x14ac:dyDescent="0.2">
      <c r="A1395" t="s">
        <v>172</v>
      </c>
      <c r="B1395" t="str">
        <f>_xlfn.XLOOKUP(A1395,'Country Code &amp; Info'!A:A,'Country Code &amp; Info'!B:B)</f>
        <v>New Zealand</v>
      </c>
      <c r="C1395" t="s">
        <v>626</v>
      </c>
      <c r="D1395" t="s">
        <v>625</v>
      </c>
      <c r="E1395" t="s">
        <v>624</v>
      </c>
      <c r="F1395" t="s">
        <v>623</v>
      </c>
      <c r="G1395">
        <v>2035</v>
      </c>
      <c r="H1395" s="6">
        <v>264624.90000000002</v>
      </c>
      <c r="I1395" s="5">
        <f t="shared" si="21"/>
        <v>2.4111571991055625E-2</v>
      </c>
    </row>
    <row r="1396" spans="1:9" x14ac:dyDescent="0.2">
      <c r="A1396" t="s">
        <v>172</v>
      </c>
      <c r="B1396" t="str">
        <f>_xlfn.XLOOKUP(A1396,'Country Code &amp; Info'!A:A,'Country Code &amp; Info'!B:B)</f>
        <v>New Zealand</v>
      </c>
      <c r="C1396" t="s">
        <v>626</v>
      </c>
      <c r="D1396" t="s">
        <v>625</v>
      </c>
      <c r="E1396" t="s">
        <v>624</v>
      </c>
      <c r="F1396" t="s">
        <v>623</v>
      </c>
      <c r="G1396">
        <v>2036</v>
      </c>
      <c r="H1396" s="6">
        <v>271015.3</v>
      </c>
      <c r="I1396" s="5">
        <f t="shared" si="21"/>
        <v>2.4148899064297957E-2</v>
      </c>
    </row>
    <row r="1397" spans="1:9" x14ac:dyDescent="0.2">
      <c r="A1397" t="s">
        <v>172</v>
      </c>
      <c r="B1397" t="str">
        <f>_xlfn.XLOOKUP(A1397,'Country Code &amp; Info'!A:A,'Country Code &amp; Info'!B:B)</f>
        <v>New Zealand</v>
      </c>
      <c r="C1397" t="s">
        <v>626</v>
      </c>
      <c r="D1397" t="s">
        <v>625</v>
      </c>
      <c r="E1397" t="s">
        <v>624</v>
      </c>
      <c r="F1397" t="s">
        <v>623</v>
      </c>
      <c r="G1397">
        <v>2037</v>
      </c>
      <c r="H1397" s="6">
        <v>277547.8</v>
      </c>
      <c r="I1397" s="5">
        <f t="shared" si="21"/>
        <v>2.4103805209521489E-2</v>
      </c>
    </row>
    <row r="1398" spans="1:9" x14ac:dyDescent="0.2">
      <c r="A1398" t="s">
        <v>172</v>
      </c>
      <c r="B1398" t="str">
        <f>_xlfn.XLOOKUP(A1398,'Country Code &amp; Info'!A:A,'Country Code &amp; Info'!B:B)</f>
        <v>New Zealand</v>
      </c>
      <c r="C1398" t="s">
        <v>626</v>
      </c>
      <c r="D1398" t="s">
        <v>625</v>
      </c>
      <c r="E1398" t="s">
        <v>624</v>
      </c>
      <c r="F1398" t="s">
        <v>623</v>
      </c>
      <c r="G1398">
        <v>2038</v>
      </c>
      <c r="H1398" s="6">
        <v>284234.90000000002</v>
      </c>
      <c r="I1398" s="5">
        <f t="shared" si="21"/>
        <v>2.4093507496726785E-2</v>
      </c>
    </row>
    <row r="1399" spans="1:9" x14ac:dyDescent="0.2">
      <c r="A1399" t="s">
        <v>172</v>
      </c>
      <c r="B1399" t="str">
        <f>_xlfn.XLOOKUP(A1399,'Country Code &amp; Info'!A:A,'Country Code &amp; Info'!B:B)</f>
        <v>New Zealand</v>
      </c>
      <c r="C1399" t="s">
        <v>626</v>
      </c>
      <c r="D1399" t="s">
        <v>625</v>
      </c>
      <c r="E1399" t="s">
        <v>624</v>
      </c>
      <c r="F1399" t="s">
        <v>623</v>
      </c>
      <c r="G1399">
        <v>2039</v>
      </c>
      <c r="H1399" s="6">
        <v>291091.3</v>
      </c>
      <c r="I1399" s="5">
        <f t="shared" si="21"/>
        <v>2.4122301659648349E-2</v>
      </c>
    </row>
    <row r="1400" spans="1:9" x14ac:dyDescent="0.2">
      <c r="A1400" t="s">
        <v>172</v>
      </c>
      <c r="B1400" t="str">
        <f>_xlfn.XLOOKUP(A1400,'Country Code &amp; Info'!A:A,'Country Code &amp; Info'!B:B)</f>
        <v>New Zealand</v>
      </c>
      <c r="C1400" t="s">
        <v>626</v>
      </c>
      <c r="D1400" t="s">
        <v>625</v>
      </c>
      <c r="E1400" t="s">
        <v>624</v>
      </c>
      <c r="F1400" t="s">
        <v>623</v>
      </c>
      <c r="G1400">
        <v>2040</v>
      </c>
      <c r="H1400" s="6">
        <v>298131.8</v>
      </c>
      <c r="I1400" s="5">
        <f t="shared" si="21"/>
        <v>2.4186569643269928E-2</v>
      </c>
    </row>
    <row r="1401" spans="1:9" x14ac:dyDescent="0.2">
      <c r="A1401" t="s">
        <v>172</v>
      </c>
      <c r="B1401" t="str">
        <f>_xlfn.XLOOKUP(A1401,'Country Code &amp; Info'!A:A,'Country Code &amp; Info'!B:B)</f>
        <v>New Zealand</v>
      </c>
      <c r="C1401" t="s">
        <v>626</v>
      </c>
      <c r="D1401" t="s">
        <v>625</v>
      </c>
      <c r="E1401" t="s">
        <v>624</v>
      </c>
      <c r="F1401" t="s">
        <v>623</v>
      </c>
      <c r="G1401">
        <v>2041</v>
      </c>
      <c r="H1401" s="6">
        <v>305368.3</v>
      </c>
      <c r="I1401" s="5">
        <f t="shared" si="21"/>
        <v>2.4272821617821405E-2</v>
      </c>
    </row>
    <row r="1402" spans="1:9" x14ac:dyDescent="0.2">
      <c r="A1402" t="s">
        <v>172</v>
      </c>
      <c r="B1402" t="str">
        <f>_xlfn.XLOOKUP(A1402,'Country Code &amp; Info'!A:A,'Country Code &amp; Info'!B:B)</f>
        <v>New Zealand</v>
      </c>
      <c r="C1402" t="s">
        <v>626</v>
      </c>
      <c r="D1402" t="s">
        <v>625</v>
      </c>
      <c r="E1402" t="s">
        <v>624</v>
      </c>
      <c r="F1402" t="s">
        <v>623</v>
      </c>
      <c r="G1402">
        <v>2042</v>
      </c>
      <c r="H1402" s="6">
        <v>312838.09999999998</v>
      </c>
      <c r="I1402" s="5">
        <f t="shared" si="21"/>
        <v>2.4461609145415508E-2</v>
      </c>
    </row>
    <row r="1403" spans="1:9" x14ac:dyDescent="0.2">
      <c r="A1403" t="s">
        <v>172</v>
      </c>
      <c r="B1403" t="str">
        <f>_xlfn.XLOOKUP(A1403,'Country Code &amp; Info'!A:A,'Country Code &amp; Info'!B:B)</f>
        <v>New Zealand</v>
      </c>
      <c r="C1403" t="s">
        <v>626</v>
      </c>
      <c r="D1403" t="s">
        <v>625</v>
      </c>
      <c r="E1403" t="s">
        <v>624</v>
      </c>
      <c r="F1403" t="s">
        <v>623</v>
      </c>
      <c r="G1403">
        <v>2043</v>
      </c>
      <c r="H1403" s="6">
        <v>320539</v>
      </c>
      <c r="I1403" s="5">
        <f t="shared" si="21"/>
        <v>2.4616247189840346E-2</v>
      </c>
    </row>
    <row r="1404" spans="1:9" x14ac:dyDescent="0.2">
      <c r="A1404" t="s">
        <v>172</v>
      </c>
      <c r="B1404" t="str">
        <f>_xlfn.XLOOKUP(A1404,'Country Code &amp; Info'!A:A,'Country Code &amp; Info'!B:B)</f>
        <v>New Zealand</v>
      </c>
      <c r="C1404" t="s">
        <v>626</v>
      </c>
      <c r="D1404" t="s">
        <v>625</v>
      </c>
      <c r="E1404" t="s">
        <v>624</v>
      </c>
      <c r="F1404" t="s">
        <v>623</v>
      </c>
      <c r="G1404">
        <v>2044</v>
      </c>
      <c r="H1404" s="6">
        <v>328466</v>
      </c>
      <c r="I1404" s="5">
        <f t="shared" si="21"/>
        <v>2.4730220035627415E-2</v>
      </c>
    </row>
    <row r="1405" spans="1:9" x14ac:dyDescent="0.2">
      <c r="A1405" t="s">
        <v>172</v>
      </c>
      <c r="B1405" t="str">
        <f>_xlfn.XLOOKUP(A1405,'Country Code &amp; Info'!A:A,'Country Code &amp; Info'!B:B)</f>
        <v>New Zealand</v>
      </c>
      <c r="C1405" t="s">
        <v>626</v>
      </c>
      <c r="D1405" t="s">
        <v>625</v>
      </c>
      <c r="E1405" t="s">
        <v>624</v>
      </c>
      <c r="F1405" t="s">
        <v>623</v>
      </c>
      <c r="G1405">
        <v>2045</v>
      </c>
      <c r="H1405" s="6">
        <v>336616.2</v>
      </c>
      <c r="I1405" s="5">
        <f t="shared" si="21"/>
        <v>2.4812918232024028E-2</v>
      </c>
    </row>
    <row r="1406" spans="1:9" x14ac:dyDescent="0.2">
      <c r="A1406" t="s">
        <v>172</v>
      </c>
      <c r="B1406" t="str">
        <f>_xlfn.XLOOKUP(A1406,'Country Code &amp; Info'!A:A,'Country Code &amp; Info'!B:B)</f>
        <v>New Zealand</v>
      </c>
      <c r="C1406" t="s">
        <v>626</v>
      </c>
      <c r="D1406" t="s">
        <v>625</v>
      </c>
      <c r="E1406" t="s">
        <v>624</v>
      </c>
      <c r="F1406" t="s">
        <v>623</v>
      </c>
      <c r="G1406">
        <v>2046</v>
      </c>
      <c r="H1406" s="6">
        <v>344989.8</v>
      </c>
      <c r="I1406" s="5">
        <f t="shared" si="21"/>
        <v>2.4875808116186837E-2</v>
      </c>
    </row>
    <row r="1407" spans="1:9" x14ac:dyDescent="0.2">
      <c r="A1407" t="s">
        <v>172</v>
      </c>
      <c r="B1407" t="str">
        <f>_xlfn.XLOOKUP(A1407,'Country Code &amp; Info'!A:A,'Country Code &amp; Info'!B:B)</f>
        <v>New Zealand</v>
      </c>
      <c r="C1407" t="s">
        <v>626</v>
      </c>
      <c r="D1407" t="s">
        <v>625</v>
      </c>
      <c r="E1407" t="s">
        <v>624</v>
      </c>
      <c r="F1407" t="s">
        <v>623</v>
      </c>
      <c r="G1407">
        <v>2047</v>
      </c>
      <c r="H1407" s="6">
        <v>353545</v>
      </c>
      <c r="I1407" s="5">
        <f t="shared" si="21"/>
        <v>2.4798414329930907E-2</v>
      </c>
    </row>
    <row r="1408" spans="1:9" x14ac:dyDescent="0.2">
      <c r="A1408" t="s">
        <v>172</v>
      </c>
      <c r="B1408" t="str">
        <f>_xlfn.XLOOKUP(A1408,'Country Code &amp; Info'!A:A,'Country Code &amp; Info'!B:B)</f>
        <v>New Zealand</v>
      </c>
      <c r="C1408" t="s">
        <v>626</v>
      </c>
      <c r="D1408" t="s">
        <v>625</v>
      </c>
      <c r="E1408" t="s">
        <v>624</v>
      </c>
      <c r="F1408" t="s">
        <v>623</v>
      </c>
      <c r="G1408">
        <v>2048</v>
      </c>
      <c r="H1408" s="6">
        <v>362277.2</v>
      </c>
      <c r="I1408" s="5">
        <f t="shared" si="21"/>
        <v>2.4698977499328256E-2</v>
      </c>
    </row>
    <row r="1409" spans="1:9" x14ac:dyDescent="0.2">
      <c r="A1409" t="s">
        <v>172</v>
      </c>
      <c r="B1409" t="str">
        <f>_xlfn.XLOOKUP(A1409,'Country Code &amp; Info'!A:A,'Country Code &amp; Info'!B:B)</f>
        <v>New Zealand</v>
      </c>
      <c r="C1409" t="s">
        <v>626</v>
      </c>
      <c r="D1409" t="s">
        <v>625</v>
      </c>
      <c r="E1409" t="s">
        <v>624</v>
      </c>
      <c r="F1409" t="s">
        <v>623</v>
      </c>
      <c r="G1409">
        <v>2049</v>
      </c>
      <c r="H1409" s="6">
        <v>371184.5</v>
      </c>
      <c r="I1409" s="5">
        <f t="shared" si="21"/>
        <v>2.4586973731717032E-2</v>
      </c>
    </row>
    <row r="1410" spans="1:9" x14ac:dyDescent="0.2">
      <c r="A1410" t="s">
        <v>172</v>
      </c>
      <c r="B1410" t="str">
        <f>_xlfn.XLOOKUP(A1410,'Country Code &amp; Info'!A:A,'Country Code &amp; Info'!B:B)</f>
        <v>New Zealand</v>
      </c>
      <c r="C1410" t="s">
        <v>626</v>
      </c>
      <c r="D1410" t="s">
        <v>625</v>
      </c>
      <c r="E1410" t="s">
        <v>624</v>
      </c>
      <c r="F1410" t="s">
        <v>623</v>
      </c>
      <c r="G1410">
        <v>2050</v>
      </c>
      <c r="H1410" s="6">
        <v>380269.1</v>
      </c>
      <c r="I1410" s="5">
        <f t="shared" si="21"/>
        <v>2.4474621111603367E-2</v>
      </c>
    </row>
    <row r="1411" spans="1:9" x14ac:dyDescent="0.2">
      <c r="A1411" t="s">
        <v>172</v>
      </c>
      <c r="B1411" t="str">
        <f>_xlfn.XLOOKUP(A1411,'Country Code &amp; Info'!A:A,'Country Code &amp; Info'!B:B)</f>
        <v>New Zealand</v>
      </c>
      <c r="C1411" t="s">
        <v>626</v>
      </c>
      <c r="D1411" t="s">
        <v>625</v>
      </c>
      <c r="E1411" t="s">
        <v>624</v>
      </c>
      <c r="F1411" t="s">
        <v>623</v>
      </c>
      <c r="G1411">
        <v>2051</v>
      </c>
      <c r="H1411" s="6">
        <v>389533.7</v>
      </c>
      <c r="I1411" s="5">
        <f t="shared" ref="I1411:I1474" si="22">IF(A1411=A1410, H1411/H1410-1, 0)</f>
        <v>2.436327327148069E-2</v>
      </c>
    </row>
    <row r="1412" spans="1:9" x14ac:dyDescent="0.2">
      <c r="A1412" t="s">
        <v>172</v>
      </c>
      <c r="B1412" t="str">
        <f>_xlfn.XLOOKUP(A1412,'Country Code &amp; Info'!A:A,'Country Code &amp; Info'!B:B)</f>
        <v>New Zealand</v>
      </c>
      <c r="C1412" t="s">
        <v>626</v>
      </c>
      <c r="D1412" t="s">
        <v>625</v>
      </c>
      <c r="E1412" t="s">
        <v>624</v>
      </c>
      <c r="F1412" t="s">
        <v>623</v>
      </c>
      <c r="G1412">
        <v>2052</v>
      </c>
      <c r="H1412" s="6">
        <v>399016.6</v>
      </c>
      <c r="I1412" s="5">
        <f t="shared" si="22"/>
        <v>2.4344235171436912E-2</v>
      </c>
    </row>
    <row r="1413" spans="1:9" x14ac:dyDescent="0.2">
      <c r="A1413" t="s">
        <v>172</v>
      </c>
      <c r="B1413" t="str">
        <f>_xlfn.XLOOKUP(A1413,'Country Code &amp; Info'!A:A,'Country Code &amp; Info'!B:B)</f>
        <v>New Zealand</v>
      </c>
      <c r="C1413" t="s">
        <v>626</v>
      </c>
      <c r="D1413" t="s">
        <v>625</v>
      </c>
      <c r="E1413" t="s">
        <v>624</v>
      </c>
      <c r="F1413" t="s">
        <v>623</v>
      </c>
      <c r="G1413">
        <v>2053</v>
      </c>
      <c r="H1413" s="6">
        <v>408709.9</v>
      </c>
      <c r="I1413" s="5">
        <f t="shared" si="22"/>
        <v>2.4292974277260848E-2</v>
      </c>
    </row>
    <row r="1414" spans="1:9" x14ac:dyDescent="0.2">
      <c r="A1414" t="s">
        <v>172</v>
      </c>
      <c r="B1414" t="str">
        <f>_xlfn.XLOOKUP(A1414,'Country Code &amp; Info'!A:A,'Country Code &amp; Info'!B:B)</f>
        <v>New Zealand</v>
      </c>
      <c r="C1414" t="s">
        <v>626</v>
      </c>
      <c r="D1414" t="s">
        <v>625</v>
      </c>
      <c r="E1414" t="s">
        <v>624</v>
      </c>
      <c r="F1414" t="s">
        <v>623</v>
      </c>
      <c r="G1414">
        <v>2054</v>
      </c>
      <c r="H1414" s="6">
        <v>418607.7</v>
      </c>
      <c r="I1414" s="5">
        <f t="shared" si="22"/>
        <v>2.4217177024583814E-2</v>
      </c>
    </row>
    <row r="1415" spans="1:9" x14ac:dyDescent="0.2">
      <c r="A1415" t="s">
        <v>172</v>
      </c>
      <c r="B1415" t="str">
        <f>_xlfn.XLOOKUP(A1415,'Country Code &amp; Info'!A:A,'Country Code &amp; Info'!B:B)</f>
        <v>New Zealand</v>
      </c>
      <c r="C1415" t="s">
        <v>626</v>
      </c>
      <c r="D1415" t="s">
        <v>625</v>
      </c>
      <c r="E1415" t="s">
        <v>624</v>
      </c>
      <c r="F1415" t="s">
        <v>623</v>
      </c>
      <c r="G1415">
        <v>2055</v>
      </c>
      <c r="H1415" s="6">
        <v>428711.8</v>
      </c>
      <c r="I1415" s="5">
        <f t="shared" si="22"/>
        <v>2.4137396421518131E-2</v>
      </c>
    </row>
    <row r="1416" spans="1:9" x14ac:dyDescent="0.2">
      <c r="A1416" t="s">
        <v>172</v>
      </c>
      <c r="B1416" t="str">
        <f>_xlfn.XLOOKUP(A1416,'Country Code &amp; Info'!A:A,'Country Code &amp; Info'!B:B)</f>
        <v>New Zealand</v>
      </c>
      <c r="C1416" t="s">
        <v>626</v>
      </c>
      <c r="D1416" t="s">
        <v>625</v>
      </c>
      <c r="E1416" t="s">
        <v>624</v>
      </c>
      <c r="F1416" t="s">
        <v>623</v>
      </c>
      <c r="G1416">
        <v>2056</v>
      </c>
      <c r="H1416" s="6">
        <v>439032.2</v>
      </c>
      <c r="I1416" s="5">
        <f t="shared" si="22"/>
        <v>2.4073048607479386E-2</v>
      </c>
    </row>
    <row r="1417" spans="1:9" x14ac:dyDescent="0.2">
      <c r="A1417" t="s">
        <v>172</v>
      </c>
      <c r="B1417" t="str">
        <f>_xlfn.XLOOKUP(A1417,'Country Code &amp; Info'!A:A,'Country Code &amp; Info'!B:B)</f>
        <v>New Zealand</v>
      </c>
      <c r="C1417" t="s">
        <v>626</v>
      </c>
      <c r="D1417" t="s">
        <v>625</v>
      </c>
      <c r="E1417" t="s">
        <v>624</v>
      </c>
      <c r="F1417" t="s">
        <v>623</v>
      </c>
      <c r="G1417">
        <v>2057</v>
      </c>
      <c r="H1417" s="6">
        <v>449529.5</v>
      </c>
      <c r="I1417" s="5">
        <f t="shared" si="22"/>
        <v>2.3910091332708605E-2</v>
      </c>
    </row>
    <row r="1418" spans="1:9" x14ac:dyDescent="0.2">
      <c r="A1418" t="s">
        <v>172</v>
      </c>
      <c r="B1418" t="str">
        <f>_xlfn.XLOOKUP(A1418,'Country Code &amp; Info'!A:A,'Country Code &amp; Info'!B:B)</f>
        <v>New Zealand</v>
      </c>
      <c r="C1418" t="s">
        <v>626</v>
      </c>
      <c r="D1418" t="s">
        <v>625</v>
      </c>
      <c r="E1418" t="s">
        <v>624</v>
      </c>
      <c r="F1418" t="s">
        <v>623</v>
      </c>
      <c r="G1418">
        <v>2058</v>
      </c>
      <c r="H1418" s="6">
        <v>460217</v>
      </c>
      <c r="I1418" s="5">
        <f t="shared" si="22"/>
        <v>2.3774857934796279E-2</v>
      </c>
    </row>
    <row r="1419" spans="1:9" x14ac:dyDescent="0.2">
      <c r="A1419" t="s">
        <v>172</v>
      </c>
      <c r="B1419" t="str">
        <f>_xlfn.XLOOKUP(A1419,'Country Code &amp; Info'!A:A,'Country Code &amp; Info'!B:B)</f>
        <v>New Zealand</v>
      </c>
      <c r="C1419" t="s">
        <v>626</v>
      </c>
      <c r="D1419" t="s">
        <v>625</v>
      </c>
      <c r="E1419" t="s">
        <v>624</v>
      </c>
      <c r="F1419" t="s">
        <v>623</v>
      </c>
      <c r="G1419">
        <v>2059</v>
      </c>
      <c r="H1419" s="6">
        <v>471116.2</v>
      </c>
      <c r="I1419" s="5">
        <f t="shared" si="22"/>
        <v>2.3682740967847726E-2</v>
      </c>
    </row>
    <row r="1420" spans="1:9" x14ac:dyDescent="0.2">
      <c r="A1420" t="s">
        <v>172</v>
      </c>
      <c r="B1420" t="str">
        <f>_xlfn.XLOOKUP(A1420,'Country Code &amp; Info'!A:A,'Country Code &amp; Info'!B:B)</f>
        <v>New Zealand</v>
      </c>
      <c r="C1420" t="s">
        <v>626</v>
      </c>
      <c r="D1420" t="s">
        <v>625</v>
      </c>
      <c r="E1420" t="s">
        <v>624</v>
      </c>
      <c r="F1420" t="s">
        <v>623</v>
      </c>
      <c r="G1420">
        <v>2060</v>
      </c>
      <c r="H1420" s="6">
        <v>482257</v>
      </c>
      <c r="I1420" s="5">
        <f t="shared" si="22"/>
        <v>2.3647669088857404E-2</v>
      </c>
    </row>
    <row r="1421" spans="1:9" x14ac:dyDescent="0.2">
      <c r="A1421" t="s">
        <v>178</v>
      </c>
      <c r="B1421" t="str">
        <f>_xlfn.XLOOKUP(A1421,'Country Code &amp; Info'!A:A,'Country Code &amp; Info'!B:B)</f>
        <v>Norway</v>
      </c>
      <c r="C1421" t="s">
        <v>626</v>
      </c>
      <c r="D1421" t="s">
        <v>625</v>
      </c>
      <c r="E1421" t="s">
        <v>624</v>
      </c>
      <c r="F1421" t="s">
        <v>623</v>
      </c>
      <c r="G1421">
        <v>1990</v>
      </c>
      <c r="H1421" s="6">
        <v>169006.80199675899</v>
      </c>
      <c r="I1421" s="5">
        <f t="shared" si="22"/>
        <v>0</v>
      </c>
    </row>
    <row r="1422" spans="1:9" x14ac:dyDescent="0.2">
      <c r="A1422" t="s">
        <v>178</v>
      </c>
      <c r="B1422" t="str">
        <f>_xlfn.XLOOKUP(A1422,'Country Code &amp; Info'!A:A,'Country Code &amp; Info'!B:B)</f>
        <v>Norway</v>
      </c>
      <c r="C1422" t="s">
        <v>626</v>
      </c>
      <c r="D1422" t="s">
        <v>625</v>
      </c>
      <c r="E1422" t="s">
        <v>624</v>
      </c>
      <c r="F1422" t="s">
        <v>623</v>
      </c>
      <c r="G1422">
        <v>1991</v>
      </c>
      <c r="H1422" s="6">
        <v>174220.32463072601</v>
      </c>
      <c r="I1422" s="5">
        <f t="shared" si="22"/>
        <v>3.0848004768867288E-2</v>
      </c>
    </row>
    <row r="1423" spans="1:9" x14ac:dyDescent="0.2">
      <c r="A1423" t="s">
        <v>178</v>
      </c>
      <c r="B1423" t="str">
        <f>_xlfn.XLOOKUP(A1423,'Country Code &amp; Info'!A:A,'Country Code &amp; Info'!B:B)</f>
        <v>Norway</v>
      </c>
      <c r="C1423" t="s">
        <v>626</v>
      </c>
      <c r="D1423" t="s">
        <v>625</v>
      </c>
      <c r="E1423" t="s">
        <v>624</v>
      </c>
      <c r="F1423" t="s">
        <v>623</v>
      </c>
      <c r="G1423">
        <v>1992</v>
      </c>
      <c r="H1423" s="6">
        <v>180447.55747803801</v>
      </c>
      <c r="I1423" s="5">
        <f t="shared" si="22"/>
        <v>3.5743434989638168E-2</v>
      </c>
    </row>
    <row r="1424" spans="1:9" x14ac:dyDescent="0.2">
      <c r="A1424" t="s">
        <v>178</v>
      </c>
      <c r="B1424" t="str">
        <f>_xlfn.XLOOKUP(A1424,'Country Code &amp; Info'!A:A,'Country Code &amp; Info'!B:B)</f>
        <v>Norway</v>
      </c>
      <c r="C1424" t="s">
        <v>626</v>
      </c>
      <c r="D1424" t="s">
        <v>625</v>
      </c>
      <c r="E1424" t="s">
        <v>624</v>
      </c>
      <c r="F1424" t="s">
        <v>623</v>
      </c>
      <c r="G1424">
        <v>1993</v>
      </c>
      <c r="H1424" s="6">
        <v>185581.85146479099</v>
      </c>
      <c r="I1424" s="5">
        <f t="shared" si="22"/>
        <v>2.8453108806296035E-2</v>
      </c>
    </row>
    <row r="1425" spans="1:9" x14ac:dyDescent="0.2">
      <c r="A1425" t="s">
        <v>178</v>
      </c>
      <c r="B1425" t="str">
        <f>_xlfn.XLOOKUP(A1425,'Country Code &amp; Info'!A:A,'Country Code &amp; Info'!B:B)</f>
        <v>Norway</v>
      </c>
      <c r="C1425" t="s">
        <v>626</v>
      </c>
      <c r="D1425" t="s">
        <v>625</v>
      </c>
      <c r="E1425" t="s">
        <v>624</v>
      </c>
      <c r="F1425" t="s">
        <v>623</v>
      </c>
      <c r="G1425">
        <v>1994</v>
      </c>
      <c r="H1425" s="6">
        <v>194963.85203562499</v>
      </c>
      <c r="I1425" s="5">
        <f t="shared" si="22"/>
        <v>5.0554515416147749E-2</v>
      </c>
    </row>
    <row r="1426" spans="1:9" x14ac:dyDescent="0.2">
      <c r="A1426" t="s">
        <v>178</v>
      </c>
      <c r="B1426" t="str">
        <f>_xlfn.XLOOKUP(A1426,'Country Code &amp; Info'!A:A,'Country Code &amp; Info'!B:B)</f>
        <v>Norway</v>
      </c>
      <c r="C1426" t="s">
        <v>626</v>
      </c>
      <c r="D1426" t="s">
        <v>625</v>
      </c>
      <c r="E1426" t="s">
        <v>624</v>
      </c>
      <c r="F1426" t="s">
        <v>623</v>
      </c>
      <c r="G1426">
        <v>1995</v>
      </c>
      <c r="H1426" s="6">
        <v>203062.527009168</v>
      </c>
      <c r="I1426" s="5">
        <f t="shared" si="22"/>
        <v>4.1539366856904181E-2</v>
      </c>
    </row>
    <row r="1427" spans="1:9" x14ac:dyDescent="0.2">
      <c r="A1427" t="s">
        <v>178</v>
      </c>
      <c r="B1427" t="str">
        <f>_xlfn.XLOOKUP(A1427,'Country Code &amp; Info'!A:A,'Country Code &amp; Info'!B:B)</f>
        <v>Norway</v>
      </c>
      <c r="C1427" t="s">
        <v>626</v>
      </c>
      <c r="D1427" t="s">
        <v>625</v>
      </c>
      <c r="E1427" t="s">
        <v>624</v>
      </c>
      <c r="F1427" t="s">
        <v>623</v>
      </c>
      <c r="G1427">
        <v>1996</v>
      </c>
      <c r="H1427" s="6">
        <v>213272.51156527299</v>
      </c>
      <c r="I1427" s="5">
        <f t="shared" si="22"/>
        <v>5.0280003437778609E-2</v>
      </c>
    </row>
    <row r="1428" spans="1:9" x14ac:dyDescent="0.2">
      <c r="A1428" t="s">
        <v>178</v>
      </c>
      <c r="B1428" t="str">
        <f>_xlfn.XLOOKUP(A1428,'Country Code &amp; Info'!A:A,'Country Code &amp; Info'!B:B)</f>
        <v>Norway</v>
      </c>
      <c r="C1428" t="s">
        <v>626</v>
      </c>
      <c r="D1428" t="s">
        <v>625</v>
      </c>
      <c r="E1428" t="s">
        <v>624</v>
      </c>
      <c r="F1428" t="s">
        <v>623</v>
      </c>
      <c r="G1428">
        <v>1997</v>
      </c>
      <c r="H1428" s="6">
        <v>224543.20806035501</v>
      </c>
      <c r="I1428" s="5">
        <f t="shared" si="22"/>
        <v>5.2846456453121471E-2</v>
      </c>
    </row>
    <row r="1429" spans="1:9" x14ac:dyDescent="0.2">
      <c r="A1429" t="s">
        <v>178</v>
      </c>
      <c r="B1429" t="str">
        <f>_xlfn.XLOOKUP(A1429,'Country Code &amp; Info'!A:A,'Country Code &amp; Info'!B:B)</f>
        <v>Norway</v>
      </c>
      <c r="C1429" t="s">
        <v>626</v>
      </c>
      <c r="D1429" t="s">
        <v>625</v>
      </c>
      <c r="E1429" t="s">
        <v>624</v>
      </c>
      <c r="F1429" t="s">
        <v>623</v>
      </c>
      <c r="G1429">
        <v>1998</v>
      </c>
      <c r="H1429" s="6">
        <v>230436.27252079599</v>
      </c>
      <c r="I1429" s="5">
        <f t="shared" si="22"/>
        <v>2.6244679192687803E-2</v>
      </c>
    </row>
    <row r="1430" spans="1:9" x14ac:dyDescent="0.2">
      <c r="A1430" t="s">
        <v>178</v>
      </c>
      <c r="B1430" t="str">
        <f>_xlfn.XLOOKUP(A1430,'Country Code &amp; Info'!A:A,'Country Code &amp; Info'!B:B)</f>
        <v>Norway</v>
      </c>
      <c r="C1430" t="s">
        <v>626</v>
      </c>
      <c r="D1430" t="s">
        <v>625</v>
      </c>
      <c r="E1430" t="s">
        <v>624</v>
      </c>
      <c r="F1430" t="s">
        <v>623</v>
      </c>
      <c r="G1430">
        <v>1999</v>
      </c>
      <c r="H1430" s="6">
        <v>235075.56099204399</v>
      </c>
      <c r="I1430" s="5">
        <f t="shared" si="22"/>
        <v>2.0132631119648581E-2</v>
      </c>
    </row>
    <row r="1431" spans="1:9" x14ac:dyDescent="0.2">
      <c r="A1431" t="s">
        <v>178</v>
      </c>
      <c r="B1431" t="str">
        <f>_xlfn.XLOOKUP(A1431,'Country Code &amp; Info'!A:A,'Country Code &amp; Info'!B:B)</f>
        <v>Norway</v>
      </c>
      <c r="C1431" t="s">
        <v>626</v>
      </c>
      <c r="D1431" t="s">
        <v>625</v>
      </c>
      <c r="E1431" t="s">
        <v>624</v>
      </c>
      <c r="F1431" t="s">
        <v>623</v>
      </c>
      <c r="G1431">
        <v>2000</v>
      </c>
      <c r="H1431" s="6">
        <v>242610.41357753199</v>
      </c>
      <c r="I1431" s="5">
        <f t="shared" si="22"/>
        <v>3.2052896326994151E-2</v>
      </c>
    </row>
    <row r="1432" spans="1:9" x14ac:dyDescent="0.2">
      <c r="A1432" t="s">
        <v>178</v>
      </c>
      <c r="B1432" t="str">
        <f>_xlfn.XLOOKUP(A1432,'Country Code &amp; Info'!A:A,'Country Code &amp; Info'!B:B)</f>
        <v>Norway</v>
      </c>
      <c r="C1432" t="s">
        <v>626</v>
      </c>
      <c r="D1432" t="s">
        <v>625</v>
      </c>
      <c r="E1432" t="s">
        <v>624</v>
      </c>
      <c r="F1432" t="s">
        <v>623</v>
      </c>
      <c r="G1432">
        <v>2001</v>
      </c>
      <c r="H1432" s="6">
        <v>247669.64362693799</v>
      </c>
      <c r="I1432" s="5">
        <f t="shared" si="22"/>
        <v>2.0853309529474062E-2</v>
      </c>
    </row>
    <row r="1433" spans="1:9" x14ac:dyDescent="0.2">
      <c r="A1433" t="s">
        <v>178</v>
      </c>
      <c r="B1433" t="str">
        <f>_xlfn.XLOOKUP(A1433,'Country Code &amp; Info'!A:A,'Country Code &amp; Info'!B:B)</f>
        <v>Norway</v>
      </c>
      <c r="C1433" t="s">
        <v>626</v>
      </c>
      <c r="D1433" t="s">
        <v>625</v>
      </c>
      <c r="E1433" t="s">
        <v>624</v>
      </c>
      <c r="F1433" t="s">
        <v>623</v>
      </c>
      <c r="G1433">
        <v>2002</v>
      </c>
      <c r="H1433" s="6">
        <v>251230.569722157</v>
      </c>
      <c r="I1433" s="5">
        <f t="shared" si="22"/>
        <v>1.4377725275782183E-2</v>
      </c>
    </row>
    <row r="1434" spans="1:9" x14ac:dyDescent="0.2">
      <c r="A1434" t="s">
        <v>178</v>
      </c>
      <c r="B1434" t="str">
        <f>_xlfn.XLOOKUP(A1434,'Country Code &amp; Info'!A:A,'Country Code &amp; Info'!B:B)</f>
        <v>Norway</v>
      </c>
      <c r="C1434" t="s">
        <v>626</v>
      </c>
      <c r="D1434" t="s">
        <v>625</v>
      </c>
      <c r="E1434" t="s">
        <v>624</v>
      </c>
      <c r="F1434" t="s">
        <v>623</v>
      </c>
      <c r="G1434">
        <v>2003</v>
      </c>
      <c r="H1434" s="6">
        <v>253541.28957949599</v>
      </c>
      <c r="I1434" s="5">
        <f t="shared" si="22"/>
        <v>9.1976062463039465E-3</v>
      </c>
    </row>
    <row r="1435" spans="1:9" x14ac:dyDescent="0.2">
      <c r="A1435" t="s">
        <v>178</v>
      </c>
      <c r="B1435" t="str">
        <f>_xlfn.XLOOKUP(A1435,'Country Code &amp; Info'!A:A,'Country Code &amp; Info'!B:B)</f>
        <v>Norway</v>
      </c>
      <c r="C1435" t="s">
        <v>626</v>
      </c>
      <c r="D1435" t="s">
        <v>625</v>
      </c>
      <c r="E1435" t="s">
        <v>624</v>
      </c>
      <c r="F1435" t="s">
        <v>623</v>
      </c>
      <c r="G1435">
        <v>2004</v>
      </c>
      <c r="H1435" s="6">
        <v>263579.23195423099</v>
      </c>
      <c r="I1435" s="5">
        <f t="shared" si="22"/>
        <v>3.959095732053397E-2</v>
      </c>
    </row>
    <row r="1436" spans="1:9" x14ac:dyDescent="0.2">
      <c r="A1436" t="s">
        <v>178</v>
      </c>
      <c r="B1436" t="str">
        <f>_xlfn.XLOOKUP(A1436,'Country Code &amp; Info'!A:A,'Country Code &amp; Info'!B:B)</f>
        <v>Norway</v>
      </c>
      <c r="C1436" t="s">
        <v>626</v>
      </c>
      <c r="D1436" t="s">
        <v>625</v>
      </c>
      <c r="E1436" t="s">
        <v>624</v>
      </c>
      <c r="F1436" t="s">
        <v>623</v>
      </c>
      <c r="G1436">
        <v>2005</v>
      </c>
      <c r="H1436" s="6">
        <v>270497.310840511</v>
      </c>
      <c r="I1436" s="5">
        <f t="shared" si="22"/>
        <v>2.624667670130143E-2</v>
      </c>
    </row>
    <row r="1437" spans="1:9" x14ac:dyDescent="0.2">
      <c r="A1437" t="s">
        <v>178</v>
      </c>
      <c r="B1437" t="str">
        <f>_xlfn.XLOOKUP(A1437,'Country Code &amp; Info'!A:A,'Country Code &amp; Info'!B:B)</f>
        <v>Norway</v>
      </c>
      <c r="C1437" t="s">
        <v>626</v>
      </c>
      <c r="D1437" t="s">
        <v>625</v>
      </c>
      <c r="E1437" t="s">
        <v>624</v>
      </c>
      <c r="F1437" t="s">
        <v>623</v>
      </c>
      <c r="G1437">
        <v>2006</v>
      </c>
      <c r="H1437" s="6">
        <v>276976.01283592399</v>
      </c>
      <c r="I1437" s="5">
        <f t="shared" si="22"/>
        <v>2.3951077277928778E-2</v>
      </c>
    </row>
    <row r="1438" spans="1:9" x14ac:dyDescent="0.2">
      <c r="A1438" t="s">
        <v>178</v>
      </c>
      <c r="B1438" t="str">
        <f>_xlfn.XLOOKUP(A1438,'Country Code &amp; Info'!A:A,'Country Code &amp; Info'!B:B)</f>
        <v>Norway</v>
      </c>
      <c r="C1438" t="s">
        <v>626</v>
      </c>
      <c r="D1438" t="s">
        <v>625</v>
      </c>
      <c r="E1438" t="s">
        <v>624</v>
      </c>
      <c r="F1438" t="s">
        <v>623</v>
      </c>
      <c r="G1438">
        <v>2007</v>
      </c>
      <c r="H1438" s="6">
        <v>285243.85435783502</v>
      </c>
      <c r="I1438" s="5">
        <f t="shared" si="22"/>
        <v>2.9850388260187488E-2</v>
      </c>
    </row>
    <row r="1439" spans="1:9" x14ac:dyDescent="0.2">
      <c r="A1439" t="s">
        <v>178</v>
      </c>
      <c r="B1439" t="str">
        <f>_xlfn.XLOOKUP(A1439,'Country Code &amp; Info'!A:A,'Country Code &amp; Info'!B:B)</f>
        <v>Norway</v>
      </c>
      <c r="C1439" t="s">
        <v>626</v>
      </c>
      <c r="D1439" t="s">
        <v>625</v>
      </c>
      <c r="E1439" t="s">
        <v>624</v>
      </c>
      <c r="F1439" t="s">
        <v>623</v>
      </c>
      <c r="G1439">
        <v>2008</v>
      </c>
      <c r="H1439" s="6">
        <v>286615.23382086598</v>
      </c>
      <c r="I1439" s="5">
        <f t="shared" si="22"/>
        <v>4.8077441181628711E-3</v>
      </c>
    </row>
    <row r="1440" spans="1:9" x14ac:dyDescent="0.2">
      <c r="A1440" t="s">
        <v>178</v>
      </c>
      <c r="B1440" t="str">
        <f>_xlfn.XLOOKUP(A1440,'Country Code &amp; Info'!A:A,'Country Code &amp; Info'!B:B)</f>
        <v>Norway</v>
      </c>
      <c r="C1440" t="s">
        <v>626</v>
      </c>
      <c r="D1440" t="s">
        <v>625</v>
      </c>
      <c r="E1440" t="s">
        <v>624</v>
      </c>
      <c r="F1440" t="s">
        <v>623</v>
      </c>
      <c r="G1440">
        <v>2009</v>
      </c>
      <c r="H1440" s="6">
        <v>281768.60229414498</v>
      </c>
      <c r="I1440" s="5">
        <f t="shared" si="22"/>
        <v>-1.6909888082746294E-2</v>
      </c>
    </row>
    <row r="1441" spans="1:9" x14ac:dyDescent="0.2">
      <c r="A1441" t="s">
        <v>178</v>
      </c>
      <c r="B1441" t="str">
        <f>_xlfn.XLOOKUP(A1441,'Country Code &amp; Info'!A:A,'Country Code &amp; Info'!B:B)</f>
        <v>Norway</v>
      </c>
      <c r="C1441" t="s">
        <v>626</v>
      </c>
      <c r="D1441" t="s">
        <v>625</v>
      </c>
      <c r="E1441" t="s">
        <v>624</v>
      </c>
      <c r="F1441" t="s">
        <v>623</v>
      </c>
      <c r="G1441">
        <v>2010</v>
      </c>
      <c r="H1441" s="6">
        <v>283717.28987241501</v>
      </c>
      <c r="I1441" s="5">
        <f t="shared" si="22"/>
        <v>6.915914556852476E-3</v>
      </c>
    </row>
    <row r="1442" spans="1:9" x14ac:dyDescent="0.2">
      <c r="A1442" t="s">
        <v>178</v>
      </c>
      <c r="B1442" t="str">
        <f>_xlfn.XLOOKUP(A1442,'Country Code &amp; Info'!A:A,'Country Code &amp; Info'!B:B)</f>
        <v>Norway</v>
      </c>
      <c r="C1442" t="s">
        <v>626</v>
      </c>
      <c r="D1442" t="s">
        <v>625</v>
      </c>
      <c r="E1442" t="s">
        <v>624</v>
      </c>
      <c r="F1442" t="s">
        <v>623</v>
      </c>
      <c r="G1442">
        <v>2011</v>
      </c>
      <c r="H1442" s="6">
        <v>286475.02192204201</v>
      </c>
      <c r="I1442" s="5">
        <f t="shared" si="22"/>
        <v>9.7199999720394281E-3</v>
      </c>
    </row>
    <row r="1443" spans="1:9" x14ac:dyDescent="0.2">
      <c r="A1443" t="s">
        <v>178</v>
      </c>
      <c r="B1443" t="str">
        <f>_xlfn.XLOOKUP(A1443,'Country Code &amp; Info'!A:A,'Country Code &amp; Info'!B:B)</f>
        <v>Norway</v>
      </c>
      <c r="C1443" t="s">
        <v>626</v>
      </c>
      <c r="D1443" t="s">
        <v>625</v>
      </c>
      <c r="E1443" t="s">
        <v>624</v>
      </c>
      <c r="F1443" t="s">
        <v>623</v>
      </c>
      <c r="G1443">
        <v>2012</v>
      </c>
      <c r="H1443" s="6">
        <v>294271.75543029699</v>
      </c>
      <c r="I1443" s="5">
        <f t="shared" si="22"/>
        <v>2.7216102318256219E-2</v>
      </c>
    </row>
    <row r="1444" spans="1:9" x14ac:dyDescent="0.2">
      <c r="A1444" t="s">
        <v>178</v>
      </c>
      <c r="B1444" t="str">
        <f>_xlfn.XLOOKUP(A1444,'Country Code &amp; Info'!A:A,'Country Code &amp; Info'!B:B)</f>
        <v>Norway</v>
      </c>
      <c r="C1444" t="s">
        <v>626</v>
      </c>
      <c r="D1444" t="s">
        <v>625</v>
      </c>
      <c r="E1444" t="s">
        <v>624</v>
      </c>
      <c r="F1444" t="s">
        <v>623</v>
      </c>
      <c r="G1444">
        <v>2013</v>
      </c>
      <c r="H1444" s="6">
        <v>297345.21215167397</v>
      </c>
      <c r="I1444" s="5">
        <f t="shared" si="22"/>
        <v>1.0444280379144244E-2</v>
      </c>
    </row>
    <row r="1445" spans="1:9" x14ac:dyDescent="0.2">
      <c r="A1445" t="s">
        <v>178</v>
      </c>
      <c r="B1445" t="str">
        <f>_xlfn.XLOOKUP(A1445,'Country Code &amp; Info'!A:A,'Country Code &amp; Info'!B:B)</f>
        <v>Norway</v>
      </c>
      <c r="C1445" t="s">
        <v>626</v>
      </c>
      <c r="D1445" t="s">
        <v>625</v>
      </c>
      <c r="E1445" t="s">
        <v>624</v>
      </c>
      <c r="F1445" t="s">
        <v>623</v>
      </c>
      <c r="G1445">
        <v>2014</v>
      </c>
      <c r="H1445" s="6">
        <v>303218.04802133702</v>
      </c>
      <c r="I1445" s="5">
        <f t="shared" si="22"/>
        <v>1.9750901072748128E-2</v>
      </c>
    </row>
    <row r="1446" spans="1:9" x14ac:dyDescent="0.2">
      <c r="A1446" t="s">
        <v>178</v>
      </c>
      <c r="B1446" t="str">
        <f>_xlfn.XLOOKUP(A1446,'Country Code &amp; Info'!A:A,'Country Code &amp; Info'!B:B)</f>
        <v>Norway</v>
      </c>
      <c r="C1446" t="s">
        <v>626</v>
      </c>
      <c r="D1446" t="s">
        <v>625</v>
      </c>
      <c r="E1446" t="s">
        <v>624</v>
      </c>
      <c r="F1446" t="s">
        <v>623</v>
      </c>
      <c r="G1446">
        <v>2015</v>
      </c>
      <c r="H1446" s="6">
        <v>309191.630205856</v>
      </c>
      <c r="I1446" s="5">
        <f t="shared" si="22"/>
        <v>1.9700615525691356E-2</v>
      </c>
    </row>
    <row r="1447" spans="1:9" x14ac:dyDescent="0.2">
      <c r="A1447" t="s">
        <v>178</v>
      </c>
      <c r="B1447" t="str">
        <f>_xlfn.XLOOKUP(A1447,'Country Code &amp; Info'!A:A,'Country Code &amp; Info'!B:B)</f>
        <v>Norway</v>
      </c>
      <c r="C1447" t="s">
        <v>626</v>
      </c>
      <c r="D1447" t="s">
        <v>625</v>
      </c>
      <c r="E1447" t="s">
        <v>624</v>
      </c>
      <c r="F1447" t="s">
        <v>623</v>
      </c>
      <c r="G1447">
        <v>2016</v>
      </c>
      <c r="H1447" s="6">
        <v>312566.23511444998</v>
      </c>
      <c r="I1447" s="5">
        <f t="shared" si="22"/>
        <v>1.0914282855416291E-2</v>
      </c>
    </row>
    <row r="1448" spans="1:9" x14ac:dyDescent="0.2">
      <c r="A1448" t="s">
        <v>178</v>
      </c>
      <c r="B1448" t="str">
        <f>_xlfn.XLOOKUP(A1448,'Country Code &amp; Info'!A:A,'Country Code &amp; Info'!B:B)</f>
        <v>Norway</v>
      </c>
      <c r="C1448" t="s">
        <v>626</v>
      </c>
      <c r="D1448" t="s">
        <v>625</v>
      </c>
      <c r="E1448" t="s">
        <v>624</v>
      </c>
      <c r="F1448" t="s">
        <v>623</v>
      </c>
      <c r="G1448">
        <v>2017</v>
      </c>
      <c r="H1448" s="6">
        <v>318563.71480081801</v>
      </c>
      <c r="I1448" s="5">
        <f t="shared" si="22"/>
        <v>1.9187868082334525E-2</v>
      </c>
    </row>
    <row r="1449" spans="1:9" x14ac:dyDescent="0.2">
      <c r="A1449" t="s">
        <v>178</v>
      </c>
      <c r="B1449" t="str">
        <f>_xlfn.XLOOKUP(A1449,'Country Code &amp; Info'!A:A,'Country Code &amp; Info'!B:B)</f>
        <v>Norway</v>
      </c>
      <c r="C1449" t="s">
        <v>626</v>
      </c>
      <c r="D1449" t="s">
        <v>625</v>
      </c>
      <c r="E1449" t="s">
        <v>624</v>
      </c>
      <c r="F1449" t="s">
        <v>623</v>
      </c>
      <c r="G1449">
        <v>2018</v>
      </c>
      <c r="H1449" s="6">
        <v>324153.15052229899</v>
      </c>
      <c r="I1449" s="5">
        <f t="shared" si="22"/>
        <v>1.7545738769953134E-2</v>
      </c>
    </row>
    <row r="1450" spans="1:9" x14ac:dyDescent="0.2">
      <c r="A1450" t="s">
        <v>178</v>
      </c>
      <c r="B1450" t="str">
        <f>_xlfn.XLOOKUP(A1450,'Country Code &amp; Info'!A:A,'Country Code &amp; Info'!B:B)</f>
        <v>Norway</v>
      </c>
      <c r="C1450" t="s">
        <v>626</v>
      </c>
      <c r="D1450" t="s">
        <v>625</v>
      </c>
      <c r="E1450" t="s">
        <v>624</v>
      </c>
      <c r="F1450" t="s">
        <v>623</v>
      </c>
      <c r="G1450">
        <v>2019</v>
      </c>
      <c r="H1450" s="6">
        <v>329327.93724683399</v>
      </c>
      <c r="I1450" s="5">
        <f t="shared" si="22"/>
        <v>1.5964017984082535E-2</v>
      </c>
    </row>
    <row r="1451" spans="1:9" x14ac:dyDescent="0.2">
      <c r="A1451" t="s">
        <v>178</v>
      </c>
      <c r="B1451" t="str">
        <f>_xlfn.XLOOKUP(A1451,'Country Code &amp; Info'!A:A,'Country Code &amp; Info'!B:B)</f>
        <v>Norway</v>
      </c>
      <c r="C1451" t="s">
        <v>626</v>
      </c>
      <c r="D1451" t="s">
        <v>625</v>
      </c>
      <c r="E1451" t="s">
        <v>624</v>
      </c>
      <c r="F1451" t="s">
        <v>623</v>
      </c>
      <c r="G1451">
        <v>2020</v>
      </c>
      <c r="H1451" s="6">
        <v>335085.7</v>
      </c>
      <c r="I1451" s="5">
        <f t="shared" si="22"/>
        <v>1.7483371745806497E-2</v>
      </c>
    </row>
    <row r="1452" spans="1:9" x14ac:dyDescent="0.2">
      <c r="A1452" t="s">
        <v>178</v>
      </c>
      <c r="B1452" t="str">
        <f>_xlfn.XLOOKUP(A1452,'Country Code &amp; Info'!A:A,'Country Code &amp; Info'!B:B)</f>
        <v>Norway</v>
      </c>
      <c r="C1452" t="s">
        <v>626</v>
      </c>
      <c r="D1452" t="s">
        <v>625</v>
      </c>
      <c r="E1452" t="s">
        <v>624</v>
      </c>
      <c r="F1452" t="s">
        <v>623</v>
      </c>
      <c r="G1452">
        <v>2021</v>
      </c>
      <c r="H1452" s="6">
        <v>340908.7</v>
      </c>
      <c r="I1452" s="5">
        <f t="shared" si="22"/>
        <v>1.7377643987791735E-2</v>
      </c>
    </row>
    <row r="1453" spans="1:9" x14ac:dyDescent="0.2">
      <c r="A1453" t="s">
        <v>178</v>
      </c>
      <c r="B1453" t="str">
        <f>_xlfn.XLOOKUP(A1453,'Country Code &amp; Info'!A:A,'Country Code &amp; Info'!B:B)</f>
        <v>Norway</v>
      </c>
      <c r="C1453" t="s">
        <v>626</v>
      </c>
      <c r="D1453" t="s">
        <v>625</v>
      </c>
      <c r="E1453" t="s">
        <v>624</v>
      </c>
      <c r="F1453" t="s">
        <v>623</v>
      </c>
      <c r="G1453">
        <v>2022</v>
      </c>
      <c r="H1453" s="6">
        <v>346968.7</v>
      </c>
      <c r="I1453" s="5">
        <f t="shared" si="22"/>
        <v>1.7776020383170055E-2</v>
      </c>
    </row>
    <row r="1454" spans="1:9" x14ac:dyDescent="0.2">
      <c r="A1454" t="s">
        <v>178</v>
      </c>
      <c r="B1454" t="str">
        <f>_xlfn.XLOOKUP(A1454,'Country Code &amp; Info'!A:A,'Country Code &amp; Info'!B:B)</f>
        <v>Norway</v>
      </c>
      <c r="C1454" t="s">
        <v>626</v>
      </c>
      <c r="D1454" t="s">
        <v>625</v>
      </c>
      <c r="E1454" t="s">
        <v>624</v>
      </c>
      <c r="F1454" t="s">
        <v>623</v>
      </c>
      <c r="G1454">
        <v>2023</v>
      </c>
      <c r="H1454" s="6">
        <v>353301.1</v>
      </c>
      <c r="I1454" s="5">
        <f t="shared" si="22"/>
        <v>1.8250637593534957E-2</v>
      </c>
    </row>
    <row r="1455" spans="1:9" x14ac:dyDescent="0.2">
      <c r="A1455" t="s">
        <v>178</v>
      </c>
      <c r="B1455" t="str">
        <f>_xlfn.XLOOKUP(A1455,'Country Code &amp; Info'!A:A,'Country Code &amp; Info'!B:B)</f>
        <v>Norway</v>
      </c>
      <c r="C1455" t="s">
        <v>626</v>
      </c>
      <c r="D1455" t="s">
        <v>625</v>
      </c>
      <c r="E1455" t="s">
        <v>624</v>
      </c>
      <c r="F1455" t="s">
        <v>623</v>
      </c>
      <c r="G1455">
        <v>2024</v>
      </c>
      <c r="H1455" s="6">
        <v>359901.4</v>
      </c>
      <c r="I1455" s="5">
        <f t="shared" si="22"/>
        <v>1.868179861313779E-2</v>
      </c>
    </row>
    <row r="1456" spans="1:9" x14ac:dyDescent="0.2">
      <c r="A1456" t="s">
        <v>178</v>
      </c>
      <c r="B1456" t="str">
        <f>_xlfn.XLOOKUP(A1456,'Country Code &amp; Info'!A:A,'Country Code &amp; Info'!B:B)</f>
        <v>Norway</v>
      </c>
      <c r="C1456" t="s">
        <v>626</v>
      </c>
      <c r="D1456" t="s">
        <v>625</v>
      </c>
      <c r="E1456" t="s">
        <v>624</v>
      </c>
      <c r="F1456" t="s">
        <v>623</v>
      </c>
      <c r="G1456">
        <v>2025</v>
      </c>
      <c r="H1456" s="6">
        <v>366767.9</v>
      </c>
      <c r="I1456" s="5">
        <f t="shared" si="22"/>
        <v>1.9078836592466786E-2</v>
      </c>
    </row>
    <row r="1457" spans="1:9" x14ac:dyDescent="0.2">
      <c r="A1457" t="s">
        <v>178</v>
      </c>
      <c r="B1457" t="str">
        <f>_xlfn.XLOOKUP(A1457,'Country Code &amp; Info'!A:A,'Country Code &amp; Info'!B:B)</f>
        <v>Norway</v>
      </c>
      <c r="C1457" t="s">
        <v>626</v>
      </c>
      <c r="D1457" t="s">
        <v>625</v>
      </c>
      <c r="E1457" t="s">
        <v>624</v>
      </c>
      <c r="F1457" t="s">
        <v>623</v>
      </c>
      <c r="G1457">
        <v>2026</v>
      </c>
      <c r="H1457" s="6">
        <v>373870</v>
      </c>
      <c r="I1457" s="5">
        <f t="shared" si="22"/>
        <v>1.9364017407194067E-2</v>
      </c>
    </row>
    <row r="1458" spans="1:9" x14ac:dyDescent="0.2">
      <c r="A1458" t="s">
        <v>178</v>
      </c>
      <c r="B1458" t="str">
        <f>_xlfn.XLOOKUP(A1458,'Country Code &amp; Info'!A:A,'Country Code &amp; Info'!B:B)</f>
        <v>Norway</v>
      </c>
      <c r="C1458" t="s">
        <v>626</v>
      </c>
      <c r="D1458" t="s">
        <v>625</v>
      </c>
      <c r="E1458" t="s">
        <v>624</v>
      </c>
      <c r="F1458" t="s">
        <v>623</v>
      </c>
      <c r="G1458">
        <v>2027</v>
      </c>
      <c r="H1458" s="6">
        <v>381180.5</v>
      </c>
      <c r="I1458" s="5">
        <f t="shared" si="22"/>
        <v>1.9553588145612144E-2</v>
      </c>
    </row>
    <row r="1459" spans="1:9" x14ac:dyDescent="0.2">
      <c r="A1459" t="s">
        <v>178</v>
      </c>
      <c r="B1459" t="str">
        <f>_xlfn.XLOOKUP(A1459,'Country Code &amp; Info'!A:A,'Country Code &amp; Info'!B:B)</f>
        <v>Norway</v>
      </c>
      <c r="C1459" t="s">
        <v>626</v>
      </c>
      <c r="D1459" t="s">
        <v>625</v>
      </c>
      <c r="E1459" t="s">
        <v>624</v>
      </c>
      <c r="F1459" t="s">
        <v>623</v>
      </c>
      <c r="G1459">
        <v>2028</v>
      </c>
      <c r="H1459" s="6">
        <v>388679.4</v>
      </c>
      <c r="I1459" s="5">
        <f t="shared" si="22"/>
        <v>1.9672832162190845E-2</v>
      </c>
    </row>
    <row r="1460" spans="1:9" x14ac:dyDescent="0.2">
      <c r="A1460" t="s">
        <v>178</v>
      </c>
      <c r="B1460" t="str">
        <f>_xlfn.XLOOKUP(A1460,'Country Code &amp; Info'!A:A,'Country Code &amp; Info'!B:B)</f>
        <v>Norway</v>
      </c>
      <c r="C1460" t="s">
        <v>626</v>
      </c>
      <c r="D1460" t="s">
        <v>625</v>
      </c>
      <c r="E1460" t="s">
        <v>624</v>
      </c>
      <c r="F1460" t="s">
        <v>623</v>
      </c>
      <c r="G1460">
        <v>2029</v>
      </c>
      <c r="H1460" s="6">
        <v>396354.3</v>
      </c>
      <c r="I1460" s="5">
        <f t="shared" si="22"/>
        <v>1.9746094081651844E-2</v>
      </c>
    </row>
    <row r="1461" spans="1:9" x14ac:dyDescent="0.2">
      <c r="A1461" t="s">
        <v>178</v>
      </c>
      <c r="B1461" t="str">
        <f>_xlfn.XLOOKUP(A1461,'Country Code &amp; Info'!A:A,'Country Code &amp; Info'!B:B)</f>
        <v>Norway</v>
      </c>
      <c r="C1461" t="s">
        <v>626</v>
      </c>
      <c r="D1461" t="s">
        <v>625</v>
      </c>
      <c r="E1461" t="s">
        <v>624</v>
      </c>
      <c r="F1461" t="s">
        <v>623</v>
      </c>
      <c r="G1461">
        <v>2030</v>
      </c>
      <c r="H1461" s="6">
        <v>404200.7</v>
      </c>
      <c r="I1461" s="5">
        <f t="shared" si="22"/>
        <v>1.9796429608559984E-2</v>
      </c>
    </row>
    <row r="1462" spans="1:9" x14ac:dyDescent="0.2">
      <c r="A1462" t="s">
        <v>178</v>
      </c>
      <c r="B1462" t="str">
        <f>_xlfn.XLOOKUP(A1462,'Country Code &amp; Info'!A:A,'Country Code &amp; Info'!B:B)</f>
        <v>Norway</v>
      </c>
      <c r="C1462" t="s">
        <v>626</v>
      </c>
      <c r="D1462" t="s">
        <v>625</v>
      </c>
      <c r="E1462" t="s">
        <v>624</v>
      </c>
      <c r="F1462" t="s">
        <v>623</v>
      </c>
      <c r="G1462">
        <v>2031</v>
      </c>
      <c r="H1462" s="6">
        <v>412220.6</v>
      </c>
      <c r="I1462" s="5">
        <f t="shared" si="22"/>
        <v>1.9841380779399787E-2</v>
      </c>
    </row>
    <row r="1463" spans="1:9" x14ac:dyDescent="0.2">
      <c r="A1463" t="s">
        <v>178</v>
      </c>
      <c r="B1463" t="str">
        <f>_xlfn.XLOOKUP(A1463,'Country Code &amp; Info'!A:A,'Country Code &amp; Info'!B:B)</f>
        <v>Norway</v>
      </c>
      <c r="C1463" t="s">
        <v>626</v>
      </c>
      <c r="D1463" t="s">
        <v>625</v>
      </c>
      <c r="E1463" t="s">
        <v>624</v>
      </c>
      <c r="F1463" t="s">
        <v>623</v>
      </c>
      <c r="G1463">
        <v>2032</v>
      </c>
      <c r="H1463" s="6">
        <v>420420.7</v>
      </c>
      <c r="I1463" s="5">
        <f t="shared" si="22"/>
        <v>1.9892504159180868E-2</v>
      </c>
    </row>
    <row r="1464" spans="1:9" x14ac:dyDescent="0.2">
      <c r="A1464" t="s">
        <v>178</v>
      </c>
      <c r="B1464" t="str">
        <f>_xlfn.XLOOKUP(A1464,'Country Code &amp; Info'!A:A,'Country Code &amp; Info'!B:B)</f>
        <v>Norway</v>
      </c>
      <c r="C1464" t="s">
        <v>626</v>
      </c>
      <c r="D1464" t="s">
        <v>625</v>
      </c>
      <c r="E1464" t="s">
        <v>624</v>
      </c>
      <c r="F1464" t="s">
        <v>623</v>
      </c>
      <c r="G1464">
        <v>2033</v>
      </c>
      <c r="H1464" s="6">
        <v>428812.79999999999</v>
      </c>
      <c r="I1464" s="5">
        <f t="shared" si="22"/>
        <v>1.9961196011518911E-2</v>
      </c>
    </row>
    <row r="1465" spans="1:9" x14ac:dyDescent="0.2">
      <c r="A1465" t="s">
        <v>178</v>
      </c>
      <c r="B1465" t="str">
        <f>_xlfn.XLOOKUP(A1465,'Country Code &amp; Info'!A:A,'Country Code &amp; Info'!B:B)</f>
        <v>Norway</v>
      </c>
      <c r="C1465" t="s">
        <v>626</v>
      </c>
      <c r="D1465" t="s">
        <v>625</v>
      </c>
      <c r="E1465" t="s">
        <v>624</v>
      </c>
      <c r="F1465" t="s">
        <v>623</v>
      </c>
      <c r="G1465">
        <v>2034</v>
      </c>
      <c r="H1465" s="6">
        <v>437409.4</v>
      </c>
      <c r="I1465" s="5">
        <f t="shared" si="22"/>
        <v>2.0047442613653432E-2</v>
      </c>
    </row>
    <row r="1466" spans="1:9" x14ac:dyDescent="0.2">
      <c r="A1466" t="s">
        <v>178</v>
      </c>
      <c r="B1466" t="str">
        <f>_xlfn.XLOOKUP(A1466,'Country Code &amp; Info'!A:A,'Country Code &amp; Info'!B:B)</f>
        <v>Norway</v>
      </c>
      <c r="C1466" t="s">
        <v>626</v>
      </c>
      <c r="D1466" t="s">
        <v>625</v>
      </c>
      <c r="E1466" t="s">
        <v>624</v>
      </c>
      <c r="F1466" t="s">
        <v>623</v>
      </c>
      <c r="G1466">
        <v>2035</v>
      </c>
      <c r="H1466" s="6">
        <v>446227.7</v>
      </c>
      <c r="I1466" s="5">
        <f t="shared" si="22"/>
        <v>2.0160289193602132E-2</v>
      </c>
    </row>
    <row r="1467" spans="1:9" x14ac:dyDescent="0.2">
      <c r="A1467" t="s">
        <v>178</v>
      </c>
      <c r="B1467" t="str">
        <f>_xlfn.XLOOKUP(A1467,'Country Code &amp; Info'!A:A,'Country Code &amp; Info'!B:B)</f>
        <v>Norway</v>
      </c>
      <c r="C1467" t="s">
        <v>626</v>
      </c>
      <c r="D1467" t="s">
        <v>625</v>
      </c>
      <c r="E1467" t="s">
        <v>624</v>
      </c>
      <c r="F1467" t="s">
        <v>623</v>
      </c>
      <c r="G1467">
        <v>2036</v>
      </c>
      <c r="H1467" s="6">
        <v>455288.4</v>
      </c>
      <c r="I1467" s="5">
        <f t="shared" si="22"/>
        <v>2.0305104322300149E-2</v>
      </c>
    </row>
    <row r="1468" spans="1:9" x14ac:dyDescent="0.2">
      <c r="A1468" t="s">
        <v>178</v>
      </c>
      <c r="B1468" t="str">
        <f>_xlfn.XLOOKUP(A1468,'Country Code &amp; Info'!A:A,'Country Code &amp; Info'!B:B)</f>
        <v>Norway</v>
      </c>
      <c r="C1468" t="s">
        <v>626</v>
      </c>
      <c r="D1468" t="s">
        <v>625</v>
      </c>
      <c r="E1468" t="s">
        <v>624</v>
      </c>
      <c r="F1468" t="s">
        <v>623</v>
      </c>
      <c r="G1468">
        <v>2037</v>
      </c>
      <c r="H1468" s="6">
        <v>464610.8</v>
      </c>
      <c r="I1468" s="5">
        <f t="shared" si="22"/>
        <v>2.0475812693668383E-2</v>
      </c>
    </row>
    <row r="1469" spans="1:9" x14ac:dyDescent="0.2">
      <c r="A1469" t="s">
        <v>178</v>
      </c>
      <c r="B1469" t="str">
        <f>_xlfn.XLOOKUP(A1469,'Country Code &amp; Info'!A:A,'Country Code &amp; Info'!B:B)</f>
        <v>Norway</v>
      </c>
      <c r="C1469" t="s">
        <v>626</v>
      </c>
      <c r="D1469" t="s">
        <v>625</v>
      </c>
      <c r="E1469" t="s">
        <v>624</v>
      </c>
      <c r="F1469" t="s">
        <v>623</v>
      </c>
      <c r="G1469">
        <v>2038</v>
      </c>
      <c r="H1469" s="6">
        <v>474215.8</v>
      </c>
      <c r="I1469" s="5">
        <f t="shared" si="22"/>
        <v>2.0673217239030928E-2</v>
      </c>
    </row>
    <row r="1470" spans="1:9" x14ac:dyDescent="0.2">
      <c r="A1470" t="s">
        <v>178</v>
      </c>
      <c r="B1470" t="str">
        <f>_xlfn.XLOOKUP(A1470,'Country Code &amp; Info'!A:A,'Country Code &amp; Info'!B:B)</f>
        <v>Norway</v>
      </c>
      <c r="C1470" t="s">
        <v>626</v>
      </c>
      <c r="D1470" t="s">
        <v>625</v>
      </c>
      <c r="E1470" t="s">
        <v>624</v>
      </c>
      <c r="F1470" t="s">
        <v>623</v>
      </c>
      <c r="G1470">
        <v>2039</v>
      </c>
      <c r="H1470" s="6">
        <v>484121.7</v>
      </c>
      <c r="I1470" s="5">
        <f t="shared" si="22"/>
        <v>2.0889012976792465E-2</v>
      </c>
    </row>
    <row r="1471" spans="1:9" x14ac:dyDescent="0.2">
      <c r="A1471" t="s">
        <v>178</v>
      </c>
      <c r="B1471" t="str">
        <f>_xlfn.XLOOKUP(A1471,'Country Code &amp; Info'!A:A,'Country Code &amp; Info'!B:B)</f>
        <v>Norway</v>
      </c>
      <c r="C1471" t="s">
        <v>626</v>
      </c>
      <c r="D1471" t="s">
        <v>625</v>
      </c>
      <c r="E1471" t="s">
        <v>624</v>
      </c>
      <c r="F1471" t="s">
        <v>623</v>
      </c>
      <c r="G1471">
        <v>2040</v>
      </c>
      <c r="H1471" s="6">
        <v>494346</v>
      </c>
      <c r="I1471" s="5">
        <f t="shared" si="22"/>
        <v>2.1119276413348098E-2</v>
      </c>
    </row>
    <row r="1472" spans="1:9" x14ac:dyDescent="0.2">
      <c r="A1472" t="s">
        <v>178</v>
      </c>
      <c r="B1472" t="str">
        <f>_xlfn.XLOOKUP(A1472,'Country Code &amp; Info'!A:A,'Country Code &amp; Info'!B:B)</f>
        <v>Norway</v>
      </c>
      <c r="C1472" t="s">
        <v>626</v>
      </c>
      <c r="D1472" t="s">
        <v>625</v>
      </c>
      <c r="E1472" t="s">
        <v>624</v>
      </c>
      <c r="F1472" t="s">
        <v>623</v>
      </c>
      <c r="G1472">
        <v>2041</v>
      </c>
      <c r="H1472" s="6">
        <v>504905.4</v>
      </c>
      <c r="I1472" s="5">
        <f t="shared" si="22"/>
        <v>2.1360342755883499E-2</v>
      </c>
    </row>
    <row r="1473" spans="1:9" x14ac:dyDescent="0.2">
      <c r="A1473" t="s">
        <v>178</v>
      </c>
      <c r="B1473" t="str">
        <f>_xlfn.XLOOKUP(A1473,'Country Code &amp; Info'!A:A,'Country Code &amp; Info'!B:B)</f>
        <v>Norway</v>
      </c>
      <c r="C1473" t="s">
        <v>626</v>
      </c>
      <c r="D1473" t="s">
        <v>625</v>
      </c>
      <c r="E1473" t="s">
        <v>624</v>
      </c>
      <c r="F1473" t="s">
        <v>623</v>
      </c>
      <c r="G1473">
        <v>2042</v>
      </c>
      <c r="H1473" s="6">
        <v>515808.2</v>
      </c>
      <c r="I1473" s="5">
        <f t="shared" si="22"/>
        <v>2.1593748056566664E-2</v>
      </c>
    </row>
    <row r="1474" spans="1:9" x14ac:dyDescent="0.2">
      <c r="A1474" t="s">
        <v>178</v>
      </c>
      <c r="B1474" t="str">
        <f>_xlfn.XLOOKUP(A1474,'Country Code &amp; Info'!A:A,'Country Code &amp; Info'!B:B)</f>
        <v>Norway</v>
      </c>
      <c r="C1474" t="s">
        <v>626</v>
      </c>
      <c r="D1474" t="s">
        <v>625</v>
      </c>
      <c r="E1474" t="s">
        <v>624</v>
      </c>
      <c r="F1474" t="s">
        <v>623</v>
      </c>
      <c r="G1474">
        <v>2043</v>
      </c>
      <c r="H1474" s="6">
        <v>527055.30000000005</v>
      </c>
      <c r="I1474" s="5">
        <f t="shared" si="22"/>
        <v>2.1804810392700213E-2</v>
      </c>
    </row>
    <row r="1475" spans="1:9" x14ac:dyDescent="0.2">
      <c r="A1475" t="s">
        <v>178</v>
      </c>
      <c r="B1475" t="str">
        <f>_xlfn.XLOOKUP(A1475,'Country Code &amp; Info'!A:A,'Country Code &amp; Info'!B:B)</f>
        <v>Norway</v>
      </c>
      <c r="C1475" t="s">
        <v>626</v>
      </c>
      <c r="D1475" t="s">
        <v>625</v>
      </c>
      <c r="E1475" t="s">
        <v>624</v>
      </c>
      <c r="F1475" t="s">
        <v>623</v>
      </c>
      <c r="G1475">
        <v>2044</v>
      </c>
      <c r="H1475" s="6">
        <v>538641.80000000005</v>
      </c>
      <c r="I1475" s="5">
        <f t="shared" ref="I1475:I1538" si="23">IF(A1475=A1474, H1475/H1474-1, 0)</f>
        <v>2.1983461697472784E-2</v>
      </c>
    </row>
    <row r="1476" spans="1:9" x14ac:dyDescent="0.2">
      <c r="A1476" t="s">
        <v>178</v>
      </c>
      <c r="B1476" t="str">
        <f>_xlfn.XLOOKUP(A1476,'Country Code &amp; Info'!A:A,'Country Code &amp; Info'!B:B)</f>
        <v>Norway</v>
      </c>
      <c r="C1476" t="s">
        <v>626</v>
      </c>
      <c r="D1476" t="s">
        <v>625</v>
      </c>
      <c r="E1476" t="s">
        <v>624</v>
      </c>
      <c r="F1476" t="s">
        <v>623</v>
      </c>
      <c r="G1476">
        <v>2045</v>
      </c>
      <c r="H1476" s="6">
        <v>550563.4</v>
      </c>
      <c r="I1476" s="5">
        <f t="shared" si="23"/>
        <v>2.2132704888480514E-2</v>
      </c>
    </row>
    <row r="1477" spans="1:9" x14ac:dyDescent="0.2">
      <c r="A1477" t="s">
        <v>178</v>
      </c>
      <c r="B1477" t="str">
        <f>_xlfn.XLOOKUP(A1477,'Country Code &amp; Info'!A:A,'Country Code &amp; Info'!B:B)</f>
        <v>Norway</v>
      </c>
      <c r="C1477" t="s">
        <v>626</v>
      </c>
      <c r="D1477" t="s">
        <v>625</v>
      </c>
      <c r="E1477" t="s">
        <v>624</v>
      </c>
      <c r="F1477" t="s">
        <v>623</v>
      </c>
      <c r="G1477">
        <v>2046</v>
      </c>
      <c r="H1477" s="6">
        <v>562817.19999999995</v>
      </c>
      <c r="I1477" s="5">
        <f t="shared" si="23"/>
        <v>2.2256837268877616E-2</v>
      </c>
    </row>
    <row r="1478" spans="1:9" x14ac:dyDescent="0.2">
      <c r="A1478" t="s">
        <v>178</v>
      </c>
      <c r="B1478" t="str">
        <f>_xlfn.XLOOKUP(A1478,'Country Code &amp; Info'!A:A,'Country Code &amp; Info'!B:B)</f>
        <v>Norway</v>
      </c>
      <c r="C1478" t="s">
        <v>626</v>
      </c>
      <c r="D1478" t="s">
        <v>625</v>
      </c>
      <c r="E1478" t="s">
        <v>624</v>
      </c>
      <c r="F1478" t="s">
        <v>623</v>
      </c>
      <c r="G1478">
        <v>2047</v>
      </c>
      <c r="H1478" s="6">
        <v>575329</v>
      </c>
      <c r="I1478" s="5">
        <f t="shared" si="23"/>
        <v>2.2230663881629864E-2</v>
      </c>
    </row>
    <row r="1479" spans="1:9" x14ac:dyDescent="0.2">
      <c r="A1479" t="s">
        <v>178</v>
      </c>
      <c r="B1479" t="str">
        <f>_xlfn.XLOOKUP(A1479,'Country Code &amp; Info'!A:A,'Country Code &amp; Info'!B:B)</f>
        <v>Norway</v>
      </c>
      <c r="C1479" t="s">
        <v>626</v>
      </c>
      <c r="D1479" t="s">
        <v>625</v>
      </c>
      <c r="E1479" t="s">
        <v>624</v>
      </c>
      <c r="F1479" t="s">
        <v>623</v>
      </c>
      <c r="G1479">
        <v>2048</v>
      </c>
      <c r="H1479" s="6">
        <v>588084.4</v>
      </c>
      <c r="I1479" s="5">
        <f t="shared" si="23"/>
        <v>2.2170618898056604E-2</v>
      </c>
    </row>
    <row r="1480" spans="1:9" x14ac:dyDescent="0.2">
      <c r="A1480" t="s">
        <v>178</v>
      </c>
      <c r="B1480" t="str">
        <f>_xlfn.XLOOKUP(A1480,'Country Code &amp; Info'!A:A,'Country Code &amp; Info'!B:B)</f>
        <v>Norway</v>
      </c>
      <c r="C1480" t="s">
        <v>626</v>
      </c>
      <c r="D1480" t="s">
        <v>625</v>
      </c>
      <c r="E1480" t="s">
        <v>624</v>
      </c>
      <c r="F1480" t="s">
        <v>623</v>
      </c>
      <c r="G1480">
        <v>2049</v>
      </c>
      <c r="H1480" s="6">
        <v>601067.4</v>
      </c>
      <c r="I1480" s="5">
        <f t="shared" si="23"/>
        <v>2.2076763131278376E-2</v>
      </c>
    </row>
    <row r="1481" spans="1:9" x14ac:dyDescent="0.2">
      <c r="A1481" t="s">
        <v>178</v>
      </c>
      <c r="B1481" t="str">
        <f>_xlfn.XLOOKUP(A1481,'Country Code &amp; Info'!A:A,'Country Code &amp; Info'!B:B)</f>
        <v>Norway</v>
      </c>
      <c r="C1481" t="s">
        <v>626</v>
      </c>
      <c r="D1481" t="s">
        <v>625</v>
      </c>
      <c r="E1481" t="s">
        <v>624</v>
      </c>
      <c r="F1481" t="s">
        <v>623</v>
      </c>
      <c r="G1481">
        <v>2050</v>
      </c>
      <c r="H1481" s="6">
        <v>614264.6</v>
      </c>
      <c r="I1481" s="5">
        <f t="shared" si="23"/>
        <v>2.1956273123446612E-2</v>
      </c>
    </row>
    <row r="1482" spans="1:9" x14ac:dyDescent="0.2">
      <c r="A1482" t="s">
        <v>178</v>
      </c>
      <c r="B1482" t="str">
        <f>_xlfn.XLOOKUP(A1482,'Country Code &amp; Info'!A:A,'Country Code &amp; Info'!B:B)</f>
        <v>Norway</v>
      </c>
      <c r="C1482" t="s">
        <v>626</v>
      </c>
      <c r="D1482" t="s">
        <v>625</v>
      </c>
      <c r="E1482" t="s">
        <v>624</v>
      </c>
      <c r="F1482" t="s">
        <v>623</v>
      </c>
      <c r="G1482">
        <v>2051</v>
      </c>
      <c r="H1482" s="6">
        <v>627666.19999999995</v>
      </c>
      <c r="I1482" s="5">
        <f t="shared" si="23"/>
        <v>2.1817308046076622E-2</v>
      </c>
    </row>
    <row r="1483" spans="1:9" x14ac:dyDescent="0.2">
      <c r="A1483" t="s">
        <v>178</v>
      </c>
      <c r="B1483" t="str">
        <f>_xlfn.XLOOKUP(A1483,'Country Code &amp; Info'!A:A,'Country Code &amp; Info'!B:B)</f>
        <v>Norway</v>
      </c>
      <c r="C1483" t="s">
        <v>626</v>
      </c>
      <c r="D1483" t="s">
        <v>625</v>
      </c>
      <c r="E1483" t="s">
        <v>624</v>
      </c>
      <c r="F1483" t="s">
        <v>623</v>
      </c>
      <c r="G1483">
        <v>2052</v>
      </c>
      <c r="H1483" s="6">
        <v>641341</v>
      </c>
      <c r="I1483" s="5">
        <f t="shared" si="23"/>
        <v>2.1786739512180242E-2</v>
      </c>
    </row>
    <row r="1484" spans="1:9" x14ac:dyDescent="0.2">
      <c r="A1484" t="s">
        <v>178</v>
      </c>
      <c r="B1484" t="str">
        <f>_xlfn.XLOOKUP(A1484,'Country Code &amp; Info'!A:A,'Country Code &amp; Info'!B:B)</f>
        <v>Norway</v>
      </c>
      <c r="C1484" t="s">
        <v>626</v>
      </c>
      <c r="D1484" t="s">
        <v>625</v>
      </c>
      <c r="E1484" t="s">
        <v>624</v>
      </c>
      <c r="F1484" t="s">
        <v>623</v>
      </c>
      <c r="G1484">
        <v>2053</v>
      </c>
      <c r="H1484" s="6">
        <v>655286.6</v>
      </c>
      <c r="I1484" s="5">
        <f t="shared" si="23"/>
        <v>2.1744438605983296E-2</v>
      </c>
    </row>
    <row r="1485" spans="1:9" x14ac:dyDescent="0.2">
      <c r="A1485" t="s">
        <v>178</v>
      </c>
      <c r="B1485" t="str">
        <f>_xlfn.XLOOKUP(A1485,'Country Code &amp; Info'!A:A,'Country Code &amp; Info'!B:B)</f>
        <v>Norway</v>
      </c>
      <c r="C1485" t="s">
        <v>626</v>
      </c>
      <c r="D1485" t="s">
        <v>625</v>
      </c>
      <c r="E1485" t="s">
        <v>624</v>
      </c>
      <c r="F1485" t="s">
        <v>623</v>
      </c>
      <c r="G1485">
        <v>2054</v>
      </c>
      <c r="H1485" s="6">
        <v>669503.30000000005</v>
      </c>
      <c r="I1485" s="5">
        <f t="shared" si="23"/>
        <v>2.1695392519853307E-2</v>
      </c>
    </row>
    <row r="1486" spans="1:9" x14ac:dyDescent="0.2">
      <c r="A1486" t="s">
        <v>178</v>
      </c>
      <c r="B1486" t="str">
        <f>_xlfn.XLOOKUP(A1486,'Country Code &amp; Info'!A:A,'Country Code &amp; Info'!B:B)</f>
        <v>Norway</v>
      </c>
      <c r="C1486" t="s">
        <v>626</v>
      </c>
      <c r="D1486" t="s">
        <v>625</v>
      </c>
      <c r="E1486" t="s">
        <v>624</v>
      </c>
      <c r="F1486" t="s">
        <v>623</v>
      </c>
      <c r="G1486">
        <v>2055</v>
      </c>
      <c r="H1486" s="6">
        <v>684001.3</v>
      </c>
      <c r="I1486" s="5">
        <f t="shared" si="23"/>
        <v>2.1654859654911318E-2</v>
      </c>
    </row>
    <row r="1487" spans="1:9" x14ac:dyDescent="0.2">
      <c r="A1487" t="s">
        <v>178</v>
      </c>
      <c r="B1487" t="str">
        <f>_xlfn.XLOOKUP(A1487,'Country Code &amp; Info'!A:A,'Country Code &amp; Info'!B:B)</f>
        <v>Norway</v>
      </c>
      <c r="C1487" t="s">
        <v>626</v>
      </c>
      <c r="D1487" t="s">
        <v>625</v>
      </c>
      <c r="E1487" t="s">
        <v>624</v>
      </c>
      <c r="F1487" t="s">
        <v>623</v>
      </c>
      <c r="G1487">
        <v>2056</v>
      </c>
      <c r="H1487" s="6">
        <v>698799.6</v>
      </c>
      <c r="I1487" s="5">
        <f t="shared" si="23"/>
        <v>2.1634900401505064E-2</v>
      </c>
    </row>
    <row r="1488" spans="1:9" x14ac:dyDescent="0.2">
      <c r="A1488" t="s">
        <v>178</v>
      </c>
      <c r="B1488" t="str">
        <f>_xlfn.XLOOKUP(A1488,'Country Code &amp; Info'!A:A,'Country Code &amp; Info'!B:B)</f>
        <v>Norway</v>
      </c>
      <c r="C1488" t="s">
        <v>626</v>
      </c>
      <c r="D1488" t="s">
        <v>625</v>
      </c>
      <c r="E1488" t="s">
        <v>624</v>
      </c>
      <c r="F1488" t="s">
        <v>623</v>
      </c>
      <c r="G1488">
        <v>2057</v>
      </c>
      <c r="H1488" s="6">
        <v>713925.6</v>
      </c>
      <c r="I1488" s="5">
        <f t="shared" si="23"/>
        <v>2.1645690695873299E-2</v>
      </c>
    </row>
    <row r="1489" spans="1:9" x14ac:dyDescent="0.2">
      <c r="A1489" t="s">
        <v>178</v>
      </c>
      <c r="B1489" t="str">
        <f>_xlfn.XLOOKUP(A1489,'Country Code &amp; Info'!A:A,'Country Code &amp; Info'!B:B)</f>
        <v>Norway</v>
      </c>
      <c r="C1489" t="s">
        <v>626</v>
      </c>
      <c r="D1489" t="s">
        <v>625</v>
      </c>
      <c r="E1489" t="s">
        <v>624</v>
      </c>
      <c r="F1489" t="s">
        <v>623</v>
      </c>
      <c r="G1489">
        <v>2058</v>
      </c>
      <c r="H1489" s="6">
        <v>729407.6</v>
      </c>
      <c r="I1489" s="5">
        <f t="shared" si="23"/>
        <v>2.1685733079189307E-2</v>
      </c>
    </row>
    <row r="1490" spans="1:9" x14ac:dyDescent="0.2">
      <c r="A1490" t="s">
        <v>178</v>
      </c>
      <c r="B1490" t="str">
        <f>_xlfn.XLOOKUP(A1490,'Country Code &amp; Info'!A:A,'Country Code &amp; Info'!B:B)</f>
        <v>Norway</v>
      </c>
      <c r="C1490" t="s">
        <v>626</v>
      </c>
      <c r="D1490" t="s">
        <v>625</v>
      </c>
      <c r="E1490" t="s">
        <v>624</v>
      </c>
      <c r="F1490" t="s">
        <v>623</v>
      </c>
      <c r="G1490">
        <v>2059</v>
      </c>
      <c r="H1490" s="6">
        <v>745270.8</v>
      </c>
      <c r="I1490" s="5">
        <f t="shared" si="23"/>
        <v>2.1748059658276198E-2</v>
      </c>
    </row>
    <row r="1491" spans="1:9" x14ac:dyDescent="0.2">
      <c r="A1491" t="s">
        <v>178</v>
      </c>
      <c r="B1491" t="str">
        <f>_xlfn.XLOOKUP(A1491,'Country Code &amp; Info'!A:A,'Country Code &amp; Info'!B:B)</f>
        <v>Norway</v>
      </c>
      <c r="C1491" t="s">
        <v>626</v>
      </c>
      <c r="D1491" t="s">
        <v>625</v>
      </c>
      <c r="E1491" t="s">
        <v>624</v>
      </c>
      <c r="F1491" t="s">
        <v>623</v>
      </c>
      <c r="G1491">
        <v>2060</v>
      </c>
      <c r="H1491" s="6">
        <v>761539.3</v>
      </c>
      <c r="I1491" s="5">
        <f t="shared" si="23"/>
        <v>2.182897813787954E-2</v>
      </c>
    </row>
    <row r="1492" spans="1:9" x14ac:dyDescent="0.2">
      <c r="A1492" t="s">
        <v>152</v>
      </c>
      <c r="B1492" t="str">
        <f>_xlfn.XLOOKUP(A1492,'Country Code &amp; Info'!A:A,'Country Code &amp; Info'!B:B)</f>
        <v>Poland</v>
      </c>
      <c r="C1492" t="s">
        <v>626</v>
      </c>
      <c r="D1492" t="s">
        <v>625</v>
      </c>
      <c r="E1492" t="s">
        <v>624</v>
      </c>
      <c r="F1492" t="s">
        <v>623</v>
      </c>
      <c r="G1492">
        <v>1990</v>
      </c>
      <c r="H1492" s="6">
        <v>378234.19535006199</v>
      </c>
      <c r="I1492" s="5">
        <f t="shared" si="23"/>
        <v>0</v>
      </c>
    </row>
    <row r="1493" spans="1:9" x14ac:dyDescent="0.2">
      <c r="A1493" t="s">
        <v>152</v>
      </c>
      <c r="B1493" t="str">
        <f>_xlfn.XLOOKUP(A1493,'Country Code &amp; Info'!A:A,'Country Code &amp; Info'!B:B)</f>
        <v>Poland</v>
      </c>
      <c r="C1493" t="s">
        <v>626</v>
      </c>
      <c r="D1493" t="s">
        <v>625</v>
      </c>
      <c r="E1493" t="s">
        <v>624</v>
      </c>
      <c r="F1493" t="s">
        <v>623</v>
      </c>
      <c r="G1493">
        <v>1991</v>
      </c>
      <c r="H1493" s="6">
        <v>351698.87728853</v>
      </c>
      <c r="I1493" s="5">
        <f t="shared" si="23"/>
        <v>-7.0155788101002092E-2</v>
      </c>
    </row>
    <row r="1494" spans="1:9" x14ac:dyDescent="0.2">
      <c r="A1494" t="s">
        <v>152</v>
      </c>
      <c r="B1494" t="str">
        <f>_xlfn.XLOOKUP(A1494,'Country Code &amp; Info'!A:A,'Country Code &amp; Info'!B:B)</f>
        <v>Poland</v>
      </c>
      <c r="C1494" t="s">
        <v>626</v>
      </c>
      <c r="D1494" t="s">
        <v>625</v>
      </c>
      <c r="E1494" t="s">
        <v>624</v>
      </c>
      <c r="F1494" t="s">
        <v>623</v>
      </c>
      <c r="G1494">
        <v>1992</v>
      </c>
      <c r="H1494" s="6">
        <v>360544.02887770702</v>
      </c>
      <c r="I1494" s="5">
        <f t="shared" si="23"/>
        <v>2.514978625285913E-2</v>
      </c>
    </row>
    <row r="1495" spans="1:9" x14ac:dyDescent="0.2">
      <c r="A1495" t="s">
        <v>152</v>
      </c>
      <c r="B1495" t="str">
        <f>_xlfn.XLOOKUP(A1495,'Country Code &amp; Info'!A:A,'Country Code &amp; Info'!B:B)</f>
        <v>Poland</v>
      </c>
      <c r="C1495" t="s">
        <v>626</v>
      </c>
      <c r="D1495" t="s">
        <v>625</v>
      </c>
      <c r="E1495" t="s">
        <v>624</v>
      </c>
      <c r="F1495" t="s">
        <v>623</v>
      </c>
      <c r="G1495">
        <v>1993</v>
      </c>
      <c r="H1495" s="6">
        <v>374022.28350092901</v>
      </c>
      <c r="I1495" s="5">
        <f t="shared" si="23"/>
        <v>3.738310315435478E-2</v>
      </c>
    </row>
    <row r="1496" spans="1:9" x14ac:dyDescent="0.2">
      <c r="A1496" t="s">
        <v>152</v>
      </c>
      <c r="B1496" t="str">
        <f>_xlfn.XLOOKUP(A1496,'Country Code &amp; Info'!A:A,'Country Code &amp; Info'!B:B)</f>
        <v>Poland</v>
      </c>
      <c r="C1496" t="s">
        <v>626</v>
      </c>
      <c r="D1496" t="s">
        <v>625</v>
      </c>
      <c r="E1496" t="s">
        <v>624</v>
      </c>
      <c r="F1496" t="s">
        <v>623</v>
      </c>
      <c r="G1496">
        <v>1994</v>
      </c>
      <c r="H1496" s="6">
        <v>393818.54260385002</v>
      </c>
      <c r="I1496" s="5">
        <f t="shared" si="23"/>
        <v>5.2928020538305365E-2</v>
      </c>
    </row>
    <row r="1497" spans="1:9" x14ac:dyDescent="0.2">
      <c r="A1497" t="s">
        <v>152</v>
      </c>
      <c r="B1497" t="str">
        <f>_xlfn.XLOOKUP(A1497,'Country Code &amp; Info'!A:A,'Country Code &amp; Info'!B:B)</f>
        <v>Poland</v>
      </c>
      <c r="C1497" t="s">
        <v>626</v>
      </c>
      <c r="D1497" t="s">
        <v>625</v>
      </c>
      <c r="E1497" t="s">
        <v>624</v>
      </c>
      <c r="F1497" t="s">
        <v>623</v>
      </c>
      <c r="G1497">
        <v>1995</v>
      </c>
      <c r="H1497" s="6">
        <v>421196.24303520902</v>
      </c>
      <c r="I1497" s="5">
        <f t="shared" si="23"/>
        <v>6.9518566216671962E-2</v>
      </c>
    </row>
    <row r="1498" spans="1:9" x14ac:dyDescent="0.2">
      <c r="A1498" t="s">
        <v>152</v>
      </c>
      <c r="B1498" t="str">
        <f>_xlfn.XLOOKUP(A1498,'Country Code &amp; Info'!A:A,'Country Code &amp; Info'!B:B)</f>
        <v>Poland</v>
      </c>
      <c r="C1498" t="s">
        <v>626</v>
      </c>
      <c r="D1498" t="s">
        <v>625</v>
      </c>
      <c r="E1498" t="s">
        <v>624</v>
      </c>
      <c r="F1498" t="s">
        <v>623</v>
      </c>
      <c r="G1498">
        <v>1996</v>
      </c>
      <c r="H1498" s="6">
        <v>447782.28005450399</v>
      </c>
      <c r="I1498" s="5">
        <f t="shared" si="23"/>
        <v>6.3120309022016929E-2</v>
      </c>
    </row>
    <row r="1499" spans="1:9" x14ac:dyDescent="0.2">
      <c r="A1499" t="s">
        <v>152</v>
      </c>
      <c r="B1499" t="str">
        <f>_xlfn.XLOOKUP(A1499,'Country Code &amp; Info'!A:A,'Country Code &amp; Info'!B:B)</f>
        <v>Poland</v>
      </c>
      <c r="C1499" t="s">
        <v>626</v>
      </c>
      <c r="D1499" t="s">
        <v>625</v>
      </c>
      <c r="E1499" t="s">
        <v>624</v>
      </c>
      <c r="F1499" t="s">
        <v>623</v>
      </c>
      <c r="G1499">
        <v>1997</v>
      </c>
      <c r="H1499" s="6">
        <v>479067.07874536898</v>
      </c>
      <c r="I1499" s="5">
        <f t="shared" si="23"/>
        <v>6.9866093600347456E-2</v>
      </c>
    </row>
    <row r="1500" spans="1:9" x14ac:dyDescent="0.2">
      <c r="A1500" t="s">
        <v>152</v>
      </c>
      <c r="B1500" t="str">
        <f>_xlfn.XLOOKUP(A1500,'Country Code &amp; Info'!A:A,'Country Code &amp; Info'!B:B)</f>
        <v>Poland</v>
      </c>
      <c r="C1500" t="s">
        <v>626</v>
      </c>
      <c r="D1500" t="s">
        <v>625</v>
      </c>
      <c r="E1500" t="s">
        <v>624</v>
      </c>
      <c r="F1500" t="s">
        <v>623</v>
      </c>
      <c r="G1500">
        <v>1998</v>
      </c>
      <c r="H1500" s="6">
        <v>502616.922912282</v>
      </c>
      <c r="I1500" s="5">
        <f t="shared" si="23"/>
        <v>4.9157717596850503E-2</v>
      </c>
    </row>
    <row r="1501" spans="1:9" x14ac:dyDescent="0.2">
      <c r="A1501" t="s">
        <v>152</v>
      </c>
      <c r="B1501" t="str">
        <f>_xlfn.XLOOKUP(A1501,'Country Code &amp; Info'!A:A,'Country Code &amp; Info'!B:B)</f>
        <v>Poland</v>
      </c>
      <c r="C1501" t="s">
        <v>626</v>
      </c>
      <c r="D1501" t="s">
        <v>625</v>
      </c>
      <c r="E1501" t="s">
        <v>624</v>
      </c>
      <c r="F1501" t="s">
        <v>623</v>
      </c>
      <c r="G1501">
        <v>1999</v>
      </c>
      <c r="H1501" s="6">
        <v>524984.82057594496</v>
      </c>
      <c r="I1501" s="5">
        <f t="shared" si="23"/>
        <v>4.450287414529952E-2</v>
      </c>
    </row>
    <row r="1502" spans="1:9" x14ac:dyDescent="0.2">
      <c r="A1502" t="s">
        <v>152</v>
      </c>
      <c r="B1502" t="str">
        <f>_xlfn.XLOOKUP(A1502,'Country Code &amp; Info'!A:A,'Country Code &amp; Info'!B:B)</f>
        <v>Poland</v>
      </c>
      <c r="C1502" t="s">
        <v>626</v>
      </c>
      <c r="D1502" t="s">
        <v>625</v>
      </c>
      <c r="E1502" t="s">
        <v>624</v>
      </c>
      <c r="F1502" t="s">
        <v>623</v>
      </c>
      <c r="G1502">
        <v>2000</v>
      </c>
      <c r="H1502" s="6">
        <v>548468.62949626101</v>
      </c>
      <c r="I1502" s="5">
        <f t="shared" si="23"/>
        <v>4.4732357965231673E-2</v>
      </c>
    </row>
    <row r="1503" spans="1:9" x14ac:dyDescent="0.2">
      <c r="A1503" t="s">
        <v>152</v>
      </c>
      <c r="B1503" t="str">
        <f>_xlfn.XLOOKUP(A1503,'Country Code &amp; Info'!A:A,'Country Code &amp; Info'!B:B)</f>
        <v>Poland</v>
      </c>
      <c r="C1503" t="s">
        <v>626</v>
      </c>
      <c r="D1503" t="s">
        <v>625</v>
      </c>
      <c r="E1503" t="s">
        <v>624</v>
      </c>
      <c r="F1503" t="s">
        <v>623</v>
      </c>
      <c r="G1503">
        <v>2001</v>
      </c>
      <c r="H1503" s="6">
        <v>555477.45603329805</v>
      </c>
      <c r="I1503" s="5">
        <f t="shared" si="23"/>
        <v>1.2778901399473463E-2</v>
      </c>
    </row>
    <row r="1504" spans="1:9" x14ac:dyDescent="0.2">
      <c r="A1504" t="s">
        <v>152</v>
      </c>
      <c r="B1504" t="str">
        <f>_xlfn.XLOOKUP(A1504,'Country Code &amp; Info'!A:A,'Country Code &amp; Info'!B:B)</f>
        <v>Poland</v>
      </c>
      <c r="C1504" t="s">
        <v>626</v>
      </c>
      <c r="D1504" t="s">
        <v>625</v>
      </c>
      <c r="E1504" t="s">
        <v>624</v>
      </c>
      <c r="F1504" t="s">
        <v>623</v>
      </c>
      <c r="G1504">
        <v>2002</v>
      </c>
      <c r="H1504" s="6">
        <v>563502.00465737097</v>
      </c>
      <c r="I1504" s="5">
        <f t="shared" si="23"/>
        <v>1.444621836028559E-2</v>
      </c>
    </row>
    <row r="1505" spans="1:9" x14ac:dyDescent="0.2">
      <c r="A1505" t="s">
        <v>152</v>
      </c>
      <c r="B1505" t="str">
        <f>_xlfn.XLOOKUP(A1505,'Country Code &amp; Info'!A:A,'Country Code &amp; Info'!B:B)</f>
        <v>Poland</v>
      </c>
      <c r="C1505" t="s">
        <v>626</v>
      </c>
      <c r="D1505" t="s">
        <v>625</v>
      </c>
      <c r="E1505" t="s">
        <v>624</v>
      </c>
      <c r="F1505" t="s">
        <v>623</v>
      </c>
      <c r="G1505">
        <v>2003</v>
      </c>
      <c r="H1505" s="6">
        <v>583576.68070790102</v>
      </c>
      <c r="I1505" s="5">
        <f t="shared" si="23"/>
        <v>3.5624852945707275E-2</v>
      </c>
    </row>
    <row r="1506" spans="1:9" x14ac:dyDescent="0.2">
      <c r="A1506" t="s">
        <v>152</v>
      </c>
      <c r="B1506" t="str">
        <f>_xlfn.XLOOKUP(A1506,'Country Code &amp; Info'!A:A,'Country Code &amp; Info'!B:B)</f>
        <v>Poland</v>
      </c>
      <c r="C1506" t="s">
        <v>626</v>
      </c>
      <c r="D1506" t="s">
        <v>625</v>
      </c>
      <c r="E1506" t="s">
        <v>624</v>
      </c>
      <c r="F1506" t="s">
        <v>623</v>
      </c>
      <c r="G1506">
        <v>2004</v>
      </c>
      <c r="H1506" s="6">
        <v>613547.01610861695</v>
      </c>
      <c r="I1506" s="5">
        <f t="shared" si="23"/>
        <v>5.1356293682538467E-2</v>
      </c>
    </row>
    <row r="1507" spans="1:9" x14ac:dyDescent="0.2">
      <c r="A1507" t="s">
        <v>152</v>
      </c>
      <c r="B1507" t="str">
        <f>_xlfn.XLOOKUP(A1507,'Country Code &amp; Info'!A:A,'Country Code &amp; Info'!B:B)</f>
        <v>Poland</v>
      </c>
      <c r="C1507" t="s">
        <v>626</v>
      </c>
      <c r="D1507" t="s">
        <v>625</v>
      </c>
      <c r="E1507" t="s">
        <v>624</v>
      </c>
      <c r="F1507" t="s">
        <v>623</v>
      </c>
      <c r="G1507">
        <v>2005</v>
      </c>
      <c r="H1507" s="6">
        <v>634982.75011601194</v>
      </c>
      <c r="I1507" s="5">
        <f t="shared" si="23"/>
        <v>3.493739427395437E-2</v>
      </c>
    </row>
    <row r="1508" spans="1:9" x14ac:dyDescent="0.2">
      <c r="A1508" t="s">
        <v>152</v>
      </c>
      <c r="B1508" t="str">
        <f>_xlfn.XLOOKUP(A1508,'Country Code &amp; Info'!A:A,'Country Code &amp; Info'!B:B)</f>
        <v>Poland</v>
      </c>
      <c r="C1508" t="s">
        <v>626</v>
      </c>
      <c r="D1508" t="s">
        <v>625</v>
      </c>
      <c r="E1508" t="s">
        <v>624</v>
      </c>
      <c r="F1508" t="s">
        <v>623</v>
      </c>
      <c r="G1508">
        <v>2006</v>
      </c>
      <c r="H1508" s="6">
        <v>674222.58611975901</v>
      </c>
      <c r="I1508" s="5">
        <f t="shared" si="23"/>
        <v>6.1796696046590105E-2</v>
      </c>
    </row>
    <row r="1509" spans="1:9" x14ac:dyDescent="0.2">
      <c r="A1509" t="s">
        <v>152</v>
      </c>
      <c r="B1509" t="str">
        <f>_xlfn.XLOOKUP(A1509,'Country Code &amp; Info'!A:A,'Country Code &amp; Info'!B:B)</f>
        <v>Poland</v>
      </c>
      <c r="C1509" t="s">
        <v>626</v>
      </c>
      <c r="D1509" t="s">
        <v>625</v>
      </c>
      <c r="E1509" t="s">
        <v>624</v>
      </c>
      <c r="F1509" t="s">
        <v>623</v>
      </c>
      <c r="G1509">
        <v>2007</v>
      </c>
      <c r="H1509" s="6">
        <v>721653.16854064097</v>
      </c>
      <c r="I1509" s="5">
        <f t="shared" si="23"/>
        <v>7.0348551646499002E-2</v>
      </c>
    </row>
    <row r="1510" spans="1:9" x14ac:dyDescent="0.2">
      <c r="A1510" t="s">
        <v>152</v>
      </c>
      <c r="B1510" t="str">
        <f>_xlfn.XLOOKUP(A1510,'Country Code &amp; Info'!A:A,'Country Code &amp; Info'!B:B)</f>
        <v>Poland</v>
      </c>
      <c r="C1510" t="s">
        <v>626</v>
      </c>
      <c r="D1510" t="s">
        <v>625</v>
      </c>
      <c r="E1510" t="s">
        <v>624</v>
      </c>
      <c r="F1510" t="s">
        <v>623</v>
      </c>
      <c r="G1510">
        <v>2008</v>
      </c>
      <c r="H1510" s="6">
        <v>752321.19517025305</v>
      </c>
      <c r="I1510" s="5">
        <f t="shared" si="23"/>
        <v>4.249690566956188E-2</v>
      </c>
    </row>
    <row r="1511" spans="1:9" x14ac:dyDescent="0.2">
      <c r="A1511" t="s">
        <v>152</v>
      </c>
      <c r="B1511" t="str">
        <f>_xlfn.XLOOKUP(A1511,'Country Code &amp; Info'!A:A,'Country Code &amp; Info'!B:B)</f>
        <v>Poland</v>
      </c>
      <c r="C1511" t="s">
        <v>626</v>
      </c>
      <c r="D1511" t="s">
        <v>625</v>
      </c>
      <c r="E1511" t="s">
        <v>624</v>
      </c>
      <c r="F1511" t="s">
        <v>623</v>
      </c>
      <c r="G1511">
        <v>2009</v>
      </c>
      <c r="H1511" s="6">
        <v>773538.28377027705</v>
      </c>
      <c r="I1511" s="5">
        <f t="shared" si="23"/>
        <v>2.8202167819055601E-2</v>
      </c>
    </row>
    <row r="1512" spans="1:9" x14ac:dyDescent="0.2">
      <c r="A1512" t="s">
        <v>152</v>
      </c>
      <c r="B1512" t="str">
        <f>_xlfn.XLOOKUP(A1512,'Country Code &amp; Info'!A:A,'Country Code &amp; Info'!B:B)</f>
        <v>Poland</v>
      </c>
      <c r="C1512" t="s">
        <v>626</v>
      </c>
      <c r="D1512" t="s">
        <v>625</v>
      </c>
      <c r="E1512" t="s">
        <v>624</v>
      </c>
      <c r="F1512" t="s">
        <v>623</v>
      </c>
      <c r="G1512">
        <v>2010</v>
      </c>
      <c r="H1512" s="6">
        <v>801439.83325717296</v>
      </c>
      <c r="I1512" s="5">
        <f t="shared" si="23"/>
        <v>3.6070030497911354E-2</v>
      </c>
    </row>
    <row r="1513" spans="1:9" x14ac:dyDescent="0.2">
      <c r="A1513" t="s">
        <v>152</v>
      </c>
      <c r="B1513" t="str">
        <f>_xlfn.XLOOKUP(A1513,'Country Code &amp; Info'!A:A,'Country Code &amp; Info'!B:B)</f>
        <v>Poland</v>
      </c>
      <c r="C1513" t="s">
        <v>626</v>
      </c>
      <c r="D1513" t="s">
        <v>625</v>
      </c>
      <c r="E1513" t="s">
        <v>624</v>
      </c>
      <c r="F1513" t="s">
        <v>623</v>
      </c>
      <c r="G1513">
        <v>2011</v>
      </c>
      <c r="H1513" s="6">
        <v>841650.40385423403</v>
      </c>
      <c r="I1513" s="5">
        <f t="shared" si="23"/>
        <v>5.0172912461362573E-2</v>
      </c>
    </row>
    <row r="1514" spans="1:9" x14ac:dyDescent="0.2">
      <c r="A1514" t="s">
        <v>152</v>
      </c>
      <c r="B1514" t="str">
        <f>_xlfn.XLOOKUP(A1514,'Country Code &amp; Info'!A:A,'Country Code &amp; Info'!B:B)</f>
        <v>Poland</v>
      </c>
      <c r="C1514" t="s">
        <v>626</v>
      </c>
      <c r="D1514" t="s">
        <v>625</v>
      </c>
      <c r="E1514" t="s">
        <v>624</v>
      </c>
      <c r="F1514" t="s">
        <v>623</v>
      </c>
      <c r="G1514">
        <v>2012</v>
      </c>
      <c r="H1514" s="6">
        <v>855183.12946601305</v>
      </c>
      <c r="I1514" s="5">
        <f t="shared" si="23"/>
        <v>1.6078796552354335E-2</v>
      </c>
    </row>
    <row r="1515" spans="1:9" x14ac:dyDescent="0.2">
      <c r="A1515" t="s">
        <v>152</v>
      </c>
      <c r="B1515" t="str">
        <f>_xlfn.XLOOKUP(A1515,'Country Code &amp; Info'!A:A,'Country Code &amp; Info'!B:B)</f>
        <v>Poland</v>
      </c>
      <c r="C1515" t="s">
        <v>626</v>
      </c>
      <c r="D1515" t="s">
        <v>625</v>
      </c>
      <c r="E1515" t="s">
        <v>624</v>
      </c>
      <c r="F1515" t="s">
        <v>623</v>
      </c>
      <c r="G1515">
        <v>2013</v>
      </c>
      <c r="H1515" s="6">
        <v>867086.63349169795</v>
      </c>
      <c r="I1515" s="5">
        <f t="shared" si="23"/>
        <v>1.3919245615985787E-2</v>
      </c>
    </row>
    <row r="1516" spans="1:9" x14ac:dyDescent="0.2">
      <c r="A1516" t="s">
        <v>152</v>
      </c>
      <c r="B1516" t="str">
        <f>_xlfn.XLOOKUP(A1516,'Country Code &amp; Info'!A:A,'Country Code &amp; Info'!B:B)</f>
        <v>Poland</v>
      </c>
      <c r="C1516" t="s">
        <v>626</v>
      </c>
      <c r="D1516" t="s">
        <v>625</v>
      </c>
      <c r="E1516" t="s">
        <v>624</v>
      </c>
      <c r="F1516" t="s">
        <v>623</v>
      </c>
      <c r="G1516">
        <v>2014</v>
      </c>
      <c r="H1516" s="6">
        <v>895553.95500278997</v>
      </c>
      <c r="I1516" s="5">
        <f t="shared" si="23"/>
        <v>3.2831000284776701E-2</v>
      </c>
    </row>
    <row r="1517" spans="1:9" x14ac:dyDescent="0.2">
      <c r="A1517" t="s">
        <v>152</v>
      </c>
      <c r="B1517" t="str">
        <f>_xlfn.XLOOKUP(A1517,'Country Code &amp; Info'!A:A,'Country Code &amp; Info'!B:B)</f>
        <v>Poland</v>
      </c>
      <c r="C1517" t="s">
        <v>626</v>
      </c>
      <c r="D1517" t="s">
        <v>625</v>
      </c>
      <c r="E1517" t="s">
        <v>624</v>
      </c>
      <c r="F1517" t="s">
        <v>623</v>
      </c>
      <c r="G1517">
        <v>2015</v>
      </c>
      <c r="H1517" s="6">
        <v>929984.14655973995</v>
      </c>
      <c r="I1517" s="5">
        <f t="shared" si="23"/>
        <v>3.8445692037441415E-2</v>
      </c>
    </row>
    <row r="1518" spans="1:9" x14ac:dyDescent="0.2">
      <c r="A1518" t="s">
        <v>152</v>
      </c>
      <c r="B1518" t="str">
        <f>_xlfn.XLOOKUP(A1518,'Country Code &amp; Info'!A:A,'Country Code &amp; Info'!B:B)</f>
        <v>Poland</v>
      </c>
      <c r="C1518" t="s">
        <v>626</v>
      </c>
      <c r="D1518" t="s">
        <v>625</v>
      </c>
      <c r="E1518" t="s">
        <v>624</v>
      </c>
      <c r="F1518" t="s">
        <v>623</v>
      </c>
      <c r="G1518">
        <v>2016</v>
      </c>
      <c r="H1518" s="6">
        <v>957601.34056882805</v>
      </c>
      <c r="I1518" s="5">
        <f t="shared" si="23"/>
        <v>2.9696413762805962E-2</v>
      </c>
    </row>
    <row r="1519" spans="1:9" x14ac:dyDescent="0.2">
      <c r="A1519" t="s">
        <v>152</v>
      </c>
      <c r="B1519" t="str">
        <f>_xlfn.XLOOKUP(A1519,'Country Code &amp; Info'!A:A,'Country Code &amp; Info'!B:B)</f>
        <v>Poland</v>
      </c>
      <c r="C1519" t="s">
        <v>626</v>
      </c>
      <c r="D1519" t="s">
        <v>625</v>
      </c>
      <c r="E1519" t="s">
        <v>624</v>
      </c>
      <c r="F1519" t="s">
        <v>623</v>
      </c>
      <c r="G1519">
        <v>2017</v>
      </c>
      <c r="H1519" s="6">
        <v>1002125.430718</v>
      </c>
      <c r="I1519" s="5">
        <f t="shared" si="23"/>
        <v>4.6495434230202859E-2</v>
      </c>
    </row>
    <row r="1520" spans="1:9" x14ac:dyDescent="0.2">
      <c r="A1520" t="s">
        <v>152</v>
      </c>
      <c r="B1520" t="str">
        <f>_xlfn.XLOOKUP(A1520,'Country Code &amp; Info'!A:A,'Country Code &amp; Info'!B:B)</f>
        <v>Poland</v>
      </c>
      <c r="C1520" t="s">
        <v>626</v>
      </c>
      <c r="D1520" t="s">
        <v>625</v>
      </c>
      <c r="E1520" t="s">
        <v>624</v>
      </c>
      <c r="F1520" t="s">
        <v>623</v>
      </c>
      <c r="G1520">
        <v>2018</v>
      </c>
      <c r="H1520" s="6">
        <v>1048300.59251764</v>
      </c>
      <c r="I1520" s="5">
        <f t="shared" si="23"/>
        <v>4.6077227844179669E-2</v>
      </c>
    </row>
    <row r="1521" spans="1:9" x14ac:dyDescent="0.2">
      <c r="A1521" t="s">
        <v>152</v>
      </c>
      <c r="B1521" t="str">
        <f>_xlfn.XLOOKUP(A1521,'Country Code &amp; Info'!A:A,'Country Code &amp; Info'!B:B)</f>
        <v>Poland</v>
      </c>
      <c r="C1521" t="s">
        <v>626</v>
      </c>
      <c r="D1521" t="s">
        <v>625</v>
      </c>
      <c r="E1521" t="s">
        <v>624</v>
      </c>
      <c r="F1521" t="s">
        <v>623</v>
      </c>
      <c r="G1521">
        <v>2019</v>
      </c>
      <c r="H1521" s="6">
        <v>1087835.3797744999</v>
      </c>
      <c r="I1521" s="5">
        <f t="shared" si="23"/>
        <v>3.771321655166826E-2</v>
      </c>
    </row>
    <row r="1522" spans="1:9" x14ac:dyDescent="0.2">
      <c r="A1522" t="s">
        <v>152</v>
      </c>
      <c r="B1522" t="str">
        <f>_xlfn.XLOOKUP(A1522,'Country Code &amp; Info'!A:A,'Country Code &amp; Info'!B:B)</f>
        <v>Poland</v>
      </c>
      <c r="C1522" t="s">
        <v>626</v>
      </c>
      <c r="D1522" t="s">
        <v>625</v>
      </c>
      <c r="E1522" t="s">
        <v>624</v>
      </c>
      <c r="F1522" t="s">
        <v>623</v>
      </c>
      <c r="G1522">
        <v>2020</v>
      </c>
      <c r="H1522" s="6">
        <v>1113723</v>
      </c>
      <c r="I1522" s="5">
        <f t="shared" si="23"/>
        <v>2.3797369259001666E-2</v>
      </c>
    </row>
    <row r="1523" spans="1:9" x14ac:dyDescent="0.2">
      <c r="A1523" t="s">
        <v>152</v>
      </c>
      <c r="B1523" t="str">
        <f>_xlfn.XLOOKUP(A1523,'Country Code &amp; Info'!A:A,'Country Code &amp; Info'!B:B)</f>
        <v>Poland</v>
      </c>
      <c r="C1523" t="s">
        <v>626</v>
      </c>
      <c r="D1523" t="s">
        <v>625</v>
      </c>
      <c r="E1523" t="s">
        <v>624</v>
      </c>
      <c r="F1523" t="s">
        <v>623</v>
      </c>
      <c r="G1523">
        <v>2021</v>
      </c>
      <c r="H1523" s="6">
        <v>1137303</v>
      </c>
      <c r="I1523" s="5">
        <f t="shared" si="23"/>
        <v>2.1172230437909612E-2</v>
      </c>
    </row>
    <row r="1524" spans="1:9" x14ac:dyDescent="0.2">
      <c r="A1524" t="s">
        <v>152</v>
      </c>
      <c r="B1524" t="str">
        <f>_xlfn.XLOOKUP(A1524,'Country Code &amp; Info'!A:A,'Country Code &amp; Info'!B:B)</f>
        <v>Poland</v>
      </c>
      <c r="C1524" t="s">
        <v>626</v>
      </c>
      <c r="D1524" t="s">
        <v>625</v>
      </c>
      <c r="E1524" t="s">
        <v>624</v>
      </c>
      <c r="F1524" t="s">
        <v>623</v>
      </c>
      <c r="G1524">
        <v>2022</v>
      </c>
      <c r="H1524" s="6">
        <v>1161005</v>
      </c>
      <c r="I1524" s="5">
        <f t="shared" si="23"/>
        <v>2.0840532382311538E-2</v>
      </c>
    </row>
    <row r="1525" spans="1:9" x14ac:dyDescent="0.2">
      <c r="A1525" t="s">
        <v>152</v>
      </c>
      <c r="B1525" t="str">
        <f>_xlfn.XLOOKUP(A1525,'Country Code &amp; Info'!A:A,'Country Code &amp; Info'!B:B)</f>
        <v>Poland</v>
      </c>
      <c r="C1525" t="s">
        <v>626</v>
      </c>
      <c r="D1525" t="s">
        <v>625</v>
      </c>
      <c r="E1525" t="s">
        <v>624</v>
      </c>
      <c r="F1525" t="s">
        <v>623</v>
      </c>
      <c r="G1525">
        <v>2023</v>
      </c>
      <c r="H1525" s="6">
        <v>1185100</v>
      </c>
      <c r="I1525" s="5">
        <f t="shared" si="23"/>
        <v>2.075357125938293E-2</v>
      </c>
    </row>
    <row r="1526" spans="1:9" x14ac:dyDescent="0.2">
      <c r="A1526" t="s">
        <v>152</v>
      </c>
      <c r="B1526" t="str">
        <f>_xlfn.XLOOKUP(A1526,'Country Code &amp; Info'!A:A,'Country Code &amp; Info'!B:B)</f>
        <v>Poland</v>
      </c>
      <c r="C1526" t="s">
        <v>626</v>
      </c>
      <c r="D1526" t="s">
        <v>625</v>
      </c>
      <c r="E1526" t="s">
        <v>624</v>
      </c>
      <c r="F1526" t="s">
        <v>623</v>
      </c>
      <c r="G1526">
        <v>2024</v>
      </c>
      <c r="H1526" s="6">
        <v>1209565</v>
      </c>
      <c r="I1526" s="5">
        <f t="shared" si="23"/>
        <v>2.0643827525103298E-2</v>
      </c>
    </row>
    <row r="1527" spans="1:9" x14ac:dyDescent="0.2">
      <c r="A1527" t="s">
        <v>152</v>
      </c>
      <c r="B1527" t="str">
        <f>_xlfn.XLOOKUP(A1527,'Country Code &amp; Info'!A:A,'Country Code &amp; Info'!B:B)</f>
        <v>Poland</v>
      </c>
      <c r="C1527" t="s">
        <v>626</v>
      </c>
      <c r="D1527" t="s">
        <v>625</v>
      </c>
      <c r="E1527" t="s">
        <v>624</v>
      </c>
      <c r="F1527" t="s">
        <v>623</v>
      </c>
      <c r="G1527">
        <v>2025</v>
      </c>
      <c r="H1527" s="6">
        <v>1234318</v>
      </c>
      <c r="I1527" s="5">
        <f t="shared" si="23"/>
        <v>2.0464381823217526E-2</v>
      </c>
    </row>
    <row r="1528" spans="1:9" x14ac:dyDescent="0.2">
      <c r="A1528" t="s">
        <v>152</v>
      </c>
      <c r="B1528" t="str">
        <f>_xlfn.XLOOKUP(A1528,'Country Code &amp; Info'!A:A,'Country Code &amp; Info'!B:B)</f>
        <v>Poland</v>
      </c>
      <c r="C1528" t="s">
        <v>626</v>
      </c>
      <c r="D1528" t="s">
        <v>625</v>
      </c>
      <c r="E1528" t="s">
        <v>624</v>
      </c>
      <c r="F1528" t="s">
        <v>623</v>
      </c>
      <c r="G1528">
        <v>2026</v>
      </c>
      <c r="H1528" s="6">
        <v>1259101</v>
      </c>
      <c r="I1528" s="5">
        <f t="shared" si="23"/>
        <v>2.0078294248321749E-2</v>
      </c>
    </row>
    <row r="1529" spans="1:9" x14ac:dyDescent="0.2">
      <c r="A1529" t="s">
        <v>152</v>
      </c>
      <c r="B1529" t="str">
        <f>_xlfn.XLOOKUP(A1529,'Country Code &amp; Info'!A:A,'Country Code &amp; Info'!B:B)</f>
        <v>Poland</v>
      </c>
      <c r="C1529" t="s">
        <v>626</v>
      </c>
      <c r="D1529" t="s">
        <v>625</v>
      </c>
      <c r="E1529" t="s">
        <v>624</v>
      </c>
      <c r="F1529" t="s">
        <v>623</v>
      </c>
      <c r="G1529">
        <v>2027</v>
      </c>
      <c r="H1529" s="6">
        <v>1283637</v>
      </c>
      <c r="I1529" s="5">
        <f t="shared" si="23"/>
        <v>1.948691963551763E-2</v>
      </c>
    </row>
    <row r="1530" spans="1:9" x14ac:dyDescent="0.2">
      <c r="A1530" t="s">
        <v>152</v>
      </c>
      <c r="B1530" t="str">
        <f>_xlfn.XLOOKUP(A1530,'Country Code &amp; Info'!A:A,'Country Code &amp; Info'!B:B)</f>
        <v>Poland</v>
      </c>
      <c r="C1530" t="s">
        <v>626</v>
      </c>
      <c r="D1530" t="s">
        <v>625</v>
      </c>
      <c r="E1530" t="s">
        <v>624</v>
      </c>
      <c r="F1530" t="s">
        <v>623</v>
      </c>
      <c r="G1530">
        <v>2028</v>
      </c>
      <c r="H1530" s="6">
        <v>1307807</v>
      </c>
      <c r="I1530" s="5">
        <f t="shared" si="23"/>
        <v>1.8829310778670338E-2</v>
      </c>
    </row>
    <row r="1531" spans="1:9" x14ac:dyDescent="0.2">
      <c r="A1531" t="s">
        <v>152</v>
      </c>
      <c r="B1531" t="str">
        <f>_xlfn.XLOOKUP(A1531,'Country Code &amp; Info'!A:A,'Country Code &amp; Info'!B:B)</f>
        <v>Poland</v>
      </c>
      <c r="C1531" t="s">
        <v>626</v>
      </c>
      <c r="D1531" t="s">
        <v>625</v>
      </c>
      <c r="E1531" t="s">
        <v>624</v>
      </c>
      <c r="F1531" t="s">
        <v>623</v>
      </c>
      <c r="G1531">
        <v>2029</v>
      </c>
      <c r="H1531" s="6">
        <v>1331521</v>
      </c>
      <c r="I1531" s="5">
        <f t="shared" si="23"/>
        <v>1.8132644954492516E-2</v>
      </c>
    </row>
    <row r="1532" spans="1:9" x14ac:dyDescent="0.2">
      <c r="A1532" t="s">
        <v>152</v>
      </c>
      <c r="B1532" t="str">
        <f>_xlfn.XLOOKUP(A1532,'Country Code &amp; Info'!A:A,'Country Code &amp; Info'!B:B)</f>
        <v>Poland</v>
      </c>
      <c r="C1532" t="s">
        <v>626</v>
      </c>
      <c r="D1532" t="s">
        <v>625</v>
      </c>
      <c r="E1532" t="s">
        <v>624</v>
      </c>
      <c r="F1532" t="s">
        <v>623</v>
      </c>
      <c r="G1532">
        <v>2030</v>
      </c>
      <c r="H1532" s="6">
        <v>1354704</v>
      </c>
      <c r="I1532" s="5">
        <f t="shared" si="23"/>
        <v>1.7410915787283932E-2</v>
      </c>
    </row>
    <row r="1533" spans="1:9" x14ac:dyDescent="0.2">
      <c r="A1533" t="s">
        <v>152</v>
      </c>
      <c r="B1533" t="str">
        <f>_xlfn.XLOOKUP(A1533,'Country Code &amp; Info'!A:A,'Country Code &amp; Info'!B:B)</f>
        <v>Poland</v>
      </c>
      <c r="C1533" t="s">
        <v>626</v>
      </c>
      <c r="D1533" t="s">
        <v>625</v>
      </c>
      <c r="E1533" t="s">
        <v>624</v>
      </c>
      <c r="F1533" t="s">
        <v>623</v>
      </c>
      <c r="G1533">
        <v>2031</v>
      </c>
      <c r="H1533" s="6">
        <v>1377274</v>
      </c>
      <c r="I1533" s="5">
        <f t="shared" si="23"/>
        <v>1.6660466050148148E-2</v>
      </c>
    </row>
    <row r="1534" spans="1:9" x14ac:dyDescent="0.2">
      <c r="A1534" t="s">
        <v>152</v>
      </c>
      <c r="B1534" t="str">
        <f>_xlfn.XLOOKUP(A1534,'Country Code &amp; Info'!A:A,'Country Code &amp; Info'!B:B)</f>
        <v>Poland</v>
      </c>
      <c r="C1534" t="s">
        <v>626</v>
      </c>
      <c r="D1534" t="s">
        <v>625</v>
      </c>
      <c r="E1534" t="s">
        <v>624</v>
      </c>
      <c r="F1534" t="s">
        <v>623</v>
      </c>
      <c r="G1534">
        <v>2032</v>
      </c>
      <c r="H1534" s="6">
        <v>1399146</v>
      </c>
      <c r="I1534" s="5">
        <f t="shared" si="23"/>
        <v>1.5880645390822679E-2</v>
      </c>
    </row>
    <row r="1535" spans="1:9" x14ac:dyDescent="0.2">
      <c r="A1535" t="s">
        <v>152</v>
      </c>
      <c r="B1535" t="str">
        <f>_xlfn.XLOOKUP(A1535,'Country Code &amp; Info'!A:A,'Country Code &amp; Info'!B:B)</f>
        <v>Poland</v>
      </c>
      <c r="C1535" t="s">
        <v>626</v>
      </c>
      <c r="D1535" t="s">
        <v>625</v>
      </c>
      <c r="E1535" t="s">
        <v>624</v>
      </c>
      <c r="F1535" t="s">
        <v>623</v>
      </c>
      <c r="G1535">
        <v>2033</v>
      </c>
      <c r="H1535" s="6">
        <v>1420225</v>
      </c>
      <c r="I1535" s="5">
        <f t="shared" si="23"/>
        <v>1.5065618598773867E-2</v>
      </c>
    </row>
    <row r="1536" spans="1:9" x14ac:dyDescent="0.2">
      <c r="A1536" t="s">
        <v>152</v>
      </c>
      <c r="B1536" t="str">
        <f>_xlfn.XLOOKUP(A1536,'Country Code &amp; Info'!A:A,'Country Code &amp; Info'!B:B)</f>
        <v>Poland</v>
      </c>
      <c r="C1536" t="s">
        <v>626</v>
      </c>
      <c r="D1536" t="s">
        <v>625</v>
      </c>
      <c r="E1536" t="s">
        <v>624</v>
      </c>
      <c r="F1536" t="s">
        <v>623</v>
      </c>
      <c r="G1536">
        <v>2034</v>
      </c>
      <c r="H1536" s="6">
        <v>1440414</v>
      </c>
      <c r="I1536" s="5">
        <f t="shared" si="23"/>
        <v>1.4215353201077363E-2</v>
      </c>
    </row>
    <row r="1537" spans="1:9" x14ac:dyDescent="0.2">
      <c r="A1537" t="s">
        <v>152</v>
      </c>
      <c r="B1537" t="str">
        <f>_xlfn.XLOOKUP(A1537,'Country Code &amp; Info'!A:A,'Country Code &amp; Info'!B:B)</f>
        <v>Poland</v>
      </c>
      <c r="C1537" t="s">
        <v>626</v>
      </c>
      <c r="D1537" t="s">
        <v>625</v>
      </c>
      <c r="E1537" t="s">
        <v>624</v>
      </c>
      <c r="F1537" t="s">
        <v>623</v>
      </c>
      <c r="G1537">
        <v>2035</v>
      </c>
      <c r="H1537" s="6">
        <v>1459621</v>
      </c>
      <c r="I1537" s="5">
        <f t="shared" si="23"/>
        <v>1.3334360815709934E-2</v>
      </c>
    </row>
    <row r="1538" spans="1:9" x14ac:dyDescent="0.2">
      <c r="A1538" t="s">
        <v>152</v>
      </c>
      <c r="B1538" t="str">
        <f>_xlfn.XLOOKUP(A1538,'Country Code &amp; Info'!A:A,'Country Code &amp; Info'!B:B)</f>
        <v>Poland</v>
      </c>
      <c r="C1538" t="s">
        <v>626</v>
      </c>
      <c r="D1538" t="s">
        <v>625</v>
      </c>
      <c r="E1538" t="s">
        <v>624</v>
      </c>
      <c r="F1538" t="s">
        <v>623</v>
      </c>
      <c r="G1538">
        <v>2036</v>
      </c>
      <c r="H1538" s="6">
        <v>1477773</v>
      </c>
      <c r="I1538" s="5">
        <f t="shared" si="23"/>
        <v>1.2436104988897911E-2</v>
      </c>
    </row>
    <row r="1539" spans="1:9" x14ac:dyDescent="0.2">
      <c r="A1539" t="s">
        <v>152</v>
      </c>
      <c r="B1539" t="str">
        <f>_xlfn.XLOOKUP(A1539,'Country Code &amp; Info'!A:A,'Country Code &amp; Info'!B:B)</f>
        <v>Poland</v>
      </c>
      <c r="C1539" t="s">
        <v>626</v>
      </c>
      <c r="D1539" t="s">
        <v>625</v>
      </c>
      <c r="E1539" t="s">
        <v>624</v>
      </c>
      <c r="F1539" t="s">
        <v>623</v>
      </c>
      <c r="G1539">
        <v>2037</v>
      </c>
      <c r="H1539" s="6">
        <v>1494942</v>
      </c>
      <c r="I1539" s="5">
        <f t="shared" ref="I1539:I1602" si="24">IF(A1539=A1538, H1539/H1538-1, 0)</f>
        <v>1.1618157863217071E-2</v>
      </c>
    </row>
    <row r="1540" spans="1:9" x14ac:dyDescent="0.2">
      <c r="A1540" t="s">
        <v>152</v>
      </c>
      <c r="B1540" t="str">
        <f>_xlfn.XLOOKUP(A1540,'Country Code &amp; Info'!A:A,'Country Code &amp; Info'!B:B)</f>
        <v>Poland</v>
      </c>
      <c r="C1540" t="s">
        <v>626</v>
      </c>
      <c r="D1540" t="s">
        <v>625</v>
      </c>
      <c r="E1540" t="s">
        <v>624</v>
      </c>
      <c r="F1540" t="s">
        <v>623</v>
      </c>
      <c r="G1540">
        <v>2038</v>
      </c>
      <c r="H1540" s="6">
        <v>1511103</v>
      </c>
      <c r="I1540" s="5">
        <f t="shared" si="24"/>
        <v>1.0810452847000107E-2</v>
      </c>
    </row>
    <row r="1541" spans="1:9" x14ac:dyDescent="0.2">
      <c r="A1541" t="s">
        <v>152</v>
      </c>
      <c r="B1541" t="str">
        <f>_xlfn.XLOOKUP(A1541,'Country Code &amp; Info'!A:A,'Country Code &amp; Info'!B:B)</f>
        <v>Poland</v>
      </c>
      <c r="C1541" t="s">
        <v>626</v>
      </c>
      <c r="D1541" t="s">
        <v>625</v>
      </c>
      <c r="E1541" t="s">
        <v>624</v>
      </c>
      <c r="F1541" t="s">
        <v>623</v>
      </c>
      <c r="G1541">
        <v>2039</v>
      </c>
      <c r="H1541" s="6">
        <v>1526260</v>
      </c>
      <c r="I1541" s="5">
        <f t="shared" si="24"/>
        <v>1.0030421486821206E-2</v>
      </c>
    </row>
    <row r="1542" spans="1:9" x14ac:dyDescent="0.2">
      <c r="A1542" t="s">
        <v>152</v>
      </c>
      <c r="B1542" t="str">
        <f>_xlfn.XLOOKUP(A1542,'Country Code &amp; Info'!A:A,'Country Code &amp; Info'!B:B)</f>
        <v>Poland</v>
      </c>
      <c r="C1542" t="s">
        <v>626</v>
      </c>
      <c r="D1542" t="s">
        <v>625</v>
      </c>
      <c r="E1542" t="s">
        <v>624</v>
      </c>
      <c r="F1542" t="s">
        <v>623</v>
      </c>
      <c r="G1542">
        <v>2040</v>
      </c>
      <c r="H1542" s="6">
        <v>1540444</v>
      </c>
      <c r="I1542" s="5">
        <f t="shared" si="24"/>
        <v>9.2933052035695241E-3</v>
      </c>
    </row>
    <row r="1543" spans="1:9" x14ac:dyDescent="0.2">
      <c r="A1543" t="s">
        <v>152</v>
      </c>
      <c r="B1543" t="str">
        <f>_xlfn.XLOOKUP(A1543,'Country Code &amp; Info'!A:A,'Country Code &amp; Info'!B:B)</f>
        <v>Poland</v>
      </c>
      <c r="C1543" t="s">
        <v>626</v>
      </c>
      <c r="D1543" t="s">
        <v>625</v>
      </c>
      <c r="E1543" t="s">
        <v>624</v>
      </c>
      <c r="F1543" t="s">
        <v>623</v>
      </c>
      <c r="G1543">
        <v>2041</v>
      </c>
      <c r="H1543" s="6">
        <v>1553712</v>
      </c>
      <c r="I1543" s="5">
        <f t="shared" si="24"/>
        <v>8.6131011578480798E-3</v>
      </c>
    </row>
    <row r="1544" spans="1:9" x14ac:dyDescent="0.2">
      <c r="A1544" t="s">
        <v>152</v>
      </c>
      <c r="B1544" t="str">
        <f>_xlfn.XLOOKUP(A1544,'Country Code &amp; Info'!A:A,'Country Code &amp; Info'!B:B)</f>
        <v>Poland</v>
      </c>
      <c r="C1544" t="s">
        <v>626</v>
      </c>
      <c r="D1544" t="s">
        <v>625</v>
      </c>
      <c r="E1544" t="s">
        <v>624</v>
      </c>
      <c r="F1544" t="s">
        <v>623</v>
      </c>
      <c r="G1544">
        <v>2042</v>
      </c>
      <c r="H1544" s="6">
        <v>1566013</v>
      </c>
      <c r="I1544" s="5">
        <f t="shared" si="24"/>
        <v>7.9171686902077543E-3</v>
      </c>
    </row>
    <row r="1545" spans="1:9" x14ac:dyDescent="0.2">
      <c r="A1545" t="s">
        <v>152</v>
      </c>
      <c r="B1545" t="str">
        <f>_xlfn.XLOOKUP(A1545,'Country Code &amp; Info'!A:A,'Country Code &amp; Info'!B:B)</f>
        <v>Poland</v>
      </c>
      <c r="C1545" t="s">
        <v>626</v>
      </c>
      <c r="D1545" t="s">
        <v>625</v>
      </c>
      <c r="E1545" t="s">
        <v>624</v>
      </c>
      <c r="F1545" t="s">
        <v>623</v>
      </c>
      <c r="G1545">
        <v>2043</v>
      </c>
      <c r="H1545" s="6">
        <v>1577448</v>
      </c>
      <c r="I1545" s="5">
        <f t="shared" si="24"/>
        <v>7.3019828060176817E-3</v>
      </c>
    </row>
    <row r="1546" spans="1:9" x14ac:dyDescent="0.2">
      <c r="A1546" t="s">
        <v>152</v>
      </c>
      <c r="B1546" t="str">
        <f>_xlfn.XLOOKUP(A1546,'Country Code &amp; Info'!A:A,'Country Code &amp; Info'!B:B)</f>
        <v>Poland</v>
      </c>
      <c r="C1546" t="s">
        <v>626</v>
      </c>
      <c r="D1546" t="s">
        <v>625</v>
      </c>
      <c r="E1546" t="s">
        <v>624</v>
      </c>
      <c r="F1546" t="s">
        <v>623</v>
      </c>
      <c r="G1546">
        <v>2044</v>
      </c>
      <c r="H1546" s="6">
        <v>1588123</v>
      </c>
      <c r="I1546" s="5">
        <f t="shared" si="24"/>
        <v>6.7672595229764099E-3</v>
      </c>
    </row>
    <row r="1547" spans="1:9" x14ac:dyDescent="0.2">
      <c r="A1547" t="s">
        <v>152</v>
      </c>
      <c r="B1547" t="str">
        <f>_xlfn.XLOOKUP(A1547,'Country Code &amp; Info'!A:A,'Country Code &amp; Info'!B:B)</f>
        <v>Poland</v>
      </c>
      <c r="C1547" t="s">
        <v>626</v>
      </c>
      <c r="D1547" t="s">
        <v>625</v>
      </c>
      <c r="E1547" t="s">
        <v>624</v>
      </c>
      <c r="F1547" t="s">
        <v>623</v>
      </c>
      <c r="G1547">
        <v>2045</v>
      </c>
      <c r="H1547" s="6">
        <v>1598151</v>
      </c>
      <c r="I1547" s="5">
        <f t="shared" si="24"/>
        <v>6.3143723754395253E-3</v>
      </c>
    </row>
    <row r="1548" spans="1:9" x14ac:dyDescent="0.2">
      <c r="A1548" t="s">
        <v>152</v>
      </c>
      <c r="B1548" t="str">
        <f>_xlfn.XLOOKUP(A1548,'Country Code &amp; Info'!A:A,'Country Code &amp; Info'!B:B)</f>
        <v>Poland</v>
      </c>
      <c r="C1548" t="s">
        <v>626</v>
      </c>
      <c r="D1548" t="s">
        <v>625</v>
      </c>
      <c r="E1548" t="s">
        <v>624</v>
      </c>
      <c r="F1548" t="s">
        <v>623</v>
      </c>
      <c r="G1548">
        <v>2046</v>
      </c>
      <c r="H1548" s="6">
        <v>1607655</v>
      </c>
      <c r="I1548" s="5">
        <f t="shared" si="24"/>
        <v>5.9468723543645297E-3</v>
      </c>
    </row>
    <row r="1549" spans="1:9" x14ac:dyDescent="0.2">
      <c r="A1549" t="s">
        <v>152</v>
      </c>
      <c r="B1549" t="str">
        <f>_xlfn.XLOOKUP(A1549,'Country Code &amp; Info'!A:A,'Country Code &amp; Info'!B:B)</f>
        <v>Poland</v>
      </c>
      <c r="C1549" t="s">
        <v>626</v>
      </c>
      <c r="D1549" t="s">
        <v>625</v>
      </c>
      <c r="E1549" t="s">
        <v>624</v>
      </c>
      <c r="F1549" t="s">
        <v>623</v>
      </c>
      <c r="G1549">
        <v>2047</v>
      </c>
      <c r="H1549" s="6">
        <v>1616769</v>
      </c>
      <c r="I1549" s="5">
        <f t="shared" si="24"/>
        <v>5.6691267716020288E-3</v>
      </c>
    </row>
    <row r="1550" spans="1:9" x14ac:dyDescent="0.2">
      <c r="A1550" t="s">
        <v>152</v>
      </c>
      <c r="B1550" t="str">
        <f>_xlfn.XLOOKUP(A1550,'Country Code &amp; Info'!A:A,'Country Code &amp; Info'!B:B)</f>
        <v>Poland</v>
      </c>
      <c r="C1550" t="s">
        <v>626</v>
      </c>
      <c r="D1550" t="s">
        <v>625</v>
      </c>
      <c r="E1550" t="s">
        <v>624</v>
      </c>
      <c r="F1550" t="s">
        <v>623</v>
      </c>
      <c r="G1550">
        <v>2048</v>
      </c>
      <c r="H1550" s="6">
        <v>1625620</v>
      </c>
      <c r="I1550" s="5">
        <f t="shared" si="24"/>
        <v>5.4744988306925091E-3</v>
      </c>
    </row>
    <row r="1551" spans="1:9" x14ac:dyDescent="0.2">
      <c r="A1551" t="s">
        <v>152</v>
      </c>
      <c r="B1551" t="str">
        <f>_xlfn.XLOOKUP(A1551,'Country Code &amp; Info'!A:A,'Country Code &amp; Info'!B:B)</f>
        <v>Poland</v>
      </c>
      <c r="C1551" t="s">
        <v>626</v>
      </c>
      <c r="D1551" t="s">
        <v>625</v>
      </c>
      <c r="E1551" t="s">
        <v>624</v>
      </c>
      <c r="F1551" t="s">
        <v>623</v>
      </c>
      <c r="G1551">
        <v>2049</v>
      </c>
      <c r="H1551" s="6">
        <v>1634321</v>
      </c>
      <c r="I1551" s="5">
        <f t="shared" si="24"/>
        <v>5.3524193846039569E-3</v>
      </c>
    </row>
    <row r="1552" spans="1:9" x14ac:dyDescent="0.2">
      <c r="A1552" t="s">
        <v>152</v>
      </c>
      <c r="B1552" t="str">
        <f>_xlfn.XLOOKUP(A1552,'Country Code &amp; Info'!A:A,'Country Code &amp; Info'!B:B)</f>
        <v>Poland</v>
      </c>
      <c r="C1552" t="s">
        <v>626</v>
      </c>
      <c r="D1552" t="s">
        <v>625</v>
      </c>
      <c r="E1552" t="s">
        <v>624</v>
      </c>
      <c r="F1552" t="s">
        <v>623</v>
      </c>
      <c r="G1552">
        <v>2050</v>
      </c>
      <c r="H1552" s="6">
        <v>1642975</v>
      </c>
      <c r="I1552" s="5">
        <f t="shared" si="24"/>
        <v>5.2951653928450249E-3</v>
      </c>
    </row>
    <row r="1553" spans="1:9" x14ac:dyDescent="0.2">
      <c r="A1553" t="s">
        <v>152</v>
      </c>
      <c r="B1553" t="str">
        <f>_xlfn.XLOOKUP(A1553,'Country Code &amp; Info'!A:A,'Country Code &amp; Info'!B:B)</f>
        <v>Poland</v>
      </c>
      <c r="C1553" t="s">
        <v>626</v>
      </c>
      <c r="D1553" t="s">
        <v>625</v>
      </c>
      <c r="E1553" t="s">
        <v>624</v>
      </c>
      <c r="F1553" t="s">
        <v>623</v>
      </c>
      <c r="G1553">
        <v>2051</v>
      </c>
      <c r="H1553" s="6">
        <v>1651694</v>
      </c>
      <c r="I1553" s="5">
        <f t="shared" si="24"/>
        <v>5.3068366834552183E-3</v>
      </c>
    </row>
    <row r="1554" spans="1:9" x14ac:dyDescent="0.2">
      <c r="A1554" t="s">
        <v>152</v>
      </c>
      <c r="B1554" t="str">
        <f>_xlfn.XLOOKUP(A1554,'Country Code &amp; Info'!A:A,'Country Code &amp; Info'!B:B)</f>
        <v>Poland</v>
      </c>
      <c r="C1554" t="s">
        <v>626</v>
      </c>
      <c r="D1554" t="s">
        <v>625</v>
      </c>
      <c r="E1554" t="s">
        <v>624</v>
      </c>
      <c r="F1554" t="s">
        <v>623</v>
      </c>
      <c r="G1554">
        <v>2052</v>
      </c>
      <c r="H1554" s="6">
        <v>1660585</v>
      </c>
      <c r="I1554" s="5">
        <f t="shared" si="24"/>
        <v>5.3829583445843543E-3</v>
      </c>
    </row>
    <row r="1555" spans="1:9" x14ac:dyDescent="0.2">
      <c r="A1555" t="s">
        <v>152</v>
      </c>
      <c r="B1555" t="str">
        <f>_xlfn.XLOOKUP(A1555,'Country Code &amp; Info'!A:A,'Country Code &amp; Info'!B:B)</f>
        <v>Poland</v>
      </c>
      <c r="C1555" t="s">
        <v>626</v>
      </c>
      <c r="D1555" t="s">
        <v>625</v>
      </c>
      <c r="E1555" t="s">
        <v>624</v>
      </c>
      <c r="F1555" t="s">
        <v>623</v>
      </c>
      <c r="G1555">
        <v>2053</v>
      </c>
      <c r="H1555" s="6">
        <v>1669751</v>
      </c>
      <c r="I1555" s="5">
        <f t="shared" si="24"/>
        <v>5.5197415368679614E-3</v>
      </c>
    </row>
    <row r="1556" spans="1:9" x14ac:dyDescent="0.2">
      <c r="A1556" t="s">
        <v>152</v>
      </c>
      <c r="B1556" t="str">
        <f>_xlfn.XLOOKUP(A1556,'Country Code &amp; Info'!A:A,'Country Code &amp; Info'!B:B)</f>
        <v>Poland</v>
      </c>
      <c r="C1556" t="s">
        <v>626</v>
      </c>
      <c r="D1556" t="s">
        <v>625</v>
      </c>
      <c r="E1556" t="s">
        <v>624</v>
      </c>
      <c r="F1556" t="s">
        <v>623</v>
      </c>
      <c r="G1556">
        <v>2054</v>
      </c>
      <c r="H1556" s="6">
        <v>1679281</v>
      </c>
      <c r="I1556" s="5">
        <f t="shared" si="24"/>
        <v>5.7074378155785865E-3</v>
      </c>
    </row>
    <row r="1557" spans="1:9" x14ac:dyDescent="0.2">
      <c r="A1557" t="s">
        <v>152</v>
      </c>
      <c r="B1557" t="str">
        <f>_xlfn.XLOOKUP(A1557,'Country Code &amp; Info'!A:A,'Country Code &amp; Info'!B:B)</f>
        <v>Poland</v>
      </c>
      <c r="C1557" t="s">
        <v>626</v>
      </c>
      <c r="D1557" t="s">
        <v>625</v>
      </c>
      <c r="E1557" t="s">
        <v>624</v>
      </c>
      <c r="F1557" t="s">
        <v>623</v>
      </c>
      <c r="G1557">
        <v>2055</v>
      </c>
      <c r="H1557" s="6">
        <v>1689240</v>
      </c>
      <c r="I1557" s="5">
        <f t="shared" si="24"/>
        <v>5.9305143093979495E-3</v>
      </c>
    </row>
    <row r="1558" spans="1:9" x14ac:dyDescent="0.2">
      <c r="A1558" t="s">
        <v>152</v>
      </c>
      <c r="B1558" t="str">
        <f>_xlfn.XLOOKUP(A1558,'Country Code &amp; Info'!A:A,'Country Code &amp; Info'!B:B)</f>
        <v>Poland</v>
      </c>
      <c r="C1558" t="s">
        <v>626</v>
      </c>
      <c r="D1558" t="s">
        <v>625</v>
      </c>
      <c r="E1558" t="s">
        <v>624</v>
      </c>
      <c r="F1558" t="s">
        <v>623</v>
      </c>
      <c r="G1558">
        <v>2056</v>
      </c>
      <c r="H1558" s="6">
        <v>1699652</v>
      </c>
      <c r="I1558" s="5">
        <f t="shared" si="24"/>
        <v>6.1637185953447027E-3</v>
      </c>
    </row>
    <row r="1559" spans="1:9" x14ac:dyDescent="0.2">
      <c r="A1559" t="s">
        <v>152</v>
      </c>
      <c r="B1559" t="str">
        <f>_xlfn.XLOOKUP(A1559,'Country Code &amp; Info'!A:A,'Country Code &amp; Info'!B:B)</f>
        <v>Poland</v>
      </c>
      <c r="C1559" t="s">
        <v>626</v>
      </c>
      <c r="D1559" t="s">
        <v>625</v>
      </c>
      <c r="E1559" t="s">
        <v>624</v>
      </c>
      <c r="F1559" t="s">
        <v>623</v>
      </c>
      <c r="G1559">
        <v>2057</v>
      </c>
      <c r="H1559" s="6">
        <v>1710445</v>
      </c>
      <c r="I1559" s="5">
        <f t="shared" si="24"/>
        <v>6.3501234370328952E-3</v>
      </c>
    </row>
    <row r="1560" spans="1:9" x14ac:dyDescent="0.2">
      <c r="A1560" t="s">
        <v>152</v>
      </c>
      <c r="B1560" t="str">
        <f>_xlfn.XLOOKUP(A1560,'Country Code &amp; Info'!A:A,'Country Code &amp; Info'!B:B)</f>
        <v>Poland</v>
      </c>
      <c r="C1560" t="s">
        <v>626</v>
      </c>
      <c r="D1560" t="s">
        <v>625</v>
      </c>
      <c r="E1560" t="s">
        <v>624</v>
      </c>
      <c r="F1560" t="s">
        <v>623</v>
      </c>
      <c r="G1560">
        <v>2058</v>
      </c>
      <c r="H1560" s="6">
        <v>1721466</v>
      </c>
      <c r="I1560" s="5">
        <f t="shared" si="24"/>
        <v>6.443352460909324E-3</v>
      </c>
    </row>
    <row r="1561" spans="1:9" x14ac:dyDescent="0.2">
      <c r="A1561" t="s">
        <v>152</v>
      </c>
      <c r="B1561" t="str">
        <f>_xlfn.XLOOKUP(A1561,'Country Code &amp; Info'!A:A,'Country Code &amp; Info'!B:B)</f>
        <v>Poland</v>
      </c>
      <c r="C1561" t="s">
        <v>626</v>
      </c>
      <c r="D1561" t="s">
        <v>625</v>
      </c>
      <c r="E1561" t="s">
        <v>624</v>
      </c>
      <c r="F1561" t="s">
        <v>623</v>
      </c>
      <c r="G1561">
        <v>2059</v>
      </c>
      <c r="H1561" s="6">
        <v>1732501</v>
      </c>
      <c r="I1561" s="5">
        <f t="shared" si="24"/>
        <v>6.4102340679397241E-3</v>
      </c>
    </row>
    <row r="1562" spans="1:9" x14ac:dyDescent="0.2">
      <c r="A1562" t="s">
        <v>152</v>
      </c>
      <c r="B1562" t="str">
        <f>_xlfn.XLOOKUP(A1562,'Country Code &amp; Info'!A:A,'Country Code &amp; Info'!B:B)</f>
        <v>Poland</v>
      </c>
      <c r="C1562" t="s">
        <v>626</v>
      </c>
      <c r="D1562" t="s">
        <v>625</v>
      </c>
      <c r="E1562" t="s">
        <v>624</v>
      </c>
      <c r="F1562" t="s">
        <v>623</v>
      </c>
      <c r="G1562">
        <v>2060</v>
      </c>
      <c r="H1562" s="6">
        <v>1743319</v>
      </c>
      <c r="I1562" s="5">
        <f t="shared" si="24"/>
        <v>6.2441522400276117E-3</v>
      </c>
    </row>
    <row r="1563" spans="1:9" x14ac:dyDescent="0.2">
      <c r="A1563" t="s">
        <v>144</v>
      </c>
      <c r="B1563" t="str">
        <f>_xlfn.XLOOKUP(A1563,'Country Code &amp; Info'!A:A,'Country Code &amp; Info'!B:B)</f>
        <v>Portugal</v>
      </c>
      <c r="C1563" t="s">
        <v>626</v>
      </c>
      <c r="D1563" t="s">
        <v>625</v>
      </c>
      <c r="E1563" t="s">
        <v>624</v>
      </c>
      <c r="F1563" t="s">
        <v>623</v>
      </c>
      <c r="G1563">
        <v>1990</v>
      </c>
      <c r="H1563" s="6">
        <v>202042.84996794199</v>
      </c>
      <c r="I1563" s="5">
        <f t="shared" si="24"/>
        <v>0</v>
      </c>
    </row>
    <row r="1564" spans="1:9" x14ac:dyDescent="0.2">
      <c r="A1564" t="s">
        <v>144</v>
      </c>
      <c r="B1564" t="str">
        <f>_xlfn.XLOOKUP(A1564,'Country Code &amp; Info'!A:A,'Country Code &amp; Info'!B:B)</f>
        <v>Portugal</v>
      </c>
      <c r="C1564" t="s">
        <v>626</v>
      </c>
      <c r="D1564" t="s">
        <v>625</v>
      </c>
      <c r="E1564" t="s">
        <v>624</v>
      </c>
      <c r="F1564" t="s">
        <v>623</v>
      </c>
      <c r="G1564">
        <v>1991</v>
      </c>
      <c r="H1564" s="6">
        <v>210868.49881032799</v>
      </c>
      <c r="I1564" s="5">
        <f t="shared" si="24"/>
        <v>4.3682064689675171E-2</v>
      </c>
    </row>
    <row r="1565" spans="1:9" x14ac:dyDescent="0.2">
      <c r="A1565" t="s">
        <v>144</v>
      </c>
      <c r="B1565" t="str">
        <f>_xlfn.XLOOKUP(A1565,'Country Code &amp; Info'!A:A,'Country Code &amp; Info'!B:B)</f>
        <v>Portugal</v>
      </c>
      <c r="C1565" t="s">
        <v>626</v>
      </c>
      <c r="D1565" t="s">
        <v>625</v>
      </c>
      <c r="E1565" t="s">
        <v>624</v>
      </c>
      <c r="F1565" t="s">
        <v>623</v>
      </c>
      <c r="G1565">
        <v>1992</v>
      </c>
      <c r="H1565" s="6">
        <v>213165.861493907</v>
      </c>
      <c r="I1565" s="5">
        <f t="shared" si="24"/>
        <v>1.0894764730342343E-2</v>
      </c>
    </row>
    <row r="1566" spans="1:9" x14ac:dyDescent="0.2">
      <c r="A1566" t="s">
        <v>144</v>
      </c>
      <c r="B1566" t="str">
        <f>_xlfn.XLOOKUP(A1566,'Country Code &amp; Info'!A:A,'Country Code &amp; Info'!B:B)</f>
        <v>Portugal</v>
      </c>
      <c r="C1566" t="s">
        <v>626</v>
      </c>
      <c r="D1566" t="s">
        <v>625</v>
      </c>
      <c r="E1566" t="s">
        <v>624</v>
      </c>
      <c r="F1566" t="s">
        <v>623</v>
      </c>
      <c r="G1566">
        <v>1993</v>
      </c>
      <c r="H1566" s="6">
        <v>208810.292385857</v>
      </c>
      <c r="I1566" s="5">
        <f t="shared" si="24"/>
        <v>-2.0432770414199219E-2</v>
      </c>
    </row>
    <row r="1567" spans="1:9" x14ac:dyDescent="0.2">
      <c r="A1567" t="s">
        <v>144</v>
      </c>
      <c r="B1567" t="str">
        <f>_xlfn.XLOOKUP(A1567,'Country Code &amp; Info'!A:A,'Country Code &amp; Info'!B:B)</f>
        <v>Portugal</v>
      </c>
      <c r="C1567" t="s">
        <v>626</v>
      </c>
      <c r="D1567" t="s">
        <v>625</v>
      </c>
      <c r="E1567" t="s">
        <v>624</v>
      </c>
      <c r="F1567" t="s">
        <v>623</v>
      </c>
      <c r="G1567">
        <v>1994</v>
      </c>
      <c r="H1567" s="6">
        <v>210824.97391918499</v>
      </c>
      <c r="I1567" s="5">
        <f t="shared" si="24"/>
        <v>9.6483823201831687E-3</v>
      </c>
    </row>
    <row r="1568" spans="1:9" x14ac:dyDescent="0.2">
      <c r="A1568" t="s">
        <v>144</v>
      </c>
      <c r="B1568" t="str">
        <f>_xlfn.XLOOKUP(A1568,'Country Code &amp; Info'!A:A,'Country Code &amp; Info'!B:B)</f>
        <v>Portugal</v>
      </c>
      <c r="C1568" t="s">
        <v>626</v>
      </c>
      <c r="D1568" t="s">
        <v>625</v>
      </c>
      <c r="E1568" t="s">
        <v>624</v>
      </c>
      <c r="F1568" t="s">
        <v>623</v>
      </c>
      <c r="G1568">
        <v>1995</v>
      </c>
      <c r="H1568" s="6">
        <v>219854.144587502</v>
      </c>
      <c r="I1568" s="5">
        <f t="shared" si="24"/>
        <v>4.2827804033207739E-2</v>
      </c>
    </row>
    <row r="1569" spans="1:9" x14ac:dyDescent="0.2">
      <c r="A1569" t="s">
        <v>144</v>
      </c>
      <c r="B1569" t="str">
        <f>_xlfn.XLOOKUP(A1569,'Country Code &amp; Info'!A:A,'Country Code &amp; Info'!B:B)</f>
        <v>Portugal</v>
      </c>
      <c r="C1569" t="s">
        <v>626</v>
      </c>
      <c r="D1569" t="s">
        <v>625</v>
      </c>
      <c r="E1569" t="s">
        <v>624</v>
      </c>
      <c r="F1569" t="s">
        <v>623</v>
      </c>
      <c r="G1569">
        <v>1996</v>
      </c>
      <c r="H1569" s="6">
        <v>227541.746890418</v>
      </c>
      <c r="I1569" s="5">
        <f t="shared" si="24"/>
        <v>3.4966829109998043E-2</v>
      </c>
    </row>
    <row r="1570" spans="1:9" x14ac:dyDescent="0.2">
      <c r="A1570" t="s">
        <v>144</v>
      </c>
      <c r="B1570" t="str">
        <f>_xlfn.XLOOKUP(A1570,'Country Code &amp; Info'!A:A,'Country Code &amp; Info'!B:B)</f>
        <v>Portugal</v>
      </c>
      <c r="C1570" t="s">
        <v>626</v>
      </c>
      <c r="D1570" t="s">
        <v>625</v>
      </c>
      <c r="E1570" t="s">
        <v>624</v>
      </c>
      <c r="F1570" t="s">
        <v>623</v>
      </c>
      <c r="G1570">
        <v>1997</v>
      </c>
      <c r="H1570" s="6">
        <v>237613.22336443199</v>
      </c>
      <c r="I1570" s="5">
        <f t="shared" si="24"/>
        <v>4.4262104038712113E-2</v>
      </c>
    </row>
    <row r="1571" spans="1:9" x14ac:dyDescent="0.2">
      <c r="A1571" t="s">
        <v>144</v>
      </c>
      <c r="B1571" t="str">
        <f>_xlfn.XLOOKUP(A1571,'Country Code &amp; Info'!A:A,'Country Code &amp; Info'!B:B)</f>
        <v>Portugal</v>
      </c>
      <c r="C1571" t="s">
        <v>626</v>
      </c>
      <c r="D1571" t="s">
        <v>625</v>
      </c>
      <c r="E1571" t="s">
        <v>624</v>
      </c>
      <c r="F1571" t="s">
        <v>623</v>
      </c>
      <c r="G1571">
        <v>1998</v>
      </c>
      <c r="H1571" s="6">
        <v>248999.10763671901</v>
      </c>
      <c r="I1571" s="5">
        <f t="shared" si="24"/>
        <v>4.7917721543738523E-2</v>
      </c>
    </row>
    <row r="1572" spans="1:9" x14ac:dyDescent="0.2">
      <c r="A1572" t="s">
        <v>144</v>
      </c>
      <c r="B1572" t="str">
        <f>_xlfn.XLOOKUP(A1572,'Country Code &amp; Info'!A:A,'Country Code &amp; Info'!B:B)</f>
        <v>Portugal</v>
      </c>
      <c r="C1572" t="s">
        <v>626</v>
      </c>
      <c r="D1572" t="s">
        <v>625</v>
      </c>
      <c r="E1572" t="s">
        <v>624</v>
      </c>
      <c r="F1572" t="s">
        <v>623</v>
      </c>
      <c r="G1572">
        <v>1999</v>
      </c>
      <c r="H1572" s="6">
        <v>258680.72425642199</v>
      </c>
      <c r="I1572" s="5">
        <f t="shared" si="24"/>
        <v>3.8882133801973806E-2</v>
      </c>
    </row>
    <row r="1573" spans="1:9" x14ac:dyDescent="0.2">
      <c r="A1573" t="s">
        <v>144</v>
      </c>
      <c r="B1573" t="str">
        <f>_xlfn.XLOOKUP(A1573,'Country Code &amp; Info'!A:A,'Country Code &amp; Info'!B:B)</f>
        <v>Portugal</v>
      </c>
      <c r="C1573" t="s">
        <v>626</v>
      </c>
      <c r="D1573" t="s">
        <v>625</v>
      </c>
      <c r="E1573" t="s">
        <v>624</v>
      </c>
      <c r="F1573" t="s">
        <v>623</v>
      </c>
      <c r="G1573">
        <v>2000</v>
      </c>
      <c r="H1573" s="6">
        <v>268478.24115240597</v>
      </c>
      <c r="I1573" s="5">
        <f t="shared" si="24"/>
        <v>3.7874939944392727E-2</v>
      </c>
    </row>
    <row r="1574" spans="1:9" x14ac:dyDescent="0.2">
      <c r="A1574" t="s">
        <v>144</v>
      </c>
      <c r="B1574" t="str">
        <f>_xlfn.XLOOKUP(A1574,'Country Code &amp; Info'!A:A,'Country Code &amp; Info'!B:B)</f>
        <v>Portugal</v>
      </c>
      <c r="C1574" t="s">
        <v>626</v>
      </c>
      <c r="D1574" t="s">
        <v>625</v>
      </c>
      <c r="E1574" t="s">
        <v>624</v>
      </c>
      <c r="F1574" t="s">
        <v>623</v>
      </c>
      <c r="G1574">
        <v>2001</v>
      </c>
      <c r="H1574" s="6">
        <v>273695.59288844297</v>
      </c>
      <c r="I1574" s="5">
        <f t="shared" si="24"/>
        <v>1.9433052427795472E-2</v>
      </c>
    </row>
    <row r="1575" spans="1:9" x14ac:dyDescent="0.2">
      <c r="A1575" t="s">
        <v>144</v>
      </c>
      <c r="B1575" t="str">
        <f>_xlfn.XLOOKUP(A1575,'Country Code &amp; Info'!A:A,'Country Code &amp; Info'!B:B)</f>
        <v>Portugal</v>
      </c>
      <c r="C1575" t="s">
        <v>626</v>
      </c>
      <c r="D1575" t="s">
        <v>625</v>
      </c>
      <c r="E1575" t="s">
        <v>624</v>
      </c>
      <c r="F1575" t="s">
        <v>623</v>
      </c>
      <c r="G1575">
        <v>2002</v>
      </c>
      <c r="H1575" s="6">
        <v>275799.75281318702</v>
      </c>
      <c r="I1575" s="5">
        <f t="shared" si="24"/>
        <v>7.6879569105874346E-3</v>
      </c>
    </row>
    <row r="1576" spans="1:9" x14ac:dyDescent="0.2">
      <c r="A1576" t="s">
        <v>144</v>
      </c>
      <c r="B1576" t="str">
        <f>_xlfn.XLOOKUP(A1576,'Country Code &amp; Info'!A:A,'Country Code &amp; Info'!B:B)</f>
        <v>Portugal</v>
      </c>
      <c r="C1576" t="s">
        <v>626</v>
      </c>
      <c r="D1576" t="s">
        <v>625</v>
      </c>
      <c r="E1576" t="s">
        <v>624</v>
      </c>
      <c r="F1576" t="s">
        <v>623</v>
      </c>
      <c r="G1576">
        <v>2003</v>
      </c>
      <c r="H1576" s="6">
        <v>273223.21724287601</v>
      </c>
      <c r="I1576" s="5">
        <f t="shared" si="24"/>
        <v>-9.34205177499281E-3</v>
      </c>
    </row>
    <row r="1577" spans="1:9" x14ac:dyDescent="0.2">
      <c r="A1577" t="s">
        <v>144</v>
      </c>
      <c r="B1577" t="str">
        <f>_xlfn.XLOOKUP(A1577,'Country Code &amp; Info'!A:A,'Country Code &amp; Info'!B:B)</f>
        <v>Portugal</v>
      </c>
      <c r="C1577" t="s">
        <v>626</v>
      </c>
      <c r="D1577" t="s">
        <v>625</v>
      </c>
      <c r="E1577" t="s">
        <v>624</v>
      </c>
      <c r="F1577" t="s">
        <v>623</v>
      </c>
      <c r="G1577">
        <v>2004</v>
      </c>
      <c r="H1577" s="6">
        <v>278172.882681911</v>
      </c>
      <c r="I1577" s="5">
        <f t="shared" si="24"/>
        <v>1.8115830305281522E-2</v>
      </c>
    </row>
    <row r="1578" spans="1:9" x14ac:dyDescent="0.2">
      <c r="A1578" t="s">
        <v>144</v>
      </c>
      <c r="B1578" t="str">
        <f>_xlfn.XLOOKUP(A1578,'Country Code &amp; Info'!A:A,'Country Code &amp; Info'!B:B)</f>
        <v>Portugal</v>
      </c>
      <c r="C1578" t="s">
        <v>626</v>
      </c>
      <c r="D1578" t="s">
        <v>625</v>
      </c>
      <c r="E1578" t="s">
        <v>624</v>
      </c>
      <c r="F1578" t="s">
        <v>623</v>
      </c>
      <c r="G1578">
        <v>2005</v>
      </c>
      <c r="H1578" s="6">
        <v>280305.86909801699</v>
      </c>
      <c r="I1578" s="5">
        <f t="shared" si="24"/>
        <v>7.6678445272648776E-3</v>
      </c>
    </row>
    <row r="1579" spans="1:9" x14ac:dyDescent="0.2">
      <c r="A1579" t="s">
        <v>144</v>
      </c>
      <c r="B1579" t="str">
        <f>_xlfn.XLOOKUP(A1579,'Country Code &amp; Info'!A:A,'Country Code &amp; Info'!B:B)</f>
        <v>Portugal</v>
      </c>
      <c r="C1579" t="s">
        <v>626</v>
      </c>
      <c r="D1579" t="s">
        <v>625</v>
      </c>
      <c r="E1579" t="s">
        <v>624</v>
      </c>
      <c r="F1579" t="s">
        <v>623</v>
      </c>
      <c r="G1579">
        <v>2006</v>
      </c>
      <c r="H1579" s="6">
        <v>284659.17180030397</v>
      </c>
      <c r="I1579" s="5">
        <f t="shared" si="24"/>
        <v>1.5530544245453193E-2</v>
      </c>
    </row>
    <row r="1580" spans="1:9" x14ac:dyDescent="0.2">
      <c r="A1580" t="s">
        <v>144</v>
      </c>
      <c r="B1580" t="str">
        <f>_xlfn.XLOOKUP(A1580,'Country Code &amp; Info'!A:A,'Country Code &amp; Info'!B:B)</f>
        <v>Portugal</v>
      </c>
      <c r="C1580" t="s">
        <v>626</v>
      </c>
      <c r="D1580" t="s">
        <v>625</v>
      </c>
      <c r="E1580" t="s">
        <v>624</v>
      </c>
      <c r="F1580" t="s">
        <v>623</v>
      </c>
      <c r="G1580">
        <v>2007</v>
      </c>
      <c r="H1580" s="6">
        <v>291752.88202451903</v>
      </c>
      <c r="I1580" s="5">
        <f t="shared" si="24"/>
        <v>2.492001286784995E-2</v>
      </c>
    </row>
    <row r="1581" spans="1:9" x14ac:dyDescent="0.2">
      <c r="A1581" t="s">
        <v>144</v>
      </c>
      <c r="B1581" t="str">
        <f>_xlfn.XLOOKUP(A1581,'Country Code &amp; Info'!A:A,'Country Code &amp; Info'!B:B)</f>
        <v>Portugal</v>
      </c>
      <c r="C1581" t="s">
        <v>626</v>
      </c>
      <c r="D1581" t="s">
        <v>625</v>
      </c>
      <c r="E1581" t="s">
        <v>624</v>
      </c>
      <c r="F1581" t="s">
        <v>623</v>
      </c>
      <c r="G1581">
        <v>2008</v>
      </c>
      <c r="H1581" s="6">
        <v>292334.266195526</v>
      </c>
      <c r="I1581" s="5">
        <f t="shared" si="24"/>
        <v>1.9927281162490651E-3</v>
      </c>
    </row>
    <row r="1582" spans="1:9" x14ac:dyDescent="0.2">
      <c r="A1582" t="s">
        <v>144</v>
      </c>
      <c r="B1582" t="str">
        <f>_xlfn.XLOOKUP(A1582,'Country Code &amp; Info'!A:A,'Country Code &amp; Info'!B:B)</f>
        <v>Portugal</v>
      </c>
      <c r="C1582" t="s">
        <v>626</v>
      </c>
      <c r="D1582" t="s">
        <v>625</v>
      </c>
      <c r="E1582" t="s">
        <v>624</v>
      </c>
      <c r="F1582" t="s">
        <v>623</v>
      </c>
      <c r="G1582">
        <v>2009</v>
      </c>
      <c r="H1582" s="6">
        <v>283628.245438196</v>
      </c>
      <c r="I1582" s="5">
        <f t="shared" si="24"/>
        <v>-2.978104780746782E-2</v>
      </c>
    </row>
    <row r="1583" spans="1:9" x14ac:dyDescent="0.2">
      <c r="A1583" t="s">
        <v>144</v>
      </c>
      <c r="B1583" t="str">
        <f>_xlfn.XLOOKUP(A1583,'Country Code &amp; Info'!A:A,'Country Code &amp; Info'!B:B)</f>
        <v>Portugal</v>
      </c>
      <c r="C1583" t="s">
        <v>626</v>
      </c>
      <c r="D1583" t="s">
        <v>625</v>
      </c>
      <c r="E1583" t="s">
        <v>624</v>
      </c>
      <c r="F1583" t="s">
        <v>623</v>
      </c>
      <c r="G1583">
        <v>2010</v>
      </c>
      <c r="H1583" s="6">
        <v>289013.47146304097</v>
      </c>
      <c r="I1583" s="5">
        <f t="shared" si="24"/>
        <v>1.8986917246288204E-2</v>
      </c>
    </row>
    <row r="1584" spans="1:9" x14ac:dyDescent="0.2">
      <c r="A1584" t="s">
        <v>144</v>
      </c>
      <c r="B1584" t="str">
        <f>_xlfn.XLOOKUP(A1584,'Country Code &amp; Info'!A:A,'Country Code &amp; Info'!B:B)</f>
        <v>Portugal</v>
      </c>
      <c r="C1584" t="s">
        <v>626</v>
      </c>
      <c r="D1584" t="s">
        <v>625</v>
      </c>
      <c r="E1584" t="s">
        <v>624</v>
      </c>
      <c r="F1584" t="s">
        <v>623</v>
      </c>
      <c r="G1584">
        <v>2011</v>
      </c>
      <c r="H1584" s="6">
        <v>283733.62045349402</v>
      </c>
      <c r="I1584" s="5">
        <f t="shared" si="24"/>
        <v>-1.8268529085579854E-2</v>
      </c>
    </row>
    <row r="1585" spans="1:9" x14ac:dyDescent="0.2">
      <c r="A1585" t="s">
        <v>144</v>
      </c>
      <c r="B1585" t="str">
        <f>_xlfn.XLOOKUP(A1585,'Country Code &amp; Info'!A:A,'Country Code &amp; Info'!B:B)</f>
        <v>Portugal</v>
      </c>
      <c r="C1585" t="s">
        <v>626</v>
      </c>
      <c r="D1585" t="s">
        <v>625</v>
      </c>
      <c r="E1585" t="s">
        <v>624</v>
      </c>
      <c r="F1585" t="s">
        <v>623</v>
      </c>
      <c r="G1585">
        <v>2012</v>
      </c>
      <c r="H1585" s="6">
        <v>272304.10184754099</v>
      </c>
      <c r="I1585" s="5">
        <f t="shared" si="24"/>
        <v>-4.0282567105319189E-2</v>
      </c>
    </row>
    <row r="1586" spans="1:9" x14ac:dyDescent="0.2">
      <c r="A1586" t="s">
        <v>144</v>
      </c>
      <c r="B1586" t="str">
        <f>_xlfn.XLOOKUP(A1586,'Country Code &amp; Info'!A:A,'Country Code &amp; Info'!B:B)</f>
        <v>Portugal</v>
      </c>
      <c r="C1586" t="s">
        <v>626</v>
      </c>
      <c r="D1586" t="s">
        <v>625</v>
      </c>
      <c r="E1586" t="s">
        <v>624</v>
      </c>
      <c r="F1586" t="s">
        <v>623</v>
      </c>
      <c r="G1586">
        <v>2013</v>
      </c>
      <c r="H1586" s="6">
        <v>269226.64116323699</v>
      </c>
      <c r="I1586" s="5">
        <f t="shared" si="24"/>
        <v>-1.1301558307142301E-2</v>
      </c>
    </row>
    <row r="1587" spans="1:9" x14ac:dyDescent="0.2">
      <c r="A1587" t="s">
        <v>144</v>
      </c>
      <c r="B1587" t="str">
        <f>_xlfn.XLOOKUP(A1587,'Country Code &amp; Info'!A:A,'Country Code &amp; Info'!B:B)</f>
        <v>Portugal</v>
      </c>
      <c r="C1587" t="s">
        <v>626</v>
      </c>
      <c r="D1587" t="s">
        <v>625</v>
      </c>
      <c r="E1587" t="s">
        <v>624</v>
      </c>
      <c r="F1587" t="s">
        <v>623</v>
      </c>
      <c r="G1587">
        <v>2014</v>
      </c>
      <c r="H1587" s="6">
        <v>271631.338761914</v>
      </c>
      <c r="I1587" s="5">
        <f t="shared" si="24"/>
        <v>8.9318708887320408E-3</v>
      </c>
    </row>
    <row r="1588" spans="1:9" x14ac:dyDescent="0.2">
      <c r="A1588" t="s">
        <v>144</v>
      </c>
      <c r="B1588" t="str">
        <f>_xlfn.XLOOKUP(A1588,'Country Code &amp; Info'!A:A,'Country Code &amp; Info'!B:B)</f>
        <v>Portugal</v>
      </c>
      <c r="C1588" t="s">
        <v>626</v>
      </c>
      <c r="D1588" t="s">
        <v>625</v>
      </c>
      <c r="E1588" t="s">
        <v>624</v>
      </c>
      <c r="F1588" t="s">
        <v>623</v>
      </c>
      <c r="G1588">
        <v>2015</v>
      </c>
      <c r="H1588" s="6">
        <v>276580.64503749099</v>
      </c>
      <c r="I1588" s="5">
        <f t="shared" si="24"/>
        <v>1.8220674750327959E-2</v>
      </c>
    </row>
    <row r="1589" spans="1:9" x14ac:dyDescent="0.2">
      <c r="A1589" t="s">
        <v>144</v>
      </c>
      <c r="B1589" t="str">
        <f>_xlfn.XLOOKUP(A1589,'Country Code &amp; Info'!A:A,'Country Code &amp; Info'!B:B)</f>
        <v>Portugal</v>
      </c>
      <c r="C1589" t="s">
        <v>626</v>
      </c>
      <c r="D1589" t="s">
        <v>625</v>
      </c>
      <c r="E1589" t="s">
        <v>624</v>
      </c>
      <c r="F1589" t="s">
        <v>623</v>
      </c>
      <c r="G1589">
        <v>2016</v>
      </c>
      <c r="H1589" s="6">
        <v>281059.63079114503</v>
      </c>
      <c r="I1589" s="5">
        <f t="shared" si="24"/>
        <v>1.619414024089405E-2</v>
      </c>
    </row>
    <row r="1590" spans="1:9" x14ac:dyDescent="0.2">
      <c r="A1590" t="s">
        <v>144</v>
      </c>
      <c r="B1590" t="str">
        <f>_xlfn.XLOOKUP(A1590,'Country Code &amp; Info'!A:A,'Country Code &amp; Info'!B:B)</f>
        <v>Portugal</v>
      </c>
      <c r="C1590" t="s">
        <v>626</v>
      </c>
      <c r="D1590" t="s">
        <v>625</v>
      </c>
      <c r="E1590" t="s">
        <v>624</v>
      </c>
      <c r="F1590" t="s">
        <v>623</v>
      </c>
      <c r="G1590">
        <v>2017</v>
      </c>
      <c r="H1590" s="6">
        <v>288566.763925242</v>
      </c>
      <c r="I1590" s="5">
        <f t="shared" si="24"/>
        <v>2.6710108146678291E-2</v>
      </c>
    </row>
    <row r="1591" spans="1:9" x14ac:dyDescent="0.2">
      <c r="A1591" t="s">
        <v>144</v>
      </c>
      <c r="B1591" t="str">
        <f>_xlfn.XLOOKUP(A1591,'Country Code &amp; Info'!A:A,'Country Code &amp; Info'!B:B)</f>
        <v>Portugal</v>
      </c>
      <c r="C1591" t="s">
        <v>626</v>
      </c>
      <c r="D1591" t="s">
        <v>625</v>
      </c>
      <c r="E1591" t="s">
        <v>624</v>
      </c>
      <c r="F1591" t="s">
        <v>623</v>
      </c>
      <c r="G1591">
        <v>2018</v>
      </c>
      <c r="H1591" s="6">
        <v>294778.43704499898</v>
      </c>
      <c r="I1591" s="5">
        <f t="shared" si="24"/>
        <v>2.1525947878620499E-2</v>
      </c>
    </row>
    <row r="1592" spans="1:9" x14ac:dyDescent="0.2">
      <c r="A1592" t="s">
        <v>144</v>
      </c>
      <c r="B1592" t="str">
        <f>_xlfn.XLOOKUP(A1592,'Country Code &amp; Info'!A:A,'Country Code &amp; Info'!B:B)</f>
        <v>Portugal</v>
      </c>
      <c r="C1592" t="s">
        <v>626</v>
      </c>
      <c r="D1592" t="s">
        <v>625</v>
      </c>
      <c r="E1592" t="s">
        <v>624</v>
      </c>
      <c r="F1592" t="s">
        <v>623</v>
      </c>
      <c r="G1592">
        <v>2019</v>
      </c>
      <c r="H1592" s="6">
        <v>301275.07854746998</v>
      </c>
      <c r="I1592" s="5">
        <f t="shared" si="24"/>
        <v>2.2039066247845129E-2</v>
      </c>
    </row>
    <row r="1593" spans="1:9" x14ac:dyDescent="0.2">
      <c r="A1593" t="s">
        <v>144</v>
      </c>
      <c r="B1593" t="str">
        <f>_xlfn.XLOOKUP(A1593,'Country Code &amp; Info'!A:A,'Country Code &amp; Info'!B:B)</f>
        <v>Portugal</v>
      </c>
      <c r="C1593" t="s">
        <v>626</v>
      </c>
      <c r="D1593" t="s">
        <v>625</v>
      </c>
      <c r="E1593" t="s">
        <v>624</v>
      </c>
      <c r="F1593" t="s">
        <v>623</v>
      </c>
      <c r="G1593">
        <v>2020</v>
      </c>
      <c r="H1593" s="6">
        <v>307469</v>
      </c>
      <c r="I1593" s="5">
        <f t="shared" si="24"/>
        <v>2.0559023608565985E-2</v>
      </c>
    </row>
    <row r="1594" spans="1:9" x14ac:dyDescent="0.2">
      <c r="A1594" t="s">
        <v>144</v>
      </c>
      <c r="B1594" t="str">
        <f>_xlfn.XLOOKUP(A1594,'Country Code &amp; Info'!A:A,'Country Code &amp; Info'!B:B)</f>
        <v>Portugal</v>
      </c>
      <c r="C1594" t="s">
        <v>626</v>
      </c>
      <c r="D1594" t="s">
        <v>625</v>
      </c>
      <c r="E1594" t="s">
        <v>624</v>
      </c>
      <c r="F1594" t="s">
        <v>623</v>
      </c>
      <c r="G1594">
        <v>2021</v>
      </c>
      <c r="H1594" s="6">
        <v>313015</v>
      </c>
      <c r="I1594" s="5">
        <f t="shared" si="24"/>
        <v>1.8037590781509572E-2</v>
      </c>
    </row>
    <row r="1595" spans="1:9" x14ac:dyDescent="0.2">
      <c r="A1595" t="s">
        <v>144</v>
      </c>
      <c r="B1595" t="str">
        <f>_xlfn.XLOOKUP(A1595,'Country Code &amp; Info'!A:A,'Country Code &amp; Info'!B:B)</f>
        <v>Portugal</v>
      </c>
      <c r="C1595" t="s">
        <v>626</v>
      </c>
      <c r="D1595" t="s">
        <v>625</v>
      </c>
      <c r="E1595" t="s">
        <v>624</v>
      </c>
      <c r="F1595" t="s">
        <v>623</v>
      </c>
      <c r="G1595">
        <v>2022</v>
      </c>
      <c r="H1595" s="6">
        <v>317958.8</v>
      </c>
      <c r="I1595" s="5">
        <f t="shared" si="24"/>
        <v>1.5794131271664291E-2</v>
      </c>
    </row>
    <row r="1596" spans="1:9" x14ac:dyDescent="0.2">
      <c r="A1596" t="s">
        <v>144</v>
      </c>
      <c r="B1596" t="str">
        <f>_xlfn.XLOOKUP(A1596,'Country Code &amp; Info'!A:A,'Country Code &amp; Info'!B:B)</f>
        <v>Portugal</v>
      </c>
      <c r="C1596" t="s">
        <v>626</v>
      </c>
      <c r="D1596" t="s">
        <v>625</v>
      </c>
      <c r="E1596" t="s">
        <v>624</v>
      </c>
      <c r="F1596" t="s">
        <v>623</v>
      </c>
      <c r="G1596">
        <v>2023</v>
      </c>
      <c r="H1596" s="6">
        <v>322590.2</v>
      </c>
      <c r="I1596" s="5">
        <f t="shared" si="24"/>
        <v>1.4566038115630064E-2</v>
      </c>
    </row>
    <row r="1597" spans="1:9" x14ac:dyDescent="0.2">
      <c r="A1597" t="s">
        <v>144</v>
      </c>
      <c r="B1597" t="str">
        <f>_xlfn.XLOOKUP(A1597,'Country Code &amp; Info'!A:A,'Country Code &amp; Info'!B:B)</f>
        <v>Portugal</v>
      </c>
      <c r="C1597" t="s">
        <v>626</v>
      </c>
      <c r="D1597" t="s">
        <v>625</v>
      </c>
      <c r="E1597" t="s">
        <v>624</v>
      </c>
      <c r="F1597" t="s">
        <v>623</v>
      </c>
      <c r="G1597">
        <v>2024</v>
      </c>
      <c r="H1597" s="6">
        <v>327167</v>
      </c>
      <c r="I1597" s="5">
        <f t="shared" si="24"/>
        <v>1.4187659761517812E-2</v>
      </c>
    </row>
    <row r="1598" spans="1:9" x14ac:dyDescent="0.2">
      <c r="A1598" t="s">
        <v>144</v>
      </c>
      <c r="B1598" t="str">
        <f>_xlfn.XLOOKUP(A1598,'Country Code &amp; Info'!A:A,'Country Code &amp; Info'!B:B)</f>
        <v>Portugal</v>
      </c>
      <c r="C1598" t="s">
        <v>626</v>
      </c>
      <c r="D1598" t="s">
        <v>625</v>
      </c>
      <c r="E1598" t="s">
        <v>624</v>
      </c>
      <c r="F1598" t="s">
        <v>623</v>
      </c>
      <c r="G1598">
        <v>2025</v>
      </c>
      <c r="H1598" s="6">
        <v>331797.90000000002</v>
      </c>
      <c r="I1598" s="5">
        <f t="shared" si="24"/>
        <v>1.4154544926597179E-2</v>
      </c>
    </row>
    <row r="1599" spans="1:9" x14ac:dyDescent="0.2">
      <c r="A1599" t="s">
        <v>144</v>
      </c>
      <c r="B1599" t="str">
        <f>_xlfn.XLOOKUP(A1599,'Country Code &amp; Info'!A:A,'Country Code &amp; Info'!B:B)</f>
        <v>Portugal</v>
      </c>
      <c r="C1599" t="s">
        <v>626</v>
      </c>
      <c r="D1599" t="s">
        <v>625</v>
      </c>
      <c r="E1599" t="s">
        <v>624</v>
      </c>
      <c r="F1599" t="s">
        <v>623</v>
      </c>
      <c r="G1599">
        <v>2026</v>
      </c>
      <c r="H1599" s="6">
        <v>336490.7</v>
      </c>
      <c r="I1599" s="5">
        <f t="shared" si="24"/>
        <v>1.4143549431747449E-2</v>
      </c>
    </row>
    <row r="1600" spans="1:9" x14ac:dyDescent="0.2">
      <c r="A1600" t="s">
        <v>144</v>
      </c>
      <c r="B1600" t="str">
        <f>_xlfn.XLOOKUP(A1600,'Country Code &amp; Info'!A:A,'Country Code &amp; Info'!B:B)</f>
        <v>Portugal</v>
      </c>
      <c r="C1600" t="s">
        <v>626</v>
      </c>
      <c r="D1600" t="s">
        <v>625</v>
      </c>
      <c r="E1600" t="s">
        <v>624</v>
      </c>
      <c r="F1600" t="s">
        <v>623</v>
      </c>
      <c r="G1600">
        <v>2027</v>
      </c>
      <c r="H1600" s="6">
        <v>341242.1</v>
      </c>
      <c r="I1600" s="5">
        <f t="shared" si="24"/>
        <v>1.4120449688505454E-2</v>
      </c>
    </row>
    <row r="1601" spans="1:9" x14ac:dyDescent="0.2">
      <c r="A1601" t="s">
        <v>144</v>
      </c>
      <c r="B1601" t="str">
        <f>_xlfn.XLOOKUP(A1601,'Country Code &amp; Info'!A:A,'Country Code &amp; Info'!B:B)</f>
        <v>Portugal</v>
      </c>
      <c r="C1601" t="s">
        <v>626</v>
      </c>
      <c r="D1601" t="s">
        <v>625</v>
      </c>
      <c r="E1601" t="s">
        <v>624</v>
      </c>
      <c r="F1601" t="s">
        <v>623</v>
      </c>
      <c r="G1601">
        <v>2028</v>
      </c>
      <c r="H1601" s="6">
        <v>346052</v>
      </c>
      <c r="I1601" s="5">
        <f t="shared" si="24"/>
        <v>1.4095271363058659E-2</v>
      </c>
    </row>
    <row r="1602" spans="1:9" x14ac:dyDescent="0.2">
      <c r="A1602" t="s">
        <v>144</v>
      </c>
      <c r="B1602" t="str">
        <f>_xlfn.XLOOKUP(A1602,'Country Code &amp; Info'!A:A,'Country Code &amp; Info'!B:B)</f>
        <v>Portugal</v>
      </c>
      <c r="C1602" t="s">
        <v>626</v>
      </c>
      <c r="D1602" t="s">
        <v>625</v>
      </c>
      <c r="E1602" t="s">
        <v>624</v>
      </c>
      <c r="F1602" t="s">
        <v>623</v>
      </c>
      <c r="G1602">
        <v>2029</v>
      </c>
      <c r="H1602" s="6">
        <v>350916.6</v>
      </c>
      <c r="I1602" s="5">
        <f t="shared" si="24"/>
        <v>1.4057424895680404E-2</v>
      </c>
    </row>
    <row r="1603" spans="1:9" x14ac:dyDescent="0.2">
      <c r="A1603" t="s">
        <v>144</v>
      </c>
      <c r="B1603" t="str">
        <f>_xlfn.XLOOKUP(A1603,'Country Code &amp; Info'!A:A,'Country Code &amp; Info'!B:B)</f>
        <v>Portugal</v>
      </c>
      <c r="C1603" t="s">
        <v>626</v>
      </c>
      <c r="D1603" t="s">
        <v>625</v>
      </c>
      <c r="E1603" t="s">
        <v>624</v>
      </c>
      <c r="F1603" t="s">
        <v>623</v>
      </c>
      <c r="G1603">
        <v>2030</v>
      </c>
      <c r="H1603" s="6">
        <v>355822.8</v>
      </c>
      <c r="I1603" s="5">
        <f t="shared" ref="I1603:I1666" si="25">IF(A1603=A1602, H1603/H1602-1, 0)</f>
        <v>1.398109978268347E-2</v>
      </c>
    </row>
    <row r="1604" spans="1:9" x14ac:dyDescent="0.2">
      <c r="A1604" t="s">
        <v>144</v>
      </c>
      <c r="B1604" t="str">
        <f>_xlfn.XLOOKUP(A1604,'Country Code &amp; Info'!A:A,'Country Code &amp; Info'!B:B)</f>
        <v>Portugal</v>
      </c>
      <c r="C1604" t="s">
        <v>626</v>
      </c>
      <c r="D1604" t="s">
        <v>625</v>
      </c>
      <c r="E1604" t="s">
        <v>624</v>
      </c>
      <c r="F1604" t="s">
        <v>623</v>
      </c>
      <c r="G1604">
        <v>2031</v>
      </c>
      <c r="H1604" s="6">
        <v>360757.1</v>
      </c>
      <c r="I1604" s="5">
        <f t="shared" si="25"/>
        <v>1.3867295743836605E-2</v>
      </c>
    </row>
    <row r="1605" spans="1:9" x14ac:dyDescent="0.2">
      <c r="A1605" t="s">
        <v>144</v>
      </c>
      <c r="B1605" t="str">
        <f>_xlfn.XLOOKUP(A1605,'Country Code &amp; Info'!A:A,'Country Code &amp; Info'!B:B)</f>
        <v>Portugal</v>
      </c>
      <c r="C1605" t="s">
        <v>626</v>
      </c>
      <c r="D1605" t="s">
        <v>625</v>
      </c>
      <c r="E1605" t="s">
        <v>624</v>
      </c>
      <c r="F1605" t="s">
        <v>623</v>
      </c>
      <c r="G1605">
        <v>2032</v>
      </c>
      <c r="H1605" s="6">
        <v>365674.3</v>
      </c>
      <c r="I1605" s="5">
        <f t="shared" si="25"/>
        <v>1.363022377106371E-2</v>
      </c>
    </row>
    <row r="1606" spans="1:9" x14ac:dyDescent="0.2">
      <c r="A1606" t="s">
        <v>144</v>
      </c>
      <c r="B1606" t="str">
        <f>_xlfn.XLOOKUP(A1606,'Country Code &amp; Info'!A:A,'Country Code &amp; Info'!B:B)</f>
        <v>Portugal</v>
      </c>
      <c r="C1606" t="s">
        <v>626</v>
      </c>
      <c r="D1606" t="s">
        <v>625</v>
      </c>
      <c r="E1606" t="s">
        <v>624</v>
      </c>
      <c r="F1606" t="s">
        <v>623</v>
      </c>
      <c r="G1606">
        <v>2033</v>
      </c>
      <c r="H1606" s="6">
        <v>370569.6</v>
      </c>
      <c r="I1606" s="5">
        <f t="shared" si="25"/>
        <v>1.3387049623120761E-2</v>
      </c>
    </row>
    <row r="1607" spans="1:9" x14ac:dyDescent="0.2">
      <c r="A1607" t="s">
        <v>144</v>
      </c>
      <c r="B1607" t="str">
        <f>_xlfn.XLOOKUP(A1607,'Country Code &amp; Info'!A:A,'Country Code &amp; Info'!B:B)</f>
        <v>Portugal</v>
      </c>
      <c r="C1607" t="s">
        <v>626</v>
      </c>
      <c r="D1607" t="s">
        <v>625</v>
      </c>
      <c r="E1607" t="s">
        <v>624</v>
      </c>
      <c r="F1607" t="s">
        <v>623</v>
      </c>
      <c r="G1607">
        <v>2034</v>
      </c>
      <c r="H1607" s="6">
        <v>375447.1</v>
      </c>
      <c r="I1607" s="5">
        <f t="shared" si="25"/>
        <v>1.3162169805618129E-2</v>
      </c>
    </row>
    <row r="1608" spans="1:9" x14ac:dyDescent="0.2">
      <c r="A1608" t="s">
        <v>144</v>
      </c>
      <c r="B1608" t="str">
        <f>_xlfn.XLOOKUP(A1608,'Country Code &amp; Info'!A:A,'Country Code &amp; Info'!B:B)</f>
        <v>Portugal</v>
      </c>
      <c r="C1608" t="s">
        <v>626</v>
      </c>
      <c r="D1608" t="s">
        <v>625</v>
      </c>
      <c r="E1608" t="s">
        <v>624</v>
      </c>
      <c r="F1608" t="s">
        <v>623</v>
      </c>
      <c r="G1608">
        <v>2035</v>
      </c>
      <c r="H1608" s="6">
        <v>380311.2</v>
      </c>
      <c r="I1608" s="5">
        <f t="shared" si="25"/>
        <v>1.2955486938106775E-2</v>
      </c>
    </row>
    <row r="1609" spans="1:9" x14ac:dyDescent="0.2">
      <c r="A1609" t="s">
        <v>144</v>
      </c>
      <c r="B1609" t="str">
        <f>_xlfn.XLOOKUP(A1609,'Country Code &amp; Info'!A:A,'Country Code &amp; Info'!B:B)</f>
        <v>Portugal</v>
      </c>
      <c r="C1609" t="s">
        <v>626</v>
      </c>
      <c r="D1609" t="s">
        <v>625</v>
      </c>
      <c r="E1609" t="s">
        <v>624</v>
      </c>
      <c r="F1609" t="s">
        <v>623</v>
      </c>
      <c r="G1609">
        <v>2036</v>
      </c>
      <c r="H1609" s="6">
        <v>385167.8</v>
      </c>
      <c r="I1609" s="5">
        <f t="shared" si="25"/>
        <v>1.2770068301958926E-2</v>
      </c>
    </row>
    <row r="1610" spans="1:9" x14ac:dyDescent="0.2">
      <c r="A1610" t="s">
        <v>144</v>
      </c>
      <c r="B1610" t="str">
        <f>_xlfn.XLOOKUP(A1610,'Country Code &amp; Info'!A:A,'Country Code &amp; Info'!B:B)</f>
        <v>Portugal</v>
      </c>
      <c r="C1610" t="s">
        <v>626</v>
      </c>
      <c r="D1610" t="s">
        <v>625</v>
      </c>
      <c r="E1610" t="s">
        <v>624</v>
      </c>
      <c r="F1610" t="s">
        <v>623</v>
      </c>
      <c r="G1610">
        <v>2037</v>
      </c>
      <c r="H1610" s="6">
        <v>390017.5</v>
      </c>
      <c r="I1610" s="5">
        <f t="shared" si="25"/>
        <v>1.2591135603755133E-2</v>
      </c>
    </row>
    <row r="1611" spans="1:9" x14ac:dyDescent="0.2">
      <c r="A1611" t="s">
        <v>144</v>
      </c>
      <c r="B1611" t="str">
        <f>_xlfn.XLOOKUP(A1611,'Country Code &amp; Info'!A:A,'Country Code &amp; Info'!B:B)</f>
        <v>Portugal</v>
      </c>
      <c r="C1611" t="s">
        <v>626</v>
      </c>
      <c r="D1611" t="s">
        <v>625</v>
      </c>
      <c r="E1611" t="s">
        <v>624</v>
      </c>
      <c r="F1611" t="s">
        <v>623</v>
      </c>
      <c r="G1611">
        <v>2038</v>
      </c>
      <c r="H1611" s="6">
        <v>394867.4</v>
      </c>
      <c r="I1611" s="5">
        <f t="shared" si="25"/>
        <v>1.2435083041145711E-2</v>
      </c>
    </row>
    <row r="1612" spans="1:9" x14ac:dyDescent="0.2">
      <c r="A1612" t="s">
        <v>144</v>
      </c>
      <c r="B1612" t="str">
        <f>_xlfn.XLOOKUP(A1612,'Country Code &amp; Info'!A:A,'Country Code &amp; Info'!B:B)</f>
        <v>Portugal</v>
      </c>
      <c r="C1612" t="s">
        <v>626</v>
      </c>
      <c r="D1612" t="s">
        <v>625</v>
      </c>
      <c r="E1612" t="s">
        <v>624</v>
      </c>
      <c r="F1612" t="s">
        <v>623</v>
      </c>
      <c r="G1612">
        <v>2039</v>
      </c>
      <c r="H1612" s="6">
        <v>399737.7</v>
      </c>
      <c r="I1612" s="5">
        <f t="shared" si="25"/>
        <v>1.2334013899349516E-2</v>
      </c>
    </row>
    <row r="1613" spans="1:9" x14ac:dyDescent="0.2">
      <c r="A1613" t="s">
        <v>144</v>
      </c>
      <c r="B1613" t="str">
        <f>_xlfn.XLOOKUP(A1613,'Country Code &amp; Info'!A:A,'Country Code &amp; Info'!B:B)</f>
        <v>Portugal</v>
      </c>
      <c r="C1613" t="s">
        <v>626</v>
      </c>
      <c r="D1613" t="s">
        <v>625</v>
      </c>
      <c r="E1613" t="s">
        <v>624</v>
      </c>
      <c r="F1613" t="s">
        <v>623</v>
      </c>
      <c r="G1613">
        <v>2040</v>
      </c>
      <c r="H1613" s="6">
        <v>404650.6</v>
      </c>
      <c r="I1613" s="5">
        <f t="shared" si="25"/>
        <v>1.2290309370369457E-2</v>
      </c>
    </row>
    <row r="1614" spans="1:9" x14ac:dyDescent="0.2">
      <c r="A1614" t="s">
        <v>144</v>
      </c>
      <c r="B1614" t="str">
        <f>_xlfn.XLOOKUP(A1614,'Country Code &amp; Info'!A:A,'Country Code &amp; Info'!B:B)</f>
        <v>Portugal</v>
      </c>
      <c r="C1614" t="s">
        <v>626</v>
      </c>
      <c r="D1614" t="s">
        <v>625</v>
      </c>
      <c r="E1614" t="s">
        <v>624</v>
      </c>
      <c r="F1614" t="s">
        <v>623</v>
      </c>
      <c r="G1614">
        <v>2041</v>
      </c>
      <c r="H1614" s="6">
        <v>409628.9</v>
      </c>
      <c r="I1614" s="5">
        <f t="shared" si="25"/>
        <v>1.2302712512967995E-2</v>
      </c>
    </row>
    <row r="1615" spans="1:9" x14ac:dyDescent="0.2">
      <c r="A1615" t="s">
        <v>144</v>
      </c>
      <c r="B1615" t="str">
        <f>_xlfn.XLOOKUP(A1615,'Country Code &amp; Info'!A:A,'Country Code &amp; Info'!B:B)</f>
        <v>Portugal</v>
      </c>
      <c r="C1615" t="s">
        <v>626</v>
      </c>
      <c r="D1615" t="s">
        <v>625</v>
      </c>
      <c r="E1615" t="s">
        <v>624</v>
      </c>
      <c r="F1615" t="s">
        <v>623</v>
      </c>
      <c r="G1615">
        <v>2042</v>
      </c>
      <c r="H1615" s="6">
        <v>414690.4</v>
      </c>
      <c r="I1615" s="5">
        <f t="shared" si="25"/>
        <v>1.2356305914939192E-2</v>
      </c>
    </row>
    <row r="1616" spans="1:9" x14ac:dyDescent="0.2">
      <c r="A1616" t="s">
        <v>144</v>
      </c>
      <c r="B1616" t="str">
        <f>_xlfn.XLOOKUP(A1616,'Country Code &amp; Info'!A:A,'Country Code &amp; Info'!B:B)</f>
        <v>Portugal</v>
      </c>
      <c r="C1616" t="s">
        <v>626</v>
      </c>
      <c r="D1616" t="s">
        <v>625</v>
      </c>
      <c r="E1616" t="s">
        <v>624</v>
      </c>
      <c r="F1616" t="s">
        <v>623</v>
      </c>
      <c r="G1616">
        <v>2043</v>
      </c>
      <c r="H1616" s="6">
        <v>419850.7</v>
      </c>
      <c r="I1616" s="5">
        <f t="shared" si="25"/>
        <v>1.2443741162081468E-2</v>
      </c>
    </row>
    <row r="1617" spans="1:9" x14ac:dyDescent="0.2">
      <c r="A1617" t="s">
        <v>144</v>
      </c>
      <c r="B1617" t="str">
        <f>_xlfn.XLOOKUP(A1617,'Country Code &amp; Info'!A:A,'Country Code &amp; Info'!B:B)</f>
        <v>Portugal</v>
      </c>
      <c r="C1617" t="s">
        <v>626</v>
      </c>
      <c r="D1617" t="s">
        <v>625</v>
      </c>
      <c r="E1617" t="s">
        <v>624</v>
      </c>
      <c r="F1617" t="s">
        <v>623</v>
      </c>
      <c r="G1617">
        <v>2044</v>
      </c>
      <c r="H1617" s="6">
        <v>425129.4</v>
      </c>
      <c r="I1617" s="5">
        <f t="shared" si="25"/>
        <v>1.2572802665328453E-2</v>
      </c>
    </row>
    <row r="1618" spans="1:9" x14ac:dyDescent="0.2">
      <c r="A1618" t="s">
        <v>144</v>
      </c>
      <c r="B1618" t="str">
        <f>_xlfn.XLOOKUP(A1618,'Country Code &amp; Info'!A:A,'Country Code &amp; Info'!B:B)</f>
        <v>Portugal</v>
      </c>
      <c r="C1618" t="s">
        <v>626</v>
      </c>
      <c r="D1618" t="s">
        <v>625</v>
      </c>
      <c r="E1618" t="s">
        <v>624</v>
      </c>
      <c r="F1618" t="s">
        <v>623</v>
      </c>
      <c r="G1618">
        <v>2045</v>
      </c>
      <c r="H1618" s="6">
        <v>430539</v>
      </c>
      <c r="I1618" s="5">
        <f t="shared" si="25"/>
        <v>1.2724596322907678E-2</v>
      </c>
    </row>
    <row r="1619" spans="1:9" x14ac:dyDescent="0.2">
      <c r="A1619" t="s">
        <v>144</v>
      </c>
      <c r="B1619" t="str">
        <f>_xlfn.XLOOKUP(A1619,'Country Code &amp; Info'!A:A,'Country Code &amp; Info'!B:B)</f>
        <v>Portugal</v>
      </c>
      <c r="C1619" t="s">
        <v>626</v>
      </c>
      <c r="D1619" t="s">
        <v>625</v>
      </c>
      <c r="E1619" t="s">
        <v>624</v>
      </c>
      <c r="F1619" t="s">
        <v>623</v>
      </c>
      <c r="G1619">
        <v>2046</v>
      </c>
      <c r="H1619" s="6">
        <v>436088</v>
      </c>
      <c r="I1619" s="5">
        <f t="shared" si="25"/>
        <v>1.2888495583443182E-2</v>
      </c>
    </row>
    <row r="1620" spans="1:9" x14ac:dyDescent="0.2">
      <c r="A1620" t="s">
        <v>144</v>
      </c>
      <c r="B1620" t="str">
        <f>_xlfn.XLOOKUP(A1620,'Country Code &amp; Info'!A:A,'Country Code &amp; Info'!B:B)</f>
        <v>Portugal</v>
      </c>
      <c r="C1620" t="s">
        <v>626</v>
      </c>
      <c r="D1620" t="s">
        <v>625</v>
      </c>
      <c r="E1620" t="s">
        <v>624</v>
      </c>
      <c r="F1620" t="s">
        <v>623</v>
      </c>
      <c r="G1620">
        <v>2047</v>
      </c>
      <c r="H1620" s="6">
        <v>441783.2</v>
      </c>
      <c r="I1620" s="5">
        <f t="shared" si="25"/>
        <v>1.3059749408376398E-2</v>
      </c>
    </row>
    <row r="1621" spans="1:9" x14ac:dyDescent="0.2">
      <c r="A1621" t="s">
        <v>144</v>
      </c>
      <c r="B1621" t="str">
        <f>_xlfn.XLOOKUP(A1621,'Country Code &amp; Info'!A:A,'Country Code &amp; Info'!B:B)</f>
        <v>Portugal</v>
      </c>
      <c r="C1621" t="s">
        <v>626</v>
      </c>
      <c r="D1621" t="s">
        <v>625</v>
      </c>
      <c r="E1621" t="s">
        <v>624</v>
      </c>
      <c r="F1621" t="s">
        <v>623</v>
      </c>
      <c r="G1621">
        <v>2048</v>
      </c>
      <c r="H1621" s="6">
        <v>447634.4</v>
      </c>
      <c r="I1621" s="5">
        <f t="shared" si="25"/>
        <v>1.324450544973188E-2</v>
      </c>
    </row>
    <row r="1622" spans="1:9" x14ac:dyDescent="0.2">
      <c r="A1622" t="s">
        <v>144</v>
      </c>
      <c r="B1622" t="str">
        <f>_xlfn.XLOOKUP(A1622,'Country Code &amp; Info'!A:A,'Country Code &amp; Info'!B:B)</f>
        <v>Portugal</v>
      </c>
      <c r="C1622" t="s">
        <v>626</v>
      </c>
      <c r="D1622" t="s">
        <v>625</v>
      </c>
      <c r="E1622" t="s">
        <v>624</v>
      </c>
      <c r="F1622" t="s">
        <v>623</v>
      </c>
      <c r="G1622">
        <v>2049</v>
      </c>
      <c r="H1622" s="6">
        <v>453657.4</v>
      </c>
      <c r="I1622" s="5">
        <f t="shared" si="25"/>
        <v>1.345517681393571E-2</v>
      </c>
    </row>
    <row r="1623" spans="1:9" x14ac:dyDescent="0.2">
      <c r="A1623" t="s">
        <v>144</v>
      </c>
      <c r="B1623" t="str">
        <f>_xlfn.XLOOKUP(A1623,'Country Code &amp; Info'!A:A,'Country Code &amp; Info'!B:B)</f>
        <v>Portugal</v>
      </c>
      <c r="C1623" t="s">
        <v>626</v>
      </c>
      <c r="D1623" t="s">
        <v>625</v>
      </c>
      <c r="E1623" t="s">
        <v>624</v>
      </c>
      <c r="F1623" t="s">
        <v>623</v>
      </c>
      <c r="G1623">
        <v>2050</v>
      </c>
      <c r="H1623" s="6">
        <v>459868.1</v>
      </c>
      <c r="I1623" s="5">
        <f t="shared" si="25"/>
        <v>1.3690286987493083E-2</v>
      </c>
    </row>
    <row r="1624" spans="1:9" x14ac:dyDescent="0.2">
      <c r="A1624" t="s">
        <v>144</v>
      </c>
      <c r="B1624" t="str">
        <f>_xlfn.XLOOKUP(A1624,'Country Code &amp; Info'!A:A,'Country Code &amp; Info'!B:B)</f>
        <v>Portugal</v>
      </c>
      <c r="C1624" t="s">
        <v>626</v>
      </c>
      <c r="D1624" t="s">
        <v>625</v>
      </c>
      <c r="E1624" t="s">
        <v>624</v>
      </c>
      <c r="F1624" t="s">
        <v>623</v>
      </c>
      <c r="G1624">
        <v>2051</v>
      </c>
      <c r="H1624" s="6">
        <v>466287.4</v>
      </c>
      <c r="I1624" s="5">
        <f t="shared" si="25"/>
        <v>1.3959002592265124E-2</v>
      </c>
    </row>
    <row r="1625" spans="1:9" x14ac:dyDescent="0.2">
      <c r="A1625" t="s">
        <v>144</v>
      </c>
      <c r="B1625" t="str">
        <f>_xlfn.XLOOKUP(A1625,'Country Code &amp; Info'!A:A,'Country Code &amp; Info'!B:B)</f>
        <v>Portugal</v>
      </c>
      <c r="C1625" t="s">
        <v>626</v>
      </c>
      <c r="D1625" t="s">
        <v>625</v>
      </c>
      <c r="E1625" t="s">
        <v>624</v>
      </c>
      <c r="F1625" t="s">
        <v>623</v>
      </c>
      <c r="G1625">
        <v>2052</v>
      </c>
      <c r="H1625" s="6">
        <v>472899.6</v>
      </c>
      <c r="I1625" s="5">
        <f t="shared" si="25"/>
        <v>1.4180524715014631E-2</v>
      </c>
    </row>
    <row r="1626" spans="1:9" x14ac:dyDescent="0.2">
      <c r="A1626" t="s">
        <v>144</v>
      </c>
      <c r="B1626" t="str">
        <f>_xlfn.XLOOKUP(A1626,'Country Code &amp; Info'!A:A,'Country Code &amp; Info'!B:B)</f>
        <v>Portugal</v>
      </c>
      <c r="C1626" t="s">
        <v>626</v>
      </c>
      <c r="D1626" t="s">
        <v>625</v>
      </c>
      <c r="E1626" t="s">
        <v>624</v>
      </c>
      <c r="F1626" t="s">
        <v>623</v>
      </c>
      <c r="G1626">
        <v>2053</v>
      </c>
      <c r="H1626" s="6">
        <v>479731</v>
      </c>
      <c r="I1626" s="5">
        <f t="shared" si="25"/>
        <v>1.4445772421884051E-2</v>
      </c>
    </row>
    <row r="1627" spans="1:9" x14ac:dyDescent="0.2">
      <c r="A1627" t="s">
        <v>144</v>
      </c>
      <c r="B1627" t="str">
        <f>_xlfn.XLOOKUP(A1627,'Country Code &amp; Info'!A:A,'Country Code &amp; Info'!B:B)</f>
        <v>Portugal</v>
      </c>
      <c r="C1627" t="s">
        <v>626</v>
      </c>
      <c r="D1627" t="s">
        <v>625</v>
      </c>
      <c r="E1627" t="s">
        <v>624</v>
      </c>
      <c r="F1627" t="s">
        <v>623</v>
      </c>
      <c r="G1627">
        <v>2054</v>
      </c>
      <c r="H1627" s="6">
        <v>486806</v>
      </c>
      <c r="I1627" s="5">
        <f t="shared" si="25"/>
        <v>1.4747848273303221E-2</v>
      </c>
    </row>
    <row r="1628" spans="1:9" x14ac:dyDescent="0.2">
      <c r="A1628" t="s">
        <v>144</v>
      </c>
      <c r="B1628" t="str">
        <f>_xlfn.XLOOKUP(A1628,'Country Code &amp; Info'!A:A,'Country Code &amp; Info'!B:B)</f>
        <v>Portugal</v>
      </c>
      <c r="C1628" t="s">
        <v>626</v>
      </c>
      <c r="D1628" t="s">
        <v>625</v>
      </c>
      <c r="E1628" t="s">
        <v>624</v>
      </c>
      <c r="F1628" t="s">
        <v>623</v>
      </c>
      <c r="G1628">
        <v>2055</v>
      </c>
      <c r="H1628" s="6">
        <v>494137.1</v>
      </c>
      <c r="I1628" s="5">
        <f t="shared" si="25"/>
        <v>1.5059592527618682E-2</v>
      </c>
    </row>
    <row r="1629" spans="1:9" x14ac:dyDescent="0.2">
      <c r="A1629" t="s">
        <v>144</v>
      </c>
      <c r="B1629" t="str">
        <f>_xlfn.XLOOKUP(A1629,'Country Code &amp; Info'!A:A,'Country Code &amp; Info'!B:B)</f>
        <v>Portugal</v>
      </c>
      <c r="C1629" t="s">
        <v>626</v>
      </c>
      <c r="D1629" t="s">
        <v>625</v>
      </c>
      <c r="E1629" t="s">
        <v>624</v>
      </c>
      <c r="F1629" t="s">
        <v>623</v>
      </c>
      <c r="G1629">
        <v>2056</v>
      </c>
      <c r="H1629" s="6">
        <v>501726.3</v>
      </c>
      <c r="I1629" s="5">
        <f t="shared" si="25"/>
        <v>1.5358490588947893E-2</v>
      </c>
    </row>
    <row r="1630" spans="1:9" x14ac:dyDescent="0.2">
      <c r="A1630" t="s">
        <v>144</v>
      </c>
      <c r="B1630" t="str">
        <f>_xlfn.XLOOKUP(A1630,'Country Code &amp; Info'!A:A,'Country Code &amp; Info'!B:B)</f>
        <v>Portugal</v>
      </c>
      <c r="C1630" t="s">
        <v>626</v>
      </c>
      <c r="D1630" t="s">
        <v>625</v>
      </c>
      <c r="E1630" t="s">
        <v>624</v>
      </c>
      <c r="F1630" t="s">
        <v>623</v>
      </c>
      <c r="G1630">
        <v>2057</v>
      </c>
      <c r="H1630" s="6">
        <v>509570.9</v>
      </c>
      <c r="I1630" s="5">
        <f t="shared" si="25"/>
        <v>1.5635217846861948E-2</v>
      </c>
    </row>
    <row r="1631" spans="1:9" x14ac:dyDescent="0.2">
      <c r="A1631" t="s">
        <v>144</v>
      </c>
      <c r="B1631" t="str">
        <f>_xlfn.XLOOKUP(A1631,'Country Code &amp; Info'!A:A,'Country Code &amp; Info'!B:B)</f>
        <v>Portugal</v>
      </c>
      <c r="C1631" t="s">
        <v>626</v>
      </c>
      <c r="D1631" t="s">
        <v>625</v>
      </c>
      <c r="E1631" t="s">
        <v>624</v>
      </c>
      <c r="F1631" t="s">
        <v>623</v>
      </c>
      <c r="G1631">
        <v>2058</v>
      </c>
      <c r="H1631" s="6">
        <v>517662.9</v>
      </c>
      <c r="I1631" s="5">
        <f t="shared" si="25"/>
        <v>1.5880027686039355E-2</v>
      </c>
    </row>
    <row r="1632" spans="1:9" x14ac:dyDescent="0.2">
      <c r="A1632" t="s">
        <v>144</v>
      </c>
      <c r="B1632" t="str">
        <f>_xlfn.XLOOKUP(A1632,'Country Code &amp; Info'!A:A,'Country Code &amp; Info'!B:B)</f>
        <v>Portugal</v>
      </c>
      <c r="C1632" t="s">
        <v>626</v>
      </c>
      <c r="D1632" t="s">
        <v>625</v>
      </c>
      <c r="E1632" t="s">
        <v>624</v>
      </c>
      <c r="F1632" t="s">
        <v>623</v>
      </c>
      <c r="G1632">
        <v>2059</v>
      </c>
      <c r="H1632" s="6">
        <v>525993.9</v>
      </c>
      <c r="I1632" s="5">
        <f t="shared" si="25"/>
        <v>1.6093484775516975E-2</v>
      </c>
    </row>
    <row r="1633" spans="1:9" x14ac:dyDescent="0.2">
      <c r="A1633" t="s">
        <v>144</v>
      </c>
      <c r="B1633" t="str">
        <f>_xlfn.XLOOKUP(A1633,'Country Code &amp; Info'!A:A,'Country Code &amp; Info'!B:B)</f>
        <v>Portugal</v>
      </c>
      <c r="C1633" t="s">
        <v>626</v>
      </c>
      <c r="D1633" t="s">
        <v>625</v>
      </c>
      <c r="E1633" t="s">
        <v>624</v>
      </c>
      <c r="F1633" t="s">
        <v>623</v>
      </c>
      <c r="G1633">
        <v>2060</v>
      </c>
      <c r="H1633" s="6">
        <v>534555.4</v>
      </c>
      <c r="I1633" s="5">
        <f t="shared" si="25"/>
        <v>1.6276804731005345E-2</v>
      </c>
    </row>
    <row r="1634" spans="1:9" x14ac:dyDescent="0.2">
      <c r="A1634" t="s">
        <v>90</v>
      </c>
      <c r="B1634" t="str">
        <f>_xlfn.XLOOKUP(A1634,'Country Code &amp; Info'!A:A,'Country Code &amp; Info'!B:B)</f>
        <v>Slovak Republic</v>
      </c>
      <c r="C1634" t="s">
        <v>626</v>
      </c>
      <c r="D1634" t="s">
        <v>625</v>
      </c>
      <c r="E1634" t="s">
        <v>624</v>
      </c>
      <c r="F1634" t="s">
        <v>623</v>
      </c>
      <c r="G1634">
        <v>1992</v>
      </c>
      <c r="H1634" s="6">
        <v>61286.146489806197</v>
      </c>
      <c r="I1634" s="5">
        <f t="shared" si="25"/>
        <v>0</v>
      </c>
    </row>
    <row r="1635" spans="1:9" x14ac:dyDescent="0.2">
      <c r="A1635" t="s">
        <v>90</v>
      </c>
      <c r="B1635" t="str">
        <f>_xlfn.XLOOKUP(A1635,'Country Code &amp; Info'!A:A,'Country Code &amp; Info'!B:B)</f>
        <v>Slovak Republic</v>
      </c>
      <c r="C1635" t="s">
        <v>626</v>
      </c>
      <c r="D1635" t="s">
        <v>625</v>
      </c>
      <c r="E1635" t="s">
        <v>624</v>
      </c>
      <c r="F1635" t="s">
        <v>623</v>
      </c>
      <c r="G1635">
        <v>1993</v>
      </c>
      <c r="H1635" s="6">
        <v>62451.396719819197</v>
      </c>
      <c r="I1635" s="5">
        <f t="shared" si="25"/>
        <v>1.9013272929581548E-2</v>
      </c>
    </row>
    <row r="1636" spans="1:9" x14ac:dyDescent="0.2">
      <c r="A1636" t="s">
        <v>90</v>
      </c>
      <c r="B1636" t="str">
        <f>_xlfn.XLOOKUP(A1636,'Country Code &amp; Info'!A:A,'Country Code &amp; Info'!B:B)</f>
        <v>Slovak Republic</v>
      </c>
      <c r="C1636" t="s">
        <v>626</v>
      </c>
      <c r="D1636" t="s">
        <v>625</v>
      </c>
      <c r="E1636" t="s">
        <v>624</v>
      </c>
      <c r="F1636" t="s">
        <v>623</v>
      </c>
      <c r="G1636">
        <v>1994</v>
      </c>
      <c r="H1636" s="6">
        <v>66326.837055294498</v>
      </c>
      <c r="I1636" s="5">
        <f t="shared" si="25"/>
        <v>6.2055302827925596E-2</v>
      </c>
    </row>
    <row r="1637" spans="1:9" x14ac:dyDescent="0.2">
      <c r="A1637" t="s">
        <v>90</v>
      </c>
      <c r="B1637" t="str">
        <f>_xlfn.XLOOKUP(A1637,'Country Code &amp; Info'!A:A,'Country Code &amp; Info'!B:B)</f>
        <v>Slovak Republic</v>
      </c>
      <c r="C1637" t="s">
        <v>626</v>
      </c>
      <c r="D1637" t="s">
        <v>625</v>
      </c>
      <c r="E1637" t="s">
        <v>624</v>
      </c>
      <c r="F1637" t="s">
        <v>623</v>
      </c>
      <c r="G1637">
        <v>1995</v>
      </c>
      <c r="H1637" s="6">
        <v>70202.642711146997</v>
      </c>
      <c r="I1637" s="5">
        <f t="shared" si="25"/>
        <v>5.8434953752149577E-2</v>
      </c>
    </row>
    <row r="1638" spans="1:9" x14ac:dyDescent="0.2">
      <c r="A1638" t="s">
        <v>90</v>
      </c>
      <c r="B1638" t="str">
        <f>_xlfn.XLOOKUP(A1638,'Country Code &amp; Info'!A:A,'Country Code &amp; Info'!B:B)</f>
        <v>Slovak Republic</v>
      </c>
      <c r="C1638" t="s">
        <v>626</v>
      </c>
      <c r="D1638" t="s">
        <v>625</v>
      </c>
      <c r="E1638" t="s">
        <v>624</v>
      </c>
      <c r="F1638" t="s">
        <v>623</v>
      </c>
      <c r="G1638">
        <v>1996</v>
      </c>
      <c r="H1638" s="6">
        <v>74946.338633315696</v>
      </c>
      <c r="I1638" s="5">
        <f t="shared" si="25"/>
        <v>6.7571472226293894E-2</v>
      </c>
    </row>
    <row r="1639" spans="1:9" x14ac:dyDescent="0.2">
      <c r="A1639" t="s">
        <v>90</v>
      </c>
      <c r="B1639" t="str">
        <f>_xlfn.XLOOKUP(A1639,'Country Code &amp; Info'!A:A,'Country Code &amp; Info'!B:B)</f>
        <v>Slovak Republic</v>
      </c>
      <c r="C1639" t="s">
        <v>626</v>
      </c>
      <c r="D1639" t="s">
        <v>625</v>
      </c>
      <c r="E1639" t="s">
        <v>624</v>
      </c>
      <c r="F1639" t="s">
        <v>623</v>
      </c>
      <c r="G1639">
        <v>1997</v>
      </c>
      <c r="H1639" s="6">
        <v>79493.739956198304</v>
      </c>
      <c r="I1639" s="5">
        <f t="shared" si="25"/>
        <v>6.0675429991734919E-2</v>
      </c>
    </row>
    <row r="1640" spans="1:9" x14ac:dyDescent="0.2">
      <c r="A1640" t="s">
        <v>90</v>
      </c>
      <c r="B1640" t="str">
        <f>_xlfn.XLOOKUP(A1640,'Country Code &amp; Info'!A:A,'Country Code &amp; Info'!B:B)</f>
        <v>Slovak Republic</v>
      </c>
      <c r="C1640" t="s">
        <v>626</v>
      </c>
      <c r="D1640" t="s">
        <v>625</v>
      </c>
      <c r="E1640" t="s">
        <v>624</v>
      </c>
      <c r="F1640" t="s">
        <v>623</v>
      </c>
      <c r="G1640">
        <v>1998</v>
      </c>
      <c r="H1640" s="6">
        <v>82682.880717946799</v>
      </c>
      <c r="I1640" s="5">
        <f t="shared" si="25"/>
        <v>4.0118137145210842E-2</v>
      </c>
    </row>
    <row r="1641" spans="1:9" x14ac:dyDescent="0.2">
      <c r="A1641" t="s">
        <v>90</v>
      </c>
      <c r="B1641" t="str">
        <f>_xlfn.XLOOKUP(A1641,'Country Code &amp; Info'!A:A,'Country Code &amp; Info'!B:B)</f>
        <v>Slovak Republic</v>
      </c>
      <c r="C1641" t="s">
        <v>626</v>
      </c>
      <c r="D1641" t="s">
        <v>625</v>
      </c>
      <c r="E1641" t="s">
        <v>624</v>
      </c>
      <c r="F1641" t="s">
        <v>623</v>
      </c>
      <c r="G1641">
        <v>1999</v>
      </c>
      <c r="H1641" s="6">
        <v>82513.323398305394</v>
      </c>
      <c r="I1641" s="5">
        <f t="shared" si="25"/>
        <v>-2.0506943900492347E-3</v>
      </c>
    </row>
    <row r="1642" spans="1:9" x14ac:dyDescent="0.2">
      <c r="A1642" t="s">
        <v>90</v>
      </c>
      <c r="B1642" t="str">
        <f>_xlfn.XLOOKUP(A1642,'Country Code &amp; Info'!A:A,'Country Code &amp; Info'!B:B)</f>
        <v>Slovak Republic</v>
      </c>
      <c r="C1642" t="s">
        <v>626</v>
      </c>
      <c r="D1642" t="s">
        <v>625</v>
      </c>
      <c r="E1642" t="s">
        <v>624</v>
      </c>
      <c r="F1642" t="s">
        <v>623</v>
      </c>
      <c r="G1642">
        <v>2000</v>
      </c>
      <c r="H1642" s="6">
        <v>83511.877670081099</v>
      </c>
      <c r="I1642" s="5">
        <f t="shared" si="25"/>
        <v>1.2101733764322109E-2</v>
      </c>
    </row>
    <row r="1643" spans="1:9" x14ac:dyDescent="0.2">
      <c r="A1643" t="s">
        <v>90</v>
      </c>
      <c r="B1643" t="str">
        <f>_xlfn.XLOOKUP(A1643,'Country Code &amp; Info'!A:A,'Country Code &amp; Info'!B:B)</f>
        <v>Slovak Republic</v>
      </c>
      <c r="C1643" t="s">
        <v>626</v>
      </c>
      <c r="D1643" t="s">
        <v>625</v>
      </c>
      <c r="E1643" t="s">
        <v>624</v>
      </c>
      <c r="F1643" t="s">
        <v>623</v>
      </c>
      <c r="G1643">
        <v>2001</v>
      </c>
      <c r="H1643" s="6">
        <v>86281.522511909396</v>
      </c>
      <c r="I1643" s="5">
        <f t="shared" si="25"/>
        <v>3.3164681708749866E-2</v>
      </c>
    </row>
    <row r="1644" spans="1:9" x14ac:dyDescent="0.2">
      <c r="A1644" t="s">
        <v>90</v>
      </c>
      <c r="B1644" t="str">
        <f>_xlfn.XLOOKUP(A1644,'Country Code &amp; Info'!A:A,'Country Code &amp; Info'!B:B)</f>
        <v>Slovak Republic</v>
      </c>
      <c r="C1644" t="s">
        <v>626</v>
      </c>
      <c r="D1644" t="s">
        <v>625</v>
      </c>
      <c r="E1644" t="s">
        <v>624</v>
      </c>
      <c r="F1644" t="s">
        <v>623</v>
      </c>
      <c r="G1644">
        <v>2002</v>
      </c>
      <c r="H1644" s="6">
        <v>90183.856555273407</v>
      </c>
      <c r="I1644" s="5">
        <f t="shared" si="25"/>
        <v>4.5227922847854041E-2</v>
      </c>
    </row>
    <row r="1645" spans="1:9" x14ac:dyDescent="0.2">
      <c r="A1645" t="s">
        <v>90</v>
      </c>
      <c r="B1645" t="str">
        <f>_xlfn.XLOOKUP(A1645,'Country Code &amp; Info'!A:A,'Country Code &amp; Info'!B:B)</f>
        <v>Slovak Republic</v>
      </c>
      <c r="C1645" t="s">
        <v>626</v>
      </c>
      <c r="D1645" t="s">
        <v>625</v>
      </c>
      <c r="E1645" t="s">
        <v>624</v>
      </c>
      <c r="F1645" t="s">
        <v>623</v>
      </c>
      <c r="G1645">
        <v>2003</v>
      </c>
      <c r="H1645" s="6">
        <v>95070.663559607696</v>
      </c>
      <c r="I1645" s="5">
        <f t="shared" si="25"/>
        <v>5.4187159331994028E-2</v>
      </c>
    </row>
    <row r="1646" spans="1:9" x14ac:dyDescent="0.2">
      <c r="A1646" t="s">
        <v>90</v>
      </c>
      <c r="B1646" t="str">
        <f>_xlfn.XLOOKUP(A1646,'Country Code &amp; Info'!A:A,'Country Code &amp; Info'!B:B)</f>
        <v>Slovak Republic</v>
      </c>
      <c r="C1646" t="s">
        <v>626</v>
      </c>
      <c r="D1646" t="s">
        <v>625</v>
      </c>
      <c r="E1646" t="s">
        <v>624</v>
      </c>
      <c r="F1646" t="s">
        <v>623</v>
      </c>
      <c r="G1646">
        <v>2004</v>
      </c>
      <c r="H1646" s="6">
        <v>100070.274202146</v>
      </c>
      <c r="I1646" s="5">
        <f t="shared" si="25"/>
        <v>5.2588363805871952E-2</v>
      </c>
    </row>
    <row r="1647" spans="1:9" x14ac:dyDescent="0.2">
      <c r="A1647" t="s">
        <v>90</v>
      </c>
      <c r="B1647" t="str">
        <f>_xlfn.XLOOKUP(A1647,'Country Code &amp; Info'!A:A,'Country Code &amp; Info'!B:B)</f>
        <v>Slovak Republic</v>
      </c>
      <c r="C1647" t="s">
        <v>626</v>
      </c>
      <c r="D1647" t="s">
        <v>625</v>
      </c>
      <c r="E1647" t="s">
        <v>624</v>
      </c>
      <c r="F1647" t="s">
        <v>623</v>
      </c>
      <c r="G1647">
        <v>2005</v>
      </c>
      <c r="H1647" s="6">
        <v>106825.979219997</v>
      </c>
      <c r="I1647" s="5">
        <f t="shared" si="25"/>
        <v>6.7509608339877181E-2</v>
      </c>
    </row>
    <row r="1648" spans="1:9" x14ac:dyDescent="0.2">
      <c r="A1648" t="s">
        <v>90</v>
      </c>
      <c r="B1648" t="str">
        <f>_xlfn.XLOOKUP(A1648,'Country Code &amp; Info'!A:A,'Country Code &amp; Info'!B:B)</f>
        <v>Slovak Republic</v>
      </c>
      <c r="C1648" t="s">
        <v>626</v>
      </c>
      <c r="D1648" t="s">
        <v>625</v>
      </c>
      <c r="E1648" t="s">
        <v>624</v>
      </c>
      <c r="F1648" t="s">
        <v>623</v>
      </c>
      <c r="G1648">
        <v>2006</v>
      </c>
      <c r="H1648" s="6">
        <v>115855.85930895001</v>
      </c>
      <c r="I1648" s="5">
        <f t="shared" si="25"/>
        <v>8.4528877290765747E-2</v>
      </c>
    </row>
    <row r="1649" spans="1:9" x14ac:dyDescent="0.2">
      <c r="A1649" t="s">
        <v>90</v>
      </c>
      <c r="B1649" t="str">
        <f>_xlfn.XLOOKUP(A1649,'Country Code &amp; Info'!A:A,'Country Code &amp; Info'!B:B)</f>
        <v>Slovak Republic</v>
      </c>
      <c r="C1649" t="s">
        <v>626</v>
      </c>
      <c r="D1649" t="s">
        <v>625</v>
      </c>
      <c r="E1649" t="s">
        <v>624</v>
      </c>
      <c r="F1649" t="s">
        <v>623</v>
      </c>
      <c r="G1649">
        <v>2007</v>
      </c>
      <c r="H1649" s="6">
        <v>128367.80214246101</v>
      </c>
      <c r="I1649" s="5">
        <f t="shared" si="25"/>
        <v>0.10799577084958401</v>
      </c>
    </row>
    <row r="1650" spans="1:9" x14ac:dyDescent="0.2">
      <c r="A1650" t="s">
        <v>90</v>
      </c>
      <c r="B1650" t="str">
        <f>_xlfn.XLOOKUP(A1650,'Country Code &amp; Info'!A:A,'Country Code &amp; Info'!B:B)</f>
        <v>Slovak Republic</v>
      </c>
      <c r="C1650" t="s">
        <v>626</v>
      </c>
      <c r="D1650" t="s">
        <v>625</v>
      </c>
      <c r="E1650" t="s">
        <v>624</v>
      </c>
      <c r="F1650" t="s">
        <v>623</v>
      </c>
      <c r="G1650">
        <v>2008</v>
      </c>
      <c r="H1650" s="6">
        <v>135594.62572116099</v>
      </c>
      <c r="I1650" s="5">
        <f t="shared" si="25"/>
        <v>5.6297790085084953E-2</v>
      </c>
    </row>
    <row r="1651" spans="1:9" x14ac:dyDescent="0.2">
      <c r="A1651" t="s">
        <v>90</v>
      </c>
      <c r="B1651" t="str">
        <f>_xlfn.XLOOKUP(A1651,'Country Code &amp; Info'!A:A,'Country Code &amp; Info'!B:B)</f>
        <v>Slovak Republic</v>
      </c>
      <c r="C1651" t="s">
        <v>626</v>
      </c>
      <c r="D1651" t="s">
        <v>625</v>
      </c>
      <c r="E1651" t="s">
        <v>624</v>
      </c>
      <c r="F1651" t="s">
        <v>623</v>
      </c>
      <c r="G1651">
        <v>2009</v>
      </c>
      <c r="H1651" s="6">
        <v>128241.949746896</v>
      </c>
      <c r="I1651" s="5">
        <f t="shared" si="25"/>
        <v>-5.422542328030866E-2</v>
      </c>
    </row>
    <row r="1652" spans="1:9" x14ac:dyDescent="0.2">
      <c r="A1652" t="s">
        <v>90</v>
      </c>
      <c r="B1652" t="str">
        <f>_xlfn.XLOOKUP(A1652,'Country Code &amp; Info'!A:A,'Country Code &amp; Info'!B:B)</f>
        <v>Slovak Republic</v>
      </c>
      <c r="C1652" t="s">
        <v>626</v>
      </c>
      <c r="D1652" t="s">
        <v>625</v>
      </c>
      <c r="E1652" t="s">
        <v>624</v>
      </c>
      <c r="F1652" t="s">
        <v>623</v>
      </c>
      <c r="G1652">
        <v>2010</v>
      </c>
      <c r="H1652" s="6">
        <v>134707.54549985999</v>
      </c>
      <c r="I1652" s="5">
        <f t="shared" si="25"/>
        <v>5.0417166658217383E-2</v>
      </c>
    </row>
    <row r="1653" spans="1:9" x14ac:dyDescent="0.2">
      <c r="A1653" t="s">
        <v>90</v>
      </c>
      <c r="B1653" t="str">
        <f>_xlfn.XLOOKUP(A1653,'Country Code &amp; Info'!A:A,'Country Code &amp; Info'!B:B)</f>
        <v>Slovak Republic</v>
      </c>
      <c r="C1653" t="s">
        <v>626</v>
      </c>
      <c r="D1653" t="s">
        <v>625</v>
      </c>
      <c r="E1653" t="s">
        <v>624</v>
      </c>
      <c r="F1653" t="s">
        <v>623</v>
      </c>
      <c r="G1653">
        <v>2011</v>
      </c>
      <c r="H1653" s="6">
        <v>138505.08526574899</v>
      </c>
      <c r="I1653" s="5">
        <f t="shared" si="25"/>
        <v>2.819099517994661E-2</v>
      </c>
    </row>
    <row r="1654" spans="1:9" x14ac:dyDescent="0.2">
      <c r="A1654" t="s">
        <v>90</v>
      </c>
      <c r="B1654" t="str">
        <f>_xlfn.XLOOKUP(A1654,'Country Code &amp; Info'!A:A,'Country Code &amp; Info'!B:B)</f>
        <v>Slovak Republic</v>
      </c>
      <c r="C1654" t="s">
        <v>626</v>
      </c>
      <c r="D1654" t="s">
        <v>625</v>
      </c>
      <c r="E1654" t="s">
        <v>624</v>
      </c>
      <c r="F1654" t="s">
        <v>623</v>
      </c>
      <c r="G1654">
        <v>2012</v>
      </c>
      <c r="H1654" s="6">
        <v>140800.320488192</v>
      </c>
      <c r="I1654" s="5">
        <f t="shared" si="25"/>
        <v>1.6571487018250286E-2</v>
      </c>
    </row>
    <row r="1655" spans="1:9" x14ac:dyDescent="0.2">
      <c r="A1655" t="s">
        <v>90</v>
      </c>
      <c r="B1655" t="str">
        <f>_xlfn.XLOOKUP(A1655,'Country Code &amp; Info'!A:A,'Country Code &amp; Info'!B:B)</f>
        <v>Slovak Republic</v>
      </c>
      <c r="C1655" t="s">
        <v>626</v>
      </c>
      <c r="D1655" t="s">
        <v>625</v>
      </c>
      <c r="E1655" t="s">
        <v>624</v>
      </c>
      <c r="F1655" t="s">
        <v>623</v>
      </c>
      <c r="G1655">
        <v>2013</v>
      </c>
      <c r="H1655" s="6">
        <v>142899.15544998899</v>
      </c>
      <c r="I1655" s="5">
        <f t="shared" si="25"/>
        <v>1.490646437820442E-2</v>
      </c>
    </row>
    <row r="1656" spans="1:9" x14ac:dyDescent="0.2">
      <c r="A1656" t="s">
        <v>90</v>
      </c>
      <c r="B1656" t="str">
        <f>_xlfn.XLOOKUP(A1656,'Country Code &amp; Info'!A:A,'Country Code &amp; Info'!B:B)</f>
        <v>Slovak Republic</v>
      </c>
      <c r="C1656" t="s">
        <v>626</v>
      </c>
      <c r="D1656" t="s">
        <v>625</v>
      </c>
      <c r="E1656" t="s">
        <v>624</v>
      </c>
      <c r="F1656" t="s">
        <v>623</v>
      </c>
      <c r="G1656">
        <v>2014</v>
      </c>
      <c r="H1656" s="6">
        <v>146829.36094123099</v>
      </c>
      <c r="I1656" s="5">
        <f t="shared" si="25"/>
        <v>2.7503350029367102E-2</v>
      </c>
    </row>
    <row r="1657" spans="1:9" x14ac:dyDescent="0.2">
      <c r="A1657" t="s">
        <v>90</v>
      </c>
      <c r="B1657" t="str">
        <f>_xlfn.XLOOKUP(A1657,'Country Code &amp; Info'!A:A,'Country Code &amp; Info'!B:B)</f>
        <v>Slovak Republic</v>
      </c>
      <c r="C1657" t="s">
        <v>626</v>
      </c>
      <c r="D1657" t="s">
        <v>625</v>
      </c>
      <c r="E1657" t="s">
        <v>624</v>
      </c>
      <c r="F1657" t="s">
        <v>623</v>
      </c>
      <c r="G1657">
        <v>2015</v>
      </c>
      <c r="H1657" s="6">
        <v>152482.439074967</v>
      </c>
      <c r="I1657" s="5">
        <f t="shared" si="25"/>
        <v>3.8501006184986863E-2</v>
      </c>
    </row>
    <row r="1658" spans="1:9" x14ac:dyDescent="0.2">
      <c r="A1658" t="s">
        <v>90</v>
      </c>
      <c r="B1658" t="str">
        <f>_xlfn.XLOOKUP(A1658,'Country Code &amp; Info'!A:A,'Country Code &amp; Info'!B:B)</f>
        <v>Slovak Republic</v>
      </c>
      <c r="C1658" t="s">
        <v>626</v>
      </c>
      <c r="D1658" t="s">
        <v>625</v>
      </c>
      <c r="E1658" t="s">
        <v>624</v>
      </c>
      <c r="F1658" t="s">
        <v>623</v>
      </c>
      <c r="G1658">
        <v>2016</v>
      </c>
      <c r="H1658" s="6">
        <v>157552.01555406401</v>
      </c>
      <c r="I1658" s="5">
        <f t="shared" si="25"/>
        <v>3.3246952959642639E-2</v>
      </c>
    </row>
    <row r="1659" spans="1:9" x14ac:dyDescent="0.2">
      <c r="A1659" t="s">
        <v>90</v>
      </c>
      <c r="B1659" t="str">
        <f>_xlfn.XLOOKUP(A1659,'Country Code &amp; Info'!A:A,'Country Code &amp; Info'!B:B)</f>
        <v>Slovak Republic</v>
      </c>
      <c r="C1659" t="s">
        <v>626</v>
      </c>
      <c r="D1659" t="s">
        <v>625</v>
      </c>
      <c r="E1659" t="s">
        <v>624</v>
      </c>
      <c r="F1659" t="s">
        <v>623</v>
      </c>
      <c r="G1659">
        <v>2017</v>
      </c>
      <c r="H1659" s="6">
        <v>162909.046129294</v>
      </c>
      <c r="I1659" s="5">
        <f t="shared" si="25"/>
        <v>3.4001663237318125E-2</v>
      </c>
    </row>
    <row r="1660" spans="1:9" x14ac:dyDescent="0.2">
      <c r="A1660" t="s">
        <v>90</v>
      </c>
      <c r="B1660" t="str">
        <f>_xlfn.XLOOKUP(A1660,'Country Code &amp; Info'!A:A,'Country Code &amp; Info'!B:B)</f>
        <v>Slovak Republic</v>
      </c>
      <c r="C1660" t="s">
        <v>626</v>
      </c>
      <c r="D1660" t="s">
        <v>625</v>
      </c>
      <c r="E1660" t="s">
        <v>624</v>
      </c>
      <c r="F1660" t="s">
        <v>623</v>
      </c>
      <c r="G1660">
        <v>2018</v>
      </c>
      <c r="H1660" s="6">
        <v>169498.912261177</v>
      </c>
      <c r="I1660" s="5">
        <f t="shared" si="25"/>
        <v>4.0451198312541292E-2</v>
      </c>
    </row>
    <row r="1661" spans="1:9" x14ac:dyDescent="0.2">
      <c r="A1661" t="s">
        <v>90</v>
      </c>
      <c r="B1661" t="str">
        <f>_xlfn.XLOOKUP(A1661,'Country Code &amp; Info'!A:A,'Country Code &amp; Info'!B:B)</f>
        <v>Slovak Republic</v>
      </c>
      <c r="C1661" t="s">
        <v>626</v>
      </c>
      <c r="D1661" t="s">
        <v>625</v>
      </c>
      <c r="E1661" t="s">
        <v>624</v>
      </c>
      <c r="F1661" t="s">
        <v>623</v>
      </c>
      <c r="G1661">
        <v>2019</v>
      </c>
      <c r="H1661" s="6">
        <v>177169.348353621</v>
      </c>
      <c r="I1661" s="5">
        <f t="shared" si="25"/>
        <v>4.5253600687565454E-2</v>
      </c>
    </row>
    <row r="1662" spans="1:9" x14ac:dyDescent="0.2">
      <c r="A1662" t="s">
        <v>90</v>
      </c>
      <c r="B1662" t="str">
        <f>_xlfn.XLOOKUP(A1662,'Country Code &amp; Info'!A:A,'Country Code &amp; Info'!B:B)</f>
        <v>Slovak Republic</v>
      </c>
      <c r="C1662" t="s">
        <v>626</v>
      </c>
      <c r="D1662" t="s">
        <v>625</v>
      </c>
      <c r="E1662" t="s">
        <v>624</v>
      </c>
      <c r="F1662" t="s">
        <v>623</v>
      </c>
      <c r="G1662">
        <v>2020</v>
      </c>
      <c r="H1662" s="6">
        <v>183557.4</v>
      </c>
      <c r="I1662" s="5">
        <f t="shared" si="25"/>
        <v>3.6056189774027692E-2</v>
      </c>
    </row>
    <row r="1663" spans="1:9" x14ac:dyDescent="0.2">
      <c r="A1663" t="s">
        <v>90</v>
      </c>
      <c r="B1663" t="str">
        <f>_xlfn.XLOOKUP(A1663,'Country Code &amp; Info'!A:A,'Country Code &amp; Info'!B:B)</f>
        <v>Slovak Republic</v>
      </c>
      <c r="C1663" t="s">
        <v>626</v>
      </c>
      <c r="D1663" t="s">
        <v>625</v>
      </c>
      <c r="E1663" t="s">
        <v>624</v>
      </c>
      <c r="F1663" t="s">
        <v>623</v>
      </c>
      <c r="G1663">
        <v>2021</v>
      </c>
      <c r="H1663" s="6">
        <v>189550.8</v>
      </c>
      <c r="I1663" s="5">
        <f t="shared" si="25"/>
        <v>3.2651366820406036E-2</v>
      </c>
    </row>
    <row r="1664" spans="1:9" x14ac:dyDescent="0.2">
      <c r="A1664" t="s">
        <v>90</v>
      </c>
      <c r="B1664" t="str">
        <f>_xlfn.XLOOKUP(A1664,'Country Code &amp; Info'!A:A,'Country Code &amp; Info'!B:B)</f>
        <v>Slovak Republic</v>
      </c>
      <c r="C1664" t="s">
        <v>626</v>
      </c>
      <c r="D1664" t="s">
        <v>625</v>
      </c>
      <c r="E1664" t="s">
        <v>624</v>
      </c>
      <c r="F1664" t="s">
        <v>623</v>
      </c>
      <c r="G1664">
        <v>2022</v>
      </c>
      <c r="H1664" s="6">
        <v>195319.1</v>
      </c>
      <c r="I1664" s="5">
        <f t="shared" si="25"/>
        <v>3.043141996762877E-2</v>
      </c>
    </row>
    <row r="1665" spans="1:9" x14ac:dyDescent="0.2">
      <c r="A1665" t="s">
        <v>90</v>
      </c>
      <c r="B1665" t="str">
        <f>_xlfn.XLOOKUP(A1665,'Country Code &amp; Info'!A:A,'Country Code &amp; Info'!B:B)</f>
        <v>Slovak Republic</v>
      </c>
      <c r="C1665" t="s">
        <v>626</v>
      </c>
      <c r="D1665" t="s">
        <v>625</v>
      </c>
      <c r="E1665" t="s">
        <v>624</v>
      </c>
      <c r="F1665" t="s">
        <v>623</v>
      </c>
      <c r="G1665">
        <v>2023</v>
      </c>
      <c r="H1665" s="6">
        <v>200986</v>
      </c>
      <c r="I1665" s="5">
        <f t="shared" si="25"/>
        <v>2.9013547574200382E-2</v>
      </c>
    </row>
    <row r="1666" spans="1:9" x14ac:dyDescent="0.2">
      <c r="A1666" t="s">
        <v>90</v>
      </c>
      <c r="B1666" t="str">
        <f>_xlfn.XLOOKUP(A1666,'Country Code &amp; Info'!A:A,'Country Code &amp; Info'!B:B)</f>
        <v>Slovak Republic</v>
      </c>
      <c r="C1666" t="s">
        <v>626</v>
      </c>
      <c r="D1666" t="s">
        <v>625</v>
      </c>
      <c r="E1666" t="s">
        <v>624</v>
      </c>
      <c r="F1666" t="s">
        <v>623</v>
      </c>
      <c r="G1666">
        <v>2024</v>
      </c>
      <c r="H1666" s="6">
        <v>206681.7</v>
      </c>
      <c r="I1666" s="5">
        <f t="shared" si="25"/>
        <v>2.8338789766451544E-2</v>
      </c>
    </row>
    <row r="1667" spans="1:9" x14ac:dyDescent="0.2">
      <c r="A1667" t="s">
        <v>90</v>
      </c>
      <c r="B1667" t="str">
        <f>_xlfn.XLOOKUP(A1667,'Country Code &amp; Info'!A:A,'Country Code &amp; Info'!B:B)</f>
        <v>Slovak Republic</v>
      </c>
      <c r="C1667" t="s">
        <v>626</v>
      </c>
      <c r="D1667" t="s">
        <v>625</v>
      </c>
      <c r="E1667" t="s">
        <v>624</v>
      </c>
      <c r="F1667" t="s">
        <v>623</v>
      </c>
      <c r="G1667">
        <v>2025</v>
      </c>
      <c r="H1667" s="6">
        <v>212468</v>
      </c>
      <c r="I1667" s="5">
        <f t="shared" ref="I1667:I1730" si="26">IF(A1667=A1666, H1667/H1666-1, 0)</f>
        <v>2.7996189309454911E-2</v>
      </c>
    </row>
    <row r="1668" spans="1:9" x14ac:dyDescent="0.2">
      <c r="A1668" t="s">
        <v>90</v>
      </c>
      <c r="B1668" t="str">
        <f>_xlfn.XLOOKUP(A1668,'Country Code &amp; Info'!A:A,'Country Code &amp; Info'!B:B)</f>
        <v>Slovak Republic</v>
      </c>
      <c r="C1668" t="s">
        <v>626</v>
      </c>
      <c r="D1668" t="s">
        <v>625</v>
      </c>
      <c r="E1668" t="s">
        <v>624</v>
      </c>
      <c r="F1668" t="s">
        <v>623</v>
      </c>
      <c r="G1668">
        <v>2026</v>
      </c>
      <c r="H1668" s="6">
        <v>218325.5</v>
      </c>
      <c r="I1668" s="5">
        <f t="shared" si="26"/>
        <v>2.7568857427942017E-2</v>
      </c>
    </row>
    <row r="1669" spans="1:9" x14ac:dyDescent="0.2">
      <c r="A1669" t="s">
        <v>90</v>
      </c>
      <c r="B1669" t="str">
        <f>_xlfn.XLOOKUP(A1669,'Country Code &amp; Info'!A:A,'Country Code &amp; Info'!B:B)</f>
        <v>Slovak Republic</v>
      </c>
      <c r="C1669" t="s">
        <v>626</v>
      </c>
      <c r="D1669" t="s">
        <v>625</v>
      </c>
      <c r="E1669" t="s">
        <v>624</v>
      </c>
      <c r="F1669" t="s">
        <v>623</v>
      </c>
      <c r="G1669">
        <v>2027</v>
      </c>
      <c r="H1669" s="6">
        <v>224215.4</v>
      </c>
      <c r="I1669" s="5">
        <f t="shared" si="26"/>
        <v>2.6977609120327095E-2</v>
      </c>
    </row>
    <row r="1670" spans="1:9" x14ac:dyDescent="0.2">
      <c r="A1670" t="s">
        <v>90</v>
      </c>
      <c r="B1670" t="str">
        <f>_xlfn.XLOOKUP(A1670,'Country Code &amp; Info'!A:A,'Country Code &amp; Info'!B:B)</f>
        <v>Slovak Republic</v>
      </c>
      <c r="C1670" t="s">
        <v>626</v>
      </c>
      <c r="D1670" t="s">
        <v>625</v>
      </c>
      <c r="E1670" t="s">
        <v>624</v>
      </c>
      <c r="F1670" t="s">
        <v>623</v>
      </c>
      <c r="G1670">
        <v>2028</v>
      </c>
      <c r="H1670" s="6">
        <v>230123.2</v>
      </c>
      <c r="I1670" s="5">
        <f t="shared" si="26"/>
        <v>2.63487699774414E-2</v>
      </c>
    </row>
    <row r="1671" spans="1:9" x14ac:dyDescent="0.2">
      <c r="A1671" t="s">
        <v>90</v>
      </c>
      <c r="B1671" t="str">
        <f>_xlfn.XLOOKUP(A1671,'Country Code &amp; Info'!A:A,'Country Code &amp; Info'!B:B)</f>
        <v>Slovak Republic</v>
      </c>
      <c r="C1671" t="s">
        <v>626</v>
      </c>
      <c r="D1671" t="s">
        <v>625</v>
      </c>
      <c r="E1671" t="s">
        <v>624</v>
      </c>
      <c r="F1671" t="s">
        <v>623</v>
      </c>
      <c r="G1671">
        <v>2029</v>
      </c>
      <c r="H1671" s="6">
        <v>236029.8</v>
      </c>
      <c r="I1671" s="5">
        <f t="shared" si="26"/>
        <v>2.5667120916100572E-2</v>
      </c>
    </row>
    <row r="1672" spans="1:9" x14ac:dyDescent="0.2">
      <c r="A1672" t="s">
        <v>90</v>
      </c>
      <c r="B1672" t="str">
        <f>_xlfn.XLOOKUP(A1672,'Country Code &amp; Info'!A:A,'Country Code &amp; Info'!B:B)</f>
        <v>Slovak Republic</v>
      </c>
      <c r="C1672" t="s">
        <v>626</v>
      </c>
      <c r="D1672" t="s">
        <v>625</v>
      </c>
      <c r="E1672" t="s">
        <v>624</v>
      </c>
      <c r="F1672" t="s">
        <v>623</v>
      </c>
      <c r="G1672">
        <v>2030</v>
      </c>
      <c r="H1672" s="6">
        <v>241908.2</v>
      </c>
      <c r="I1672" s="5">
        <f t="shared" si="26"/>
        <v>2.4905329750734895E-2</v>
      </c>
    </row>
    <row r="1673" spans="1:9" x14ac:dyDescent="0.2">
      <c r="A1673" t="s">
        <v>90</v>
      </c>
      <c r="B1673" t="str">
        <f>_xlfn.XLOOKUP(A1673,'Country Code &amp; Info'!A:A,'Country Code &amp; Info'!B:B)</f>
        <v>Slovak Republic</v>
      </c>
      <c r="C1673" t="s">
        <v>626</v>
      </c>
      <c r="D1673" t="s">
        <v>625</v>
      </c>
      <c r="E1673" t="s">
        <v>624</v>
      </c>
      <c r="F1673" t="s">
        <v>623</v>
      </c>
      <c r="G1673">
        <v>2031</v>
      </c>
      <c r="H1673" s="6">
        <v>247726.2</v>
      </c>
      <c r="I1673" s="5">
        <f t="shared" si="26"/>
        <v>2.4050445582249891E-2</v>
      </c>
    </row>
    <row r="1674" spans="1:9" x14ac:dyDescent="0.2">
      <c r="A1674" t="s">
        <v>90</v>
      </c>
      <c r="B1674" t="str">
        <f>_xlfn.XLOOKUP(A1674,'Country Code &amp; Info'!A:A,'Country Code &amp; Info'!B:B)</f>
        <v>Slovak Republic</v>
      </c>
      <c r="C1674" t="s">
        <v>626</v>
      </c>
      <c r="D1674" t="s">
        <v>625</v>
      </c>
      <c r="E1674" t="s">
        <v>624</v>
      </c>
      <c r="F1674" t="s">
        <v>623</v>
      </c>
      <c r="G1674">
        <v>2032</v>
      </c>
      <c r="H1674" s="6">
        <v>253476.2</v>
      </c>
      <c r="I1674" s="5">
        <f t="shared" si="26"/>
        <v>2.3211109684805331E-2</v>
      </c>
    </row>
    <row r="1675" spans="1:9" x14ac:dyDescent="0.2">
      <c r="A1675" t="s">
        <v>90</v>
      </c>
      <c r="B1675" t="str">
        <f>_xlfn.XLOOKUP(A1675,'Country Code &amp; Info'!A:A,'Country Code &amp; Info'!B:B)</f>
        <v>Slovak Republic</v>
      </c>
      <c r="C1675" t="s">
        <v>626</v>
      </c>
      <c r="D1675" t="s">
        <v>625</v>
      </c>
      <c r="E1675" t="s">
        <v>624</v>
      </c>
      <c r="F1675" t="s">
        <v>623</v>
      </c>
      <c r="G1675">
        <v>2033</v>
      </c>
      <c r="H1675" s="6">
        <v>259128.4</v>
      </c>
      <c r="I1675" s="5">
        <f t="shared" si="26"/>
        <v>2.2298740473464473E-2</v>
      </c>
    </row>
    <row r="1676" spans="1:9" x14ac:dyDescent="0.2">
      <c r="A1676" t="s">
        <v>90</v>
      </c>
      <c r="B1676" t="str">
        <f>_xlfn.XLOOKUP(A1676,'Country Code &amp; Info'!A:A,'Country Code &amp; Info'!B:B)</f>
        <v>Slovak Republic</v>
      </c>
      <c r="C1676" t="s">
        <v>626</v>
      </c>
      <c r="D1676" t="s">
        <v>625</v>
      </c>
      <c r="E1676" t="s">
        <v>624</v>
      </c>
      <c r="F1676" t="s">
        <v>623</v>
      </c>
      <c r="G1676">
        <v>2034</v>
      </c>
      <c r="H1676" s="6">
        <v>264666.90000000002</v>
      </c>
      <c r="I1676" s="5">
        <f t="shared" si="26"/>
        <v>2.137357387302985E-2</v>
      </c>
    </row>
    <row r="1677" spans="1:9" x14ac:dyDescent="0.2">
      <c r="A1677" t="s">
        <v>90</v>
      </c>
      <c r="B1677" t="str">
        <f>_xlfn.XLOOKUP(A1677,'Country Code &amp; Info'!A:A,'Country Code &amp; Info'!B:B)</f>
        <v>Slovak Republic</v>
      </c>
      <c r="C1677" t="s">
        <v>626</v>
      </c>
      <c r="D1677" t="s">
        <v>625</v>
      </c>
      <c r="E1677" t="s">
        <v>624</v>
      </c>
      <c r="F1677" t="s">
        <v>623</v>
      </c>
      <c r="G1677">
        <v>2035</v>
      </c>
      <c r="H1677" s="6">
        <v>270087.09999999998</v>
      </c>
      <c r="I1677" s="5">
        <f t="shared" si="26"/>
        <v>2.0479327033338768E-2</v>
      </c>
    </row>
    <row r="1678" spans="1:9" x14ac:dyDescent="0.2">
      <c r="A1678" t="s">
        <v>90</v>
      </c>
      <c r="B1678" t="str">
        <f>_xlfn.XLOOKUP(A1678,'Country Code &amp; Info'!A:A,'Country Code &amp; Info'!B:B)</f>
        <v>Slovak Republic</v>
      </c>
      <c r="C1678" t="s">
        <v>626</v>
      </c>
      <c r="D1678" t="s">
        <v>625</v>
      </c>
      <c r="E1678" t="s">
        <v>624</v>
      </c>
      <c r="F1678" t="s">
        <v>623</v>
      </c>
      <c r="G1678">
        <v>2036</v>
      </c>
      <c r="H1678" s="6">
        <v>275393.7</v>
      </c>
      <c r="I1678" s="5">
        <f t="shared" si="26"/>
        <v>1.964773586002444E-2</v>
      </c>
    </row>
    <row r="1679" spans="1:9" x14ac:dyDescent="0.2">
      <c r="A1679" t="s">
        <v>90</v>
      </c>
      <c r="B1679" t="str">
        <f>_xlfn.XLOOKUP(A1679,'Country Code &amp; Info'!A:A,'Country Code &amp; Info'!B:B)</f>
        <v>Slovak Republic</v>
      </c>
      <c r="C1679" t="s">
        <v>626</v>
      </c>
      <c r="D1679" t="s">
        <v>625</v>
      </c>
      <c r="E1679" t="s">
        <v>624</v>
      </c>
      <c r="F1679" t="s">
        <v>623</v>
      </c>
      <c r="G1679">
        <v>2037</v>
      </c>
      <c r="H1679" s="6">
        <v>280566.90000000002</v>
      </c>
      <c r="I1679" s="5">
        <f t="shared" si="26"/>
        <v>1.8784743441843554E-2</v>
      </c>
    </row>
    <row r="1680" spans="1:9" x14ac:dyDescent="0.2">
      <c r="A1680" t="s">
        <v>90</v>
      </c>
      <c r="B1680" t="str">
        <f>_xlfn.XLOOKUP(A1680,'Country Code &amp; Info'!A:A,'Country Code &amp; Info'!B:B)</f>
        <v>Slovak Republic</v>
      </c>
      <c r="C1680" t="s">
        <v>626</v>
      </c>
      <c r="D1680" t="s">
        <v>625</v>
      </c>
      <c r="E1680" t="s">
        <v>624</v>
      </c>
      <c r="F1680" t="s">
        <v>623</v>
      </c>
      <c r="G1680">
        <v>2038</v>
      </c>
      <c r="H1680" s="6">
        <v>285616</v>
      </c>
      <c r="I1680" s="5">
        <f t="shared" si="26"/>
        <v>1.7996064396762268E-2</v>
      </c>
    </row>
    <row r="1681" spans="1:9" x14ac:dyDescent="0.2">
      <c r="A1681" t="s">
        <v>90</v>
      </c>
      <c r="B1681" t="str">
        <f>_xlfn.XLOOKUP(A1681,'Country Code &amp; Info'!A:A,'Country Code &amp; Info'!B:B)</f>
        <v>Slovak Republic</v>
      </c>
      <c r="C1681" t="s">
        <v>626</v>
      </c>
      <c r="D1681" t="s">
        <v>625</v>
      </c>
      <c r="E1681" t="s">
        <v>624</v>
      </c>
      <c r="F1681" t="s">
        <v>623</v>
      </c>
      <c r="G1681">
        <v>2039</v>
      </c>
      <c r="H1681" s="6">
        <v>290559.8</v>
      </c>
      <c r="I1681" s="5">
        <f t="shared" si="26"/>
        <v>1.7309254383507833E-2</v>
      </c>
    </row>
    <row r="1682" spans="1:9" x14ac:dyDescent="0.2">
      <c r="A1682" t="s">
        <v>90</v>
      </c>
      <c r="B1682" t="str">
        <f>_xlfn.XLOOKUP(A1682,'Country Code &amp; Info'!A:A,'Country Code &amp; Info'!B:B)</f>
        <v>Slovak Republic</v>
      </c>
      <c r="C1682" t="s">
        <v>626</v>
      </c>
      <c r="D1682" t="s">
        <v>625</v>
      </c>
      <c r="E1682" t="s">
        <v>624</v>
      </c>
      <c r="F1682" t="s">
        <v>623</v>
      </c>
      <c r="G1682">
        <v>2040</v>
      </c>
      <c r="H1682" s="6">
        <v>295424.90000000002</v>
      </c>
      <c r="I1682" s="5">
        <f t="shared" si="26"/>
        <v>1.6743885423930127E-2</v>
      </c>
    </row>
    <row r="1683" spans="1:9" x14ac:dyDescent="0.2">
      <c r="A1683" t="s">
        <v>90</v>
      </c>
      <c r="B1683" t="str">
        <f>_xlfn.XLOOKUP(A1683,'Country Code &amp; Info'!A:A,'Country Code &amp; Info'!B:B)</f>
        <v>Slovak Republic</v>
      </c>
      <c r="C1683" t="s">
        <v>626</v>
      </c>
      <c r="D1683" t="s">
        <v>625</v>
      </c>
      <c r="E1683" t="s">
        <v>624</v>
      </c>
      <c r="F1683" t="s">
        <v>623</v>
      </c>
      <c r="G1683">
        <v>2041</v>
      </c>
      <c r="H1683" s="6">
        <v>300238.7</v>
      </c>
      <c r="I1683" s="5">
        <f t="shared" si="26"/>
        <v>1.6294496503172162E-2</v>
      </c>
    </row>
    <row r="1684" spans="1:9" x14ac:dyDescent="0.2">
      <c r="A1684" t="s">
        <v>90</v>
      </c>
      <c r="B1684" t="str">
        <f>_xlfn.XLOOKUP(A1684,'Country Code &amp; Info'!A:A,'Country Code &amp; Info'!B:B)</f>
        <v>Slovak Republic</v>
      </c>
      <c r="C1684" t="s">
        <v>626</v>
      </c>
      <c r="D1684" t="s">
        <v>625</v>
      </c>
      <c r="E1684" t="s">
        <v>624</v>
      </c>
      <c r="F1684" t="s">
        <v>623</v>
      </c>
      <c r="G1684">
        <v>2042</v>
      </c>
      <c r="H1684" s="6">
        <v>305016.8</v>
      </c>
      <c r="I1684" s="5">
        <f t="shared" si="26"/>
        <v>1.5914337492135333E-2</v>
      </c>
    </row>
    <row r="1685" spans="1:9" x14ac:dyDescent="0.2">
      <c r="A1685" t="s">
        <v>90</v>
      </c>
      <c r="B1685" t="str">
        <f>_xlfn.XLOOKUP(A1685,'Country Code &amp; Info'!A:A,'Country Code &amp; Info'!B:B)</f>
        <v>Slovak Republic</v>
      </c>
      <c r="C1685" t="s">
        <v>626</v>
      </c>
      <c r="D1685" t="s">
        <v>625</v>
      </c>
      <c r="E1685" t="s">
        <v>624</v>
      </c>
      <c r="F1685" t="s">
        <v>623</v>
      </c>
      <c r="G1685">
        <v>2043</v>
      </c>
      <c r="H1685" s="6">
        <v>309766.8</v>
      </c>
      <c r="I1685" s="5">
        <f t="shared" si="26"/>
        <v>1.5572912705136277E-2</v>
      </c>
    </row>
    <row r="1686" spans="1:9" x14ac:dyDescent="0.2">
      <c r="A1686" t="s">
        <v>90</v>
      </c>
      <c r="B1686" t="str">
        <f>_xlfn.XLOOKUP(A1686,'Country Code &amp; Info'!A:A,'Country Code &amp; Info'!B:B)</f>
        <v>Slovak Republic</v>
      </c>
      <c r="C1686" t="s">
        <v>626</v>
      </c>
      <c r="D1686" t="s">
        <v>625</v>
      </c>
      <c r="E1686" t="s">
        <v>624</v>
      </c>
      <c r="F1686" t="s">
        <v>623</v>
      </c>
      <c r="G1686">
        <v>2044</v>
      </c>
      <c r="H1686" s="6">
        <v>314492.3</v>
      </c>
      <c r="I1686" s="5">
        <f t="shared" si="26"/>
        <v>1.5255024102001968E-2</v>
      </c>
    </row>
    <row r="1687" spans="1:9" x14ac:dyDescent="0.2">
      <c r="A1687" t="s">
        <v>90</v>
      </c>
      <c r="B1687" t="str">
        <f>_xlfn.XLOOKUP(A1687,'Country Code &amp; Info'!A:A,'Country Code &amp; Info'!B:B)</f>
        <v>Slovak Republic</v>
      </c>
      <c r="C1687" t="s">
        <v>626</v>
      </c>
      <c r="D1687" t="s">
        <v>625</v>
      </c>
      <c r="E1687" t="s">
        <v>624</v>
      </c>
      <c r="F1687" t="s">
        <v>623</v>
      </c>
      <c r="G1687">
        <v>2045</v>
      </c>
      <c r="H1687" s="6">
        <v>319194.5</v>
      </c>
      <c r="I1687" s="5">
        <f t="shared" si="26"/>
        <v>1.4951717418836719E-2</v>
      </c>
    </row>
    <row r="1688" spans="1:9" x14ac:dyDescent="0.2">
      <c r="A1688" t="s">
        <v>90</v>
      </c>
      <c r="B1688" t="str">
        <f>_xlfn.XLOOKUP(A1688,'Country Code &amp; Info'!A:A,'Country Code &amp; Info'!B:B)</f>
        <v>Slovak Republic</v>
      </c>
      <c r="C1688" t="s">
        <v>626</v>
      </c>
      <c r="D1688" t="s">
        <v>625</v>
      </c>
      <c r="E1688" t="s">
        <v>624</v>
      </c>
      <c r="F1688" t="s">
        <v>623</v>
      </c>
      <c r="G1688">
        <v>2046</v>
      </c>
      <c r="H1688" s="6">
        <v>323873.3</v>
      </c>
      <c r="I1688" s="5">
        <f t="shared" si="26"/>
        <v>1.4658147305169678E-2</v>
      </c>
    </row>
    <row r="1689" spans="1:9" x14ac:dyDescent="0.2">
      <c r="A1689" t="s">
        <v>90</v>
      </c>
      <c r="B1689" t="str">
        <f>_xlfn.XLOOKUP(A1689,'Country Code &amp; Info'!A:A,'Country Code &amp; Info'!B:B)</f>
        <v>Slovak Republic</v>
      </c>
      <c r="C1689" t="s">
        <v>626</v>
      </c>
      <c r="D1689" t="s">
        <v>625</v>
      </c>
      <c r="E1689" t="s">
        <v>624</v>
      </c>
      <c r="F1689" t="s">
        <v>623</v>
      </c>
      <c r="G1689">
        <v>2047</v>
      </c>
      <c r="H1689" s="6">
        <v>328557.40000000002</v>
      </c>
      <c r="I1689" s="5">
        <f t="shared" si="26"/>
        <v>1.446275441661915E-2</v>
      </c>
    </row>
    <row r="1690" spans="1:9" x14ac:dyDescent="0.2">
      <c r="A1690" t="s">
        <v>90</v>
      </c>
      <c r="B1690" t="str">
        <f>_xlfn.XLOOKUP(A1690,'Country Code &amp; Info'!A:A,'Country Code &amp; Info'!B:B)</f>
        <v>Slovak Republic</v>
      </c>
      <c r="C1690" t="s">
        <v>626</v>
      </c>
      <c r="D1690" t="s">
        <v>625</v>
      </c>
      <c r="E1690" t="s">
        <v>624</v>
      </c>
      <c r="F1690" t="s">
        <v>623</v>
      </c>
      <c r="G1690">
        <v>2048</v>
      </c>
      <c r="H1690" s="6">
        <v>333239.8</v>
      </c>
      <c r="I1690" s="5">
        <f t="shared" si="26"/>
        <v>1.4251391081132159E-2</v>
      </c>
    </row>
    <row r="1691" spans="1:9" x14ac:dyDescent="0.2">
      <c r="A1691" t="s">
        <v>90</v>
      </c>
      <c r="B1691" t="str">
        <f>_xlfn.XLOOKUP(A1691,'Country Code &amp; Info'!A:A,'Country Code &amp; Info'!B:B)</f>
        <v>Slovak Republic</v>
      </c>
      <c r="C1691" t="s">
        <v>626</v>
      </c>
      <c r="D1691" t="s">
        <v>625</v>
      </c>
      <c r="E1691" t="s">
        <v>624</v>
      </c>
      <c r="F1691" t="s">
        <v>623</v>
      </c>
      <c r="G1691">
        <v>2049</v>
      </c>
      <c r="H1691" s="6">
        <v>337916.2</v>
      </c>
      <c r="I1691" s="5">
        <f t="shared" si="26"/>
        <v>1.4033137698438169E-2</v>
      </c>
    </row>
    <row r="1692" spans="1:9" x14ac:dyDescent="0.2">
      <c r="A1692" t="s">
        <v>90</v>
      </c>
      <c r="B1692" t="str">
        <f>_xlfn.XLOOKUP(A1692,'Country Code &amp; Info'!A:A,'Country Code &amp; Info'!B:B)</f>
        <v>Slovak Republic</v>
      </c>
      <c r="C1692" t="s">
        <v>626</v>
      </c>
      <c r="D1692" t="s">
        <v>625</v>
      </c>
      <c r="E1692" t="s">
        <v>624</v>
      </c>
      <c r="F1692" t="s">
        <v>623</v>
      </c>
      <c r="G1692">
        <v>2050</v>
      </c>
      <c r="H1692" s="6">
        <v>342590.8</v>
      </c>
      <c r="I1692" s="5">
        <f t="shared" si="26"/>
        <v>1.3833607267127013E-2</v>
      </c>
    </row>
    <row r="1693" spans="1:9" x14ac:dyDescent="0.2">
      <c r="A1693" t="s">
        <v>90</v>
      </c>
      <c r="B1693" t="str">
        <f>_xlfn.XLOOKUP(A1693,'Country Code &amp; Info'!A:A,'Country Code &amp; Info'!B:B)</f>
        <v>Slovak Republic</v>
      </c>
      <c r="C1693" t="s">
        <v>626</v>
      </c>
      <c r="D1693" t="s">
        <v>625</v>
      </c>
      <c r="E1693" t="s">
        <v>624</v>
      </c>
      <c r="F1693" t="s">
        <v>623</v>
      </c>
      <c r="G1693">
        <v>2051</v>
      </c>
      <c r="H1693" s="6">
        <v>347278.2</v>
      </c>
      <c r="I1693" s="5">
        <f t="shared" si="26"/>
        <v>1.3682212131791216E-2</v>
      </c>
    </row>
    <row r="1694" spans="1:9" x14ac:dyDescent="0.2">
      <c r="A1694" t="s">
        <v>90</v>
      </c>
      <c r="B1694" t="str">
        <f>_xlfn.XLOOKUP(A1694,'Country Code &amp; Info'!A:A,'Country Code &amp; Info'!B:B)</f>
        <v>Slovak Republic</v>
      </c>
      <c r="C1694" t="s">
        <v>626</v>
      </c>
      <c r="D1694" t="s">
        <v>625</v>
      </c>
      <c r="E1694" t="s">
        <v>624</v>
      </c>
      <c r="F1694" t="s">
        <v>623</v>
      </c>
      <c r="G1694">
        <v>2052</v>
      </c>
      <c r="H1694" s="6">
        <v>351971.1</v>
      </c>
      <c r="I1694" s="5">
        <f t="shared" si="26"/>
        <v>1.3513373427989306E-2</v>
      </c>
    </row>
    <row r="1695" spans="1:9" x14ac:dyDescent="0.2">
      <c r="A1695" t="s">
        <v>90</v>
      </c>
      <c r="B1695" t="str">
        <f>_xlfn.XLOOKUP(A1695,'Country Code &amp; Info'!A:A,'Country Code &amp; Info'!B:B)</f>
        <v>Slovak Republic</v>
      </c>
      <c r="C1695" t="s">
        <v>626</v>
      </c>
      <c r="D1695" t="s">
        <v>625</v>
      </c>
      <c r="E1695" t="s">
        <v>624</v>
      </c>
      <c r="F1695" t="s">
        <v>623</v>
      </c>
      <c r="G1695">
        <v>2053</v>
      </c>
      <c r="H1695" s="6">
        <v>356704.5</v>
      </c>
      <c r="I1695" s="5">
        <f t="shared" si="26"/>
        <v>1.3448263223884149E-2</v>
      </c>
    </row>
    <row r="1696" spans="1:9" x14ac:dyDescent="0.2">
      <c r="A1696" t="s">
        <v>90</v>
      </c>
      <c r="B1696" t="str">
        <f>_xlfn.XLOOKUP(A1696,'Country Code &amp; Info'!A:A,'Country Code &amp; Info'!B:B)</f>
        <v>Slovak Republic</v>
      </c>
      <c r="C1696" t="s">
        <v>626</v>
      </c>
      <c r="D1696" t="s">
        <v>625</v>
      </c>
      <c r="E1696" t="s">
        <v>624</v>
      </c>
      <c r="F1696" t="s">
        <v>623</v>
      </c>
      <c r="G1696">
        <v>2054</v>
      </c>
      <c r="H1696" s="6">
        <v>361514.7</v>
      </c>
      <c r="I1696" s="5">
        <f t="shared" si="26"/>
        <v>1.3485111626009738E-2</v>
      </c>
    </row>
    <row r="1697" spans="1:9" x14ac:dyDescent="0.2">
      <c r="A1697" t="s">
        <v>90</v>
      </c>
      <c r="B1697" t="str">
        <f>_xlfn.XLOOKUP(A1697,'Country Code &amp; Info'!A:A,'Country Code &amp; Info'!B:B)</f>
        <v>Slovak Republic</v>
      </c>
      <c r="C1697" t="s">
        <v>626</v>
      </c>
      <c r="D1697" t="s">
        <v>625</v>
      </c>
      <c r="E1697" t="s">
        <v>624</v>
      </c>
      <c r="F1697" t="s">
        <v>623</v>
      </c>
      <c r="G1697">
        <v>2055</v>
      </c>
      <c r="H1697" s="6">
        <v>366435.5</v>
      </c>
      <c r="I1697" s="5">
        <f t="shared" si="26"/>
        <v>1.361161800612809E-2</v>
      </c>
    </row>
    <row r="1698" spans="1:9" x14ac:dyDescent="0.2">
      <c r="A1698" t="s">
        <v>90</v>
      </c>
      <c r="B1698" t="str">
        <f>_xlfn.XLOOKUP(A1698,'Country Code &amp; Info'!A:A,'Country Code &amp; Info'!B:B)</f>
        <v>Slovak Republic</v>
      </c>
      <c r="C1698" t="s">
        <v>626</v>
      </c>
      <c r="D1698" t="s">
        <v>625</v>
      </c>
      <c r="E1698" t="s">
        <v>624</v>
      </c>
      <c r="F1698" t="s">
        <v>623</v>
      </c>
      <c r="G1698">
        <v>2056</v>
      </c>
      <c r="H1698" s="6">
        <v>371480.5</v>
      </c>
      <c r="I1698" s="5">
        <f t="shared" si="26"/>
        <v>1.3767770862812112E-2</v>
      </c>
    </row>
    <row r="1699" spans="1:9" x14ac:dyDescent="0.2">
      <c r="A1699" t="s">
        <v>90</v>
      </c>
      <c r="B1699" t="str">
        <f>_xlfn.XLOOKUP(A1699,'Country Code &amp; Info'!A:A,'Country Code &amp; Info'!B:B)</f>
        <v>Slovak Republic</v>
      </c>
      <c r="C1699" t="s">
        <v>626</v>
      </c>
      <c r="D1699" t="s">
        <v>625</v>
      </c>
      <c r="E1699" t="s">
        <v>624</v>
      </c>
      <c r="F1699" t="s">
        <v>623</v>
      </c>
      <c r="G1699">
        <v>2057</v>
      </c>
      <c r="H1699" s="6">
        <v>376642.3</v>
      </c>
      <c r="I1699" s="5">
        <f t="shared" si="26"/>
        <v>1.3895211188743373E-2</v>
      </c>
    </row>
    <row r="1700" spans="1:9" x14ac:dyDescent="0.2">
      <c r="A1700" t="s">
        <v>90</v>
      </c>
      <c r="B1700" t="str">
        <f>_xlfn.XLOOKUP(A1700,'Country Code &amp; Info'!A:A,'Country Code &amp; Info'!B:B)</f>
        <v>Slovak Republic</v>
      </c>
      <c r="C1700" t="s">
        <v>626</v>
      </c>
      <c r="D1700" t="s">
        <v>625</v>
      </c>
      <c r="E1700" t="s">
        <v>624</v>
      </c>
      <c r="F1700" t="s">
        <v>623</v>
      </c>
      <c r="G1700">
        <v>2058</v>
      </c>
      <c r="H1700" s="6">
        <v>381902.7</v>
      </c>
      <c r="I1700" s="5">
        <f t="shared" si="26"/>
        <v>1.3966567217755577E-2</v>
      </c>
    </row>
    <row r="1701" spans="1:9" x14ac:dyDescent="0.2">
      <c r="A1701" t="s">
        <v>90</v>
      </c>
      <c r="B1701" t="str">
        <f>_xlfn.XLOOKUP(A1701,'Country Code &amp; Info'!A:A,'Country Code &amp; Info'!B:B)</f>
        <v>Slovak Republic</v>
      </c>
      <c r="C1701" t="s">
        <v>626</v>
      </c>
      <c r="D1701" t="s">
        <v>625</v>
      </c>
      <c r="E1701" t="s">
        <v>624</v>
      </c>
      <c r="F1701" t="s">
        <v>623</v>
      </c>
      <c r="G1701">
        <v>2059</v>
      </c>
      <c r="H1701" s="6">
        <v>387237</v>
      </c>
      <c r="I1701" s="5">
        <f t="shared" si="26"/>
        <v>1.3967693865479358E-2</v>
      </c>
    </row>
    <row r="1702" spans="1:9" x14ac:dyDescent="0.2">
      <c r="A1702" t="s">
        <v>90</v>
      </c>
      <c r="B1702" t="str">
        <f>_xlfn.XLOOKUP(A1702,'Country Code &amp; Info'!A:A,'Country Code &amp; Info'!B:B)</f>
        <v>Slovak Republic</v>
      </c>
      <c r="C1702" t="s">
        <v>626</v>
      </c>
      <c r="D1702" t="s">
        <v>625</v>
      </c>
      <c r="E1702" t="s">
        <v>624</v>
      </c>
      <c r="F1702" t="s">
        <v>623</v>
      </c>
      <c r="G1702">
        <v>2060</v>
      </c>
      <c r="H1702" s="6">
        <v>392617.4</v>
      </c>
      <c r="I1702" s="5">
        <f t="shared" si="26"/>
        <v>1.3894333444376405E-2</v>
      </c>
    </row>
    <row r="1703" spans="1:9" x14ac:dyDescent="0.2">
      <c r="A1703" t="s">
        <v>392</v>
      </c>
      <c r="B1703" t="str">
        <f>_xlfn.XLOOKUP(A1703,'Country Code &amp; Info'!A:A,'Country Code &amp; Info'!B:B)</f>
        <v>Spain</v>
      </c>
      <c r="C1703" t="s">
        <v>626</v>
      </c>
      <c r="D1703" t="s">
        <v>625</v>
      </c>
      <c r="E1703" t="s">
        <v>624</v>
      </c>
      <c r="F1703" t="s">
        <v>623</v>
      </c>
      <c r="G1703">
        <v>1990</v>
      </c>
      <c r="H1703" s="6">
        <v>907747.860208228</v>
      </c>
      <c r="I1703" s="5">
        <f t="shared" si="26"/>
        <v>0</v>
      </c>
    </row>
    <row r="1704" spans="1:9" x14ac:dyDescent="0.2">
      <c r="A1704" t="s">
        <v>392</v>
      </c>
      <c r="B1704" t="str">
        <f>_xlfn.XLOOKUP(A1704,'Country Code &amp; Info'!A:A,'Country Code &amp; Info'!B:B)</f>
        <v>Spain</v>
      </c>
      <c r="C1704" t="s">
        <v>626</v>
      </c>
      <c r="D1704" t="s">
        <v>625</v>
      </c>
      <c r="E1704" t="s">
        <v>624</v>
      </c>
      <c r="F1704" t="s">
        <v>623</v>
      </c>
      <c r="G1704">
        <v>1991</v>
      </c>
      <c r="H1704" s="6">
        <v>930831.91430226702</v>
      </c>
      <c r="I1704" s="5">
        <f t="shared" si="26"/>
        <v>2.5430028652167591E-2</v>
      </c>
    </row>
    <row r="1705" spans="1:9" x14ac:dyDescent="0.2">
      <c r="A1705" t="s">
        <v>392</v>
      </c>
      <c r="B1705" t="str">
        <f>_xlfn.XLOOKUP(A1705,'Country Code &amp; Info'!A:A,'Country Code &amp; Info'!B:B)</f>
        <v>Spain</v>
      </c>
      <c r="C1705" t="s">
        <v>626</v>
      </c>
      <c r="D1705" t="s">
        <v>625</v>
      </c>
      <c r="E1705" t="s">
        <v>624</v>
      </c>
      <c r="F1705" t="s">
        <v>623</v>
      </c>
      <c r="G1705">
        <v>1992</v>
      </c>
      <c r="H1705" s="6">
        <v>939494.85861768504</v>
      </c>
      <c r="I1705" s="5">
        <f t="shared" si="26"/>
        <v>9.3066687790905878E-3</v>
      </c>
    </row>
    <row r="1706" spans="1:9" x14ac:dyDescent="0.2">
      <c r="A1706" t="s">
        <v>392</v>
      </c>
      <c r="B1706" t="str">
        <f>_xlfn.XLOOKUP(A1706,'Country Code &amp; Info'!A:A,'Country Code &amp; Info'!B:B)</f>
        <v>Spain</v>
      </c>
      <c r="C1706" t="s">
        <v>626</v>
      </c>
      <c r="D1706" t="s">
        <v>625</v>
      </c>
      <c r="E1706" t="s">
        <v>624</v>
      </c>
      <c r="F1706" t="s">
        <v>623</v>
      </c>
      <c r="G1706">
        <v>1993</v>
      </c>
      <c r="H1706" s="6">
        <v>929804.06947763602</v>
      </c>
      <c r="I1706" s="5">
        <f t="shared" si="26"/>
        <v>-1.0314893212196474E-2</v>
      </c>
    </row>
    <row r="1707" spans="1:9" x14ac:dyDescent="0.2">
      <c r="A1707" t="s">
        <v>392</v>
      </c>
      <c r="B1707" t="str">
        <f>_xlfn.XLOOKUP(A1707,'Country Code &amp; Info'!A:A,'Country Code &amp; Info'!B:B)</f>
        <v>Spain</v>
      </c>
      <c r="C1707" t="s">
        <v>626</v>
      </c>
      <c r="D1707" t="s">
        <v>625</v>
      </c>
      <c r="E1707" t="s">
        <v>624</v>
      </c>
      <c r="F1707" t="s">
        <v>623</v>
      </c>
      <c r="G1707">
        <v>1994</v>
      </c>
      <c r="H1707" s="6">
        <v>951954.12544842402</v>
      </c>
      <c r="I1707" s="5">
        <f t="shared" si="26"/>
        <v>2.3822283315270809E-2</v>
      </c>
    </row>
    <row r="1708" spans="1:9" x14ac:dyDescent="0.2">
      <c r="A1708" t="s">
        <v>392</v>
      </c>
      <c r="B1708" t="str">
        <f>_xlfn.XLOOKUP(A1708,'Country Code &amp; Info'!A:A,'Country Code &amp; Info'!B:B)</f>
        <v>Spain</v>
      </c>
      <c r="C1708" t="s">
        <v>626</v>
      </c>
      <c r="D1708" t="s">
        <v>625</v>
      </c>
      <c r="E1708" t="s">
        <v>624</v>
      </c>
      <c r="F1708" t="s">
        <v>623</v>
      </c>
      <c r="G1708">
        <v>1995</v>
      </c>
      <c r="H1708" s="6">
        <v>978211.09182719002</v>
      </c>
      <c r="I1708" s="5">
        <f t="shared" si="26"/>
        <v>2.7582176154126614E-2</v>
      </c>
    </row>
    <row r="1709" spans="1:9" x14ac:dyDescent="0.2">
      <c r="A1709" t="s">
        <v>392</v>
      </c>
      <c r="B1709" t="str">
        <f>_xlfn.XLOOKUP(A1709,'Country Code &amp; Info'!A:A,'Country Code &amp; Info'!B:B)</f>
        <v>Spain</v>
      </c>
      <c r="C1709" t="s">
        <v>626</v>
      </c>
      <c r="D1709" t="s">
        <v>625</v>
      </c>
      <c r="E1709" t="s">
        <v>624</v>
      </c>
      <c r="F1709" t="s">
        <v>623</v>
      </c>
      <c r="G1709">
        <v>1996</v>
      </c>
      <c r="H1709" s="6">
        <v>1004374.74467665</v>
      </c>
      <c r="I1709" s="5">
        <f t="shared" si="26"/>
        <v>2.6746428320076898E-2</v>
      </c>
    </row>
    <row r="1710" spans="1:9" x14ac:dyDescent="0.2">
      <c r="A1710" t="s">
        <v>392</v>
      </c>
      <c r="B1710" t="str">
        <f>_xlfn.XLOOKUP(A1710,'Country Code &amp; Info'!A:A,'Country Code &amp; Info'!B:B)</f>
        <v>Spain</v>
      </c>
      <c r="C1710" t="s">
        <v>626</v>
      </c>
      <c r="D1710" t="s">
        <v>625</v>
      </c>
      <c r="E1710" t="s">
        <v>624</v>
      </c>
      <c r="F1710" t="s">
        <v>623</v>
      </c>
      <c r="G1710">
        <v>1997</v>
      </c>
      <c r="H1710" s="6">
        <v>1041435.1004337399</v>
      </c>
      <c r="I1710" s="5">
        <f t="shared" si="26"/>
        <v>3.6898932349221036E-2</v>
      </c>
    </row>
    <row r="1711" spans="1:9" x14ac:dyDescent="0.2">
      <c r="A1711" t="s">
        <v>392</v>
      </c>
      <c r="B1711" t="str">
        <f>_xlfn.XLOOKUP(A1711,'Country Code &amp; Info'!A:A,'Country Code &amp; Info'!B:B)</f>
        <v>Spain</v>
      </c>
      <c r="C1711" t="s">
        <v>626</v>
      </c>
      <c r="D1711" t="s">
        <v>625</v>
      </c>
      <c r="E1711" t="s">
        <v>624</v>
      </c>
      <c r="F1711" t="s">
        <v>623</v>
      </c>
      <c r="G1711">
        <v>1998</v>
      </c>
      <c r="H1711" s="6">
        <v>1086276.2583301901</v>
      </c>
      <c r="I1711" s="5">
        <f t="shared" si="26"/>
        <v>4.3057083324514966E-2</v>
      </c>
    </row>
    <row r="1712" spans="1:9" x14ac:dyDescent="0.2">
      <c r="A1712" t="s">
        <v>392</v>
      </c>
      <c r="B1712" t="str">
        <f>_xlfn.XLOOKUP(A1712,'Country Code &amp; Info'!A:A,'Country Code &amp; Info'!B:B)</f>
        <v>Spain</v>
      </c>
      <c r="C1712" t="s">
        <v>626</v>
      </c>
      <c r="D1712" t="s">
        <v>625</v>
      </c>
      <c r="E1712" t="s">
        <v>624</v>
      </c>
      <c r="F1712" t="s">
        <v>623</v>
      </c>
      <c r="G1712">
        <v>1999</v>
      </c>
      <c r="H1712" s="6">
        <v>1134994.7368468</v>
      </c>
      <c r="I1712" s="5">
        <f t="shared" si="26"/>
        <v>4.4849068681201976E-2</v>
      </c>
    </row>
    <row r="1713" spans="1:9" x14ac:dyDescent="0.2">
      <c r="A1713" t="s">
        <v>392</v>
      </c>
      <c r="B1713" t="str">
        <f>_xlfn.XLOOKUP(A1713,'Country Code &amp; Info'!A:A,'Country Code &amp; Info'!B:B)</f>
        <v>Spain</v>
      </c>
      <c r="C1713" t="s">
        <v>626</v>
      </c>
      <c r="D1713" t="s">
        <v>625</v>
      </c>
      <c r="E1713" t="s">
        <v>624</v>
      </c>
      <c r="F1713" t="s">
        <v>623</v>
      </c>
      <c r="G1713">
        <v>2000</v>
      </c>
      <c r="H1713" s="6">
        <v>1195025.7388772999</v>
      </c>
      <c r="I1713" s="5">
        <f t="shared" si="26"/>
        <v>5.289099595058544E-2</v>
      </c>
    </row>
    <row r="1714" spans="1:9" x14ac:dyDescent="0.2">
      <c r="A1714" t="s">
        <v>392</v>
      </c>
      <c r="B1714" t="str">
        <f>_xlfn.XLOOKUP(A1714,'Country Code &amp; Info'!A:A,'Country Code &amp; Info'!B:B)</f>
        <v>Spain</v>
      </c>
      <c r="C1714" t="s">
        <v>626</v>
      </c>
      <c r="D1714" t="s">
        <v>625</v>
      </c>
      <c r="E1714" t="s">
        <v>624</v>
      </c>
      <c r="F1714" t="s">
        <v>623</v>
      </c>
      <c r="G1714">
        <v>2001</v>
      </c>
      <c r="H1714" s="6">
        <v>1242839.6010418299</v>
      </c>
      <c r="I1714" s="5">
        <f t="shared" si="26"/>
        <v>4.0010738354012476E-2</v>
      </c>
    </row>
    <row r="1715" spans="1:9" x14ac:dyDescent="0.2">
      <c r="A1715" t="s">
        <v>392</v>
      </c>
      <c r="B1715" t="str">
        <f>_xlfn.XLOOKUP(A1715,'Country Code &amp; Info'!A:A,'Country Code &amp; Info'!B:B)</f>
        <v>Spain</v>
      </c>
      <c r="C1715" t="s">
        <v>626</v>
      </c>
      <c r="D1715" t="s">
        <v>625</v>
      </c>
      <c r="E1715" t="s">
        <v>624</v>
      </c>
      <c r="F1715" t="s">
        <v>623</v>
      </c>
      <c r="G1715">
        <v>2002</v>
      </c>
      <c r="H1715" s="6">
        <v>1278631.8416387099</v>
      </c>
      <c r="I1715" s="5">
        <f t="shared" si="26"/>
        <v>2.8798760971951998E-2</v>
      </c>
    </row>
    <row r="1716" spans="1:9" x14ac:dyDescent="0.2">
      <c r="A1716" t="s">
        <v>392</v>
      </c>
      <c r="B1716" t="str">
        <f>_xlfn.XLOOKUP(A1716,'Country Code &amp; Info'!A:A,'Country Code &amp; Info'!B:B)</f>
        <v>Spain</v>
      </c>
      <c r="C1716" t="s">
        <v>626</v>
      </c>
      <c r="D1716" t="s">
        <v>625</v>
      </c>
      <c r="E1716" t="s">
        <v>624</v>
      </c>
      <c r="F1716" t="s">
        <v>623</v>
      </c>
      <c r="G1716">
        <v>2003</v>
      </c>
      <c r="H1716" s="6">
        <v>1319389.14550129</v>
      </c>
      <c r="I1716" s="5">
        <f t="shared" si="26"/>
        <v>3.1875714756442353E-2</v>
      </c>
    </row>
    <row r="1717" spans="1:9" x14ac:dyDescent="0.2">
      <c r="A1717" t="s">
        <v>392</v>
      </c>
      <c r="B1717" t="str">
        <f>_xlfn.XLOOKUP(A1717,'Country Code &amp; Info'!A:A,'Country Code &amp; Info'!B:B)</f>
        <v>Spain</v>
      </c>
      <c r="C1717" t="s">
        <v>626</v>
      </c>
      <c r="D1717" t="s">
        <v>625</v>
      </c>
      <c r="E1717" t="s">
        <v>624</v>
      </c>
      <c r="F1717" t="s">
        <v>623</v>
      </c>
      <c r="G1717">
        <v>2004</v>
      </c>
      <c r="H1717" s="6">
        <v>1361169.4782064899</v>
      </c>
      <c r="I1717" s="5">
        <f t="shared" si="26"/>
        <v>3.1666421425140534E-2</v>
      </c>
    </row>
    <row r="1718" spans="1:9" x14ac:dyDescent="0.2">
      <c r="A1718" t="s">
        <v>392</v>
      </c>
      <c r="B1718" t="str">
        <f>_xlfn.XLOOKUP(A1718,'Country Code &amp; Info'!A:A,'Country Code &amp; Info'!B:B)</f>
        <v>Spain</v>
      </c>
      <c r="C1718" t="s">
        <v>626</v>
      </c>
      <c r="D1718" t="s">
        <v>625</v>
      </c>
      <c r="E1718" t="s">
        <v>624</v>
      </c>
      <c r="F1718" t="s">
        <v>623</v>
      </c>
      <c r="G1718">
        <v>2005</v>
      </c>
      <c r="H1718" s="6">
        <v>1411847.27037454</v>
      </c>
      <c r="I1718" s="5">
        <f t="shared" si="26"/>
        <v>3.7231067093000281E-2</v>
      </c>
    </row>
    <row r="1719" spans="1:9" x14ac:dyDescent="0.2">
      <c r="A1719" t="s">
        <v>392</v>
      </c>
      <c r="B1719" t="str">
        <f>_xlfn.XLOOKUP(A1719,'Country Code &amp; Info'!A:A,'Country Code &amp; Info'!B:B)</f>
        <v>Spain</v>
      </c>
      <c r="C1719" t="s">
        <v>626</v>
      </c>
      <c r="D1719" t="s">
        <v>625</v>
      </c>
      <c r="E1719" t="s">
        <v>624</v>
      </c>
      <c r="F1719" t="s">
        <v>623</v>
      </c>
      <c r="G1719">
        <v>2006</v>
      </c>
      <c r="H1719" s="6">
        <v>1470779.5146440801</v>
      </c>
      <c r="I1719" s="5">
        <f t="shared" si="26"/>
        <v>4.174123186419898E-2</v>
      </c>
    </row>
    <row r="1720" spans="1:9" x14ac:dyDescent="0.2">
      <c r="A1720" t="s">
        <v>392</v>
      </c>
      <c r="B1720" t="str">
        <f>_xlfn.XLOOKUP(A1720,'Country Code &amp; Info'!A:A,'Country Code &amp; Info'!B:B)</f>
        <v>Spain</v>
      </c>
      <c r="C1720" t="s">
        <v>626</v>
      </c>
      <c r="D1720" t="s">
        <v>625</v>
      </c>
      <c r="E1720" t="s">
        <v>624</v>
      </c>
      <c r="F1720" t="s">
        <v>623</v>
      </c>
      <c r="G1720">
        <v>2007</v>
      </c>
      <c r="H1720" s="6">
        <v>1526213.08288528</v>
      </c>
      <c r="I1720" s="5">
        <f t="shared" si="26"/>
        <v>3.7689924077175085E-2</v>
      </c>
    </row>
    <row r="1721" spans="1:9" x14ac:dyDescent="0.2">
      <c r="A1721" t="s">
        <v>392</v>
      </c>
      <c r="B1721" t="str">
        <f>_xlfn.XLOOKUP(A1721,'Country Code &amp; Info'!A:A,'Country Code &amp; Info'!B:B)</f>
        <v>Spain</v>
      </c>
      <c r="C1721" t="s">
        <v>626</v>
      </c>
      <c r="D1721" t="s">
        <v>625</v>
      </c>
      <c r="E1721" t="s">
        <v>624</v>
      </c>
      <c r="F1721" t="s">
        <v>623</v>
      </c>
      <c r="G1721">
        <v>2008</v>
      </c>
      <c r="H1721" s="6">
        <v>1543269.9890793201</v>
      </c>
      <c r="I1721" s="5">
        <f t="shared" si="26"/>
        <v>1.1175966439623375E-2</v>
      </c>
    </row>
    <row r="1722" spans="1:9" x14ac:dyDescent="0.2">
      <c r="A1722" t="s">
        <v>392</v>
      </c>
      <c r="B1722" t="str">
        <f>_xlfn.XLOOKUP(A1722,'Country Code &amp; Info'!A:A,'Country Code &amp; Info'!B:B)</f>
        <v>Spain</v>
      </c>
      <c r="C1722" t="s">
        <v>626</v>
      </c>
      <c r="D1722" t="s">
        <v>625</v>
      </c>
      <c r="E1722" t="s">
        <v>624</v>
      </c>
      <c r="F1722" t="s">
        <v>623</v>
      </c>
      <c r="G1722">
        <v>2009</v>
      </c>
      <c r="H1722" s="6">
        <v>1488118.6831702001</v>
      </c>
      <c r="I1722" s="5">
        <f t="shared" si="26"/>
        <v>-3.5736654181956817E-2</v>
      </c>
    </row>
    <row r="1723" spans="1:9" x14ac:dyDescent="0.2">
      <c r="A1723" t="s">
        <v>392</v>
      </c>
      <c r="B1723" t="str">
        <f>_xlfn.XLOOKUP(A1723,'Country Code &amp; Info'!A:A,'Country Code &amp; Info'!B:B)</f>
        <v>Spain</v>
      </c>
      <c r="C1723" t="s">
        <v>626</v>
      </c>
      <c r="D1723" t="s">
        <v>625</v>
      </c>
      <c r="E1723" t="s">
        <v>624</v>
      </c>
      <c r="F1723" t="s">
        <v>623</v>
      </c>
      <c r="G1723">
        <v>2010</v>
      </c>
      <c r="H1723" s="6">
        <v>1488327.9703627599</v>
      </c>
      <c r="I1723" s="5">
        <f t="shared" si="26"/>
        <v>1.4063877762349186E-4</v>
      </c>
    </row>
    <row r="1724" spans="1:9" x14ac:dyDescent="0.2">
      <c r="A1724" t="s">
        <v>392</v>
      </c>
      <c r="B1724" t="str">
        <f>_xlfn.XLOOKUP(A1724,'Country Code &amp; Info'!A:A,'Country Code &amp; Info'!B:B)</f>
        <v>Spain</v>
      </c>
      <c r="C1724" t="s">
        <v>626</v>
      </c>
      <c r="D1724" t="s">
        <v>625</v>
      </c>
      <c r="E1724" t="s">
        <v>624</v>
      </c>
      <c r="F1724" t="s">
        <v>623</v>
      </c>
      <c r="G1724">
        <v>2011</v>
      </c>
      <c r="H1724" s="6">
        <v>1473463.07213295</v>
      </c>
      <c r="I1724" s="5">
        <f t="shared" si="26"/>
        <v>-9.9876495811517252E-3</v>
      </c>
    </row>
    <row r="1725" spans="1:9" x14ac:dyDescent="0.2">
      <c r="A1725" t="s">
        <v>392</v>
      </c>
      <c r="B1725" t="str">
        <f>_xlfn.XLOOKUP(A1725,'Country Code &amp; Info'!A:A,'Country Code &amp; Info'!B:B)</f>
        <v>Spain</v>
      </c>
      <c r="C1725" t="s">
        <v>626</v>
      </c>
      <c r="D1725" t="s">
        <v>625</v>
      </c>
      <c r="E1725" t="s">
        <v>624</v>
      </c>
      <c r="F1725" t="s">
        <v>623</v>
      </c>
      <c r="G1725">
        <v>2012</v>
      </c>
      <c r="H1725" s="6">
        <v>1430323.7495655101</v>
      </c>
      <c r="I1725" s="5">
        <f t="shared" si="26"/>
        <v>-2.9277505071771071E-2</v>
      </c>
    </row>
    <row r="1726" spans="1:9" x14ac:dyDescent="0.2">
      <c r="A1726" t="s">
        <v>392</v>
      </c>
      <c r="B1726" t="str">
        <f>_xlfn.XLOOKUP(A1726,'Country Code &amp; Info'!A:A,'Country Code &amp; Info'!B:B)</f>
        <v>Spain</v>
      </c>
      <c r="C1726" t="s">
        <v>626</v>
      </c>
      <c r="D1726" t="s">
        <v>625</v>
      </c>
      <c r="E1726" t="s">
        <v>624</v>
      </c>
      <c r="F1726" t="s">
        <v>623</v>
      </c>
      <c r="G1726">
        <v>2013</v>
      </c>
      <c r="H1726" s="6">
        <v>1405926.64584803</v>
      </c>
      <c r="I1726" s="5">
        <f t="shared" si="26"/>
        <v>-1.7057050003463359E-2</v>
      </c>
    </row>
    <row r="1727" spans="1:9" x14ac:dyDescent="0.2">
      <c r="A1727" t="s">
        <v>392</v>
      </c>
      <c r="B1727" t="str">
        <f>_xlfn.XLOOKUP(A1727,'Country Code &amp; Info'!A:A,'Country Code &amp; Info'!B:B)</f>
        <v>Spain</v>
      </c>
      <c r="C1727" t="s">
        <v>626</v>
      </c>
      <c r="D1727" t="s">
        <v>625</v>
      </c>
      <c r="E1727" t="s">
        <v>624</v>
      </c>
      <c r="F1727" t="s">
        <v>623</v>
      </c>
      <c r="G1727">
        <v>2014</v>
      </c>
      <c r="H1727" s="6">
        <v>1425328.3947324499</v>
      </c>
      <c r="I1727" s="5">
        <f t="shared" si="26"/>
        <v>1.3799972382426251E-2</v>
      </c>
    </row>
    <row r="1728" spans="1:9" x14ac:dyDescent="0.2">
      <c r="A1728" t="s">
        <v>392</v>
      </c>
      <c r="B1728" t="str">
        <f>_xlfn.XLOOKUP(A1728,'Country Code &amp; Info'!A:A,'Country Code &amp; Info'!B:B)</f>
        <v>Spain</v>
      </c>
      <c r="C1728" t="s">
        <v>626</v>
      </c>
      <c r="D1728" t="s">
        <v>625</v>
      </c>
      <c r="E1728" t="s">
        <v>624</v>
      </c>
      <c r="F1728" t="s">
        <v>623</v>
      </c>
      <c r="G1728">
        <v>2015</v>
      </c>
      <c r="H1728" s="6">
        <v>1474249.2759944999</v>
      </c>
      <c r="I1728" s="5">
        <f t="shared" si="26"/>
        <v>3.4322533279239842E-2</v>
      </c>
    </row>
    <row r="1729" spans="1:9" x14ac:dyDescent="0.2">
      <c r="A1729" t="s">
        <v>392</v>
      </c>
      <c r="B1729" t="str">
        <f>_xlfn.XLOOKUP(A1729,'Country Code &amp; Info'!A:A,'Country Code &amp; Info'!B:B)</f>
        <v>Spain</v>
      </c>
      <c r="C1729" t="s">
        <v>626</v>
      </c>
      <c r="D1729" t="s">
        <v>625</v>
      </c>
      <c r="E1729" t="s">
        <v>624</v>
      </c>
      <c r="F1729" t="s">
        <v>623</v>
      </c>
      <c r="G1729">
        <v>2016</v>
      </c>
      <c r="H1729" s="6">
        <v>1522523.0192269001</v>
      </c>
      <c r="I1729" s="5">
        <f t="shared" si="26"/>
        <v>3.2744627396771531E-2</v>
      </c>
    </row>
    <row r="1730" spans="1:9" x14ac:dyDescent="0.2">
      <c r="A1730" t="s">
        <v>392</v>
      </c>
      <c r="B1730" t="str">
        <f>_xlfn.XLOOKUP(A1730,'Country Code &amp; Info'!A:A,'Country Code &amp; Info'!B:B)</f>
        <v>Spain</v>
      </c>
      <c r="C1730" t="s">
        <v>626</v>
      </c>
      <c r="D1730" t="s">
        <v>625</v>
      </c>
      <c r="E1730" t="s">
        <v>624</v>
      </c>
      <c r="F1730" t="s">
        <v>623</v>
      </c>
      <c r="G1730">
        <v>2017</v>
      </c>
      <c r="H1730" s="6">
        <v>1568987.52975516</v>
      </c>
      <c r="I1730" s="5">
        <f t="shared" si="26"/>
        <v>3.0518100509149271E-2</v>
      </c>
    </row>
    <row r="1731" spans="1:9" x14ac:dyDescent="0.2">
      <c r="A1731" t="s">
        <v>392</v>
      </c>
      <c r="B1731" t="str">
        <f>_xlfn.XLOOKUP(A1731,'Country Code &amp; Info'!A:A,'Country Code &amp; Info'!B:B)</f>
        <v>Spain</v>
      </c>
      <c r="C1731" t="s">
        <v>626</v>
      </c>
      <c r="D1731" t="s">
        <v>625</v>
      </c>
      <c r="E1731" t="s">
        <v>624</v>
      </c>
      <c r="F1731" t="s">
        <v>623</v>
      </c>
      <c r="G1731">
        <v>2018</v>
      </c>
      <c r="H1731" s="6">
        <v>1613017.6422615401</v>
      </c>
      <c r="I1731" s="5">
        <f t="shared" ref="I1731:I1794" si="27">IF(A1731=A1730, H1731/H1730-1, 0)</f>
        <v>2.806275491128396E-2</v>
      </c>
    </row>
    <row r="1732" spans="1:9" x14ac:dyDescent="0.2">
      <c r="A1732" t="s">
        <v>392</v>
      </c>
      <c r="B1732" t="str">
        <f>_xlfn.XLOOKUP(A1732,'Country Code &amp; Info'!A:A,'Country Code &amp; Info'!B:B)</f>
        <v>Spain</v>
      </c>
      <c r="C1732" t="s">
        <v>626</v>
      </c>
      <c r="D1732" t="s">
        <v>625</v>
      </c>
      <c r="E1732" t="s">
        <v>624</v>
      </c>
      <c r="F1732" t="s">
        <v>623</v>
      </c>
      <c r="G1732">
        <v>2019</v>
      </c>
      <c r="H1732" s="6">
        <v>1651137.3770508999</v>
      </c>
      <c r="I1732" s="5">
        <f t="shared" si="27"/>
        <v>2.363255911814699E-2</v>
      </c>
    </row>
    <row r="1733" spans="1:9" x14ac:dyDescent="0.2">
      <c r="A1733" t="s">
        <v>392</v>
      </c>
      <c r="B1733" t="str">
        <f>_xlfn.XLOOKUP(A1733,'Country Code &amp; Info'!A:A,'Country Code &amp; Info'!B:B)</f>
        <v>Spain</v>
      </c>
      <c r="C1733" t="s">
        <v>626</v>
      </c>
      <c r="D1733" t="s">
        <v>625</v>
      </c>
      <c r="E1733" t="s">
        <v>624</v>
      </c>
      <c r="F1733" t="s">
        <v>623</v>
      </c>
      <c r="G1733">
        <v>2020</v>
      </c>
      <c r="H1733" s="6">
        <v>1671748</v>
      </c>
      <c r="I1733" s="5">
        <f t="shared" si="27"/>
        <v>1.248268208058656E-2</v>
      </c>
    </row>
    <row r="1734" spans="1:9" x14ac:dyDescent="0.2">
      <c r="A1734" t="s">
        <v>392</v>
      </c>
      <c r="B1734" t="str">
        <f>_xlfn.XLOOKUP(A1734,'Country Code &amp; Info'!A:A,'Country Code &amp; Info'!B:B)</f>
        <v>Spain</v>
      </c>
      <c r="C1734" t="s">
        <v>626</v>
      </c>
      <c r="D1734" t="s">
        <v>625</v>
      </c>
      <c r="E1734" t="s">
        <v>624</v>
      </c>
      <c r="F1734" t="s">
        <v>623</v>
      </c>
      <c r="G1734">
        <v>2021</v>
      </c>
      <c r="H1734" s="6">
        <v>1688704</v>
      </c>
      <c r="I1734" s="5">
        <f t="shared" si="27"/>
        <v>1.0142677006343082E-2</v>
      </c>
    </row>
    <row r="1735" spans="1:9" x14ac:dyDescent="0.2">
      <c r="A1735" t="s">
        <v>392</v>
      </c>
      <c r="B1735" t="str">
        <f>_xlfn.XLOOKUP(A1735,'Country Code &amp; Info'!A:A,'Country Code &amp; Info'!B:B)</f>
        <v>Spain</v>
      </c>
      <c r="C1735" t="s">
        <v>626</v>
      </c>
      <c r="D1735" t="s">
        <v>625</v>
      </c>
      <c r="E1735" t="s">
        <v>624</v>
      </c>
      <c r="F1735" t="s">
        <v>623</v>
      </c>
      <c r="G1735">
        <v>2022</v>
      </c>
      <c r="H1735" s="6">
        <v>1705933</v>
      </c>
      <c r="I1735" s="5">
        <f t="shared" si="27"/>
        <v>1.0202498484044531E-2</v>
      </c>
    </row>
    <row r="1736" spans="1:9" x14ac:dyDescent="0.2">
      <c r="A1736" t="s">
        <v>392</v>
      </c>
      <c r="B1736" t="str">
        <f>_xlfn.XLOOKUP(A1736,'Country Code &amp; Info'!A:A,'Country Code &amp; Info'!B:B)</f>
        <v>Spain</v>
      </c>
      <c r="C1736" t="s">
        <v>626</v>
      </c>
      <c r="D1736" t="s">
        <v>625</v>
      </c>
      <c r="E1736" t="s">
        <v>624</v>
      </c>
      <c r="F1736" t="s">
        <v>623</v>
      </c>
      <c r="G1736">
        <v>2023</v>
      </c>
      <c r="H1736" s="6">
        <v>1724619</v>
      </c>
      <c r="I1736" s="5">
        <f t="shared" si="27"/>
        <v>1.0953536862233104E-2</v>
      </c>
    </row>
    <row r="1737" spans="1:9" x14ac:dyDescent="0.2">
      <c r="A1737" t="s">
        <v>392</v>
      </c>
      <c r="B1737" t="str">
        <f>_xlfn.XLOOKUP(A1737,'Country Code &amp; Info'!A:A,'Country Code &amp; Info'!B:B)</f>
        <v>Spain</v>
      </c>
      <c r="C1737" t="s">
        <v>626</v>
      </c>
      <c r="D1737" t="s">
        <v>625</v>
      </c>
      <c r="E1737" t="s">
        <v>624</v>
      </c>
      <c r="F1737" t="s">
        <v>623</v>
      </c>
      <c r="G1737">
        <v>2024</v>
      </c>
      <c r="H1737" s="6">
        <v>1744982</v>
      </c>
      <c r="I1737" s="5">
        <f t="shared" si="27"/>
        <v>1.1807245542348799E-2</v>
      </c>
    </row>
    <row r="1738" spans="1:9" x14ac:dyDescent="0.2">
      <c r="A1738" t="s">
        <v>392</v>
      </c>
      <c r="B1738" t="str">
        <f>_xlfn.XLOOKUP(A1738,'Country Code &amp; Info'!A:A,'Country Code &amp; Info'!B:B)</f>
        <v>Spain</v>
      </c>
      <c r="C1738" t="s">
        <v>626</v>
      </c>
      <c r="D1738" t="s">
        <v>625</v>
      </c>
      <c r="E1738" t="s">
        <v>624</v>
      </c>
      <c r="F1738" t="s">
        <v>623</v>
      </c>
      <c r="G1738">
        <v>2025</v>
      </c>
      <c r="H1738" s="6">
        <v>1766838</v>
      </c>
      <c r="I1738" s="5">
        <f t="shared" si="27"/>
        <v>1.2525057565063724E-2</v>
      </c>
    </row>
    <row r="1739" spans="1:9" x14ac:dyDescent="0.2">
      <c r="A1739" t="s">
        <v>392</v>
      </c>
      <c r="B1739" t="str">
        <f>_xlfn.XLOOKUP(A1739,'Country Code &amp; Info'!A:A,'Country Code &amp; Info'!B:B)</f>
        <v>Spain</v>
      </c>
      <c r="C1739" t="s">
        <v>626</v>
      </c>
      <c r="D1739" t="s">
        <v>625</v>
      </c>
      <c r="E1739" t="s">
        <v>624</v>
      </c>
      <c r="F1739" t="s">
        <v>623</v>
      </c>
      <c r="G1739">
        <v>2026</v>
      </c>
      <c r="H1739" s="6">
        <v>1789912</v>
      </c>
      <c r="I1739" s="5">
        <f t="shared" si="27"/>
        <v>1.3059488193031932E-2</v>
      </c>
    </row>
    <row r="1740" spans="1:9" x14ac:dyDescent="0.2">
      <c r="A1740" t="s">
        <v>392</v>
      </c>
      <c r="B1740" t="str">
        <f>_xlfn.XLOOKUP(A1740,'Country Code &amp; Info'!A:A,'Country Code &amp; Info'!B:B)</f>
        <v>Spain</v>
      </c>
      <c r="C1740" t="s">
        <v>626</v>
      </c>
      <c r="D1740" t="s">
        <v>625</v>
      </c>
      <c r="E1740" t="s">
        <v>624</v>
      </c>
      <c r="F1740" t="s">
        <v>623</v>
      </c>
      <c r="G1740">
        <v>2027</v>
      </c>
      <c r="H1740" s="6">
        <v>1813963</v>
      </c>
      <c r="I1740" s="5">
        <f t="shared" si="27"/>
        <v>1.343697343780037E-2</v>
      </c>
    </row>
    <row r="1741" spans="1:9" x14ac:dyDescent="0.2">
      <c r="A1741" t="s">
        <v>392</v>
      </c>
      <c r="B1741" t="str">
        <f>_xlfn.XLOOKUP(A1741,'Country Code &amp; Info'!A:A,'Country Code &amp; Info'!B:B)</f>
        <v>Spain</v>
      </c>
      <c r="C1741" t="s">
        <v>626</v>
      </c>
      <c r="D1741" t="s">
        <v>625</v>
      </c>
      <c r="E1741" t="s">
        <v>624</v>
      </c>
      <c r="F1741" t="s">
        <v>623</v>
      </c>
      <c r="G1741">
        <v>2028</v>
      </c>
      <c r="H1741" s="6">
        <v>1838758</v>
      </c>
      <c r="I1741" s="5">
        <f t="shared" si="27"/>
        <v>1.3668966787084402E-2</v>
      </c>
    </row>
    <row r="1742" spans="1:9" x14ac:dyDescent="0.2">
      <c r="A1742" t="s">
        <v>392</v>
      </c>
      <c r="B1742" t="str">
        <f>_xlfn.XLOOKUP(A1742,'Country Code &amp; Info'!A:A,'Country Code &amp; Info'!B:B)</f>
        <v>Spain</v>
      </c>
      <c r="C1742" t="s">
        <v>626</v>
      </c>
      <c r="D1742" t="s">
        <v>625</v>
      </c>
      <c r="E1742" t="s">
        <v>624</v>
      </c>
      <c r="F1742" t="s">
        <v>623</v>
      </c>
      <c r="G1742">
        <v>2029</v>
      </c>
      <c r="H1742" s="6">
        <v>1864064</v>
      </c>
      <c r="I1742" s="5">
        <f t="shared" si="27"/>
        <v>1.3762550591214229E-2</v>
      </c>
    </row>
    <row r="1743" spans="1:9" x14ac:dyDescent="0.2">
      <c r="A1743" t="s">
        <v>392</v>
      </c>
      <c r="B1743" t="str">
        <f>_xlfn.XLOOKUP(A1743,'Country Code &amp; Info'!A:A,'Country Code &amp; Info'!B:B)</f>
        <v>Spain</v>
      </c>
      <c r="C1743" t="s">
        <v>626</v>
      </c>
      <c r="D1743" t="s">
        <v>625</v>
      </c>
      <c r="E1743" t="s">
        <v>624</v>
      </c>
      <c r="F1743" t="s">
        <v>623</v>
      </c>
      <c r="G1743">
        <v>2030</v>
      </c>
      <c r="H1743" s="6">
        <v>1889672</v>
      </c>
      <c r="I1743" s="5">
        <f t="shared" si="27"/>
        <v>1.3737725743322216E-2</v>
      </c>
    </row>
    <row r="1744" spans="1:9" x14ac:dyDescent="0.2">
      <c r="A1744" t="s">
        <v>392</v>
      </c>
      <c r="B1744" t="str">
        <f>_xlfn.XLOOKUP(A1744,'Country Code &amp; Info'!A:A,'Country Code &amp; Info'!B:B)</f>
        <v>Spain</v>
      </c>
      <c r="C1744" t="s">
        <v>626</v>
      </c>
      <c r="D1744" t="s">
        <v>625</v>
      </c>
      <c r="E1744" t="s">
        <v>624</v>
      </c>
      <c r="F1744" t="s">
        <v>623</v>
      </c>
      <c r="G1744">
        <v>2031</v>
      </c>
      <c r="H1744" s="6">
        <v>1915409</v>
      </c>
      <c r="I1744" s="5">
        <f t="shared" si="27"/>
        <v>1.3619823969450717E-2</v>
      </c>
    </row>
    <row r="1745" spans="1:9" x14ac:dyDescent="0.2">
      <c r="A1745" t="s">
        <v>392</v>
      </c>
      <c r="B1745" t="str">
        <f>_xlfn.XLOOKUP(A1745,'Country Code &amp; Info'!A:A,'Country Code &amp; Info'!B:B)</f>
        <v>Spain</v>
      </c>
      <c r="C1745" t="s">
        <v>626</v>
      </c>
      <c r="D1745" t="s">
        <v>625</v>
      </c>
      <c r="E1745" t="s">
        <v>624</v>
      </c>
      <c r="F1745" t="s">
        <v>623</v>
      </c>
      <c r="G1745">
        <v>2032</v>
      </c>
      <c r="H1745" s="6">
        <v>1941124</v>
      </c>
      <c r="I1745" s="5">
        <f t="shared" si="27"/>
        <v>1.3425331091166504E-2</v>
      </c>
    </row>
    <row r="1746" spans="1:9" x14ac:dyDescent="0.2">
      <c r="A1746" t="s">
        <v>392</v>
      </c>
      <c r="B1746" t="str">
        <f>_xlfn.XLOOKUP(A1746,'Country Code &amp; Info'!A:A,'Country Code &amp; Info'!B:B)</f>
        <v>Spain</v>
      </c>
      <c r="C1746" t="s">
        <v>626</v>
      </c>
      <c r="D1746" t="s">
        <v>625</v>
      </c>
      <c r="E1746" t="s">
        <v>624</v>
      </c>
      <c r="F1746" t="s">
        <v>623</v>
      </c>
      <c r="G1746">
        <v>2033</v>
      </c>
      <c r="H1746" s="6">
        <v>1966673</v>
      </c>
      <c r="I1746" s="5">
        <f t="shared" si="27"/>
        <v>1.3161961832422797E-2</v>
      </c>
    </row>
    <row r="1747" spans="1:9" x14ac:dyDescent="0.2">
      <c r="A1747" t="s">
        <v>392</v>
      </c>
      <c r="B1747" t="str">
        <f>_xlfn.XLOOKUP(A1747,'Country Code &amp; Info'!A:A,'Country Code &amp; Info'!B:B)</f>
        <v>Spain</v>
      </c>
      <c r="C1747" t="s">
        <v>626</v>
      </c>
      <c r="D1747" t="s">
        <v>625</v>
      </c>
      <c r="E1747" t="s">
        <v>624</v>
      </c>
      <c r="F1747" t="s">
        <v>623</v>
      </c>
      <c r="G1747">
        <v>2034</v>
      </c>
      <c r="H1747" s="6">
        <v>1991943</v>
      </c>
      <c r="I1747" s="5">
        <f t="shared" si="27"/>
        <v>1.2849111163879323E-2</v>
      </c>
    </row>
    <row r="1748" spans="1:9" x14ac:dyDescent="0.2">
      <c r="A1748" t="s">
        <v>392</v>
      </c>
      <c r="B1748" t="str">
        <f>_xlfn.XLOOKUP(A1748,'Country Code &amp; Info'!A:A,'Country Code &amp; Info'!B:B)</f>
        <v>Spain</v>
      </c>
      <c r="C1748" t="s">
        <v>626</v>
      </c>
      <c r="D1748" t="s">
        <v>625</v>
      </c>
      <c r="E1748" t="s">
        <v>624</v>
      </c>
      <c r="F1748" t="s">
        <v>623</v>
      </c>
      <c r="G1748">
        <v>2035</v>
      </c>
      <c r="H1748" s="6">
        <v>2016873</v>
      </c>
      <c r="I1748" s="5">
        <f t="shared" si="27"/>
        <v>1.2515418362874842E-2</v>
      </c>
    </row>
    <row r="1749" spans="1:9" x14ac:dyDescent="0.2">
      <c r="A1749" t="s">
        <v>392</v>
      </c>
      <c r="B1749" t="str">
        <f>_xlfn.XLOOKUP(A1749,'Country Code &amp; Info'!A:A,'Country Code &amp; Info'!B:B)</f>
        <v>Spain</v>
      </c>
      <c r="C1749" t="s">
        <v>626</v>
      </c>
      <c r="D1749" t="s">
        <v>625</v>
      </c>
      <c r="E1749" t="s">
        <v>624</v>
      </c>
      <c r="F1749" t="s">
        <v>623</v>
      </c>
      <c r="G1749">
        <v>2036</v>
      </c>
      <c r="H1749" s="6">
        <v>2041469</v>
      </c>
      <c r="I1749" s="5">
        <f t="shared" si="27"/>
        <v>1.2195115904670262E-2</v>
      </c>
    </row>
    <row r="1750" spans="1:9" x14ac:dyDescent="0.2">
      <c r="A1750" t="s">
        <v>392</v>
      </c>
      <c r="B1750" t="str">
        <f>_xlfn.XLOOKUP(A1750,'Country Code &amp; Info'!A:A,'Country Code &amp; Info'!B:B)</f>
        <v>Spain</v>
      </c>
      <c r="C1750" t="s">
        <v>626</v>
      </c>
      <c r="D1750" t="s">
        <v>625</v>
      </c>
      <c r="E1750" t="s">
        <v>624</v>
      </c>
      <c r="F1750" t="s">
        <v>623</v>
      </c>
      <c r="G1750">
        <v>2037</v>
      </c>
      <c r="H1750" s="6">
        <v>2065619</v>
      </c>
      <c r="I1750" s="5">
        <f t="shared" si="27"/>
        <v>1.1829716738289919E-2</v>
      </c>
    </row>
    <row r="1751" spans="1:9" x14ac:dyDescent="0.2">
      <c r="A1751" t="s">
        <v>392</v>
      </c>
      <c r="B1751" t="str">
        <f>_xlfn.XLOOKUP(A1751,'Country Code &amp; Info'!A:A,'Country Code &amp; Info'!B:B)</f>
        <v>Spain</v>
      </c>
      <c r="C1751" t="s">
        <v>626</v>
      </c>
      <c r="D1751" t="s">
        <v>625</v>
      </c>
      <c r="E1751" t="s">
        <v>624</v>
      </c>
      <c r="F1751" t="s">
        <v>623</v>
      </c>
      <c r="G1751">
        <v>2038</v>
      </c>
      <c r="H1751" s="6">
        <v>2089457</v>
      </c>
      <c r="I1751" s="5">
        <f t="shared" si="27"/>
        <v>1.1540366350232034E-2</v>
      </c>
    </row>
    <row r="1752" spans="1:9" x14ac:dyDescent="0.2">
      <c r="A1752" t="s">
        <v>392</v>
      </c>
      <c r="B1752" t="str">
        <f>_xlfn.XLOOKUP(A1752,'Country Code &amp; Info'!A:A,'Country Code &amp; Info'!B:B)</f>
        <v>Spain</v>
      </c>
      <c r="C1752" t="s">
        <v>626</v>
      </c>
      <c r="D1752" t="s">
        <v>625</v>
      </c>
      <c r="E1752" t="s">
        <v>624</v>
      </c>
      <c r="F1752" t="s">
        <v>623</v>
      </c>
      <c r="G1752">
        <v>2039</v>
      </c>
      <c r="H1752" s="6">
        <v>2113190</v>
      </c>
      <c r="I1752" s="5">
        <f t="shared" si="27"/>
        <v>1.1358453416365988E-2</v>
      </c>
    </row>
    <row r="1753" spans="1:9" x14ac:dyDescent="0.2">
      <c r="A1753" t="s">
        <v>392</v>
      </c>
      <c r="B1753" t="str">
        <f>_xlfn.XLOOKUP(A1753,'Country Code &amp; Info'!A:A,'Country Code &amp; Info'!B:B)</f>
        <v>Spain</v>
      </c>
      <c r="C1753" t="s">
        <v>626</v>
      </c>
      <c r="D1753" t="s">
        <v>625</v>
      </c>
      <c r="E1753" t="s">
        <v>624</v>
      </c>
      <c r="F1753" t="s">
        <v>623</v>
      </c>
      <c r="G1753">
        <v>2040</v>
      </c>
      <c r="H1753" s="6">
        <v>2137078</v>
      </c>
      <c r="I1753" s="5">
        <f t="shared" si="27"/>
        <v>1.1304236722679883E-2</v>
      </c>
    </row>
    <row r="1754" spans="1:9" x14ac:dyDescent="0.2">
      <c r="A1754" t="s">
        <v>392</v>
      </c>
      <c r="B1754" t="str">
        <f>_xlfn.XLOOKUP(A1754,'Country Code &amp; Info'!A:A,'Country Code &amp; Info'!B:B)</f>
        <v>Spain</v>
      </c>
      <c r="C1754" t="s">
        <v>626</v>
      </c>
      <c r="D1754" t="s">
        <v>625</v>
      </c>
      <c r="E1754" t="s">
        <v>624</v>
      </c>
      <c r="F1754" t="s">
        <v>623</v>
      </c>
      <c r="G1754">
        <v>2041</v>
      </c>
      <c r="H1754" s="6">
        <v>2161398</v>
      </c>
      <c r="I1754" s="5">
        <f t="shared" si="27"/>
        <v>1.1380024500743602E-2</v>
      </c>
    </row>
    <row r="1755" spans="1:9" x14ac:dyDescent="0.2">
      <c r="A1755" t="s">
        <v>392</v>
      </c>
      <c r="B1755" t="str">
        <f>_xlfn.XLOOKUP(A1755,'Country Code &amp; Info'!A:A,'Country Code &amp; Info'!B:B)</f>
        <v>Spain</v>
      </c>
      <c r="C1755" t="s">
        <v>626</v>
      </c>
      <c r="D1755" t="s">
        <v>625</v>
      </c>
      <c r="E1755" t="s">
        <v>624</v>
      </c>
      <c r="F1755" t="s">
        <v>623</v>
      </c>
      <c r="G1755">
        <v>2042</v>
      </c>
      <c r="H1755" s="6">
        <v>2186416</v>
      </c>
      <c r="I1755" s="5">
        <f t="shared" si="27"/>
        <v>1.1574915864639435E-2</v>
      </c>
    </row>
    <row r="1756" spans="1:9" x14ac:dyDescent="0.2">
      <c r="A1756" t="s">
        <v>392</v>
      </c>
      <c r="B1756" t="str">
        <f>_xlfn.XLOOKUP(A1756,'Country Code &amp; Info'!A:A,'Country Code &amp; Info'!B:B)</f>
        <v>Spain</v>
      </c>
      <c r="C1756" t="s">
        <v>626</v>
      </c>
      <c r="D1756" t="s">
        <v>625</v>
      </c>
      <c r="E1756" t="s">
        <v>624</v>
      </c>
      <c r="F1756" t="s">
        <v>623</v>
      </c>
      <c r="G1756">
        <v>2043</v>
      </c>
      <c r="H1756" s="6">
        <v>2212411</v>
      </c>
      <c r="I1756" s="5">
        <f t="shared" si="27"/>
        <v>1.1889320239149459E-2</v>
      </c>
    </row>
    <row r="1757" spans="1:9" x14ac:dyDescent="0.2">
      <c r="A1757" t="s">
        <v>392</v>
      </c>
      <c r="B1757" t="str">
        <f>_xlfn.XLOOKUP(A1757,'Country Code &amp; Info'!A:A,'Country Code &amp; Info'!B:B)</f>
        <v>Spain</v>
      </c>
      <c r="C1757" t="s">
        <v>626</v>
      </c>
      <c r="D1757" t="s">
        <v>625</v>
      </c>
      <c r="E1757" t="s">
        <v>624</v>
      </c>
      <c r="F1757" t="s">
        <v>623</v>
      </c>
      <c r="G1757">
        <v>2044</v>
      </c>
      <c r="H1757" s="6">
        <v>2239692</v>
      </c>
      <c r="I1757" s="5">
        <f t="shared" si="27"/>
        <v>1.2330891502528196E-2</v>
      </c>
    </row>
    <row r="1758" spans="1:9" x14ac:dyDescent="0.2">
      <c r="A1758" t="s">
        <v>392</v>
      </c>
      <c r="B1758" t="str">
        <f>_xlfn.XLOOKUP(A1758,'Country Code &amp; Info'!A:A,'Country Code &amp; Info'!B:B)</f>
        <v>Spain</v>
      </c>
      <c r="C1758" t="s">
        <v>626</v>
      </c>
      <c r="D1758" t="s">
        <v>625</v>
      </c>
      <c r="E1758" t="s">
        <v>624</v>
      </c>
      <c r="F1758" t="s">
        <v>623</v>
      </c>
      <c r="G1758">
        <v>2045</v>
      </c>
      <c r="H1758" s="6">
        <v>2268577</v>
      </c>
      <c r="I1758" s="5">
        <f t="shared" si="27"/>
        <v>1.2896862604322434E-2</v>
      </c>
    </row>
    <row r="1759" spans="1:9" x14ac:dyDescent="0.2">
      <c r="A1759" t="s">
        <v>392</v>
      </c>
      <c r="B1759" t="str">
        <f>_xlfn.XLOOKUP(A1759,'Country Code &amp; Info'!A:A,'Country Code &amp; Info'!B:B)</f>
        <v>Spain</v>
      </c>
      <c r="C1759" t="s">
        <v>626</v>
      </c>
      <c r="D1759" t="s">
        <v>625</v>
      </c>
      <c r="E1759" t="s">
        <v>624</v>
      </c>
      <c r="F1759" t="s">
        <v>623</v>
      </c>
      <c r="G1759">
        <v>2046</v>
      </c>
      <c r="H1759" s="6">
        <v>2299357</v>
      </c>
      <c r="I1759" s="5">
        <f t="shared" si="27"/>
        <v>1.3567976753709576E-2</v>
      </c>
    </row>
    <row r="1760" spans="1:9" x14ac:dyDescent="0.2">
      <c r="A1760" t="s">
        <v>392</v>
      </c>
      <c r="B1760" t="str">
        <f>_xlfn.XLOOKUP(A1760,'Country Code &amp; Info'!A:A,'Country Code &amp; Info'!B:B)</f>
        <v>Spain</v>
      </c>
      <c r="C1760" t="s">
        <v>626</v>
      </c>
      <c r="D1760" t="s">
        <v>625</v>
      </c>
      <c r="E1760" t="s">
        <v>624</v>
      </c>
      <c r="F1760" t="s">
        <v>623</v>
      </c>
      <c r="G1760">
        <v>2047</v>
      </c>
      <c r="H1760" s="6">
        <v>2332210</v>
      </c>
      <c r="I1760" s="5">
        <f t="shared" si="27"/>
        <v>1.4287907445429404E-2</v>
      </c>
    </row>
    <row r="1761" spans="1:9" x14ac:dyDescent="0.2">
      <c r="A1761" t="s">
        <v>392</v>
      </c>
      <c r="B1761" t="str">
        <f>_xlfn.XLOOKUP(A1761,'Country Code &amp; Info'!A:A,'Country Code &amp; Info'!B:B)</f>
        <v>Spain</v>
      </c>
      <c r="C1761" t="s">
        <v>626</v>
      </c>
      <c r="D1761" t="s">
        <v>625</v>
      </c>
      <c r="E1761" t="s">
        <v>624</v>
      </c>
      <c r="F1761" t="s">
        <v>623</v>
      </c>
      <c r="G1761">
        <v>2048</v>
      </c>
      <c r="H1761" s="6">
        <v>2367247</v>
      </c>
      <c r="I1761" s="5">
        <f t="shared" si="27"/>
        <v>1.5023089687463909E-2</v>
      </c>
    </row>
    <row r="1762" spans="1:9" x14ac:dyDescent="0.2">
      <c r="A1762" t="s">
        <v>392</v>
      </c>
      <c r="B1762" t="str">
        <f>_xlfn.XLOOKUP(A1762,'Country Code &amp; Info'!A:A,'Country Code &amp; Info'!B:B)</f>
        <v>Spain</v>
      </c>
      <c r="C1762" t="s">
        <v>626</v>
      </c>
      <c r="D1762" t="s">
        <v>625</v>
      </c>
      <c r="E1762" t="s">
        <v>624</v>
      </c>
      <c r="F1762" t="s">
        <v>623</v>
      </c>
      <c r="G1762">
        <v>2049</v>
      </c>
      <c r="H1762" s="6">
        <v>2404570</v>
      </c>
      <c r="I1762" s="5">
        <f t="shared" si="27"/>
        <v>1.5766415587389115E-2</v>
      </c>
    </row>
    <row r="1763" spans="1:9" x14ac:dyDescent="0.2">
      <c r="A1763" t="s">
        <v>392</v>
      </c>
      <c r="B1763" t="str">
        <f>_xlfn.XLOOKUP(A1763,'Country Code &amp; Info'!A:A,'Country Code &amp; Info'!B:B)</f>
        <v>Spain</v>
      </c>
      <c r="C1763" t="s">
        <v>626</v>
      </c>
      <c r="D1763" t="s">
        <v>625</v>
      </c>
      <c r="E1763" t="s">
        <v>624</v>
      </c>
      <c r="F1763" t="s">
        <v>623</v>
      </c>
      <c r="G1763">
        <v>2050</v>
      </c>
      <c r="H1763" s="6">
        <v>2444307</v>
      </c>
      <c r="I1763" s="5">
        <f t="shared" si="27"/>
        <v>1.6525615806568306E-2</v>
      </c>
    </row>
    <row r="1764" spans="1:9" x14ac:dyDescent="0.2">
      <c r="A1764" t="s">
        <v>392</v>
      </c>
      <c r="B1764" t="str">
        <f>_xlfn.XLOOKUP(A1764,'Country Code &amp; Info'!A:A,'Country Code &amp; Info'!B:B)</f>
        <v>Spain</v>
      </c>
      <c r="C1764" t="s">
        <v>626</v>
      </c>
      <c r="D1764" t="s">
        <v>625</v>
      </c>
      <c r="E1764" t="s">
        <v>624</v>
      </c>
      <c r="F1764" t="s">
        <v>623</v>
      </c>
      <c r="G1764">
        <v>2051</v>
      </c>
      <c r="H1764" s="6">
        <v>2486596</v>
      </c>
      <c r="I1764" s="5">
        <f t="shared" si="27"/>
        <v>1.7301018243616628E-2</v>
      </c>
    </row>
    <row r="1765" spans="1:9" x14ac:dyDescent="0.2">
      <c r="A1765" t="s">
        <v>392</v>
      </c>
      <c r="B1765" t="str">
        <f>_xlfn.XLOOKUP(A1765,'Country Code &amp; Info'!A:A,'Country Code &amp; Info'!B:B)</f>
        <v>Spain</v>
      </c>
      <c r="C1765" t="s">
        <v>626</v>
      </c>
      <c r="D1765" t="s">
        <v>625</v>
      </c>
      <c r="E1765" t="s">
        <v>624</v>
      </c>
      <c r="F1765" t="s">
        <v>623</v>
      </c>
      <c r="G1765">
        <v>2052</v>
      </c>
      <c r="H1765" s="6">
        <v>2531495</v>
      </c>
      <c r="I1765" s="5">
        <f t="shared" si="27"/>
        <v>1.8056411254582461E-2</v>
      </c>
    </row>
    <row r="1766" spans="1:9" x14ac:dyDescent="0.2">
      <c r="A1766" t="s">
        <v>392</v>
      </c>
      <c r="B1766" t="str">
        <f>_xlfn.XLOOKUP(A1766,'Country Code &amp; Info'!A:A,'Country Code &amp; Info'!B:B)</f>
        <v>Spain</v>
      </c>
      <c r="C1766" t="s">
        <v>626</v>
      </c>
      <c r="D1766" t="s">
        <v>625</v>
      </c>
      <c r="E1766" t="s">
        <v>624</v>
      </c>
      <c r="F1766" t="s">
        <v>623</v>
      </c>
      <c r="G1766">
        <v>2053</v>
      </c>
      <c r="H1766" s="6">
        <v>2579034</v>
      </c>
      <c r="I1766" s="5">
        <f t="shared" si="27"/>
        <v>1.8779021882326496E-2</v>
      </c>
    </row>
    <row r="1767" spans="1:9" x14ac:dyDescent="0.2">
      <c r="A1767" t="s">
        <v>392</v>
      </c>
      <c r="B1767" t="str">
        <f>_xlfn.XLOOKUP(A1767,'Country Code &amp; Info'!A:A,'Country Code &amp; Info'!B:B)</f>
        <v>Spain</v>
      </c>
      <c r="C1767" t="s">
        <v>626</v>
      </c>
      <c r="D1767" t="s">
        <v>625</v>
      </c>
      <c r="E1767" t="s">
        <v>624</v>
      </c>
      <c r="F1767" t="s">
        <v>623</v>
      </c>
      <c r="G1767">
        <v>2054</v>
      </c>
      <c r="H1767" s="6">
        <v>2629258</v>
      </c>
      <c r="I1767" s="5">
        <f t="shared" si="27"/>
        <v>1.947395807887764E-2</v>
      </c>
    </row>
    <row r="1768" spans="1:9" x14ac:dyDescent="0.2">
      <c r="A1768" t="s">
        <v>392</v>
      </c>
      <c r="B1768" t="str">
        <f>_xlfn.XLOOKUP(A1768,'Country Code &amp; Info'!A:A,'Country Code &amp; Info'!B:B)</f>
        <v>Spain</v>
      </c>
      <c r="C1768" t="s">
        <v>626</v>
      </c>
      <c r="D1768" t="s">
        <v>625</v>
      </c>
      <c r="E1768" t="s">
        <v>624</v>
      </c>
      <c r="F1768" t="s">
        <v>623</v>
      </c>
      <c r="G1768">
        <v>2055</v>
      </c>
      <c r="H1768" s="6">
        <v>2682243</v>
      </c>
      <c r="I1768" s="5">
        <f t="shared" si="27"/>
        <v>2.0152073322587505E-2</v>
      </c>
    </row>
    <row r="1769" spans="1:9" x14ac:dyDescent="0.2">
      <c r="A1769" t="s">
        <v>392</v>
      </c>
      <c r="B1769" t="str">
        <f>_xlfn.XLOOKUP(A1769,'Country Code &amp; Info'!A:A,'Country Code &amp; Info'!B:B)</f>
        <v>Spain</v>
      </c>
      <c r="C1769" t="s">
        <v>626</v>
      </c>
      <c r="D1769" t="s">
        <v>625</v>
      </c>
      <c r="E1769" t="s">
        <v>624</v>
      </c>
      <c r="F1769" t="s">
        <v>623</v>
      </c>
      <c r="G1769">
        <v>2056</v>
      </c>
      <c r="H1769" s="6">
        <v>2738065</v>
      </c>
      <c r="I1769" s="5">
        <f t="shared" si="27"/>
        <v>2.0811686338635171E-2</v>
      </c>
    </row>
    <row r="1770" spans="1:9" x14ac:dyDescent="0.2">
      <c r="A1770" t="s">
        <v>392</v>
      </c>
      <c r="B1770" t="str">
        <f>_xlfn.XLOOKUP(A1770,'Country Code &amp; Info'!A:A,'Country Code &amp; Info'!B:B)</f>
        <v>Spain</v>
      </c>
      <c r="C1770" t="s">
        <v>626</v>
      </c>
      <c r="D1770" t="s">
        <v>625</v>
      </c>
      <c r="E1770" t="s">
        <v>624</v>
      </c>
      <c r="F1770" t="s">
        <v>623</v>
      </c>
      <c r="G1770">
        <v>2057</v>
      </c>
      <c r="H1770" s="6">
        <v>2796682</v>
      </c>
      <c r="I1770" s="5">
        <f t="shared" si="27"/>
        <v>2.1408184246904272E-2</v>
      </c>
    </row>
    <row r="1771" spans="1:9" x14ac:dyDescent="0.2">
      <c r="A1771" t="s">
        <v>392</v>
      </c>
      <c r="B1771" t="str">
        <f>_xlfn.XLOOKUP(A1771,'Country Code &amp; Info'!A:A,'Country Code &amp; Info'!B:B)</f>
        <v>Spain</v>
      </c>
      <c r="C1771" t="s">
        <v>626</v>
      </c>
      <c r="D1771" t="s">
        <v>625</v>
      </c>
      <c r="E1771" t="s">
        <v>624</v>
      </c>
      <c r="F1771" t="s">
        <v>623</v>
      </c>
      <c r="G1771">
        <v>2058</v>
      </c>
      <c r="H1771" s="6">
        <v>2857983</v>
      </c>
      <c r="I1771" s="5">
        <f t="shared" si="27"/>
        <v>2.1919188524115452E-2</v>
      </c>
    </row>
    <row r="1772" spans="1:9" x14ac:dyDescent="0.2">
      <c r="A1772" t="s">
        <v>392</v>
      </c>
      <c r="B1772" t="str">
        <f>_xlfn.XLOOKUP(A1772,'Country Code &amp; Info'!A:A,'Country Code &amp; Info'!B:B)</f>
        <v>Spain</v>
      </c>
      <c r="C1772" t="s">
        <v>626</v>
      </c>
      <c r="D1772" t="s">
        <v>625</v>
      </c>
      <c r="E1772" t="s">
        <v>624</v>
      </c>
      <c r="F1772" t="s">
        <v>623</v>
      </c>
      <c r="G1772">
        <v>2059</v>
      </c>
      <c r="H1772" s="6">
        <v>2921850</v>
      </c>
      <c r="I1772" s="5">
        <f t="shared" si="27"/>
        <v>2.2346878900259437E-2</v>
      </c>
    </row>
    <row r="1773" spans="1:9" x14ac:dyDescent="0.2">
      <c r="A1773" t="s">
        <v>392</v>
      </c>
      <c r="B1773" t="str">
        <f>_xlfn.XLOOKUP(A1773,'Country Code &amp; Info'!A:A,'Country Code &amp; Info'!B:B)</f>
        <v>Spain</v>
      </c>
      <c r="C1773" t="s">
        <v>626</v>
      </c>
      <c r="D1773" t="s">
        <v>625</v>
      </c>
      <c r="E1773" t="s">
        <v>624</v>
      </c>
      <c r="F1773" t="s">
        <v>623</v>
      </c>
      <c r="G1773">
        <v>2060</v>
      </c>
      <c r="H1773" s="6">
        <v>2988225</v>
      </c>
      <c r="I1773" s="5">
        <f t="shared" si="27"/>
        <v>2.2716771908208866E-2</v>
      </c>
    </row>
    <row r="1774" spans="1:9" x14ac:dyDescent="0.2">
      <c r="A1774" t="s">
        <v>86</v>
      </c>
      <c r="B1774" t="str">
        <f>_xlfn.XLOOKUP(A1774,'Country Code &amp; Info'!A:A,'Country Code &amp; Info'!B:B)</f>
        <v>Sweden</v>
      </c>
      <c r="C1774" t="s">
        <v>626</v>
      </c>
      <c r="D1774" t="s">
        <v>625</v>
      </c>
      <c r="E1774" t="s">
        <v>624</v>
      </c>
      <c r="F1774" t="s">
        <v>623</v>
      </c>
      <c r="G1774">
        <v>1990</v>
      </c>
      <c r="H1774" s="6">
        <v>256500.13261253701</v>
      </c>
      <c r="I1774" s="5">
        <f t="shared" si="27"/>
        <v>0</v>
      </c>
    </row>
    <row r="1775" spans="1:9" x14ac:dyDescent="0.2">
      <c r="A1775" t="s">
        <v>86</v>
      </c>
      <c r="B1775" t="str">
        <f>_xlfn.XLOOKUP(A1775,'Country Code &amp; Info'!A:A,'Country Code &amp; Info'!B:B)</f>
        <v>Sweden</v>
      </c>
      <c r="C1775" t="s">
        <v>626</v>
      </c>
      <c r="D1775" t="s">
        <v>625</v>
      </c>
      <c r="E1775" t="s">
        <v>624</v>
      </c>
      <c r="F1775" t="s">
        <v>623</v>
      </c>
      <c r="G1775">
        <v>1991</v>
      </c>
      <c r="H1775" s="6">
        <v>253560.70557130699</v>
      </c>
      <c r="I1775" s="5">
        <f t="shared" si="27"/>
        <v>-1.145974862192467E-2</v>
      </c>
    </row>
    <row r="1776" spans="1:9" x14ac:dyDescent="0.2">
      <c r="A1776" t="s">
        <v>86</v>
      </c>
      <c r="B1776" t="str">
        <f>_xlfn.XLOOKUP(A1776,'Country Code &amp; Info'!A:A,'Country Code &amp; Info'!B:B)</f>
        <v>Sweden</v>
      </c>
      <c r="C1776" t="s">
        <v>626</v>
      </c>
      <c r="D1776" t="s">
        <v>625</v>
      </c>
      <c r="E1776" t="s">
        <v>624</v>
      </c>
      <c r="F1776" t="s">
        <v>623</v>
      </c>
      <c r="G1776">
        <v>1992</v>
      </c>
      <c r="H1776" s="6">
        <v>250622.969650254</v>
      </c>
      <c r="I1776" s="5">
        <f t="shared" si="27"/>
        <v>-1.1585927379535677E-2</v>
      </c>
    </row>
    <row r="1777" spans="1:9" x14ac:dyDescent="0.2">
      <c r="A1777" t="s">
        <v>86</v>
      </c>
      <c r="B1777" t="str">
        <f>_xlfn.XLOOKUP(A1777,'Country Code &amp; Info'!A:A,'Country Code &amp; Info'!B:B)</f>
        <v>Sweden</v>
      </c>
      <c r="C1777" t="s">
        <v>626</v>
      </c>
      <c r="D1777" t="s">
        <v>625</v>
      </c>
      <c r="E1777" t="s">
        <v>624</v>
      </c>
      <c r="F1777" t="s">
        <v>623</v>
      </c>
      <c r="G1777">
        <v>1993</v>
      </c>
      <c r="H1777" s="6">
        <v>245446.06052772101</v>
      </c>
      <c r="I1777" s="5">
        <f t="shared" si="27"/>
        <v>-2.0656163837486252E-2</v>
      </c>
    </row>
    <row r="1778" spans="1:9" x14ac:dyDescent="0.2">
      <c r="A1778" t="s">
        <v>86</v>
      </c>
      <c r="B1778" t="str">
        <f>_xlfn.XLOOKUP(A1778,'Country Code &amp; Info'!A:A,'Country Code &amp; Info'!B:B)</f>
        <v>Sweden</v>
      </c>
      <c r="C1778" t="s">
        <v>626</v>
      </c>
      <c r="D1778" t="s">
        <v>625</v>
      </c>
      <c r="E1778" t="s">
        <v>624</v>
      </c>
      <c r="F1778" t="s">
        <v>623</v>
      </c>
      <c r="G1778">
        <v>1994</v>
      </c>
      <c r="H1778" s="6">
        <v>255068.81882520899</v>
      </c>
      <c r="I1778" s="5">
        <f t="shared" si="27"/>
        <v>3.9205185354364902E-2</v>
      </c>
    </row>
    <row r="1779" spans="1:9" x14ac:dyDescent="0.2">
      <c r="A1779" t="s">
        <v>86</v>
      </c>
      <c r="B1779" t="str">
        <f>_xlfn.XLOOKUP(A1779,'Country Code &amp; Info'!A:A,'Country Code &amp; Info'!B:B)</f>
        <v>Sweden</v>
      </c>
      <c r="C1779" t="s">
        <v>626</v>
      </c>
      <c r="D1779" t="s">
        <v>625</v>
      </c>
      <c r="E1779" t="s">
        <v>624</v>
      </c>
      <c r="F1779" t="s">
        <v>623</v>
      </c>
      <c r="G1779">
        <v>1995</v>
      </c>
      <c r="H1779" s="6">
        <v>265889.56383214402</v>
      </c>
      <c r="I1779" s="5">
        <f t="shared" si="27"/>
        <v>4.242284516301531E-2</v>
      </c>
    </row>
    <row r="1780" spans="1:9" x14ac:dyDescent="0.2">
      <c r="A1780" t="s">
        <v>86</v>
      </c>
      <c r="B1780" t="str">
        <f>_xlfn.XLOOKUP(A1780,'Country Code &amp; Info'!A:A,'Country Code &amp; Info'!B:B)</f>
        <v>Sweden</v>
      </c>
      <c r="C1780" t="s">
        <v>626</v>
      </c>
      <c r="D1780" t="s">
        <v>625</v>
      </c>
      <c r="E1780" t="s">
        <v>624</v>
      </c>
      <c r="F1780" t="s">
        <v>623</v>
      </c>
      <c r="G1780">
        <v>1996</v>
      </c>
      <c r="H1780" s="6">
        <v>269990.29014305503</v>
      </c>
      <c r="I1780" s="5">
        <f t="shared" si="27"/>
        <v>1.5422667410518676E-2</v>
      </c>
    </row>
    <row r="1781" spans="1:9" x14ac:dyDescent="0.2">
      <c r="A1781" t="s">
        <v>86</v>
      </c>
      <c r="B1781" t="str">
        <f>_xlfn.XLOOKUP(A1781,'Country Code &amp; Info'!A:A,'Country Code &amp; Info'!B:B)</f>
        <v>Sweden</v>
      </c>
      <c r="C1781" t="s">
        <v>626</v>
      </c>
      <c r="D1781" t="s">
        <v>625</v>
      </c>
      <c r="E1781" t="s">
        <v>624</v>
      </c>
      <c r="F1781" t="s">
        <v>623</v>
      </c>
      <c r="G1781">
        <v>1997</v>
      </c>
      <c r="H1781" s="6">
        <v>278403.25990873598</v>
      </c>
      <c r="I1781" s="5">
        <f t="shared" si="27"/>
        <v>3.1160267879349668E-2</v>
      </c>
    </row>
    <row r="1782" spans="1:9" x14ac:dyDescent="0.2">
      <c r="A1782" t="s">
        <v>86</v>
      </c>
      <c r="B1782" t="str">
        <f>_xlfn.XLOOKUP(A1782,'Country Code &amp; Info'!A:A,'Country Code &amp; Info'!B:B)</f>
        <v>Sweden</v>
      </c>
      <c r="C1782" t="s">
        <v>626</v>
      </c>
      <c r="D1782" t="s">
        <v>625</v>
      </c>
      <c r="E1782" t="s">
        <v>624</v>
      </c>
      <c r="F1782" t="s">
        <v>623</v>
      </c>
      <c r="G1782">
        <v>1998</v>
      </c>
      <c r="H1782" s="6">
        <v>289900.37142475101</v>
      </c>
      <c r="I1782" s="5">
        <f t="shared" si="27"/>
        <v>4.1296612402397681E-2</v>
      </c>
    </row>
    <row r="1783" spans="1:9" x14ac:dyDescent="0.2">
      <c r="A1783" t="s">
        <v>86</v>
      </c>
      <c r="B1783" t="str">
        <f>_xlfn.XLOOKUP(A1783,'Country Code &amp; Info'!A:A,'Country Code &amp; Info'!B:B)</f>
        <v>Sweden</v>
      </c>
      <c r="C1783" t="s">
        <v>626</v>
      </c>
      <c r="D1783" t="s">
        <v>625</v>
      </c>
      <c r="E1783" t="s">
        <v>624</v>
      </c>
      <c r="F1783" t="s">
        <v>623</v>
      </c>
      <c r="G1783">
        <v>1999</v>
      </c>
      <c r="H1783" s="6">
        <v>302288.72400868498</v>
      </c>
      <c r="I1783" s="5">
        <f t="shared" si="27"/>
        <v>4.2733138019278361E-2</v>
      </c>
    </row>
    <row r="1784" spans="1:9" x14ac:dyDescent="0.2">
      <c r="A1784" t="s">
        <v>86</v>
      </c>
      <c r="B1784" t="str">
        <f>_xlfn.XLOOKUP(A1784,'Country Code &amp; Info'!A:A,'Country Code &amp; Info'!B:B)</f>
        <v>Sweden</v>
      </c>
      <c r="C1784" t="s">
        <v>626</v>
      </c>
      <c r="D1784" t="s">
        <v>625</v>
      </c>
      <c r="E1784" t="s">
        <v>624</v>
      </c>
      <c r="F1784" t="s">
        <v>623</v>
      </c>
      <c r="G1784">
        <v>2000</v>
      </c>
      <c r="H1784" s="6">
        <v>317051.78638329502</v>
      </c>
      <c r="I1784" s="5">
        <f t="shared" si="27"/>
        <v>4.8837621790305041E-2</v>
      </c>
    </row>
    <row r="1785" spans="1:9" x14ac:dyDescent="0.2">
      <c r="A1785" t="s">
        <v>86</v>
      </c>
      <c r="B1785" t="str">
        <f>_xlfn.XLOOKUP(A1785,'Country Code &amp; Info'!A:A,'Country Code &amp; Info'!B:B)</f>
        <v>Sweden</v>
      </c>
      <c r="C1785" t="s">
        <v>626</v>
      </c>
      <c r="D1785" t="s">
        <v>625</v>
      </c>
      <c r="E1785" t="s">
        <v>624</v>
      </c>
      <c r="F1785" t="s">
        <v>623</v>
      </c>
      <c r="G1785">
        <v>2001</v>
      </c>
      <c r="H1785" s="6">
        <v>322488.15341790998</v>
      </c>
      <c r="I1785" s="5">
        <f t="shared" si="27"/>
        <v>1.7146621681679353E-2</v>
      </c>
    </row>
    <row r="1786" spans="1:9" x14ac:dyDescent="0.2">
      <c r="A1786" t="s">
        <v>86</v>
      </c>
      <c r="B1786" t="str">
        <f>_xlfn.XLOOKUP(A1786,'Country Code &amp; Info'!A:A,'Country Code &amp; Info'!B:B)</f>
        <v>Sweden</v>
      </c>
      <c r="C1786" t="s">
        <v>626</v>
      </c>
      <c r="D1786" t="s">
        <v>625</v>
      </c>
      <c r="E1786" t="s">
        <v>624</v>
      </c>
      <c r="F1786" t="s">
        <v>623</v>
      </c>
      <c r="G1786">
        <v>2002</v>
      </c>
      <c r="H1786" s="6">
        <v>329206.23905682401</v>
      </c>
      <c r="I1786" s="5">
        <f t="shared" si="27"/>
        <v>2.083203853447646E-2</v>
      </c>
    </row>
    <row r="1787" spans="1:9" x14ac:dyDescent="0.2">
      <c r="A1787" t="s">
        <v>86</v>
      </c>
      <c r="B1787" t="str">
        <f>_xlfn.XLOOKUP(A1787,'Country Code &amp; Info'!A:A,'Country Code &amp; Info'!B:B)</f>
        <v>Sweden</v>
      </c>
      <c r="C1787" t="s">
        <v>626</v>
      </c>
      <c r="D1787" t="s">
        <v>625</v>
      </c>
      <c r="E1787" t="s">
        <v>624</v>
      </c>
      <c r="F1787" t="s">
        <v>623</v>
      </c>
      <c r="G1787">
        <v>2003</v>
      </c>
      <c r="H1787" s="6">
        <v>337504.649753729</v>
      </c>
      <c r="I1787" s="5">
        <f t="shared" si="27"/>
        <v>2.5207331187525384E-2</v>
      </c>
    </row>
    <row r="1788" spans="1:9" x14ac:dyDescent="0.2">
      <c r="A1788" t="s">
        <v>86</v>
      </c>
      <c r="B1788" t="str">
        <f>_xlfn.XLOOKUP(A1788,'Country Code &amp; Info'!A:A,'Country Code &amp; Info'!B:B)</f>
        <v>Sweden</v>
      </c>
      <c r="C1788" t="s">
        <v>626</v>
      </c>
      <c r="D1788" t="s">
        <v>625</v>
      </c>
      <c r="E1788" t="s">
        <v>624</v>
      </c>
      <c r="F1788" t="s">
        <v>623</v>
      </c>
      <c r="G1788">
        <v>2004</v>
      </c>
      <c r="H1788" s="6">
        <v>350351.34035261499</v>
      </c>
      <c r="I1788" s="5">
        <f t="shared" si="27"/>
        <v>3.8063744035111702E-2</v>
      </c>
    </row>
    <row r="1789" spans="1:9" x14ac:dyDescent="0.2">
      <c r="A1789" t="s">
        <v>86</v>
      </c>
      <c r="B1789" t="str">
        <f>_xlfn.XLOOKUP(A1789,'Country Code &amp; Info'!A:A,'Country Code &amp; Info'!B:B)</f>
        <v>Sweden</v>
      </c>
      <c r="C1789" t="s">
        <v>626</v>
      </c>
      <c r="D1789" t="s">
        <v>625</v>
      </c>
      <c r="E1789" t="s">
        <v>624</v>
      </c>
      <c r="F1789" t="s">
        <v>623</v>
      </c>
      <c r="G1789">
        <v>2005</v>
      </c>
      <c r="H1789" s="6">
        <v>360204.742885374</v>
      </c>
      <c r="I1789" s="5">
        <f t="shared" si="27"/>
        <v>2.8124346614007312E-2</v>
      </c>
    </row>
    <row r="1790" spans="1:9" x14ac:dyDescent="0.2">
      <c r="A1790" t="s">
        <v>86</v>
      </c>
      <c r="B1790" t="str">
        <f>_xlfn.XLOOKUP(A1790,'Country Code &amp; Info'!A:A,'Country Code &amp; Info'!B:B)</f>
        <v>Sweden</v>
      </c>
      <c r="C1790" t="s">
        <v>626</v>
      </c>
      <c r="D1790" t="s">
        <v>625</v>
      </c>
      <c r="E1790" t="s">
        <v>624</v>
      </c>
      <c r="F1790" t="s">
        <v>623</v>
      </c>
      <c r="G1790">
        <v>2006</v>
      </c>
      <c r="H1790" s="6">
        <v>377995.58313456102</v>
      </c>
      <c r="I1790" s="5">
        <f t="shared" si="27"/>
        <v>4.9390910587894465E-2</v>
      </c>
    </row>
    <row r="1791" spans="1:9" x14ac:dyDescent="0.2">
      <c r="A1791" t="s">
        <v>86</v>
      </c>
      <c r="B1791" t="str">
        <f>_xlfn.XLOOKUP(A1791,'Country Code &amp; Info'!A:A,'Country Code &amp; Info'!B:B)</f>
        <v>Sweden</v>
      </c>
      <c r="C1791" t="s">
        <v>626</v>
      </c>
      <c r="D1791" t="s">
        <v>625</v>
      </c>
      <c r="E1791" t="s">
        <v>624</v>
      </c>
      <c r="F1791" t="s">
        <v>623</v>
      </c>
      <c r="G1791">
        <v>2007</v>
      </c>
      <c r="H1791" s="6">
        <v>391344.25814316398</v>
      </c>
      <c r="I1791" s="5">
        <f t="shared" si="27"/>
        <v>3.5314367691569037E-2</v>
      </c>
    </row>
    <row r="1792" spans="1:9" x14ac:dyDescent="0.2">
      <c r="A1792" t="s">
        <v>86</v>
      </c>
      <c r="B1792" t="str">
        <f>_xlfn.XLOOKUP(A1792,'Country Code &amp; Info'!A:A,'Country Code &amp; Info'!B:B)</f>
        <v>Sweden</v>
      </c>
      <c r="C1792" t="s">
        <v>626</v>
      </c>
      <c r="D1792" t="s">
        <v>625</v>
      </c>
      <c r="E1792" t="s">
        <v>624</v>
      </c>
      <c r="F1792" t="s">
        <v>623</v>
      </c>
      <c r="G1792">
        <v>2008</v>
      </c>
      <c r="H1792" s="6">
        <v>388527.89567259798</v>
      </c>
      <c r="I1792" s="5">
        <f t="shared" si="27"/>
        <v>-7.1966367513068841E-3</v>
      </c>
    </row>
    <row r="1793" spans="1:9" x14ac:dyDescent="0.2">
      <c r="A1793" t="s">
        <v>86</v>
      </c>
      <c r="B1793" t="str">
        <f>_xlfn.XLOOKUP(A1793,'Country Code &amp; Info'!A:A,'Country Code &amp; Info'!B:B)</f>
        <v>Sweden</v>
      </c>
      <c r="C1793" t="s">
        <v>626</v>
      </c>
      <c r="D1793" t="s">
        <v>625</v>
      </c>
      <c r="E1793" t="s">
        <v>624</v>
      </c>
      <c r="F1793" t="s">
        <v>623</v>
      </c>
      <c r="G1793">
        <v>2009</v>
      </c>
      <c r="H1793" s="6">
        <v>368647.929385892</v>
      </c>
      <c r="I1793" s="5">
        <f t="shared" si="27"/>
        <v>-5.1167410392221391E-2</v>
      </c>
    </row>
    <row r="1794" spans="1:9" x14ac:dyDescent="0.2">
      <c r="A1794" t="s">
        <v>86</v>
      </c>
      <c r="B1794" t="str">
        <f>_xlfn.XLOOKUP(A1794,'Country Code &amp; Info'!A:A,'Country Code &amp; Info'!B:B)</f>
        <v>Sweden</v>
      </c>
      <c r="C1794" t="s">
        <v>626</v>
      </c>
      <c r="D1794" t="s">
        <v>625</v>
      </c>
      <c r="E1794" t="s">
        <v>624</v>
      </c>
      <c r="F1794" t="s">
        <v>623</v>
      </c>
      <c r="G1794">
        <v>2010</v>
      </c>
      <c r="H1794" s="6">
        <v>389648.66183746199</v>
      </c>
      <c r="I1794" s="5">
        <f t="shared" si="27"/>
        <v>5.6966907386551302E-2</v>
      </c>
    </row>
    <row r="1795" spans="1:9" x14ac:dyDescent="0.2">
      <c r="A1795" t="s">
        <v>86</v>
      </c>
      <c r="B1795" t="str">
        <f>_xlfn.XLOOKUP(A1795,'Country Code &amp; Info'!A:A,'Country Code &amp; Info'!B:B)</f>
        <v>Sweden</v>
      </c>
      <c r="C1795" t="s">
        <v>626</v>
      </c>
      <c r="D1795" t="s">
        <v>625</v>
      </c>
      <c r="E1795" t="s">
        <v>624</v>
      </c>
      <c r="F1795" t="s">
        <v>623</v>
      </c>
      <c r="G1795">
        <v>2011</v>
      </c>
      <c r="H1795" s="6">
        <v>400295.83866381802</v>
      </c>
      <c r="I1795" s="5">
        <f t="shared" ref="I1795:I1858" si="28">IF(A1795=A1794, H1795/H1794-1, 0)</f>
        <v>2.7325069656719103E-2</v>
      </c>
    </row>
    <row r="1796" spans="1:9" x14ac:dyDescent="0.2">
      <c r="A1796" t="s">
        <v>86</v>
      </c>
      <c r="B1796" t="str">
        <f>_xlfn.XLOOKUP(A1796,'Country Code &amp; Info'!A:A,'Country Code &amp; Info'!B:B)</f>
        <v>Sweden</v>
      </c>
      <c r="C1796" t="s">
        <v>626</v>
      </c>
      <c r="D1796" t="s">
        <v>625</v>
      </c>
      <c r="E1796" t="s">
        <v>624</v>
      </c>
      <c r="F1796" t="s">
        <v>623</v>
      </c>
      <c r="G1796">
        <v>2012</v>
      </c>
      <c r="H1796" s="6">
        <v>400454.65456644603</v>
      </c>
      <c r="I1796" s="5">
        <f t="shared" si="28"/>
        <v>3.9674632431396795E-4</v>
      </c>
    </row>
    <row r="1797" spans="1:9" x14ac:dyDescent="0.2">
      <c r="A1797" t="s">
        <v>86</v>
      </c>
      <c r="B1797" t="str">
        <f>_xlfn.XLOOKUP(A1797,'Country Code &amp; Info'!A:A,'Country Code &amp; Info'!B:B)</f>
        <v>Sweden</v>
      </c>
      <c r="C1797" t="s">
        <v>626</v>
      </c>
      <c r="D1797" t="s">
        <v>625</v>
      </c>
      <c r="E1797" t="s">
        <v>624</v>
      </c>
      <c r="F1797" t="s">
        <v>623</v>
      </c>
      <c r="G1797">
        <v>2013</v>
      </c>
      <c r="H1797" s="6">
        <v>405344.37339810102</v>
      </c>
      <c r="I1797" s="5">
        <f t="shared" si="28"/>
        <v>1.2210418273072232E-2</v>
      </c>
    </row>
    <row r="1798" spans="1:9" x14ac:dyDescent="0.2">
      <c r="A1798" t="s">
        <v>86</v>
      </c>
      <c r="B1798" t="str">
        <f>_xlfn.XLOOKUP(A1798,'Country Code &amp; Info'!A:A,'Country Code &amp; Info'!B:B)</f>
        <v>Sweden</v>
      </c>
      <c r="C1798" t="s">
        <v>626</v>
      </c>
      <c r="D1798" t="s">
        <v>625</v>
      </c>
      <c r="E1798" t="s">
        <v>624</v>
      </c>
      <c r="F1798" t="s">
        <v>623</v>
      </c>
      <c r="G1798">
        <v>2014</v>
      </c>
      <c r="H1798" s="6">
        <v>416328.00390158303</v>
      </c>
      <c r="I1798" s="5">
        <f t="shared" si="28"/>
        <v>2.7097034581739843E-2</v>
      </c>
    </row>
    <row r="1799" spans="1:9" x14ac:dyDescent="0.2">
      <c r="A1799" t="s">
        <v>86</v>
      </c>
      <c r="B1799" t="str">
        <f>_xlfn.XLOOKUP(A1799,'Country Code &amp; Info'!A:A,'Country Code &amp; Info'!B:B)</f>
        <v>Sweden</v>
      </c>
      <c r="C1799" t="s">
        <v>626</v>
      </c>
      <c r="D1799" t="s">
        <v>625</v>
      </c>
      <c r="E1799" t="s">
        <v>624</v>
      </c>
      <c r="F1799" t="s">
        <v>623</v>
      </c>
      <c r="G1799">
        <v>2015</v>
      </c>
      <c r="H1799" s="6">
        <v>434113.75715837302</v>
      </c>
      <c r="I1799" s="5">
        <f t="shared" si="28"/>
        <v>4.2720530663592937E-2</v>
      </c>
    </row>
    <row r="1800" spans="1:9" x14ac:dyDescent="0.2">
      <c r="A1800" t="s">
        <v>86</v>
      </c>
      <c r="B1800" t="str">
        <f>_xlfn.XLOOKUP(A1800,'Country Code &amp; Info'!A:A,'Country Code &amp; Info'!B:B)</f>
        <v>Sweden</v>
      </c>
      <c r="C1800" t="s">
        <v>626</v>
      </c>
      <c r="D1800" t="s">
        <v>625</v>
      </c>
      <c r="E1800" t="s">
        <v>624</v>
      </c>
      <c r="F1800" t="s">
        <v>623</v>
      </c>
      <c r="G1800">
        <v>2016</v>
      </c>
      <c r="H1800" s="6">
        <v>447132.48984011897</v>
      </c>
      <c r="I1800" s="5">
        <f t="shared" si="28"/>
        <v>2.9989219339566997E-2</v>
      </c>
    </row>
    <row r="1801" spans="1:9" x14ac:dyDescent="0.2">
      <c r="A1801" t="s">
        <v>86</v>
      </c>
      <c r="B1801" t="str">
        <f>_xlfn.XLOOKUP(A1801,'Country Code &amp; Info'!A:A,'Country Code &amp; Info'!B:B)</f>
        <v>Sweden</v>
      </c>
      <c r="C1801" t="s">
        <v>626</v>
      </c>
      <c r="D1801" t="s">
        <v>625</v>
      </c>
      <c r="E1801" t="s">
        <v>624</v>
      </c>
      <c r="F1801" t="s">
        <v>623</v>
      </c>
      <c r="G1801">
        <v>2017</v>
      </c>
      <c r="H1801" s="6">
        <v>459023.74152703799</v>
      </c>
      <c r="I1801" s="5">
        <f t="shared" si="28"/>
        <v>2.6594470223290978E-2</v>
      </c>
    </row>
    <row r="1802" spans="1:9" x14ac:dyDescent="0.2">
      <c r="A1802" t="s">
        <v>86</v>
      </c>
      <c r="B1802" t="str">
        <f>_xlfn.XLOOKUP(A1802,'Country Code &amp; Info'!A:A,'Country Code &amp; Info'!B:B)</f>
        <v>Sweden</v>
      </c>
      <c r="C1802" t="s">
        <v>626</v>
      </c>
      <c r="D1802" t="s">
        <v>625</v>
      </c>
      <c r="E1802" t="s">
        <v>624</v>
      </c>
      <c r="F1802" t="s">
        <v>623</v>
      </c>
      <c r="G1802">
        <v>2018</v>
      </c>
      <c r="H1802" s="6">
        <v>472076.25192338403</v>
      </c>
      <c r="I1802" s="5">
        <f t="shared" si="28"/>
        <v>2.8435371017900168E-2</v>
      </c>
    </row>
    <row r="1803" spans="1:9" x14ac:dyDescent="0.2">
      <c r="A1803" t="s">
        <v>86</v>
      </c>
      <c r="B1803" t="str">
        <f>_xlfn.XLOOKUP(A1803,'Country Code &amp; Info'!A:A,'Country Code &amp; Info'!B:B)</f>
        <v>Sweden</v>
      </c>
      <c r="C1803" t="s">
        <v>626</v>
      </c>
      <c r="D1803" t="s">
        <v>625</v>
      </c>
      <c r="E1803" t="s">
        <v>624</v>
      </c>
      <c r="F1803" t="s">
        <v>623</v>
      </c>
      <c r="G1803">
        <v>2019</v>
      </c>
      <c r="H1803" s="6">
        <v>482362.01316634403</v>
      </c>
      <c r="I1803" s="5">
        <f t="shared" si="28"/>
        <v>2.1788347117764673E-2</v>
      </c>
    </row>
    <row r="1804" spans="1:9" x14ac:dyDescent="0.2">
      <c r="A1804" t="s">
        <v>86</v>
      </c>
      <c r="B1804" t="str">
        <f>_xlfn.XLOOKUP(A1804,'Country Code &amp; Info'!A:A,'Country Code &amp; Info'!B:B)</f>
        <v>Sweden</v>
      </c>
      <c r="C1804" t="s">
        <v>626</v>
      </c>
      <c r="D1804" t="s">
        <v>625</v>
      </c>
      <c r="E1804" t="s">
        <v>624</v>
      </c>
      <c r="F1804" t="s">
        <v>623</v>
      </c>
      <c r="G1804">
        <v>2020</v>
      </c>
      <c r="H1804" s="6">
        <v>492578.9</v>
      </c>
      <c r="I1804" s="5">
        <f t="shared" si="28"/>
        <v>2.1180952385926544E-2</v>
      </c>
    </row>
    <row r="1805" spans="1:9" x14ac:dyDescent="0.2">
      <c r="A1805" t="s">
        <v>86</v>
      </c>
      <c r="B1805" t="str">
        <f>_xlfn.XLOOKUP(A1805,'Country Code &amp; Info'!A:A,'Country Code &amp; Info'!B:B)</f>
        <v>Sweden</v>
      </c>
      <c r="C1805" t="s">
        <v>626</v>
      </c>
      <c r="D1805" t="s">
        <v>625</v>
      </c>
      <c r="E1805" t="s">
        <v>624</v>
      </c>
      <c r="F1805" t="s">
        <v>623</v>
      </c>
      <c r="G1805">
        <v>2021</v>
      </c>
      <c r="H1805" s="6">
        <v>503455.2</v>
      </c>
      <c r="I1805" s="5">
        <f t="shared" si="28"/>
        <v>2.2080320533421016E-2</v>
      </c>
    </row>
    <row r="1806" spans="1:9" x14ac:dyDescent="0.2">
      <c r="A1806" t="s">
        <v>86</v>
      </c>
      <c r="B1806" t="str">
        <f>_xlfn.XLOOKUP(A1806,'Country Code &amp; Info'!A:A,'Country Code &amp; Info'!B:B)</f>
        <v>Sweden</v>
      </c>
      <c r="C1806" t="s">
        <v>626</v>
      </c>
      <c r="D1806" t="s">
        <v>625</v>
      </c>
      <c r="E1806" t="s">
        <v>624</v>
      </c>
      <c r="F1806" t="s">
        <v>623</v>
      </c>
      <c r="G1806">
        <v>2022</v>
      </c>
      <c r="H1806" s="6">
        <v>514864.6</v>
      </c>
      <c r="I1806" s="5">
        <f t="shared" si="28"/>
        <v>2.2662195166521126E-2</v>
      </c>
    </row>
    <row r="1807" spans="1:9" x14ac:dyDescent="0.2">
      <c r="A1807" t="s">
        <v>86</v>
      </c>
      <c r="B1807" t="str">
        <f>_xlfn.XLOOKUP(A1807,'Country Code &amp; Info'!A:A,'Country Code &amp; Info'!B:B)</f>
        <v>Sweden</v>
      </c>
      <c r="C1807" t="s">
        <v>626</v>
      </c>
      <c r="D1807" t="s">
        <v>625</v>
      </c>
      <c r="E1807" t="s">
        <v>624</v>
      </c>
      <c r="F1807" t="s">
        <v>623</v>
      </c>
      <c r="G1807">
        <v>2023</v>
      </c>
      <c r="H1807" s="6">
        <v>526698.6</v>
      </c>
      <c r="I1807" s="5">
        <f t="shared" si="28"/>
        <v>2.2984683740152168E-2</v>
      </c>
    </row>
    <row r="1808" spans="1:9" x14ac:dyDescent="0.2">
      <c r="A1808" t="s">
        <v>86</v>
      </c>
      <c r="B1808" t="str">
        <f>_xlfn.XLOOKUP(A1808,'Country Code &amp; Info'!A:A,'Country Code &amp; Info'!B:B)</f>
        <v>Sweden</v>
      </c>
      <c r="C1808" t="s">
        <v>626</v>
      </c>
      <c r="D1808" t="s">
        <v>625</v>
      </c>
      <c r="E1808" t="s">
        <v>624</v>
      </c>
      <c r="F1808" t="s">
        <v>623</v>
      </c>
      <c r="G1808">
        <v>2024</v>
      </c>
      <c r="H1808" s="6">
        <v>538920.69999999995</v>
      </c>
      <c r="I1808" s="5">
        <f t="shared" si="28"/>
        <v>2.3205111993842342E-2</v>
      </c>
    </row>
    <row r="1809" spans="1:9" x14ac:dyDescent="0.2">
      <c r="A1809" t="s">
        <v>86</v>
      </c>
      <c r="B1809" t="str">
        <f>_xlfn.XLOOKUP(A1809,'Country Code &amp; Info'!A:A,'Country Code &amp; Info'!B:B)</f>
        <v>Sweden</v>
      </c>
      <c r="C1809" t="s">
        <v>626</v>
      </c>
      <c r="D1809" t="s">
        <v>625</v>
      </c>
      <c r="E1809" t="s">
        <v>624</v>
      </c>
      <c r="F1809" t="s">
        <v>623</v>
      </c>
      <c r="G1809">
        <v>2025</v>
      </c>
      <c r="H1809" s="6">
        <v>551504.5</v>
      </c>
      <c r="I1809" s="5">
        <f t="shared" si="28"/>
        <v>2.3350003070952807E-2</v>
      </c>
    </row>
    <row r="1810" spans="1:9" x14ac:dyDescent="0.2">
      <c r="A1810" t="s">
        <v>86</v>
      </c>
      <c r="B1810" t="str">
        <f>_xlfn.XLOOKUP(A1810,'Country Code &amp; Info'!A:A,'Country Code &amp; Info'!B:B)</f>
        <v>Sweden</v>
      </c>
      <c r="C1810" t="s">
        <v>626</v>
      </c>
      <c r="D1810" t="s">
        <v>625</v>
      </c>
      <c r="E1810" t="s">
        <v>624</v>
      </c>
      <c r="F1810" t="s">
        <v>623</v>
      </c>
      <c r="G1810">
        <v>2026</v>
      </c>
      <c r="H1810" s="6">
        <v>564393.6</v>
      </c>
      <c r="I1810" s="5">
        <f t="shared" si="28"/>
        <v>2.3370797518424524E-2</v>
      </c>
    </row>
    <row r="1811" spans="1:9" x14ac:dyDescent="0.2">
      <c r="A1811" t="s">
        <v>86</v>
      </c>
      <c r="B1811" t="str">
        <f>_xlfn.XLOOKUP(A1811,'Country Code &amp; Info'!A:A,'Country Code &amp; Info'!B:B)</f>
        <v>Sweden</v>
      </c>
      <c r="C1811" t="s">
        <v>626</v>
      </c>
      <c r="D1811" t="s">
        <v>625</v>
      </c>
      <c r="E1811" t="s">
        <v>624</v>
      </c>
      <c r="F1811" t="s">
        <v>623</v>
      </c>
      <c r="G1811">
        <v>2027</v>
      </c>
      <c r="H1811" s="6">
        <v>577608.69999999995</v>
      </c>
      <c r="I1811" s="5">
        <f t="shared" si="28"/>
        <v>2.341468790574508E-2</v>
      </c>
    </row>
    <row r="1812" spans="1:9" x14ac:dyDescent="0.2">
      <c r="A1812" t="s">
        <v>86</v>
      </c>
      <c r="B1812" t="str">
        <f>_xlfn.XLOOKUP(A1812,'Country Code &amp; Info'!A:A,'Country Code &amp; Info'!B:B)</f>
        <v>Sweden</v>
      </c>
      <c r="C1812" t="s">
        <v>626</v>
      </c>
      <c r="D1812" t="s">
        <v>625</v>
      </c>
      <c r="E1812" t="s">
        <v>624</v>
      </c>
      <c r="F1812" t="s">
        <v>623</v>
      </c>
      <c r="G1812">
        <v>2028</v>
      </c>
      <c r="H1812" s="6">
        <v>591119.80000000005</v>
      </c>
      <c r="I1812" s="5">
        <f t="shared" si="28"/>
        <v>2.3391441299274174E-2</v>
      </c>
    </row>
    <row r="1813" spans="1:9" x14ac:dyDescent="0.2">
      <c r="A1813" t="s">
        <v>86</v>
      </c>
      <c r="B1813" t="str">
        <f>_xlfn.XLOOKUP(A1813,'Country Code &amp; Info'!A:A,'Country Code &amp; Info'!B:B)</f>
        <v>Sweden</v>
      </c>
      <c r="C1813" t="s">
        <v>626</v>
      </c>
      <c r="D1813" t="s">
        <v>625</v>
      </c>
      <c r="E1813" t="s">
        <v>624</v>
      </c>
      <c r="F1813" t="s">
        <v>623</v>
      </c>
      <c r="G1813">
        <v>2029</v>
      </c>
      <c r="H1813" s="6">
        <v>604911.5</v>
      </c>
      <c r="I1813" s="5">
        <f t="shared" si="28"/>
        <v>2.333148035305177E-2</v>
      </c>
    </row>
    <row r="1814" spans="1:9" x14ac:dyDescent="0.2">
      <c r="A1814" t="s">
        <v>86</v>
      </c>
      <c r="B1814" t="str">
        <f>_xlfn.XLOOKUP(A1814,'Country Code &amp; Info'!A:A,'Country Code &amp; Info'!B:B)</f>
        <v>Sweden</v>
      </c>
      <c r="C1814" t="s">
        <v>626</v>
      </c>
      <c r="D1814" t="s">
        <v>625</v>
      </c>
      <c r="E1814" t="s">
        <v>624</v>
      </c>
      <c r="F1814" t="s">
        <v>623</v>
      </c>
      <c r="G1814">
        <v>2030</v>
      </c>
      <c r="H1814" s="6">
        <v>618985.1</v>
      </c>
      <c r="I1814" s="5">
        <f t="shared" si="28"/>
        <v>2.3265552068360451E-2</v>
      </c>
    </row>
    <row r="1815" spans="1:9" x14ac:dyDescent="0.2">
      <c r="A1815" t="s">
        <v>86</v>
      </c>
      <c r="B1815" t="str">
        <f>_xlfn.XLOOKUP(A1815,'Country Code &amp; Info'!A:A,'Country Code &amp; Info'!B:B)</f>
        <v>Sweden</v>
      </c>
      <c r="C1815" t="s">
        <v>626</v>
      </c>
      <c r="D1815" t="s">
        <v>625</v>
      </c>
      <c r="E1815" t="s">
        <v>624</v>
      </c>
      <c r="F1815" t="s">
        <v>623</v>
      </c>
      <c r="G1815">
        <v>2031</v>
      </c>
      <c r="H1815" s="6">
        <v>633363.6</v>
      </c>
      <c r="I1815" s="5">
        <f t="shared" si="28"/>
        <v>2.3229153658141266E-2</v>
      </c>
    </row>
    <row r="1816" spans="1:9" x14ac:dyDescent="0.2">
      <c r="A1816" t="s">
        <v>86</v>
      </c>
      <c r="B1816" t="str">
        <f>_xlfn.XLOOKUP(A1816,'Country Code &amp; Info'!A:A,'Country Code &amp; Info'!B:B)</f>
        <v>Sweden</v>
      </c>
      <c r="C1816" t="s">
        <v>626</v>
      </c>
      <c r="D1816" t="s">
        <v>625</v>
      </c>
      <c r="E1816" t="s">
        <v>624</v>
      </c>
      <c r="F1816" t="s">
        <v>623</v>
      </c>
      <c r="G1816">
        <v>2032</v>
      </c>
      <c r="H1816" s="6">
        <v>648007.69999999995</v>
      </c>
      <c r="I1816" s="5">
        <f t="shared" si="28"/>
        <v>2.3121158209912895E-2</v>
      </c>
    </row>
    <row r="1817" spans="1:9" x14ac:dyDescent="0.2">
      <c r="A1817" t="s">
        <v>86</v>
      </c>
      <c r="B1817" t="str">
        <f>_xlfn.XLOOKUP(A1817,'Country Code &amp; Info'!A:A,'Country Code &amp; Info'!B:B)</f>
        <v>Sweden</v>
      </c>
      <c r="C1817" t="s">
        <v>626</v>
      </c>
      <c r="D1817" t="s">
        <v>625</v>
      </c>
      <c r="E1817" t="s">
        <v>624</v>
      </c>
      <c r="F1817" t="s">
        <v>623</v>
      </c>
      <c r="G1817">
        <v>2033</v>
      </c>
      <c r="H1817" s="6">
        <v>662958.9</v>
      </c>
      <c r="I1817" s="5">
        <f t="shared" si="28"/>
        <v>2.307256534143054E-2</v>
      </c>
    </row>
    <row r="1818" spans="1:9" x14ac:dyDescent="0.2">
      <c r="A1818" t="s">
        <v>86</v>
      </c>
      <c r="B1818" t="str">
        <f>_xlfn.XLOOKUP(A1818,'Country Code &amp; Info'!A:A,'Country Code &amp; Info'!B:B)</f>
        <v>Sweden</v>
      </c>
      <c r="C1818" t="s">
        <v>626</v>
      </c>
      <c r="D1818" t="s">
        <v>625</v>
      </c>
      <c r="E1818" t="s">
        <v>624</v>
      </c>
      <c r="F1818" t="s">
        <v>623</v>
      </c>
      <c r="G1818">
        <v>2034</v>
      </c>
      <c r="H1818" s="6">
        <v>678251.3</v>
      </c>
      <c r="I1818" s="5">
        <f t="shared" si="28"/>
        <v>2.3066889968593962E-2</v>
      </c>
    </row>
    <row r="1819" spans="1:9" x14ac:dyDescent="0.2">
      <c r="A1819" t="s">
        <v>86</v>
      </c>
      <c r="B1819" t="str">
        <f>_xlfn.XLOOKUP(A1819,'Country Code &amp; Info'!A:A,'Country Code &amp; Info'!B:B)</f>
        <v>Sweden</v>
      </c>
      <c r="C1819" t="s">
        <v>626</v>
      </c>
      <c r="D1819" t="s">
        <v>625</v>
      </c>
      <c r="E1819" t="s">
        <v>624</v>
      </c>
      <c r="F1819" t="s">
        <v>623</v>
      </c>
      <c r="G1819">
        <v>2035</v>
      </c>
      <c r="H1819" s="6">
        <v>693898.3</v>
      </c>
      <c r="I1819" s="5">
        <f t="shared" si="28"/>
        <v>2.3069620360476994E-2</v>
      </c>
    </row>
    <row r="1820" spans="1:9" x14ac:dyDescent="0.2">
      <c r="A1820" t="s">
        <v>86</v>
      </c>
      <c r="B1820" t="str">
        <f>_xlfn.XLOOKUP(A1820,'Country Code &amp; Info'!A:A,'Country Code &amp; Info'!B:B)</f>
        <v>Sweden</v>
      </c>
      <c r="C1820" t="s">
        <v>626</v>
      </c>
      <c r="D1820" t="s">
        <v>625</v>
      </c>
      <c r="E1820" t="s">
        <v>624</v>
      </c>
      <c r="F1820" t="s">
        <v>623</v>
      </c>
      <c r="G1820">
        <v>2036</v>
      </c>
      <c r="H1820" s="6">
        <v>709897.8</v>
      </c>
      <c r="I1820" s="5">
        <f t="shared" si="28"/>
        <v>2.3057413456698095E-2</v>
      </c>
    </row>
    <row r="1821" spans="1:9" x14ac:dyDescent="0.2">
      <c r="A1821" t="s">
        <v>86</v>
      </c>
      <c r="B1821" t="str">
        <f>_xlfn.XLOOKUP(A1821,'Country Code &amp; Info'!A:A,'Country Code &amp; Info'!B:B)</f>
        <v>Sweden</v>
      </c>
      <c r="C1821" t="s">
        <v>626</v>
      </c>
      <c r="D1821" t="s">
        <v>625</v>
      </c>
      <c r="E1821" t="s">
        <v>624</v>
      </c>
      <c r="F1821" t="s">
        <v>623</v>
      </c>
      <c r="G1821">
        <v>2037</v>
      </c>
      <c r="H1821" s="6">
        <v>726330.7</v>
      </c>
      <c r="I1821" s="5">
        <f t="shared" si="28"/>
        <v>2.3148261623010979E-2</v>
      </c>
    </row>
    <row r="1822" spans="1:9" x14ac:dyDescent="0.2">
      <c r="A1822" t="s">
        <v>86</v>
      </c>
      <c r="B1822" t="str">
        <f>_xlfn.XLOOKUP(A1822,'Country Code &amp; Info'!A:A,'Country Code &amp; Info'!B:B)</f>
        <v>Sweden</v>
      </c>
      <c r="C1822" t="s">
        <v>626</v>
      </c>
      <c r="D1822" t="s">
        <v>625</v>
      </c>
      <c r="E1822" t="s">
        <v>624</v>
      </c>
      <c r="F1822" t="s">
        <v>623</v>
      </c>
      <c r="G1822">
        <v>2038</v>
      </c>
      <c r="H1822" s="6">
        <v>743208</v>
      </c>
      <c r="I1822" s="5">
        <f t="shared" si="28"/>
        <v>2.3236385299423512E-2</v>
      </c>
    </row>
    <row r="1823" spans="1:9" x14ac:dyDescent="0.2">
      <c r="A1823" t="s">
        <v>86</v>
      </c>
      <c r="B1823" t="str">
        <f>_xlfn.XLOOKUP(A1823,'Country Code &amp; Info'!A:A,'Country Code &amp; Info'!B:B)</f>
        <v>Sweden</v>
      </c>
      <c r="C1823" t="s">
        <v>626</v>
      </c>
      <c r="D1823" t="s">
        <v>625</v>
      </c>
      <c r="E1823" t="s">
        <v>624</v>
      </c>
      <c r="F1823" t="s">
        <v>623</v>
      </c>
      <c r="G1823">
        <v>2039</v>
      </c>
      <c r="H1823" s="6">
        <v>760547.3</v>
      </c>
      <c r="I1823" s="5">
        <f t="shared" si="28"/>
        <v>2.3330346282601999E-2</v>
      </c>
    </row>
    <row r="1824" spans="1:9" x14ac:dyDescent="0.2">
      <c r="A1824" t="s">
        <v>86</v>
      </c>
      <c r="B1824" t="str">
        <f>_xlfn.XLOOKUP(A1824,'Country Code &amp; Info'!A:A,'Country Code &amp; Info'!B:B)</f>
        <v>Sweden</v>
      </c>
      <c r="C1824" t="s">
        <v>626</v>
      </c>
      <c r="D1824" t="s">
        <v>625</v>
      </c>
      <c r="E1824" t="s">
        <v>624</v>
      </c>
      <c r="F1824" t="s">
        <v>623</v>
      </c>
      <c r="G1824">
        <v>2040</v>
      </c>
      <c r="H1824" s="6">
        <v>778369.1</v>
      </c>
      <c r="I1824" s="5">
        <f t="shared" si="28"/>
        <v>2.3432862098123231E-2</v>
      </c>
    </row>
    <row r="1825" spans="1:9" x14ac:dyDescent="0.2">
      <c r="A1825" t="s">
        <v>86</v>
      </c>
      <c r="B1825" t="str">
        <f>_xlfn.XLOOKUP(A1825,'Country Code &amp; Info'!A:A,'Country Code &amp; Info'!B:B)</f>
        <v>Sweden</v>
      </c>
      <c r="C1825" t="s">
        <v>626</v>
      </c>
      <c r="D1825" t="s">
        <v>625</v>
      </c>
      <c r="E1825" t="s">
        <v>624</v>
      </c>
      <c r="F1825" t="s">
        <v>623</v>
      </c>
      <c r="G1825">
        <v>2041</v>
      </c>
      <c r="H1825" s="6">
        <v>796701.7</v>
      </c>
      <c r="I1825" s="5">
        <f t="shared" si="28"/>
        <v>2.3552579361128201E-2</v>
      </c>
    </row>
    <row r="1826" spans="1:9" x14ac:dyDescent="0.2">
      <c r="A1826" t="s">
        <v>86</v>
      </c>
      <c r="B1826" t="str">
        <f>_xlfn.XLOOKUP(A1826,'Country Code &amp; Info'!A:A,'Country Code &amp; Info'!B:B)</f>
        <v>Sweden</v>
      </c>
      <c r="C1826" t="s">
        <v>626</v>
      </c>
      <c r="D1826" t="s">
        <v>625</v>
      </c>
      <c r="E1826" t="s">
        <v>624</v>
      </c>
      <c r="F1826" t="s">
        <v>623</v>
      </c>
      <c r="G1826">
        <v>2042</v>
      </c>
      <c r="H1826" s="6">
        <v>815469.4</v>
      </c>
      <c r="I1826" s="5">
        <f t="shared" si="28"/>
        <v>2.3556746521314231E-2</v>
      </c>
    </row>
    <row r="1827" spans="1:9" x14ac:dyDescent="0.2">
      <c r="A1827" t="s">
        <v>86</v>
      </c>
      <c r="B1827" t="str">
        <f>_xlfn.XLOOKUP(A1827,'Country Code &amp; Info'!A:A,'Country Code &amp; Info'!B:B)</f>
        <v>Sweden</v>
      </c>
      <c r="C1827" t="s">
        <v>626</v>
      </c>
      <c r="D1827" t="s">
        <v>625</v>
      </c>
      <c r="E1827" t="s">
        <v>624</v>
      </c>
      <c r="F1827" t="s">
        <v>623</v>
      </c>
      <c r="G1827">
        <v>2043</v>
      </c>
      <c r="H1827" s="6">
        <v>834664</v>
      </c>
      <c r="I1827" s="5">
        <f t="shared" si="28"/>
        <v>2.3538099651562616E-2</v>
      </c>
    </row>
    <row r="1828" spans="1:9" x14ac:dyDescent="0.2">
      <c r="A1828" t="s">
        <v>86</v>
      </c>
      <c r="B1828" t="str">
        <f>_xlfn.XLOOKUP(A1828,'Country Code &amp; Info'!A:A,'Country Code &amp; Info'!B:B)</f>
        <v>Sweden</v>
      </c>
      <c r="C1828" t="s">
        <v>626</v>
      </c>
      <c r="D1828" t="s">
        <v>625</v>
      </c>
      <c r="E1828" t="s">
        <v>624</v>
      </c>
      <c r="F1828" t="s">
        <v>623</v>
      </c>
      <c r="G1828">
        <v>2044</v>
      </c>
      <c r="H1828" s="6">
        <v>854258.6</v>
      </c>
      <c r="I1828" s="5">
        <f t="shared" si="28"/>
        <v>2.3476033469755464E-2</v>
      </c>
    </row>
    <row r="1829" spans="1:9" x14ac:dyDescent="0.2">
      <c r="A1829" t="s">
        <v>86</v>
      </c>
      <c r="B1829" t="str">
        <f>_xlfn.XLOOKUP(A1829,'Country Code &amp; Info'!A:A,'Country Code &amp; Info'!B:B)</f>
        <v>Sweden</v>
      </c>
      <c r="C1829" t="s">
        <v>626</v>
      </c>
      <c r="D1829" t="s">
        <v>625</v>
      </c>
      <c r="E1829" t="s">
        <v>624</v>
      </c>
      <c r="F1829" t="s">
        <v>623</v>
      </c>
      <c r="G1829">
        <v>2045</v>
      </c>
      <c r="H1829" s="6">
        <v>874212.2</v>
      </c>
      <c r="I1829" s="5">
        <f t="shared" si="28"/>
        <v>2.3357798212391367E-2</v>
      </c>
    </row>
    <row r="1830" spans="1:9" x14ac:dyDescent="0.2">
      <c r="A1830" t="s">
        <v>86</v>
      </c>
      <c r="B1830" t="str">
        <f>_xlfn.XLOOKUP(A1830,'Country Code &amp; Info'!A:A,'Country Code &amp; Info'!B:B)</f>
        <v>Sweden</v>
      </c>
      <c r="C1830" t="s">
        <v>626</v>
      </c>
      <c r="D1830" t="s">
        <v>625</v>
      </c>
      <c r="E1830" t="s">
        <v>624</v>
      </c>
      <c r="F1830" t="s">
        <v>623</v>
      </c>
      <c r="G1830">
        <v>2046</v>
      </c>
      <c r="H1830" s="6">
        <v>894490.1</v>
      </c>
      <c r="I1830" s="5">
        <f t="shared" si="28"/>
        <v>2.3195626874116027E-2</v>
      </c>
    </row>
    <row r="1831" spans="1:9" x14ac:dyDescent="0.2">
      <c r="A1831" t="s">
        <v>86</v>
      </c>
      <c r="B1831" t="str">
        <f>_xlfn.XLOOKUP(A1831,'Country Code &amp; Info'!A:A,'Country Code &amp; Info'!B:B)</f>
        <v>Sweden</v>
      </c>
      <c r="C1831" t="s">
        <v>626</v>
      </c>
      <c r="D1831" t="s">
        <v>625</v>
      </c>
      <c r="E1831" t="s">
        <v>624</v>
      </c>
      <c r="F1831" t="s">
        <v>623</v>
      </c>
      <c r="G1831">
        <v>2047</v>
      </c>
      <c r="H1831" s="6">
        <v>915173.9</v>
      </c>
      <c r="I1831" s="5">
        <f t="shared" si="28"/>
        <v>2.3123565034425919E-2</v>
      </c>
    </row>
    <row r="1832" spans="1:9" x14ac:dyDescent="0.2">
      <c r="A1832" t="s">
        <v>86</v>
      </c>
      <c r="B1832" t="str">
        <f>_xlfn.XLOOKUP(A1832,'Country Code &amp; Info'!A:A,'Country Code &amp; Info'!B:B)</f>
        <v>Sweden</v>
      </c>
      <c r="C1832" t="s">
        <v>626</v>
      </c>
      <c r="D1832" t="s">
        <v>625</v>
      </c>
      <c r="E1832" t="s">
        <v>624</v>
      </c>
      <c r="F1832" t="s">
        <v>623</v>
      </c>
      <c r="G1832">
        <v>2048</v>
      </c>
      <c r="H1832" s="6">
        <v>936240.8</v>
      </c>
      <c r="I1832" s="5">
        <f t="shared" si="28"/>
        <v>2.3019559452034155E-2</v>
      </c>
    </row>
    <row r="1833" spans="1:9" x14ac:dyDescent="0.2">
      <c r="A1833" t="s">
        <v>86</v>
      </c>
      <c r="B1833" t="str">
        <f>_xlfn.XLOOKUP(A1833,'Country Code &amp; Info'!A:A,'Country Code &amp; Info'!B:B)</f>
        <v>Sweden</v>
      </c>
      <c r="C1833" t="s">
        <v>626</v>
      </c>
      <c r="D1833" t="s">
        <v>625</v>
      </c>
      <c r="E1833" t="s">
        <v>624</v>
      </c>
      <c r="F1833" t="s">
        <v>623</v>
      </c>
      <c r="G1833">
        <v>2049</v>
      </c>
      <c r="H1833" s="6">
        <v>957668.2</v>
      </c>
      <c r="I1833" s="5">
        <f t="shared" si="28"/>
        <v>2.2886633438747639E-2</v>
      </c>
    </row>
    <row r="1834" spans="1:9" x14ac:dyDescent="0.2">
      <c r="A1834" t="s">
        <v>86</v>
      </c>
      <c r="B1834" t="str">
        <f>_xlfn.XLOOKUP(A1834,'Country Code &amp; Info'!A:A,'Country Code &amp; Info'!B:B)</f>
        <v>Sweden</v>
      </c>
      <c r="C1834" t="s">
        <v>626</v>
      </c>
      <c r="D1834" t="s">
        <v>625</v>
      </c>
      <c r="E1834" t="s">
        <v>624</v>
      </c>
      <c r="F1834" t="s">
        <v>623</v>
      </c>
      <c r="G1834">
        <v>2050</v>
      </c>
      <c r="H1834" s="6">
        <v>979439.6</v>
      </c>
      <c r="I1834" s="5">
        <f t="shared" si="28"/>
        <v>2.2733761024956278E-2</v>
      </c>
    </row>
    <row r="1835" spans="1:9" x14ac:dyDescent="0.2">
      <c r="A1835" t="s">
        <v>86</v>
      </c>
      <c r="B1835" t="str">
        <f>_xlfn.XLOOKUP(A1835,'Country Code &amp; Info'!A:A,'Country Code &amp; Info'!B:B)</f>
        <v>Sweden</v>
      </c>
      <c r="C1835" t="s">
        <v>626</v>
      </c>
      <c r="D1835" t="s">
        <v>625</v>
      </c>
      <c r="E1835" t="s">
        <v>624</v>
      </c>
      <c r="F1835" t="s">
        <v>623</v>
      </c>
      <c r="G1835">
        <v>2051</v>
      </c>
      <c r="H1835" s="6">
        <v>1001559</v>
      </c>
      <c r="I1835" s="5">
        <f t="shared" si="28"/>
        <v>2.2583730533255908E-2</v>
      </c>
    </row>
    <row r="1836" spans="1:9" x14ac:dyDescent="0.2">
      <c r="A1836" t="s">
        <v>86</v>
      </c>
      <c r="B1836" t="str">
        <f>_xlfn.XLOOKUP(A1836,'Country Code &amp; Info'!A:A,'Country Code &amp; Info'!B:B)</f>
        <v>Sweden</v>
      </c>
      <c r="C1836" t="s">
        <v>626</v>
      </c>
      <c r="D1836" t="s">
        <v>625</v>
      </c>
      <c r="E1836" t="s">
        <v>624</v>
      </c>
      <c r="F1836" t="s">
        <v>623</v>
      </c>
      <c r="G1836">
        <v>2052</v>
      </c>
      <c r="H1836" s="6">
        <v>1023933</v>
      </c>
      <c r="I1836" s="5">
        <f t="shared" si="28"/>
        <v>2.2339173228936193E-2</v>
      </c>
    </row>
    <row r="1837" spans="1:9" x14ac:dyDescent="0.2">
      <c r="A1837" t="s">
        <v>86</v>
      </c>
      <c r="B1837" t="str">
        <f>_xlfn.XLOOKUP(A1837,'Country Code &amp; Info'!A:A,'Country Code &amp; Info'!B:B)</f>
        <v>Sweden</v>
      </c>
      <c r="C1837" t="s">
        <v>626</v>
      </c>
      <c r="D1837" t="s">
        <v>625</v>
      </c>
      <c r="E1837" t="s">
        <v>624</v>
      </c>
      <c r="F1837" t="s">
        <v>623</v>
      </c>
      <c r="G1837">
        <v>2053</v>
      </c>
      <c r="H1837" s="6">
        <v>1046586</v>
      </c>
      <c r="I1837" s="5">
        <f t="shared" si="28"/>
        <v>2.2123517847359109E-2</v>
      </c>
    </row>
    <row r="1838" spans="1:9" x14ac:dyDescent="0.2">
      <c r="A1838" t="s">
        <v>86</v>
      </c>
      <c r="B1838" t="str">
        <f>_xlfn.XLOOKUP(A1838,'Country Code &amp; Info'!A:A,'Country Code &amp; Info'!B:B)</f>
        <v>Sweden</v>
      </c>
      <c r="C1838" t="s">
        <v>626</v>
      </c>
      <c r="D1838" t="s">
        <v>625</v>
      </c>
      <c r="E1838" t="s">
        <v>624</v>
      </c>
      <c r="F1838" t="s">
        <v>623</v>
      </c>
      <c r="G1838">
        <v>2054</v>
      </c>
      <c r="H1838" s="6">
        <v>1069546</v>
      </c>
      <c r="I1838" s="5">
        <f t="shared" si="28"/>
        <v>2.1937996495271284E-2</v>
      </c>
    </row>
    <row r="1839" spans="1:9" x14ac:dyDescent="0.2">
      <c r="A1839" t="s">
        <v>86</v>
      </c>
      <c r="B1839" t="str">
        <f>_xlfn.XLOOKUP(A1839,'Country Code &amp; Info'!A:A,'Country Code &amp; Info'!B:B)</f>
        <v>Sweden</v>
      </c>
      <c r="C1839" t="s">
        <v>626</v>
      </c>
      <c r="D1839" t="s">
        <v>625</v>
      </c>
      <c r="E1839" t="s">
        <v>624</v>
      </c>
      <c r="F1839" t="s">
        <v>623</v>
      </c>
      <c r="G1839">
        <v>2055</v>
      </c>
      <c r="H1839" s="6">
        <v>1092856</v>
      </c>
      <c r="I1839" s="5">
        <f t="shared" si="28"/>
        <v>2.179429402755928E-2</v>
      </c>
    </row>
    <row r="1840" spans="1:9" x14ac:dyDescent="0.2">
      <c r="A1840" t="s">
        <v>86</v>
      </c>
      <c r="B1840" t="str">
        <f>_xlfn.XLOOKUP(A1840,'Country Code &amp; Info'!A:A,'Country Code &amp; Info'!B:B)</f>
        <v>Sweden</v>
      </c>
      <c r="C1840" t="s">
        <v>626</v>
      </c>
      <c r="D1840" t="s">
        <v>625</v>
      </c>
      <c r="E1840" t="s">
        <v>624</v>
      </c>
      <c r="F1840" t="s">
        <v>623</v>
      </c>
      <c r="G1840">
        <v>2056</v>
      </c>
      <c r="H1840" s="6">
        <v>1116578</v>
      </c>
      <c r="I1840" s="5">
        <f t="shared" si="28"/>
        <v>2.1706427928290584E-2</v>
      </c>
    </row>
    <row r="1841" spans="1:9" x14ac:dyDescent="0.2">
      <c r="A1841" t="s">
        <v>86</v>
      </c>
      <c r="B1841" t="str">
        <f>_xlfn.XLOOKUP(A1841,'Country Code &amp; Info'!A:A,'Country Code &amp; Info'!B:B)</f>
        <v>Sweden</v>
      </c>
      <c r="C1841" t="s">
        <v>626</v>
      </c>
      <c r="D1841" t="s">
        <v>625</v>
      </c>
      <c r="E1841" t="s">
        <v>624</v>
      </c>
      <c r="F1841" t="s">
        <v>623</v>
      </c>
      <c r="G1841">
        <v>2057</v>
      </c>
      <c r="H1841" s="6">
        <v>1140792</v>
      </c>
      <c r="I1841" s="5">
        <f t="shared" si="28"/>
        <v>2.1685901029753429E-2</v>
      </c>
    </row>
    <row r="1842" spans="1:9" x14ac:dyDescent="0.2">
      <c r="A1842" t="s">
        <v>86</v>
      </c>
      <c r="B1842" t="str">
        <f>_xlfn.XLOOKUP(A1842,'Country Code &amp; Info'!A:A,'Country Code &amp; Info'!B:B)</f>
        <v>Sweden</v>
      </c>
      <c r="C1842" t="s">
        <v>626</v>
      </c>
      <c r="D1842" t="s">
        <v>625</v>
      </c>
      <c r="E1842" t="s">
        <v>624</v>
      </c>
      <c r="F1842" t="s">
        <v>623</v>
      </c>
      <c r="G1842">
        <v>2058</v>
      </c>
      <c r="H1842" s="6">
        <v>1165561</v>
      </c>
      <c r="I1842" s="5">
        <f t="shared" si="28"/>
        <v>2.1712108780566508E-2</v>
      </c>
    </row>
    <row r="1843" spans="1:9" x14ac:dyDescent="0.2">
      <c r="A1843" t="s">
        <v>86</v>
      </c>
      <c r="B1843" t="str">
        <f>_xlfn.XLOOKUP(A1843,'Country Code &amp; Info'!A:A,'Country Code &amp; Info'!B:B)</f>
        <v>Sweden</v>
      </c>
      <c r="C1843" t="s">
        <v>626</v>
      </c>
      <c r="D1843" t="s">
        <v>625</v>
      </c>
      <c r="E1843" t="s">
        <v>624</v>
      </c>
      <c r="F1843" t="s">
        <v>623</v>
      </c>
      <c r="G1843">
        <v>2059</v>
      </c>
      <c r="H1843" s="6">
        <v>1190917</v>
      </c>
      <c r="I1843" s="5">
        <f t="shared" si="28"/>
        <v>2.1754331176146113E-2</v>
      </c>
    </row>
    <row r="1844" spans="1:9" x14ac:dyDescent="0.2">
      <c r="A1844" t="s">
        <v>86</v>
      </c>
      <c r="B1844" t="str">
        <f>_xlfn.XLOOKUP(A1844,'Country Code &amp; Info'!A:A,'Country Code &amp; Info'!B:B)</f>
        <v>Sweden</v>
      </c>
      <c r="C1844" t="s">
        <v>626</v>
      </c>
      <c r="D1844" t="s">
        <v>625</v>
      </c>
      <c r="E1844" t="s">
        <v>624</v>
      </c>
      <c r="F1844" t="s">
        <v>623</v>
      </c>
      <c r="G1844">
        <v>2060</v>
      </c>
      <c r="H1844" s="6">
        <v>1216856</v>
      </c>
      <c r="I1844" s="5">
        <f t="shared" si="28"/>
        <v>2.1780695044238962E-2</v>
      </c>
    </row>
    <row r="1845" spans="1:9" x14ac:dyDescent="0.2">
      <c r="A1845" t="s">
        <v>458</v>
      </c>
      <c r="B1845" t="str">
        <f>_xlfn.XLOOKUP(A1845,'Country Code &amp; Info'!A:A,'Country Code &amp; Info'!B:B)</f>
        <v>Switzerland</v>
      </c>
      <c r="C1845" t="s">
        <v>626</v>
      </c>
      <c r="D1845" t="s">
        <v>625</v>
      </c>
      <c r="E1845" t="s">
        <v>624</v>
      </c>
      <c r="F1845" t="s">
        <v>623</v>
      </c>
      <c r="G1845">
        <v>1990</v>
      </c>
      <c r="H1845" s="6">
        <v>307491.90558294702</v>
      </c>
      <c r="I1845" s="5">
        <f t="shared" si="28"/>
        <v>0</v>
      </c>
    </row>
    <row r="1846" spans="1:9" x14ac:dyDescent="0.2">
      <c r="A1846" t="s">
        <v>458</v>
      </c>
      <c r="B1846" t="str">
        <f>_xlfn.XLOOKUP(A1846,'Country Code &amp; Info'!A:A,'Country Code &amp; Info'!B:B)</f>
        <v>Switzerland</v>
      </c>
      <c r="C1846" t="s">
        <v>626</v>
      </c>
      <c r="D1846" t="s">
        <v>625</v>
      </c>
      <c r="E1846" t="s">
        <v>624</v>
      </c>
      <c r="F1846" t="s">
        <v>623</v>
      </c>
      <c r="G1846">
        <v>1991</v>
      </c>
      <c r="H1846" s="6">
        <v>304984.09770237299</v>
      </c>
      <c r="I1846" s="5">
        <f t="shared" si="28"/>
        <v>-8.1556874670235535E-3</v>
      </c>
    </row>
    <row r="1847" spans="1:9" x14ac:dyDescent="0.2">
      <c r="A1847" t="s">
        <v>458</v>
      </c>
      <c r="B1847" t="str">
        <f>_xlfn.XLOOKUP(A1847,'Country Code &amp; Info'!A:A,'Country Code &amp; Info'!B:B)</f>
        <v>Switzerland</v>
      </c>
      <c r="C1847" t="s">
        <v>626</v>
      </c>
      <c r="D1847" t="s">
        <v>625</v>
      </c>
      <c r="E1847" t="s">
        <v>624</v>
      </c>
      <c r="F1847" t="s">
        <v>623</v>
      </c>
      <c r="G1847">
        <v>1992</v>
      </c>
      <c r="H1847" s="6">
        <v>304473.00428966701</v>
      </c>
      <c r="I1847" s="5">
        <f t="shared" si="28"/>
        <v>-1.6758034814154943E-3</v>
      </c>
    </row>
    <row r="1848" spans="1:9" x14ac:dyDescent="0.2">
      <c r="A1848" t="s">
        <v>458</v>
      </c>
      <c r="B1848" t="str">
        <f>_xlfn.XLOOKUP(A1848,'Country Code &amp; Info'!A:A,'Country Code &amp; Info'!B:B)</f>
        <v>Switzerland</v>
      </c>
      <c r="C1848" t="s">
        <v>626</v>
      </c>
      <c r="D1848" t="s">
        <v>625</v>
      </c>
      <c r="E1848" t="s">
        <v>624</v>
      </c>
      <c r="F1848" t="s">
        <v>623</v>
      </c>
      <c r="G1848">
        <v>1993</v>
      </c>
      <c r="H1848" s="6">
        <v>304094.99957068602</v>
      </c>
      <c r="I1848" s="5">
        <f t="shared" si="28"/>
        <v>-1.2415048745055834E-3</v>
      </c>
    </row>
    <row r="1849" spans="1:9" x14ac:dyDescent="0.2">
      <c r="A1849" t="s">
        <v>458</v>
      </c>
      <c r="B1849" t="str">
        <f>_xlfn.XLOOKUP(A1849,'Country Code &amp; Info'!A:A,'Country Code &amp; Info'!B:B)</f>
        <v>Switzerland</v>
      </c>
      <c r="C1849" t="s">
        <v>626</v>
      </c>
      <c r="D1849" t="s">
        <v>625</v>
      </c>
      <c r="E1849" t="s">
        <v>624</v>
      </c>
      <c r="F1849" t="s">
        <v>623</v>
      </c>
      <c r="G1849">
        <v>1994</v>
      </c>
      <c r="H1849" s="6">
        <v>308120.74891616701</v>
      </c>
      <c r="I1849" s="5">
        <f t="shared" si="28"/>
        <v>1.3238459531279556E-2</v>
      </c>
    </row>
    <row r="1850" spans="1:9" x14ac:dyDescent="0.2">
      <c r="A1850" t="s">
        <v>458</v>
      </c>
      <c r="B1850" t="str">
        <f>_xlfn.XLOOKUP(A1850,'Country Code &amp; Info'!A:A,'Country Code &amp; Info'!B:B)</f>
        <v>Switzerland</v>
      </c>
      <c r="C1850" t="s">
        <v>626</v>
      </c>
      <c r="D1850" t="s">
        <v>625</v>
      </c>
      <c r="E1850" t="s">
        <v>624</v>
      </c>
      <c r="F1850" t="s">
        <v>623</v>
      </c>
      <c r="G1850">
        <v>1995</v>
      </c>
      <c r="H1850" s="6">
        <v>309782.42180489597</v>
      </c>
      <c r="I1850" s="5">
        <f t="shared" si="28"/>
        <v>5.3929275927504516E-3</v>
      </c>
    </row>
    <row r="1851" spans="1:9" x14ac:dyDescent="0.2">
      <c r="A1851" t="s">
        <v>458</v>
      </c>
      <c r="B1851" t="str">
        <f>_xlfn.XLOOKUP(A1851,'Country Code &amp; Info'!A:A,'Country Code &amp; Info'!B:B)</f>
        <v>Switzerland</v>
      </c>
      <c r="C1851" t="s">
        <v>626</v>
      </c>
      <c r="D1851" t="s">
        <v>625</v>
      </c>
      <c r="E1851" t="s">
        <v>624</v>
      </c>
      <c r="F1851" t="s">
        <v>623</v>
      </c>
      <c r="G1851">
        <v>1996</v>
      </c>
      <c r="H1851" s="6">
        <v>311538.56074556097</v>
      </c>
      <c r="I1851" s="5">
        <f t="shared" si="28"/>
        <v>5.6689431583405447E-3</v>
      </c>
    </row>
    <row r="1852" spans="1:9" x14ac:dyDescent="0.2">
      <c r="A1852" t="s">
        <v>458</v>
      </c>
      <c r="B1852" t="str">
        <f>_xlfn.XLOOKUP(A1852,'Country Code &amp; Info'!A:A,'Country Code &amp; Info'!B:B)</f>
        <v>Switzerland</v>
      </c>
      <c r="C1852" t="s">
        <v>626</v>
      </c>
      <c r="D1852" t="s">
        <v>625</v>
      </c>
      <c r="E1852" t="s">
        <v>624</v>
      </c>
      <c r="F1852" t="s">
        <v>623</v>
      </c>
      <c r="G1852">
        <v>1997</v>
      </c>
      <c r="H1852" s="6">
        <v>318712.637947832</v>
      </c>
      <c r="I1852" s="5">
        <f t="shared" si="28"/>
        <v>2.3027894797685189E-2</v>
      </c>
    </row>
    <row r="1853" spans="1:9" x14ac:dyDescent="0.2">
      <c r="A1853" t="s">
        <v>458</v>
      </c>
      <c r="B1853" t="str">
        <f>_xlfn.XLOOKUP(A1853,'Country Code &amp; Info'!A:A,'Country Code &amp; Info'!B:B)</f>
        <v>Switzerland</v>
      </c>
      <c r="C1853" t="s">
        <v>626</v>
      </c>
      <c r="D1853" t="s">
        <v>625</v>
      </c>
      <c r="E1853" t="s">
        <v>624</v>
      </c>
      <c r="F1853" t="s">
        <v>623</v>
      </c>
      <c r="G1853">
        <v>1998</v>
      </c>
      <c r="H1853" s="6">
        <v>328055.21497826901</v>
      </c>
      <c r="I1853" s="5">
        <f t="shared" si="28"/>
        <v>2.9313481544356756E-2</v>
      </c>
    </row>
    <row r="1854" spans="1:9" x14ac:dyDescent="0.2">
      <c r="A1854" t="s">
        <v>458</v>
      </c>
      <c r="B1854" t="str">
        <f>_xlfn.XLOOKUP(A1854,'Country Code &amp; Info'!A:A,'Country Code &amp; Info'!B:B)</f>
        <v>Switzerland</v>
      </c>
      <c r="C1854" t="s">
        <v>626</v>
      </c>
      <c r="D1854" t="s">
        <v>625</v>
      </c>
      <c r="E1854" t="s">
        <v>624</v>
      </c>
      <c r="F1854" t="s">
        <v>623</v>
      </c>
      <c r="G1854">
        <v>1999</v>
      </c>
      <c r="H1854" s="6">
        <v>333649.63386723102</v>
      </c>
      <c r="I1854" s="5">
        <f t="shared" si="28"/>
        <v>1.7053284427539506E-2</v>
      </c>
    </row>
    <row r="1855" spans="1:9" x14ac:dyDescent="0.2">
      <c r="A1855" t="s">
        <v>458</v>
      </c>
      <c r="B1855" t="str">
        <f>_xlfn.XLOOKUP(A1855,'Country Code &amp; Info'!A:A,'Country Code &amp; Info'!B:B)</f>
        <v>Switzerland</v>
      </c>
      <c r="C1855" t="s">
        <v>626</v>
      </c>
      <c r="D1855" t="s">
        <v>625</v>
      </c>
      <c r="E1855" t="s">
        <v>624</v>
      </c>
      <c r="F1855" t="s">
        <v>623</v>
      </c>
      <c r="G1855">
        <v>2000</v>
      </c>
      <c r="H1855" s="6">
        <v>347143.86397085898</v>
      </c>
      <c r="I1855" s="5">
        <f t="shared" si="28"/>
        <v>4.0444312637842428E-2</v>
      </c>
    </row>
    <row r="1856" spans="1:9" x14ac:dyDescent="0.2">
      <c r="A1856" t="s">
        <v>458</v>
      </c>
      <c r="B1856" t="str">
        <f>_xlfn.XLOOKUP(A1856,'Country Code &amp; Info'!A:A,'Country Code &amp; Info'!B:B)</f>
        <v>Switzerland</v>
      </c>
      <c r="C1856" t="s">
        <v>626</v>
      </c>
      <c r="D1856" t="s">
        <v>625</v>
      </c>
      <c r="E1856" t="s">
        <v>624</v>
      </c>
      <c r="F1856" t="s">
        <v>623</v>
      </c>
      <c r="G1856">
        <v>2001</v>
      </c>
      <c r="H1856" s="6">
        <v>351587.092327411</v>
      </c>
      <c r="I1856" s="5">
        <f t="shared" si="28"/>
        <v>1.2799386126914225E-2</v>
      </c>
    </row>
    <row r="1857" spans="1:9" x14ac:dyDescent="0.2">
      <c r="A1857" t="s">
        <v>458</v>
      </c>
      <c r="B1857" t="str">
        <f>_xlfn.XLOOKUP(A1857,'Country Code &amp; Info'!A:A,'Country Code &amp; Info'!B:B)</f>
        <v>Switzerland</v>
      </c>
      <c r="C1857" t="s">
        <v>626</v>
      </c>
      <c r="D1857" t="s">
        <v>625</v>
      </c>
      <c r="E1857" t="s">
        <v>624</v>
      </c>
      <c r="F1857" t="s">
        <v>623</v>
      </c>
      <c r="G1857">
        <v>2002</v>
      </c>
      <c r="H1857" s="6">
        <v>352238.02546536602</v>
      </c>
      <c r="I1857" s="5">
        <f t="shared" si="28"/>
        <v>1.8514136387830504E-3</v>
      </c>
    </row>
    <row r="1858" spans="1:9" x14ac:dyDescent="0.2">
      <c r="A1858" t="s">
        <v>458</v>
      </c>
      <c r="B1858" t="str">
        <f>_xlfn.XLOOKUP(A1858,'Country Code &amp; Info'!A:A,'Country Code &amp; Info'!B:B)</f>
        <v>Switzerland</v>
      </c>
      <c r="C1858" t="s">
        <v>626</v>
      </c>
      <c r="D1858" t="s">
        <v>625</v>
      </c>
      <c r="E1858" t="s">
        <v>624</v>
      </c>
      <c r="F1858" t="s">
        <v>623</v>
      </c>
      <c r="G1858">
        <v>2003</v>
      </c>
      <c r="H1858" s="6">
        <v>352456.77887685201</v>
      </c>
      <c r="I1858" s="5">
        <f t="shared" si="28"/>
        <v>6.210386036458182E-4</v>
      </c>
    </row>
    <row r="1859" spans="1:9" x14ac:dyDescent="0.2">
      <c r="A1859" t="s">
        <v>458</v>
      </c>
      <c r="B1859" t="str">
        <f>_xlfn.XLOOKUP(A1859,'Country Code &amp; Info'!A:A,'Country Code &amp; Info'!B:B)</f>
        <v>Switzerland</v>
      </c>
      <c r="C1859" t="s">
        <v>626</v>
      </c>
      <c r="D1859" t="s">
        <v>625</v>
      </c>
      <c r="E1859" t="s">
        <v>624</v>
      </c>
      <c r="F1859" t="s">
        <v>623</v>
      </c>
      <c r="G1859">
        <v>2004</v>
      </c>
      <c r="H1859" s="6">
        <v>361746.49221240199</v>
      </c>
      <c r="I1859" s="5">
        <f t="shared" ref="I1859:I1922" si="29">IF(A1859=A1858, H1859/H1858-1, 0)</f>
        <v>2.6357028413960037E-2</v>
      </c>
    </row>
    <row r="1860" spans="1:9" x14ac:dyDescent="0.2">
      <c r="A1860" t="s">
        <v>458</v>
      </c>
      <c r="B1860" t="str">
        <f>_xlfn.XLOOKUP(A1860,'Country Code &amp; Info'!A:A,'Country Code &amp; Info'!B:B)</f>
        <v>Switzerland</v>
      </c>
      <c r="C1860" t="s">
        <v>626</v>
      </c>
      <c r="D1860" t="s">
        <v>625</v>
      </c>
      <c r="E1860" t="s">
        <v>624</v>
      </c>
      <c r="F1860" t="s">
        <v>623</v>
      </c>
      <c r="G1860">
        <v>2005</v>
      </c>
      <c r="H1860" s="6">
        <v>373207.60663985898</v>
      </c>
      <c r="I1860" s="5">
        <f t="shared" si="29"/>
        <v>3.1682724433240717E-2</v>
      </c>
    </row>
    <row r="1861" spans="1:9" x14ac:dyDescent="0.2">
      <c r="A1861" t="s">
        <v>458</v>
      </c>
      <c r="B1861" t="str">
        <f>_xlfn.XLOOKUP(A1861,'Country Code &amp; Info'!A:A,'Country Code &amp; Info'!B:B)</f>
        <v>Switzerland</v>
      </c>
      <c r="C1861" t="s">
        <v>626</v>
      </c>
      <c r="D1861" t="s">
        <v>625</v>
      </c>
      <c r="E1861" t="s">
        <v>624</v>
      </c>
      <c r="F1861" t="s">
        <v>623</v>
      </c>
      <c r="G1861">
        <v>2006</v>
      </c>
      <c r="H1861" s="6">
        <v>388372.41638595</v>
      </c>
      <c r="I1861" s="5">
        <f t="shared" si="29"/>
        <v>4.0633710236042564E-2</v>
      </c>
    </row>
    <row r="1862" spans="1:9" x14ac:dyDescent="0.2">
      <c r="A1862" t="s">
        <v>458</v>
      </c>
      <c r="B1862" t="str">
        <f>_xlfn.XLOOKUP(A1862,'Country Code &amp; Info'!A:A,'Country Code &amp; Info'!B:B)</f>
        <v>Switzerland</v>
      </c>
      <c r="C1862" t="s">
        <v>626</v>
      </c>
      <c r="D1862" t="s">
        <v>625</v>
      </c>
      <c r="E1862" t="s">
        <v>624</v>
      </c>
      <c r="F1862" t="s">
        <v>623</v>
      </c>
      <c r="G1862">
        <v>2007</v>
      </c>
      <c r="H1862" s="6">
        <v>404257.50430846302</v>
      </c>
      <c r="I1862" s="5">
        <f t="shared" si="29"/>
        <v>4.0901689338119773E-2</v>
      </c>
    </row>
    <row r="1863" spans="1:9" x14ac:dyDescent="0.2">
      <c r="A1863" t="s">
        <v>458</v>
      </c>
      <c r="B1863" t="str">
        <f>_xlfn.XLOOKUP(A1863,'Country Code &amp; Info'!A:A,'Country Code &amp; Info'!B:B)</f>
        <v>Switzerland</v>
      </c>
      <c r="C1863" t="s">
        <v>626</v>
      </c>
      <c r="D1863" t="s">
        <v>625</v>
      </c>
      <c r="E1863" t="s">
        <v>624</v>
      </c>
      <c r="F1863" t="s">
        <v>623</v>
      </c>
      <c r="G1863">
        <v>2008</v>
      </c>
      <c r="H1863" s="6">
        <v>412764.05508341698</v>
      </c>
      <c r="I1863" s="5">
        <f t="shared" si="29"/>
        <v>2.1042406595532581E-2</v>
      </c>
    </row>
    <row r="1864" spans="1:9" x14ac:dyDescent="0.2">
      <c r="A1864" t="s">
        <v>458</v>
      </c>
      <c r="B1864" t="str">
        <f>_xlfn.XLOOKUP(A1864,'Country Code &amp; Info'!A:A,'Country Code &amp; Info'!B:B)</f>
        <v>Switzerland</v>
      </c>
      <c r="C1864" t="s">
        <v>626</v>
      </c>
      <c r="D1864" t="s">
        <v>625</v>
      </c>
      <c r="E1864" t="s">
        <v>624</v>
      </c>
      <c r="F1864" t="s">
        <v>623</v>
      </c>
      <c r="G1864">
        <v>2009</v>
      </c>
      <c r="H1864" s="6">
        <v>403650.01980825601</v>
      </c>
      <c r="I1864" s="5">
        <f t="shared" si="29"/>
        <v>-2.2080496503793401E-2</v>
      </c>
    </row>
    <row r="1865" spans="1:9" x14ac:dyDescent="0.2">
      <c r="A1865" t="s">
        <v>458</v>
      </c>
      <c r="B1865" t="str">
        <f>_xlfn.XLOOKUP(A1865,'Country Code &amp; Info'!A:A,'Country Code &amp; Info'!B:B)</f>
        <v>Switzerland</v>
      </c>
      <c r="C1865" t="s">
        <v>626</v>
      </c>
      <c r="D1865" t="s">
        <v>625</v>
      </c>
      <c r="E1865" t="s">
        <v>624</v>
      </c>
      <c r="F1865" t="s">
        <v>623</v>
      </c>
      <c r="G1865">
        <v>2010</v>
      </c>
      <c r="H1865" s="6">
        <v>415254.05996772402</v>
      </c>
      <c r="I1865" s="5">
        <f t="shared" si="29"/>
        <v>2.8747775523410679E-2</v>
      </c>
    </row>
    <row r="1866" spans="1:9" x14ac:dyDescent="0.2">
      <c r="A1866" t="s">
        <v>458</v>
      </c>
      <c r="B1866" t="str">
        <f>_xlfn.XLOOKUP(A1866,'Country Code &amp; Info'!A:A,'Country Code &amp; Info'!B:B)</f>
        <v>Switzerland</v>
      </c>
      <c r="C1866" t="s">
        <v>626</v>
      </c>
      <c r="D1866" t="s">
        <v>625</v>
      </c>
      <c r="E1866" t="s">
        <v>624</v>
      </c>
      <c r="F1866" t="s">
        <v>623</v>
      </c>
      <c r="G1866">
        <v>2011</v>
      </c>
      <c r="H1866" s="6">
        <v>422871.99068925099</v>
      </c>
      <c r="I1866" s="5">
        <f t="shared" si="29"/>
        <v>1.834522875494371E-2</v>
      </c>
    </row>
    <row r="1867" spans="1:9" x14ac:dyDescent="0.2">
      <c r="A1867" t="s">
        <v>458</v>
      </c>
      <c r="B1867" t="str">
        <f>_xlfn.XLOOKUP(A1867,'Country Code &amp; Info'!A:A,'Country Code &amp; Info'!B:B)</f>
        <v>Switzerland</v>
      </c>
      <c r="C1867" t="s">
        <v>626</v>
      </c>
      <c r="D1867" t="s">
        <v>625</v>
      </c>
      <c r="E1867" t="s">
        <v>624</v>
      </c>
      <c r="F1867" t="s">
        <v>623</v>
      </c>
      <c r="G1867">
        <v>2012</v>
      </c>
      <c r="H1867" s="6">
        <v>427056.37872636801</v>
      </c>
      <c r="I1867" s="5">
        <f t="shared" si="29"/>
        <v>9.8951647998648529E-3</v>
      </c>
    </row>
    <row r="1868" spans="1:9" x14ac:dyDescent="0.2">
      <c r="A1868" t="s">
        <v>458</v>
      </c>
      <c r="B1868" t="str">
        <f>_xlfn.XLOOKUP(A1868,'Country Code &amp; Info'!A:A,'Country Code &amp; Info'!B:B)</f>
        <v>Switzerland</v>
      </c>
      <c r="C1868" t="s">
        <v>626</v>
      </c>
      <c r="D1868" t="s">
        <v>625</v>
      </c>
      <c r="E1868" t="s">
        <v>624</v>
      </c>
      <c r="F1868" t="s">
        <v>623</v>
      </c>
      <c r="G1868">
        <v>2013</v>
      </c>
      <c r="H1868" s="6">
        <v>435149.30864337902</v>
      </c>
      <c r="I1868" s="5">
        <f t="shared" si="29"/>
        <v>1.8950495344776108E-2</v>
      </c>
    </row>
    <row r="1869" spans="1:9" x14ac:dyDescent="0.2">
      <c r="A1869" t="s">
        <v>458</v>
      </c>
      <c r="B1869" t="str">
        <f>_xlfn.XLOOKUP(A1869,'Country Code &amp; Info'!A:A,'Country Code &amp; Info'!B:B)</f>
        <v>Switzerland</v>
      </c>
      <c r="C1869" t="s">
        <v>626</v>
      </c>
      <c r="D1869" t="s">
        <v>625</v>
      </c>
      <c r="E1869" t="s">
        <v>624</v>
      </c>
      <c r="F1869" t="s">
        <v>623</v>
      </c>
      <c r="G1869">
        <v>2014</v>
      </c>
      <c r="H1869" s="6">
        <v>445811.72891090502</v>
      </c>
      <c r="I1869" s="5">
        <f t="shared" si="29"/>
        <v>2.450290062683802E-2</v>
      </c>
    </row>
    <row r="1870" spans="1:9" x14ac:dyDescent="0.2">
      <c r="A1870" t="s">
        <v>458</v>
      </c>
      <c r="B1870" t="str">
        <f>_xlfn.XLOOKUP(A1870,'Country Code &amp; Info'!A:A,'Country Code &amp; Info'!B:B)</f>
        <v>Switzerland</v>
      </c>
      <c r="C1870" t="s">
        <v>626</v>
      </c>
      <c r="D1870" t="s">
        <v>625</v>
      </c>
      <c r="E1870" t="s">
        <v>624</v>
      </c>
      <c r="F1870" t="s">
        <v>623</v>
      </c>
      <c r="G1870">
        <v>2015</v>
      </c>
      <c r="H1870" s="6">
        <v>451007.06027690403</v>
      </c>
      <c r="I1870" s="5">
        <f t="shared" si="29"/>
        <v>1.165364441777017E-2</v>
      </c>
    </row>
    <row r="1871" spans="1:9" x14ac:dyDescent="0.2">
      <c r="A1871" t="s">
        <v>458</v>
      </c>
      <c r="B1871" t="str">
        <f>_xlfn.XLOOKUP(A1871,'Country Code &amp; Info'!A:A,'Country Code &amp; Info'!B:B)</f>
        <v>Switzerland</v>
      </c>
      <c r="C1871" t="s">
        <v>626</v>
      </c>
      <c r="D1871" t="s">
        <v>625</v>
      </c>
      <c r="E1871" t="s">
        <v>624</v>
      </c>
      <c r="F1871" t="s">
        <v>623</v>
      </c>
      <c r="G1871">
        <v>2016</v>
      </c>
      <c r="H1871" s="6">
        <v>457267.07737937901</v>
      </c>
      <c r="I1871" s="5">
        <f t="shared" si="29"/>
        <v>1.3880086707803496E-2</v>
      </c>
    </row>
    <row r="1872" spans="1:9" x14ac:dyDescent="0.2">
      <c r="A1872" t="s">
        <v>458</v>
      </c>
      <c r="B1872" t="str">
        <f>_xlfn.XLOOKUP(A1872,'Country Code &amp; Info'!A:A,'Country Code &amp; Info'!B:B)</f>
        <v>Switzerland</v>
      </c>
      <c r="C1872" t="s">
        <v>626</v>
      </c>
      <c r="D1872" t="s">
        <v>625</v>
      </c>
      <c r="E1872" t="s">
        <v>624</v>
      </c>
      <c r="F1872" t="s">
        <v>623</v>
      </c>
      <c r="G1872">
        <v>2017</v>
      </c>
      <c r="H1872" s="6">
        <v>462151.50092815602</v>
      </c>
      <c r="I1872" s="5">
        <f t="shared" si="29"/>
        <v>1.0681773935639294E-2</v>
      </c>
    </row>
    <row r="1873" spans="1:9" x14ac:dyDescent="0.2">
      <c r="A1873" t="s">
        <v>458</v>
      </c>
      <c r="B1873" t="str">
        <f>_xlfn.XLOOKUP(A1873,'Country Code &amp; Info'!A:A,'Country Code &amp; Info'!B:B)</f>
        <v>Switzerland</v>
      </c>
      <c r="C1873" t="s">
        <v>626</v>
      </c>
      <c r="D1873" t="s">
        <v>625</v>
      </c>
      <c r="E1873" t="s">
        <v>624</v>
      </c>
      <c r="F1873" t="s">
        <v>623</v>
      </c>
      <c r="G1873">
        <v>2018</v>
      </c>
      <c r="H1873" s="6">
        <v>472955.06599174603</v>
      </c>
      <c r="I1873" s="5">
        <f t="shared" si="29"/>
        <v>2.3376674189941715E-2</v>
      </c>
    </row>
    <row r="1874" spans="1:9" x14ac:dyDescent="0.2">
      <c r="A1874" t="s">
        <v>458</v>
      </c>
      <c r="B1874" t="str">
        <f>_xlfn.XLOOKUP(A1874,'Country Code &amp; Info'!A:A,'Country Code &amp; Info'!B:B)</f>
        <v>Switzerland</v>
      </c>
      <c r="C1874" t="s">
        <v>626</v>
      </c>
      <c r="D1874" t="s">
        <v>625</v>
      </c>
      <c r="E1874" t="s">
        <v>624</v>
      </c>
      <c r="F1874" t="s">
        <v>623</v>
      </c>
      <c r="G1874">
        <v>2019</v>
      </c>
      <c r="H1874" s="6">
        <v>482141.119293981</v>
      </c>
      <c r="I1874" s="5">
        <f t="shared" si="29"/>
        <v>1.9422676619337276E-2</v>
      </c>
    </row>
    <row r="1875" spans="1:9" x14ac:dyDescent="0.2">
      <c r="A1875" t="s">
        <v>458</v>
      </c>
      <c r="B1875" t="str">
        <f>_xlfn.XLOOKUP(A1875,'Country Code &amp; Info'!A:A,'Country Code &amp; Info'!B:B)</f>
        <v>Switzerland</v>
      </c>
      <c r="C1875" t="s">
        <v>626</v>
      </c>
      <c r="D1875" t="s">
        <v>625</v>
      </c>
      <c r="E1875" t="s">
        <v>624</v>
      </c>
      <c r="F1875" t="s">
        <v>623</v>
      </c>
      <c r="G1875">
        <v>2020</v>
      </c>
      <c r="H1875" s="6">
        <v>490747.6</v>
      </c>
      <c r="I1875" s="5">
        <f t="shared" si="29"/>
        <v>1.7850542842356543E-2</v>
      </c>
    </row>
    <row r="1876" spans="1:9" x14ac:dyDescent="0.2">
      <c r="A1876" t="s">
        <v>458</v>
      </c>
      <c r="B1876" t="str">
        <f>_xlfn.XLOOKUP(A1876,'Country Code &amp; Info'!A:A,'Country Code &amp; Info'!B:B)</f>
        <v>Switzerland</v>
      </c>
      <c r="C1876" t="s">
        <v>626</v>
      </c>
      <c r="D1876" t="s">
        <v>625</v>
      </c>
      <c r="E1876" t="s">
        <v>624</v>
      </c>
      <c r="F1876" t="s">
        <v>623</v>
      </c>
      <c r="G1876">
        <v>2021</v>
      </c>
      <c r="H1876" s="6">
        <v>499114.3</v>
      </c>
      <c r="I1876" s="5">
        <f t="shared" si="29"/>
        <v>1.704888622990719E-2</v>
      </c>
    </row>
    <row r="1877" spans="1:9" x14ac:dyDescent="0.2">
      <c r="A1877" t="s">
        <v>458</v>
      </c>
      <c r="B1877" t="str">
        <f>_xlfn.XLOOKUP(A1877,'Country Code &amp; Info'!A:A,'Country Code &amp; Info'!B:B)</f>
        <v>Switzerland</v>
      </c>
      <c r="C1877" t="s">
        <v>626</v>
      </c>
      <c r="D1877" t="s">
        <v>625</v>
      </c>
      <c r="E1877" t="s">
        <v>624</v>
      </c>
      <c r="F1877" t="s">
        <v>623</v>
      </c>
      <c r="G1877">
        <v>2022</v>
      </c>
      <c r="H1877" s="6">
        <v>507201.8</v>
      </c>
      <c r="I1877" s="5">
        <f t="shared" si="29"/>
        <v>1.6203703239919154E-2</v>
      </c>
    </row>
    <row r="1878" spans="1:9" x14ac:dyDescent="0.2">
      <c r="A1878" t="s">
        <v>458</v>
      </c>
      <c r="B1878" t="str">
        <f>_xlfn.XLOOKUP(A1878,'Country Code &amp; Info'!A:A,'Country Code &amp; Info'!B:B)</f>
        <v>Switzerland</v>
      </c>
      <c r="C1878" t="s">
        <v>626</v>
      </c>
      <c r="D1878" t="s">
        <v>625</v>
      </c>
      <c r="E1878" t="s">
        <v>624</v>
      </c>
      <c r="F1878" t="s">
        <v>623</v>
      </c>
      <c r="G1878">
        <v>2023</v>
      </c>
      <c r="H1878" s="6">
        <v>515151.2</v>
      </c>
      <c r="I1878" s="5">
        <f t="shared" si="29"/>
        <v>1.5673051633491974E-2</v>
      </c>
    </row>
    <row r="1879" spans="1:9" x14ac:dyDescent="0.2">
      <c r="A1879" t="s">
        <v>458</v>
      </c>
      <c r="B1879" t="str">
        <f>_xlfn.XLOOKUP(A1879,'Country Code &amp; Info'!A:A,'Country Code &amp; Info'!B:B)</f>
        <v>Switzerland</v>
      </c>
      <c r="C1879" t="s">
        <v>626</v>
      </c>
      <c r="D1879" t="s">
        <v>625</v>
      </c>
      <c r="E1879" t="s">
        <v>624</v>
      </c>
      <c r="F1879" t="s">
        <v>623</v>
      </c>
      <c r="G1879">
        <v>2024</v>
      </c>
      <c r="H1879" s="6">
        <v>523180.6</v>
      </c>
      <c r="I1879" s="5">
        <f t="shared" si="29"/>
        <v>1.558649188820671E-2</v>
      </c>
    </row>
    <row r="1880" spans="1:9" x14ac:dyDescent="0.2">
      <c r="A1880" t="s">
        <v>458</v>
      </c>
      <c r="B1880" t="str">
        <f>_xlfn.XLOOKUP(A1880,'Country Code &amp; Info'!A:A,'Country Code &amp; Info'!B:B)</f>
        <v>Switzerland</v>
      </c>
      <c r="C1880" t="s">
        <v>626</v>
      </c>
      <c r="D1880" t="s">
        <v>625</v>
      </c>
      <c r="E1880" t="s">
        <v>624</v>
      </c>
      <c r="F1880" t="s">
        <v>623</v>
      </c>
      <c r="G1880">
        <v>2025</v>
      </c>
      <c r="H1880" s="6">
        <v>531448.6</v>
      </c>
      <c r="I1880" s="5">
        <f t="shared" si="29"/>
        <v>1.5803338273628675E-2</v>
      </c>
    </row>
    <row r="1881" spans="1:9" x14ac:dyDescent="0.2">
      <c r="A1881" t="s">
        <v>458</v>
      </c>
      <c r="B1881" t="str">
        <f>_xlfn.XLOOKUP(A1881,'Country Code &amp; Info'!A:A,'Country Code &amp; Info'!B:B)</f>
        <v>Switzerland</v>
      </c>
      <c r="C1881" t="s">
        <v>626</v>
      </c>
      <c r="D1881" t="s">
        <v>625</v>
      </c>
      <c r="E1881" t="s">
        <v>624</v>
      </c>
      <c r="F1881" t="s">
        <v>623</v>
      </c>
      <c r="G1881">
        <v>2026</v>
      </c>
      <c r="H1881" s="6">
        <v>539958.6</v>
      </c>
      <c r="I1881" s="5">
        <f t="shared" si="29"/>
        <v>1.6012837365645627E-2</v>
      </c>
    </row>
    <row r="1882" spans="1:9" x14ac:dyDescent="0.2">
      <c r="A1882" t="s">
        <v>458</v>
      </c>
      <c r="B1882" t="str">
        <f>_xlfn.XLOOKUP(A1882,'Country Code &amp; Info'!A:A,'Country Code &amp; Info'!B:B)</f>
        <v>Switzerland</v>
      </c>
      <c r="C1882" t="s">
        <v>626</v>
      </c>
      <c r="D1882" t="s">
        <v>625</v>
      </c>
      <c r="E1882" t="s">
        <v>624</v>
      </c>
      <c r="F1882" t="s">
        <v>623</v>
      </c>
      <c r="G1882">
        <v>2027</v>
      </c>
      <c r="H1882" s="6">
        <v>548651.4</v>
      </c>
      <c r="I1882" s="5">
        <f t="shared" si="29"/>
        <v>1.6099012035367233E-2</v>
      </c>
    </row>
    <row r="1883" spans="1:9" x14ac:dyDescent="0.2">
      <c r="A1883" t="s">
        <v>458</v>
      </c>
      <c r="B1883" t="str">
        <f>_xlfn.XLOOKUP(A1883,'Country Code &amp; Info'!A:A,'Country Code &amp; Info'!B:B)</f>
        <v>Switzerland</v>
      </c>
      <c r="C1883" t="s">
        <v>626</v>
      </c>
      <c r="D1883" t="s">
        <v>625</v>
      </c>
      <c r="E1883" t="s">
        <v>624</v>
      </c>
      <c r="F1883" t="s">
        <v>623</v>
      </c>
      <c r="G1883">
        <v>2028</v>
      </c>
      <c r="H1883" s="6">
        <v>557534.19999999995</v>
      </c>
      <c r="I1883" s="5">
        <f t="shared" si="29"/>
        <v>1.6190243932668213E-2</v>
      </c>
    </row>
    <row r="1884" spans="1:9" x14ac:dyDescent="0.2">
      <c r="A1884" t="s">
        <v>458</v>
      </c>
      <c r="B1884" t="str">
        <f>_xlfn.XLOOKUP(A1884,'Country Code &amp; Info'!A:A,'Country Code &amp; Info'!B:B)</f>
        <v>Switzerland</v>
      </c>
      <c r="C1884" t="s">
        <v>626</v>
      </c>
      <c r="D1884" t="s">
        <v>625</v>
      </c>
      <c r="E1884" t="s">
        <v>624</v>
      </c>
      <c r="F1884" t="s">
        <v>623</v>
      </c>
      <c r="G1884">
        <v>2029</v>
      </c>
      <c r="H1884" s="6">
        <v>566618.69999999995</v>
      </c>
      <c r="I1884" s="5">
        <f t="shared" si="29"/>
        <v>1.6294067700241444E-2</v>
      </c>
    </row>
    <row r="1885" spans="1:9" x14ac:dyDescent="0.2">
      <c r="A1885" t="s">
        <v>458</v>
      </c>
      <c r="B1885" t="str">
        <f>_xlfn.XLOOKUP(A1885,'Country Code &amp; Info'!A:A,'Country Code &amp; Info'!B:B)</f>
        <v>Switzerland</v>
      </c>
      <c r="C1885" t="s">
        <v>626</v>
      </c>
      <c r="D1885" t="s">
        <v>625</v>
      </c>
      <c r="E1885" t="s">
        <v>624</v>
      </c>
      <c r="F1885" t="s">
        <v>623</v>
      </c>
      <c r="G1885">
        <v>2030</v>
      </c>
      <c r="H1885" s="6">
        <v>575920.1</v>
      </c>
      <c r="I1885" s="5">
        <f t="shared" si="29"/>
        <v>1.6415624828478137E-2</v>
      </c>
    </row>
    <row r="1886" spans="1:9" x14ac:dyDescent="0.2">
      <c r="A1886" t="s">
        <v>458</v>
      </c>
      <c r="B1886" t="str">
        <f>_xlfn.XLOOKUP(A1886,'Country Code &amp; Info'!A:A,'Country Code &amp; Info'!B:B)</f>
        <v>Switzerland</v>
      </c>
      <c r="C1886" t="s">
        <v>626</v>
      </c>
      <c r="D1886" t="s">
        <v>625</v>
      </c>
      <c r="E1886" t="s">
        <v>624</v>
      </c>
      <c r="F1886" t="s">
        <v>623</v>
      </c>
      <c r="G1886">
        <v>2031</v>
      </c>
      <c r="H1886" s="6">
        <v>585458</v>
      </c>
      <c r="I1886" s="5">
        <f t="shared" si="29"/>
        <v>1.6561151451390588E-2</v>
      </c>
    </row>
    <row r="1887" spans="1:9" x14ac:dyDescent="0.2">
      <c r="A1887" t="s">
        <v>458</v>
      </c>
      <c r="B1887" t="str">
        <f>_xlfn.XLOOKUP(A1887,'Country Code &amp; Info'!A:A,'Country Code &amp; Info'!B:B)</f>
        <v>Switzerland</v>
      </c>
      <c r="C1887" t="s">
        <v>626</v>
      </c>
      <c r="D1887" t="s">
        <v>625</v>
      </c>
      <c r="E1887" t="s">
        <v>624</v>
      </c>
      <c r="F1887" t="s">
        <v>623</v>
      </c>
      <c r="G1887">
        <v>2032</v>
      </c>
      <c r="H1887" s="6">
        <v>595327.5</v>
      </c>
      <c r="I1887" s="5">
        <f t="shared" si="29"/>
        <v>1.6857742143757459E-2</v>
      </c>
    </row>
    <row r="1888" spans="1:9" x14ac:dyDescent="0.2">
      <c r="A1888" t="s">
        <v>458</v>
      </c>
      <c r="B1888" t="str">
        <f>_xlfn.XLOOKUP(A1888,'Country Code &amp; Info'!A:A,'Country Code &amp; Info'!B:B)</f>
        <v>Switzerland</v>
      </c>
      <c r="C1888" t="s">
        <v>626</v>
      </c>
      <c r="D1888" t="s">
        <v>625</v>
      </c>
      <c r="E1888" t="s">
        <v>624</v>
      </c>
      <c r="F1888" t="s">
        <v>623</v>
      </c>
      <c r="G1888">
        <v>2033</v>
      </c>
      <c r="H1888" s="6">
        <v>605555.19999999995</v>
      </c>
      <c r="I1888" s="5">
        <f t="shared" si="29"/>
        <v>1.7179955570673311E-2</v>
      </c>
    </row>
    <row r="1889" spans="1:9" x14ac:dyDescent="0.2">
      <c r="A1889" t="s">
        <v>458</v>
      </c>
      <c r="B1889" t="str">
        <f>_xlfn.XLOOKUP(A1889,'Country Code &amp; Info'!A:A,'Country Code &amp; Info'!B:B)</f>
        <v>Switzerland</v>
      </c>
      <c r="C1889" t="s">
        <v>626</v>
      </c>
      <c r="D1889" t="s">
        <v>625</v>
      </c>
      <c r="E1889" t="s">
        <v>624</v>
      </c>
      <c r="F1889" t="s">
        <v>623</v>
      </c>
      <c r="G1889">
        <v>2034</v>
      </c>
      <c r="H1889" s="6">
        <v>616165.1</v>
      </c>
      <c r="I1889" s="5">
        <f t="shared" si="29"/>
        <v>1.7520946067344445E-2</v>
      </c>
    </row>
    <row r="1890" spans="1:9" x14ac:dyDescent="0.2">
      <c r="A1890" t="s">
        <v>458</v>
      </c>
      <c r="B1890" t="str">
        <f>_xlfn.XLOOKUP(A1890,'Country Code &amp; Info'!A:A,'Country Code &amp; Info'!B:B)</f>
        <v>Switzerland</v>
      </c>
      <c r="C1890" t="s">
        <v>626</v>
      </c>
      <c r="D1890" t="s">
        <v>625</v>
      </c>
      <c r="E1890" t="s">
        <v>624</v>
      </c>
      <c r="F1890" t="s">
        <v>623</v>
      </c>
      <c r="G1890">
        <v>2035</v>
      </c>
      <c r="H1890" s="6">
        <v>627177.1</v>
      </c>
      <c r="I1890" s="5">
        <f t="shared" si="29"/>
        <v>1.7871833377125723E-2</v>
      </c>
    </row>
    <row r="1891" spans="1:9" x14ac:dyDescent="0.2">
      <c r="A1891" t="s">
        <v>458</v>
      </c>
      <c r="B1891" t="str">
        <f>_xlfn.XLOOKUP(A1891,'Country Code &amp; Info'!A:A,'Country Code &amp; Info'!B:B)</f>
        <v>Switzerland</v>
      </c>
      <c r="C1891" t="s">
        <v>626</v>
      </c>
      <c r="D1891" t="s">
        <v>625</v>
      </c>
      <c r="E1891" t="s">
        <v>624</v>
      </c>
      <c r="F1891" t="s">
        <v>623</v>
      </c>
      <c r="G1891">
        <v>2036</v>
      </c>
      <c r="H1891" s="6">
        <v>638607.5</v>
      </c>
      <c r="I1891" s="5">
        <f t="shared" si="29"/>
        <v>1.8225155223301481E-2</v>
      </c>
    </row>
    <row r="1892" spans="1:9" x14ac:dyDescent="0.2">
      <c r="A1892" t="s">
        <v>458</v>
      </c>
      <c r="B1892" t="str">
        <f>_xlfn.XLOOKUP(A1892,'Country Code &amp; Info'!A:A,'Country Code &amp; Info'!B:B)</f>
        <v>Switzerland</v>
      </c>
      <c r="C1892" t="s">
        <v>626</v>
      </c>
      <c r="D1892" t="s">
        <v>625</v>
      </c>
      <c r="E1892" t="s">
        <v>624</v>
      </c>
      <c r="F1892" t="s">
        <v>623</v>
      </c>
      <c r="G1892">
        <v>2037</v>
      </c>
      <c r="H1892" s="6">
        <v>650387.6</v>
      </c>
      <c r="I1892" s="5">
        <f t="shared" si="29"/>
        <v>1.8446541889971524E-2</v>
      </c>
    </row>
    <row r="1893" spans="1:9" x14ac:dyDescent="0.2">
      <c r="A1893" t="s">
        <v>458</v>
      </c>
      <c r="B1893" t="str">
        <f>_xlfn.XLOOKUP(A1893,'Country Code &amp; Info'!A:A,'Country Code &amp; Info'!B:B)</f>
        <v>Switzerland</v>
      </c>
      <c r="C1893" t="s">
        <v>626</v>
      </c>
      <c r="D1893" t="s">
        <v>625</v>
      </c>
      <c r="E1893" t="s">
        <v>624</v>
      </c>
      <c r="F1893" t="s">
        <v>623</v>
      </c>
      <c r="G1893">
        <v>2038</v>
      </c>
      <c r="H1893" s="6">
        <v>662510.1</v>
      </c>
      <c r="I1893" s="5">
        <f t="shared" si="29"/>
        <v>1.863888548920678E-2</v>
      </c>
    </row>
    <row r="1894" spans="1:9" x14ac:dyDescent="0.2">
      <c r="A1894" t="s">
        <v>458</v>
      </c>
      <c r="B1894" t="str">
        <f>_xlfn.XLOOKUP(A1894,'Country Code &amp; Info'!A:A,'Country Code &amp; Info'!B:B)</f>
        <v>Switzerland</v>
      </c>
      <c r="C1894" t="s">
        <v>626</v>
      </c>
      <c r="D1894" t="s">
        <v>625</v>
      </c>
      <c r="E1894" t="s">
        <v>624</v>
      </c>
      <c r="F1894" t="s">
        <v>623</v>
      </c>
      <c r="G1894">
        <v>2039</v>
      </c>
      <c r="H1894" s="6">
        <v>674958.4</v>
      </c>
      <c r="I1894" s="5">
        <f t="shared" si="29"/>
        <v>1.8789600339677914E-2</v>
      </c>
    </row>
    <row r="1895" spans="1:9" x14ac:dyDescent="0.2">
      <c r="A1895" t="s">
        <v>458</v>
      </c>
      <c r="B1895" t="str">
        <f>_xlfn.XLOOKUP(A1895,'Country Code &amp; Info'!A:A,'Country Code &amp; Info'!B:B)</f>
        <v>Switzerland</v>
      </c>
      <c r="C1895" t="s">
        <v>626</v>
      </c>
      <c r="D1895" t="s">
        <v>625</v>
      </c>
      <c r="E1895" t="s">
        <v>624</v>
      </c>
      <c r="F1895" t="s">
        <v>623</v>
      </c>
      <c r="G1895">
        <v>2040</v>
      </c>
      <c r="H1895" s="6">
        <v>687714.7</v>
      </c>
      <c r="I1895" s="5">
        <f t="shared" si="29"/>
        <v>1.8899386984442268E-2</v>
      </c>
    </row>
    <row r="1896" spans="1:9" x14ac:dyDescent="0.2">
      <c r="A1896" t="s">
        <v>458</v>
      </c>
      <c r="B1896" t="str">
        <f>_xlfn.XLOOKUP(A1896,'Country Code &amp; Info'!A:A,'Country Code &amp; Info'!B:B)</f>
        <v>Switzerland</v>
      </c>
      <c r="C1896" t="s">
        <v>626</v>
      </c>
      <c r="D1896" t="s">
        <v>625</v>
      </c>
      <c r="E1896" t="s">
        <v>624</v>
      </c>
      <c r="F1896" t="s">
        <v>623</v>
      </c>
      <c r="G1896">
        <v>2041</v>
      </c>
      <c r="H1896" s="6">
        <v>700766.3</v>
      </c>
      <c r="I1896" s="5">
        <f t="shared" si="29"/>
        <v>1.897821872936567E-2</v>
      </c>
    </row>
    <row r="1897" spans="1:9" x14ac:dyDescent="0.2">
      <c r="A1897" t="s">
        <v>458</v>
      </c>
      <c r="B1897" t="str">
        <f>_xlfn.XLOOKUP(A1897,'Country Code &amp; Info'!A:A,'Country Code &amp; Info'!B:B)</f>
        <v>Switzerland</v>
      </c>
      <c r="C1897" t="s">
        <v>626</v>
      </c>
      <c r="D1897" t="s">
        <v>625</v>
      </c>
      <c r="E1897" t="s">
        <v>624</v>
      </c>
      <c r="F1897" t="s">
        <v>623</v>
      </c>
      <c r="G1897">
        <v>2042</v>
      </c>
      <c r="H1897" s="6">
        <v>714188.5</v>
      </c>
      <c r="I1897" s="5">
        <f t="shared" si="29"/>
        <v>1.9153603704972655E-2</v>
      </c>
    </row>
    <row r="1898" spans="1:9" x14ac:dyDescent="0.2">
      <c r="A1898" t="s">
        <v>458</v>
      </c>
      <c r="B1898" t="str">
        <f>_xlfn.XLOOKUP(A1898,'Country Code &amp; Info'!A:A,'Country Code &amp; Info'!B:B)</f>
        <v>Switzerland</v>
      </c>
      <c r="C1898" t="s">
        <v>626</v>
      </c>
      <c r="D1898" t="s">
        <v>625</v>
      </c>
      <c r="E1898" t="s">
        <v>624</v>
      </c>
      <c r="F1898" t="s">
        <v>623</v>
      </c>
      <c r="G1898">
        <v>2043</v>
      </c>
      <c r="H1898" s="6">
        <v>727975.3</v>
      </c>
      <c r="I1898" s="5">
        <f t="shared" si="29"/>
        <v>1.930414729444685E-2</v>
      </c>
    </row>
    <row r="1899" spans="1:9" x14ac:dyDescent="0.2">
      <c r="A1899" t="s">
        <v>458</v>
      </c>
      <c r="B1899" t="str">
        <f>_xlfn.XLOOKUP(A1899,'Country Code &amp; Info'!A:A,'Country Code &amp; Info'!B:B)</f>
        <v>Switzerland</v>
      </c>
      <c r="C1899" t="s">
        <v>626</v>
      </c>
      <c r="D1899" t="s">
        <v>625</v>
      </c>
      <c r="E1899" t="s">
        <v>624</v>
      </c>
      <c r="F1899" t="s">
        <v>623</v>
      </c>
      <c r="G1899">
        <v>2044</v>
      </c>
      <c r="H1899" s="6">
        <v>742120.8</v>
      </c>
      <c r="I1899" s="5">
        <f t="shared" si="29"/>
        <v>1.9431291144081486E-2</v>
      </c>
    </row>
    <row r="1900" spans="1:9" x14ac:dyDescent="0.2">
      <c r="A1900" t="s">
        <v>458</v>
      </c>
      <c r="B1900" t="str">
        <f>_xlfn.XLOOKUP(A1900,'Country Code &amp; Info'!A:A,'Country Code &amp; Info'!B:B)</f>
        <v>Switzerland</v>
      </c>
      <c r="C1900" t="s">
        <v>626</v>
      </c>
      <c r="D1900" t="s">
        <v>625</v>
      </c>
      <c r="E1900" t="s">
        <v>624</v>
      </c>
      <c r="F1900" t="s">
        <v>623</v>
      </c>
      <c r="G1900">
        <v>2045</v>
      </c>
      <c r="H1900" s="6">
        <v>756623.8</v>
      </c>
      <c r="I1900" s="5">
        <f t="shared" si="29"/>
        <v>1.9542640497342223E-2</v>
      </c>
    </row>
    <row r="1901" spans="1:9" x14ac:dyDescent="0.2">
      <c r="A1901" t="s">
        <v>458</v>
      </c>
      <c r="B1901" t="str">
        <f>_xlfn.XLOOKUP(A1901,'Country Code &amp; Info'!A:A,'Country Code &amp; Info'!B:B)</f>
        <v>Switzerland</v>
      </c>
      <c r="C1901" t="s">
        <v>626</v>
      </c>
      <c r="D1901" t="s">
        <v>625</v>
      </c>
      <c r="E1901" t="s">
        <v>624</v>
      </c>
      <c r="F1901" t="s">
        <v>623</v>
      </c>
      <c r="G1901">
        <v>2046</v>
      </c>
      <c r="H1901" s="6">
        <v>771489.1</v>
      </c>
      <c r="I1901" s="5">
        <f t="shared" si="29"/>
        <v>1.964688396003389E-2</v>
      </c>
    </row>
    <row r="1902" spans="1:9" x14ac:dyDescent="0.2">
      <c r="A1902" t="s">
        <v>458</v>
      </c>
      <c r="B1902" t="str">
        <f>_xlfn.XLOOKUP(A1902,'Country Code &amp; Info'!A:A,'Country Code &amp; Info'!B:B)</f>
        <v>Switzerland</v>
      </c>
      <c r="C1902" t="s">
        <v>626</v>
      </c>
      <c r="D1902" t="s">
        <v>625</v>
      </c>
      <c r="E1902" t="s">
        <v>624</v>
      </c>
      <c r="F1902" t="s">
        <v>623</v>
      </c>
      <c r="G1902">
        <v>2047</v>
      </c>
      <c r="H1902" s="6">
        <v>786625.7</v>
      </c>
      <c r="I1902" s="5">
        <f t="shared" si="29"/>
        <v>1.9619979076826777E-2</v>
      </c>
    </row>
    <row r="1903" spans="1:9" x14ac:dyDescent="0.2">
      <c r="A1903" t="s">
        <v>458</v>
      </c>
      <c r="B1903" t="str">
        <f>_xlfn.XLOOKUP(A1903,'Country Code &amp; Info'!A:A,'Country Code &amp; Info'!B:B)</f>
        <v>Switzerland</v>
      </c>
      <c r="C1903" t="s">
        <v>626</v>
      </c>
      <c r="D1903" t="s">
        <v>625</v>
      </c>
      <c r="E1903" t="s">
        <v>624</v>
      </c>
      <c r="F1903" t="s">
        <v>623</v>
      </c>
      <c r="G1903">
        <v>2048</v>
      </c>
      <c r="H1903" s="6">
        <v>802031.7</v>
      </c>
      <c r="I1903" s="5">
        <f t="shared" si="29"/>
        <v>1.9584918214596847E-2</v>
      </c>
    </row>
    <row r="1904" spans="1:9" x14ac:dyDescent="0.2">
      <c r="A1904" t="s">
        <v>458</v>
      </c>
      <c r="B1904" t="str">
        <f>_xlfn.XLOOKUP(A1904,'Country Code &amp; Info'!A:A,'Country Code &amp; Info'!B:B)</f>
        <v>Switzerland</v>
      </c>
      <c r="C1904" t="s">
        <v>626</v>
      </c>
      <c r="D1904" t="s">
        <v>625</v>
      </c>
      <c r="E1904" t="s">
        <v>624</v>
      </c>
      <c r="F1904" t="s">
        <v>623</v>
      </c>
      <c r="G1904">
        <v>2049</v>
      </c>
      <c r="H1904" s="6">
        <v>817711.3</v>
      </c>
      <c r="I1904" s="5">
        <f t="shared" si="29"/>
        <v>1.9549850710389727E-2</v>
      </c>
    </row>
    <row r="1905" spans="1:9" x14ac:dyDescent="0.2">
      <c r="A1905" t="s">
        <v>458</v>
      </c>
      <c r="B1905" t="str">
        <f>_xlfn.XLOOKUP(A1905,'Country Code &amp; Info'!A:A,'Country Code &amp; Info'!B:B)</f>
        <v>Switzerland</v>
      </c>
      <c r="C1905" t="s">
        <v>626</v>
      </c>
      <c r="D1905" t="s">
        <v>625</v>
      </c>
      <c r="E1905" t="s">
        <v>624</v>
      </c>
      <c r="F1905" t="s">
        <v>623</v>
      </c>
      <c r="G1905">
        <v>2050</v>
      </c>
      <c r="H1905" s="6">
        <v>833679.2</v>
      </c>
      <c r="I1905" s="5">
        <f t="shared" si="29"/>
        <v>1.9527552083479671E-2</v>
      </c>
    </row>
    <row r="1906" spans="1:9" x14ac:dyDescent="0.2">
      <c r="A1906" t="s">
        <v>458</v>
      </c>
      <c r="B1906" t="str">
        <f>_xlfn.XLOOKUP(A1906,'Country Code &amp; Info'!A:A,'Country Code &amp; Info'!B:B)</f>
        <v>Switzerland</v>
      </c>
      <c r="C1906" t="s">
        <v>626</v>
      </c>
      <c r="D1906" t="s">
        <v>625</v>
      </c>
      <c r="E1906" t="s">
        <v>624</v>
      </c>
      <c r="F1906" t="s">
        <v>623</v>
      </c>
      <c r="G1906">
        <v>2051</v>
      </c>
      <c r="H1906" s="6">
        <v>849956.5</v>
      </c>
      <c r="I1906" s="5">
        <f t="shared" si="29"/>
        <v>1.9524656486571867E-2</v>
      </c>
    </row>
    <row r="1907" spans="1:9" x14ac:dyDescent="0.2">
      <c r="A1907" t="s">
        <v>458</v>
      </c>
      <c r="B1907" t="str">
        <f>_xlfn.XLOOKUP(A1907,'Country Code &amp; Info'!A:A,'Country Code &amp; Info'!B:B)</f>
        <v>Switzerland</v>
      </c>
      <c r="C1907" t="s">
        <v>626</v>
      </c>
      <c r="D1907" t="s">
        <v>625</v>
      </c>
      <c r="E1907" t="s">
        <v>624</v>
      </c>
      <c r="F1907" t="s">
        <v>623</v>
      </c>
      <c r="G1907">
        <v>2052</v>
      </c>
      <c r="H1907" s="6">
        <v>866657</v>
      </c>
      <c r="I1907" s="5">
        <f t="shared" si="29"/>
        <v>1.9648652607515693E-2</v>
      </c>
    </row>
    <row r="1908" spans="1:9" x14ac:dyDescent="0.2">
      <c r="A1908" t="s">
        <v>458</v>
      </c>
      <c r="B1908" t="str">
        <f>_xlfn.XLOOKUP(A1908,'Country Code &amp; Info'!A:A,'Country Code &amp; Info'!B:B)</f>
        <v>Switzerland</v>
      </c>
      <c r="C1908" t="s">
        <v>626</v>
      </c>
      <c r="D1908" t="s">
        <v>625</v>
      </c>
      <c r="E1908" t="s">
        <v>624</v>
      </c>
      <c r="F1908" t="s">
        <v>623</v>
      </c>
      <c r="G1908">
        <v>2053</v>
      </c>
      <c r="H1908" s="6">
        <v>883790.8</v>
      </c>
      <c r="I1908" s="5">
        <f t="shared" si="29"/>
        <v>1.9769989742193239E-2</v>
      </c>
    </row>
    <row r="1909" spans="1:9" x14ac:dyDescent="0.2">
      <c r="A1909" t="s">
        <v>458</v>
      </c>
      <c r="B1909" t="str">
        <f>_xlfn.XLOOKUP(A1909,'Country Code &amp; Info'!A:A,'Country Code &amp; Info'!B:B)</f>
        <v>Switzerland</v>
      </c>
      <c r="C1909" t="s">
        <v>626</v>
      </c>
      <c r="D1909" t="s">
        <v>625</v>
      </c>
      <c r="E1909" t="s">
        <v>624</v>
      </c>
      <c r="F1909" t="s">
        <v>623</v>
      </c>
      <c r="G1909">
        <v>2054</v>
      </c>
      <c r="H1909" s="6">
        <v>901369.9</v>
      </c>
      <c r="I1909" s="5">
        <f t="shared" si="29"/>
        <v>1.9890566862655668E-2</v>
      </c>
    </row>
    <row r="1910" spans="1:9" x14ac:dyDescent="0.2">
      <c r="A1910" t="s">
        <v>458</v>
      </c>
      <c r="B1910" t="str">
        <f>_xlfn.XLOOKUP(A1910,'Country Code &amp; Info'!A:A,'Country Code &amp; Info'!B:B)</f>
        <v>Switzerland</v>
      </c>
      <c r="C1910" t="s">
        <v>626</v>
      </c>
      <c r="D1910" t="s">
        <v>625</v>
      </c>
      <c r="E1910" t="s">
        <v>624</v>
      </c>
      <c r="F1910" t="s">
        <v>623</v>
      </c>
      <c r="G1910">
        <v>2055</v>
      </c>
      <c r="H1910" s="6">
        <v>919417</v>
      </c>
      <c r="I1910" s="5">
        <f t="shared" si="29"/>
        <v>2.0021857841048263E-2</v>
      </c>
    </row>
    <row r="1911" spans="1:9" x14ac:dyDescent="0.2">
      <c r="A1911" t="s">
        <v>458</v>
      </c>
      <c r="B1911" t="str">
        <f>_xlfn.XLOOKUP(A1911,'Country Code &amp; Info'!A:A,'Country Code &amp; Info'!B:B)</f>
        <v>Switzerland</v>
      </c>
      <c r="C1911" t="s">
        <v>626</v>
      </c>
      <c r="D1911" t="s">
        <v>625</v>
      </c>
      <c r="E1911" t="s">
        <v>624</v>
      </c>
      <c r="F1911" t="s">
        <v>623</v>
      </c>
      <c r="G1911">
        <v>2056</v>
      </c>
      <c r="H1911" s="6">
        <v>937966</v>
      </c>
      <c r="I1911" s="5">
        <f t="shared" si="29"/>
        <v>2.0174741167500621E-2</v>
      </c>
    </row>
    <row r="1912" spans="1:9" x14ac:dyDescent="0.2">
      <c r="A1912" t="s">
        <v>458</v>
      </c>
      <c r="B1912" t="str">
        <f>_xlfn.XLOOKUP(A1912,'Country Code &amp; Info'!A:A,'Country Code &amp; Info'!B:B)</f>
        <v>Switzerland</v>
      </c>
      <c r="C1912" t="s">
        <v>626</v>
      </c>
      <c r="D1912" t="s">
        <v>625</v>
      </c>
      <c r="E1912" t="s">
        <v>624</v>
      </c>
      <c r="F1912" t="s">
        <v>623</v>
      </c>
      <c r="G1912">
        <v>2057</v>
      </c>
      <c r="H1912" s="6">
        <v>956931.6</v>
      </c>
      <c r="I1912" s="5">
        <f t="shared" si="29"/>
        <v>2.0219922683764713E-2</v>
      </c>
    </row>
    <row r="1913" spans="1:9" x14ac:dyDescent="0.2">
      <c r="A1913" t="s">
        <v>458</v>
      </c>
      <c r="B1913" t="str">
        <f>_xlfn.XLOOKUP(A1913,'Country Code &amp; Info'!A:A,'Country Code &amp; Info'!B:B)</f>
        <v>Switzerland</v>
      </c>
      <c r="C1913" t="s">
        <v>626</v>
      </c>
      <c r="D1913" t="s">
        <v>625</v>
      </c>
      <c r="E1913" t="s">
        <v>624</v>
      </c>
      <c r="F1913" t="s">
        <v>623</v>
      </c>
      <c r="G1913">
        <v>2058</v>
      </c>
      <c r="H1913" s="6">
        <v>976327.2</v>
      </c>
      <c r="I1913" s="5">
        <f t="shared" si="29"/>
        <v>2.0268533299558689E-2</v>
      </c>
    </row>
    <row r="1914" spans="1:9" x14ac:dyDescent="0.2">
      <c r="A1914" t="s">
        <v>458</v>
      </c>
      <c r="B1914" t="str">
        <f>_xlfn.XLOOKUP(A1914,'Country Code &amp; Info'!A:A,'Country Code &amp; Info'!B:B)</f>
        <v>Switzerland</v>
      </c>
      <c r="C1914" t="s">
        <v>626</v>
      </c>
      <c r="D1914" t="s">
        <v>625</v>
      </c>
      <c r="E1914" t="s">
        <v>624</v>
      </c>
      <c r="F1914" t="s">
        <v>623</v>
      </c>
      <c r="G1914">
        <v>2059</v>
      </c>
      <c r="H1914" s="6">
        <v>996157.5</v>
      </c>
      <c r="I1914" s="5">
        <f t="shared" si="29"/>
        <v>2.0311121107759789E-2</v>
      </c>
    </row>
    <row r="1915" spans="1:9" x14ac:dyDescent="0.2">
      <c r="A1915" t="s">
        <v>458</v>
      </c>
      <c r="B1915" t="str">
        <f>_xlfn.XLOOKUP(A1915,'Country Code &amp; Info'!A:A,'Country Code &amp; Info'!B:B)</f>
        <v>Switzerland</v>
      </c>
      <c r="C1915" t="s">
        <v>626</v>
      </c>
      <c r="D1915" t="s">
        <v>625</v>
      </c>
      <c r="E1915" t="s">
        <v>624</v>
      </c>
      <c r="F1915" t="s">
        <v>623</v>
      </c>
      <c r="G1915">
        <v>2060</v>
      </c>
      <c r="H1915" s="6">
        <v>1016423</v>
      </c>
      <c r="I1915" s="5">
        <f t="shared" si="29"/>
        <v>2.0343670554104243E-2</v>
      </c>
    </row>
    <row r="1916" spans="1:9" x14ac:dyDescent="0.2">
      <c r="A1916" t="s">
        <v>44</v>
      </c>
      <c r="B1916" t="str">
        <f>_xlfn.XLOOKUP(A1916,'Country Code &amp; Info'!A:A,'Country Code &amp; Info'!B:B)</f>
        <v>Turkey</v>
      </c>
      <c r="C1916" t="s">
        <v>626</v>
      </c>
      <c r="D1916" t="s">
        <v>625</v>
      </c>
      <c r="E1916" t="s">
        <v>624</v>
      </c>
      <c r="F1916" t="s">
        <v>623</v>
      </c>
      <c r="G1916">
        <v>1990</v>
      </c>
      <c r="H1916" s="6">
        <v>593231.50589673396</v>
      </c>
      <c r="I1916" s="5">
        <f t="shared" si="29"/>
        <v>0</v>
      </c>
    </row>
    <row r="1917" spans="1:9" x14ac:dyDescent="0.2">
      <c r="A1917" t="s">
        <v>44</v>
      </c>
      <c r="B1917" t="str">
        <f>_xlfn.XLOOKUP(A1917,'Country Code &amp; Info'!A:A,'Country Code &amp; Info'!B:B)</f>
        <v>Turkey</v>
      </c>
      <c r="C1917" t="s">
        <v>626</v>
      </c>
      <c r="D1917" t="s">
        <v>625</v>
      </c>
      <c r="E1917" t="s">
        <v>624</v>
      </c>
      <c r="F1917" t="s">
        <v>623</v>
      </c>
      <c r="G1917">
        <v>1991</v>
      </c>
      <c r="H1917" s="6">
        <v>598727.87727995298</v>
      </c>
      <c r="I1917" s="5">
        <f t="shared" si="29"/>
        <v>9.2651373512449009E-3</v>
      </c>
    </row>
    <row r="1918" spans="1:9" x14ac:dyDescent="0.2">
      <c r="A1918" t="s">
        <v>44</v>
      </c>
      <c r="B1918" t="str">
        <f>_xlfn.XLOOKUP(A1918,'Country Code &amp; Info'!A:A,'Country Code &amp; Info'!B:B)</f>
        <v>Turkey</v>
      </c>
      <c r="C1918" t="s">
        <v>626</v>
      </c>
      <c r="D1918" t="s">
        <v>625</v>
      </c>
      <c r="E1918" t="s">
        <v>624</v>
      </c>
      <c r="F1918" t="s">
        <v>623</v>
      </c>
      <c r="G1918">
        <v>1992</v>
      </c>
      <c r="H1918" s="6">
        <v>634557.467949991</v>
      </c>
      <c r="I1918" s="5">
        <f t="shared" si="29"/>
        <v>5.984286356067714E-2</v>
      </c>
    </row>
    <row r="1919" spans="1:9" x14ac:dyDescent="0.2">
      <c r="A1919" t="s">
        <v>44</v>
      </c>
      <c r="B1919" t="str">
        <f>_xlfn.XLOOKUP(A1919,'Country Code &amp; Info'!A:A,'Country Code &amp; Info'!B:B)</f>
        <v>Turkey</v>
      </c>
      <c r="C1919" t="s">
        <v>626</v>
      </c>
      <c r="D1919" t="s">
        <v>625</v>
      </c>
      <c r="E1919" t="s">
        <v>624</v>
      </c>
      <c r="F1919" t="s">
        <v>623</v>
      </c>
      <c r="G1919">
        <v>1993</v>
      </c>
      <c r="H1919" s="6">
        <v>685588.71017600002</v>
      </c>
      <c r="I1919" s="5">
        <f t="shared" si="29"/>
        <v>8.0420205896986952E-2</v>
      </c>
    </row>
    <row r="1920" spans="1:9" x14ac:dyDescent="0.2">
      <c r="A1920" t="s">
        <v>44</v>
      </c>
      <c r="B1920" t="str">
        <f>_xlfn.XLOOKUP(A1920,'Country Code &amp; Info'!A:A,'Country Code &amp; Info'!B:B)</f>
        <v>Turkey</v>
      </c>
      <c r="C1920" t="s">
        <v>626</v>
      </c>
      <c r="D1920" t="s">
        <v>625</v>
      </c>
      <c r="E1920" t="s">
        <v>624</v>
      </c>
      <c r="F1920" t="s">
        <v>623</v>
      </c>
      <c r="G1920">
        <v>1994</v>
      </c>
      <c r="H1920" s="6">
        <v>648185.29950796301</v>
      </c>
      <c r="I1920" s="5">
        <f t="shared" si="29"/>
        <v>-5.4556631567685865E-2</v>
      </c>
    </row>
    <row r="1921" spans="1:9" x14ac:dyDescent="0.2">
      <c r="A1921" t="s">
        <v>44</v>
      </c>
      <c r="B1921" t="str">
        <f>_xlfn.XLOOKUP(A1921,'Country Code &amp; Info'!A:A,'Country Code &amp; Info'!B:B)</f>
        <v>Turkey</v>
      </c>
      <c r="C1921" t="s">
        <v>626</v>
      </c>
      <c r="D1921" t="s">
        <v>625</v>
      </c>
      <c r="E1921" t="s">
        <v>624</v>
      </c>
      <c r="F1921" t="s">
        <v>623</v>
      </c>
      <c r="G1921">
        <v>1995</v>
      </c>
      <c r="H1921" s="6">
        <v>694797.72108897101</v>
      </c>
      <c r="I1921" s="5">
        <f t="shared" si="29"/>
        <v>7.1912185630237824E-2</v>
      </c>
    </row>
    <row r="1922" spans="1:9" x14ac:dyDescent="0.2">
      <c r="A1922" t="s">
        <v>44</v>
      </c>
      <c r="B1922" t="str">
        <f>_xlfn.XLOOKUP(A1922,'Country Code &amp; Info'!A:A,'Country Code &amp; Info'!B:B)</f>
        <v>Turkey</v>
      </c>
      <c r="C1922" t="s">
        <v>626</v>
      </c>
      <c r="D1922" t="s">
        <v>625</v>
      </c>
      <c r="E1922" t="s">
        <v>624</v>
      </c>
      <c r="F1922" t="s">
        <v>623</v>
      </c>
      <c r="G1922">
        <v>1996</v>
      </c>
      <c r="H1922" s="6">
        <v>743470.52082270104</v>
      </c>
      <c r="I1922" s="5">
        <f t="shared" si="29"/>
        <v>7.0053194269900754E-2</v>
      </c>
    </row>
    <row r="1923" spans="1:9" x14ac:dyDescent="0.2">
      <c r="A1923" t="s">
        <v>44</v>
      </c>
      <c r="B1923" t="str">
        <f>_xlfn.XLOOKUP(A1923,'Country Code &amp; Info'!A:A,'Country Code &amp; Info'!B:B)</f>
        <v>Turkey</v>
      </c>
      <c r="C1923" t="s">
        <v>626</v>
      </c>
      <c r="D1923" t="s">
        <v>625</v>
      </c>
      <c r="E1923" t="s">
        <v>624</v>
      </c>
      <c r="F1923" t="s">
        <v>623</v>
      </c>
      <c r="G1923">
        <v>1997</v>
      </c>
      <c r="H1923" s="6">
        <v>799444.92936759803</v>
      </c>
      <c r="I1923" s="5">
        <f t="shared" ref="I1923:I1986" si="30">IF(A1923=A1922, H1923/H1922-1, 0)</f>
        <v>7.5287999963949526E-2</v>
      </c>
    </row>
    <row r="1924" spans="1:9" x14ac:dyDescent="0.2">
      <c r="A1924" t="s">
        <v>44</v>
      </c>
      <c r="B1924" t="str">
        <f>_xlfn.XLOOKUP(A1924,'Country Code &amp; Info'!A:A,'Country Code &amp; Info'!B:B)</f>
        <v>Turkey</v>
      </c>
      <c r="C1924" t="s">
        <v>626</v>
      </c>
      <c r="D1924" t="s">
        <v>625</v>
      </c>
      <c r="E1924" t="s">
        <v>624</v>
      </c>
      <c r="F1924" t="s">
        <v>623</v>
      </c>
      <c r="G1924">
        <v>1998</v>
      </c>
      <c r="H1924" s="6">
        <v>824162.68160872394</v>
      </c>
      <c r="I1924" s="5">
        <f t="shared" si="30"/>
        <v>3.0918642839699917E-2</v>
      </c>
    </row>
    <row r="1925" spans="1:9" x14ac:dyDescent="0.2">
      <c r="A1925" t="s">
        <v>44</v>
      </c>
      <c r="B1925" t="str">
        <f>_xlfn.XLOOKUP(A1925,'Country Code &amp; Info'!A:A,'Country Code &amp; Info'!B:B)</f>
        <v>Turkey</v>
      </c>
      <c r="C1925" t="s">
        <v>626</v>
      </c>
      <c r="D1925" t="s">
        <v>625</v>
      </c>
      <c r="E1925" t="s">
        <v>624</v>
      </c>
      <c r="F1925" t="s">
        <v>623</v>
      </c>
      <c r="G1925">
        <v>1999</v>
      </c>
      <c r="H1925" s="6">
        <v>796339.96025276894</v>
      </c>
      <c r="I1925" s="5">
        <f t="shared" si="30"/>
        <v>-3.3758773573254297E-2</v>
      </c>
    </row>
    <row r="1926" spans="1:9" x14ac:dyDescent="0.2">
      <c r="A1926" t="s">
        <v>44</v>
      </c>
      <c r="B1926" t="str">
        <f>_xlfn.XLOOKUP(A1926,'Country Code &amp; Info'!A:A,'Country Code &amp; Info'!B:B)</f>
        <v>Turkey</v>
      </c>
      <c r="C1926" t="s">
        <v>626</v>
      </c>
      <c r="D1926" t="s">
        <v>625</v>
      </c>
      <c r="E1926" t="s">
        <v>624</v>
      </c>
      <c r="F1926" t="s">
        <v>623</v>
      </c>
      <c r="G1926">
        <v>2000</v>
      </c>
      <c r="H1926" s="6">
        <v>848684.246326347</v>
      </c>
      <c r="I1926" s="5">
        <f t="shared" si="30"/>
        <v>6.5731080551280296E-2</v>
      </c>
    </row>
    <row r="1927" spans="1:9" x14ac:dyDescent="0.2">
      <c r="A1927" t="s">
        <v>44</v>
      </c>
      <c r="B1927" t="str">
        <f>_xlfn.XLOOKUP(A1927,'Country Code &amp; Info'!A:A,'Country Code &amp; Info'!B:B)</f>
        <v>Turkey</v>
      </c>
      <c r="C1927" t="s">
        <v>626</v>
      </c>
      <c r="D1927" t="s">
        <v>625</v>
      </c>
      <c r="E1927" t="s">
        <v>624</v>
      </c>
      <c r="F1927" t="s">
        <v>623</v>
      </c>
      <c r="G1927">
        <v>2001</v>
      </c>
      <c r="H1927" s="6">
        <v>797664.98009695602</v>
      </c>
      <c r="I1927" s="5">
        <f t="shared" si="30"/>
        <v>-6.0115722013499462E-2</v>
      </c>
    </row>
    <row r="1928" spans="1:9" x14ac:dyDescent="0.2">
      <c r="A1928" t="s">
        <v>44</v>
      </c>
      <c r="B1928" t="str">
        <f>_xlfn.XLOOKUP(A1928,'Country Code &amp; Info'!A:A,'Country Code &amp; Info'!B:B)</f>
        <v>Turkey</v>
      </c>
      <c r="C1928" t="s">
        <v>626</v>
      </c>
      <c r="D1928" t="s">
        <v>625</v>
      </c>
      <c r="E1928" t="s">
        <v>624</v>
      </c>
      <c r="F1928" t="s">
        <v>623</v>
      </c>
      <c r="G1928">
        <v>2002</v>
      </c>
      <c r="H1928" s="6">
        <v>848467.32532870304</v>
      </c>
      <c r="I1928" s="5">
        <f t="shared" si="30"/>
        <v>6.3688824881809492E-2</v>
      </c>
    </row>
    <row r="1929" spans="1:9" x14ac:dyDescent="0.2">
      <c r="A1929" t="s">
        <v>44</v>
      </c>
      <c r="B1929" t="str">
        <f>_xlfn.XLOOKUP(A1929,'Country Code &amp; Info'!A:A,'Country Code &amp; Info'!B:B)</f>
        <v>Turkey</v>
      </c>
      <c r="C1929" t="s">
        <v>626</v>
      </c>
      <c r="D1929" t="s">
        <v>625</v>
      </c>
      <c r="E1929" t="s">
        <v>624</v>
      </c>
      <c r="F1929" t="s">
        <v>623</v>
      </c>
      <c r="G1929">
        <v>2003</v>
      </c>
      <c r="H1929" s="6">
        <v>898352.49315591005</v>
      </c>
      <c r="I1929" s="5">
        <f t="shared" si="30"/>
        <v>5.8794447750690981E-2</v>
      </c>
    </row>
    <row r="1930" spans="1:9" x14ac:dyDescent="0.2">
      <c r="A1930" t="s">
        <v>44</v>
      </c>
      <c r="B1930" t="str">
        <f>_xlfn.XLOOKUP(A1930,'Country Code &amp; Info'!A:A,'Country Code &amp; Info'!B:B)</f>
        <v>Turkey</v>
      </c>
      <c r="C1930" t="s">
        <v>626</v>
      </c>
      <c r="D1930" t="s">
        <v>625</v>
      </c>
      <c r="E1930" t="s">
        <v>624</v>
      </c>
      <c r="F1930" t="s">
        <v>623</v>
      </c>
      <c r="G1930">
        <v>2004</v>
      </c>
      <c r="H1930" s="6">
        <v>982520.30259515799</v>
      </c>
      <c r="I1930" s="5">
        <f t="shared" si="30"/>
        <v>9.3691296100895327E-2</v>
      </c>
    </row>
    <row r="1931" spans="1:9" x14ac:dyDescent="0.2">
      <c r="A1931" t="s">
        <v>44</v>
      </c>
      <c r="B1931" t="str">
        <f>_xlfn.XLOOKUP(A1931,'Country Code &amp; Info'!A:A,'Country Code &amp; Info'!B:B)</f>
        <v>Turkey</v>
      </c>
      <c r="C1931" t="s">
        <v>626</v>
      </c>
      <c r="D1931" t="s">
        <v>625</v>
      </c>
      <c r="E1931" t="s">
        <v>624</v>
      </c>
      <c r="F1931" t="s">
        <v>623</v>
      </c>
      <c r="G1931">
        <v>2005</v>
      </c>
      <c r="H1931" s="6">
        <v>1070222.0836586</v>
      </c>
      <c r="I1931" s="5">
        <f t="shared" si="30"/>
        <v>8.9262054770566035E-2</v>
      </c>
    </row>
    <row r="1932" spans="1:9" x14ac:dyDescent="0.2">
      <c r="A1932" t="s">
        <v>44</v>
      </c>
      <c r="B1932" t="str">
        <f>_xlfn.XLOOKUP(A1932,'Country Code &amp; Info'!A:A,'Country Code &amp; Info'!B:B)</f>
        <v>Turkey</v>
      </c>
      <c r="C1932" t="s">
        <v>626</v>
      </c>
      <c r="D1932" t="s">
        <v>625</v>
      </c>
      <c r="E1932" t="s">
        <v>624</v>
      </c>
      <c r="F1932" t="s">
        <v>623</v>
      </c>
      <c r="G1932">
        <v>2006</v>
      </c>
      <c r="H1932" s="6">
        <v>1148334.9908056101</v>
      </c>
      <c r="I1932" s="5">
        <f t="shared" si="30"/>
        <v>7.2987568038194173E-2</v>
      </c>
    </row>
    <row r="1933" spans="1:9" x14ac:dyDescent="0.2">
      <c r="A1933" t="s">
        <v>44</v>
      </c>
      <c r="B1933" t="str">
        <f>_xlfn.XLOOKUP(A1933,'Country Code &amp; Info'!A:A,'Country Code &amp; Info'!B:B)</f>
        <v>Turkey</v>
      </c>
      <c r="C1933" t="s">
        <v>626</v>
      </c>
      <c r="D1933" t="s">
        <v>625</v>
      </c>
      <c r="E1933" t="s">
        <v>624</v>
      </c>
      <c r="F1933" t="s">
        <v>623</v>
      </c>
      <c r="G1933">
        <v>2007</v>
      </c>
      <c r="H1933" s="6">
        <v>1205906.47118963</v>
      </c>
      <c r="I1933" s="5">
        <f t="shared" si="30"/>
        <v>5.0134743646216728E-2</v>
      </c>
    </row>
    <row r="1934" spans="1:9" x14ac:dyDescent="0.2">
      <c r="A1934" t="s">
        <v>44</v>
      </c>
      <c r="B1934" t="str">
        <f>_xlfn.XLOOKUP(A1934,'Country Code &amp; Info'!A:A,'Country Code &amp; Info'!B:B)</f>
        <v>Turkey</v>
      </c>
      <c r="C1934" t="s">
        <v>626</v>
      </c>
      <c r="D1934" t="s">
        <v>625</v>
      </c>
      <c r="E1934" t="s">
        <v>624</v>
      </c>
      <c r="F1934" t="s">
        <v>623</v>
      </c>
      <c r="G1934">
        <v>2008</v>
      </c>
      <c r="H1934" s="6">
        <v>1217155.0190063</v>
      </c>
      <c r="I1934" s="5">
        <f t="shared" si="30"/>
        <v>9.3278774808907006E-3</v>
      </c>
    </row>
    <row r="1935" spans="1:9" x14ac:dyDescent="0.2">
      <c r="A1935" t="s">
        <v>44</v>
      </c>
      <c r="B1935" t="str">
        <f>_xlfn.XLOOKUP(A1935,'Country Code &amp; Info'!A:A,'Country Code &amp; Info'!B:B)</f>
        <v>Turkey</v>
      </c>
      <c r="C1935" t="s">
        <v>626</v>
      </c>
      <c r="D1935" t="s">
        <v>625</v>
      </c>
      <c r="E1935" t="s">
        <v>624</v>
      </c>
      <c r="F1935" t="s">
        <v>623</v>
      </c>
      <c r="G1935">
        <v>2009</v>
      </c>
      <c r="H1935" s="6">
        <v>1158141.62485121</v>
      </c>
      <c r="I1935" s="5">
        <f t="shared" si="30"/>
        <v>-4.8484698525311232E-2</v>
      </c>
    </row>
    <row r="1936" spans="1:9" x14ac:dyDescent="0.2">
      <c r="A1936" t="s">
        <v>44</v>
      </c>
      <c r="B1936" t="str">
        <f>_xlfn.XLOOKUP(A1936,'Country Code &amp; Info'!A:A,'Country Code &amp; Info'!B:B)</f>
        <v>Turkey</v>
      </c>
      <c r="C1936" t="s">
        <v>626</v>
      </c>
      <c r="D1936" t="s">
        <v>625</v>
      </c>
      <c r="E1936" t="s">
        <v>624</v>
      </c>
      <c r="F1936" t="s">
        <v>623</v>
      </c>
      <c r="G1936">
        <v>2010</v>
      </c>
      <c r="H1936" s="6">
        <v>1260932.1027357599</v>
      </c>
      <c r="I1936" s="5">
        <f t="shared" si="30"/>
        <v>8.8754670136094616E-2</v>
      </c>
    </row>
    <row r="1937" spans="1:9" x14ac:dyDescent="0.2">
      <c r="A1937" t="s">
        <v>44</v>
      </c>
      <c r="B1937" t="str">
        <f>_xlfn.XLOOKUP(A1937,'Country Code &amp; Info'!A:A,'Country Code &amp; Info'!B:B)</f>
        <v>Turkey</v>
      </c>
      <c r="C1937" t="s">
        <v>626</v>
      </c>
      <c r="D1937" t="s">
        <v>625</v>
      </c>
      <c r="E1937" t="s">
        <v>624</v>
      </c>
      <c r="F1937" t="s">
        <v>623</v>
      </c>
      <c r="G1937">
        <v>2011</v>
      </c>
      <c r="H1937" s="6">
        <v>1395297.16005391</v>
      </c>
      <c r="I1937" s="5">
        <f t="shared" si="30"/>
        <v>0.10656010504183944</v>
      </c>
    </row>
    <row r="1938" spans="1:9" x14ac:dyDescent="0.2">
      <c r="A1938" t="s">
        <v>44</v>
      </c>
      <c r="B1938" t="str">
        <f>_xlfn.XLOOKUP(A1938,'Country Code &amp; Info'!A:A,'Country Code &amp; Info'!B:B)</f>
        <v>Turkey</v>
      </c>
      <c r="C1938" t="s">
        <v>626</v>
      </c>
      <c r="D1938" t="s">
        <v>625</v>
      </c>
      <c r="E1938" t="s">
        <v>624</v>
      </c>
      <c r="F1938" t="s">
        <v>623</v>
      </c>
      <c r="G1938">
        <v>2012</v>
      </c>
      <c r="H1938" s="6">
        <v>1461434.1754924201</v>
      </c>
      <c r="I1938" s="5">
        <f t="shared" si="30"/>
        <v>4.7399949868710989E-2</v>
      </c>
    </row>
    <row r="1939" spans="1:9" x14ac:dyDescent="0.2">
      <c r="A1939" t="s">
        <v>44</v>
      </c>
      <c r="B1939" t="str">
        <f>_xlfn.XLOOKUP(A1939,'Country Code &amp; Info'!A:A,'Country Code &amp; Info'!B:B)</f>
        <v>Turkey</v>
      </c>
      <c r="C1939" t="s">
        <v>626</v>
      </c>
      <c r="D1939" t="s">
        <v>625</v>
      </c>
      <c r="E1939" t="s">
        <v>624</v>
      </c>
      <c r="F1939" t="s">
        <v>623</v>
      </c>
      <c r="G1939">
        <v>2013</v>
      </c>
      <c r="H1939" s="6">
        <v>1591782.7217968199</v>
      </c>
      <c r="I1939" s="5">
        <f t="shared" si="30"/>
        <v>8.9192211657757259E-2</v>
      </c>
    </row>
    <row r="1940" spans="1:9" x14ac:dyDescent="0.2">
      <c r="A1940" t="s">
        <v>44</v>
      </c>
      <c r="B1940" t="str">
        <f>_xlfn.XLOOKUP(A1940,'Country Code &amp; Info'!A:A,'Country Code &amp; Info'!B:B)</f>
        <v>Turkey</v>
      </c>
      <c r="C1940" t="s">
        <v>626</v>
      </c>
      <c r="D1940" t="s">
        <v>625</v>
      </c>
      <c r="E1940" t="s">
        <v>624</v>
      </c>
      <c r="F1940" t="s">
        <v>623</v>
      </c>
      <c r="G1940">
        <v>2014</v>
      </c>
      <c r="H1940" s="6">
        <v>1670882.88651147</v>
      </c>
      <c r="I1940" s="5">
        <f t="shared" si="30"/>
        <v>4.9692815251418887E-2</v>
      </c>
    </row>
    <row r="1941" spans="1:9" x14ac:dyDescent="0.2">
      <c r="A1941" t="s">
        <v>44</v>
      </c>
      <c r="B1941" t="str">
        <f>_xlfn.XLOOKUP(A1941,'Country Code &amp; Info'!A:A,'Country Code &amp; Info'!B:B)</f>
        <v>Turkey</v>
      </c>
      <c r="C1941" t="s">
        <v>626</v>
      </c>
      <c r="D1941" t="s">
        <v>625</v>
      </c>
      <c r="E1941" t="s">
        <v>624</v>
      </c>
      <c r="F1941" t="s">
        <v>623</v>
      </c>
      <c r="G1941">
        <v>2015</v>
      </c>
      <c r="H1941" s="6">
        <v>1769808.32744923</v>
      </c>
      <c r="I1941" s="5">
        <f t="shared" si="30"/>
        <v>5.9205490544163908E-2</v>
      </c>
    </row>
    <row r="1942" spans="1:9" x14ac:dyDescent="0.2">
      <c r="A1942" t="s">
        <v>44</v>
      </c>
      <c r="B1942" t="str">
        <f>_xlfn.XLOOKUP(A1942,'Country Code &amp; Info'!A:A,'Country Code &amp; Info'!B:B)</f>
        <v>Turkey</v>
      </c>
      <c r="C1942" t="s">
        <v>626</v>
      </c>
      <c r="D1942" t="s">
        <v>625</v>
      </c>
      <c r="E1942" t="s">
        <v>624</v>
      </c>
      <c r="F1942" t="s">
        <v>623</v>
      </c>
      <c r="G1942">
        <v>2016</v>
      </c>
      <c r="H1942" s="6">
        <v>1826791.7872786699</v>
      </c>
      <c r="I1942" s="5">
        <f t="shared" si="30"/>
        <v>3.2197531758463516E-2</v>
      </c>
    </row>
    <row r="1943" spans="1:9" x14ac:dyDescent="0.2">
      <c r="A1943" t="s">
        <v>44</v>
      </c>
      <c r="B1943" t="str">
        <f>_xlfn.XLOOKUP(A1943,'Country Code &amp; Info'!A:A,'Country Code &amp; Info'!B:B)</f>
        <v>Turkey</v>
      </c>
      <c r="C1943" t="s">
        <v>626</v>
      </c>
      <c r="D1943" t="s">
        <v>625</v>
      </c>
      <c r="E1943" t="s">
        <v>624</v>
      </c>
      <c r="F1943" t="s">
        <v>623</v>
      </c>
      <c r="G1943">
        <v>2017</v>
      </c>
      <c r="H1943" s="6">
        <v>1961222.30305101</v>
      </c>
      <c r="I1943" s="5">
        <f t="shared" si="30"/>
        <v>7.3588307495403349E-2</v>
      </c>
    </row>
    <row r="1944" spans="1:9" x14ac:dyDescent="0.2">
      <c r="A1944" t="s">
        <v>44</v>
      </c>
      <c r="B1944" t="str">
        <f>_xlfn.XLOOKUP(A1944,'Country Code &amp; Info'!A:A,'Country Code &amp; Info'!B:B)</f>
        <v>Turkey</v>
      </c>
      <c r="C1944" t="s">
        <v>626</v>
      </c>
      <c r="D1944" t="s">
        <v>625</v>
      </c>
      <c r="E1944" t="s">
        <v>624</v>
      </c>
      <c r="F1944" t="s">
        <v>623</v>
      </c>
      <c r="G1944">
        <v>2018</v>
      </c>
      <c r="H1944" s="6">
        <v>2061193.03532637</v>
      </c>
      <c r="I1944" s="5">
        <f t="shared" si="30"/>
        <v>5.0973687235678966E-2</v>
      </c>
    </row>
    <row r="1945" spans="1:9" x14ac:dyDescent="0.2">
      <c r="A1945" t="s">
        <v>44</v>
      </c>
      <c r="B1945" t="str">
        <f>_xlfn.XLOOKUP(A1945,'Country Code &amp; Info'!A:A,'Country Code &amp; Info'!B:B)</f>
        <v>Turkey</v>
      </c>
      <c r="C1945" t="s">
        <v>626</v>
      </c>
      <c r="D1945" t="s">
        <v>625</v>
      </c>
      <c r="E1945" t="s">
        <v>624</v>
      </c>
      <c r="F1945" t="s">
        <v>623</v>
      </c>
      <c r="G1945">
        <v>2019</v>
      </c>
      <c r="H1945" s="6">
        <v>2163978.2871077498</v>
      </c>
      <c r="I1945" s="5">
        <f t="shared" si="30"/>
        <v>4.9866873223305186E-2</v>
      </c>
    </row>
    <row r="1946" spans="1:9" x14ac:dyDescent="0.2">
      <c r="A1946" t="s">
        <v>44</v>
      </c>
      <c r="B1946" t="str">
        <f>_xlfn.XLOOKUP(A1946,'Country Code &amp; Info'!A:A,'Country Code &amp; Info'!B:B)</f>
        <v>Turkey</v>
      </c>
      <c r="C1946" t="s">
        <v>626</v>
      </c>
      <c r="D1946" t="s">
        <v>625</v>
      </c>
      <c r="E1946" t="s">
        <v>624</v>
      </c>
      <c r="F1946" t="s">
        <v>623</v>
      </c>
      <c r="G1946">
        <v>2020</v>
      </c>
      <c r="H1946" s="6">
        <v>2308404</v>
      </c>
      <c r="I1946" s="5">
        <f t="shared" si="30"/>
        <v>6.6740832730480593E-2</v>
      </c>
    </row>
    <row r="1947" spans="1:9" x14ac:dyDescent="0.2">
      <c r="A1947" t="s">
        <v>44</v>
      </c>
      <c r="B1947" t="str">
        <f>_xlfn.XLOOKUP(A1947,'Country Code &amp; Info'!A:A,'Country Code &amp; Info'!B:B)</f>
        <v>Turkey</v>
      </c>
      <c r="C1947" t="s">
        <v>626</v>
      </c>
      <c r="D1947" t="s">
        <v>625</v>
      </c>
      <c r="E1947" t="s">
        <v>624</v>
      </c>
      <c r="F1947" t="s">
        <v>623</v>
      </c>
      <c r="G1947">
        <v>2021</v>
      </c>
      <c r="H1947" s="6">
        <v>2453322</v>
      </c>
      <c r="I1947" s="5">
        <f t="shared" si="30"/>
        <v>6.2778439129372421E-2</v>
      </c>
    </row>
    <row r="1948" spans="1:9" x14ac:dyDescent="0.2">
      <c r="A1948" t="s">
        <v>44</v>
      </c>
      <c r="B1948" t="str">
        <f>_xlfn.XLOOKUP(A1948,'Country Code &amp; Info'!A:A,'Country Code &amp; Info'!B:B)</f>
        <v>Turkey</v>
      </c>
      <c r="C1948" t="s">
        <v>626</v>
      </c>
      <c r="D1948" t="s">
        <v>625</v>
      </c>
      <c r="E1948" t="s">
        <v>624</v>
      </c>
      <c r="F1948" t="s">
        <v>623</v>
      </c>
      <c r="G1948">
        <v>2022</v>
      </c>
      <c r="H1948" s="6">
        <v>2587412</v>
      </c>
      <c r="I1948" s="5">
        <f t="shared" si="30"/>
        <v>5.4656502489277781E-2</v>
      </c>
    </row>
    <row r="1949" spans="1:9" x14ac:dyDescent="0.2">
      <c r="A1949" t="s">
        <v>44</v>
      </c>
      <c r="B1949" t="str">
        <f>_xlfn.XLOOKUP(A1949,'Country Code &amp; Info'!A:A,'Country Code &amp; Info'!B:B)</f>
        <v>Turkey</v>
      </c>
      <c r="C1949" t="s">
        <v>626</v>
      </c>
      <c r="D1949" t="s">
        <v>625</v>
      </c>
      <c r="E1949" t="s">
        <v>624</v>
      </c>
      <c r="F1949" t="s">
        <v>623</v>
      </c>
      <c r="G1949">
        <v>2023</v>
      </c>
      <c r="H1949" s="6">
        <v>2710000</v>
      </c>
      <c r="I1949" s="5">
        <f t="shared" si="30"/>
        <v>4.7378616161631859E-2</v>
      </c>
    </row>
    <row r="1950" spans="1:9" x14ac:dyDescent="0.2">
      <c r="A1950" t="s">
        <v>44</v>
      </c>
      <c r="B1950" t="str">
        <f>_xlfn.XLOOKUP(A1950,'Country Code &amp; Info'!A:A,'Country Code &amp; Info'!B:B)</f>
        <v>Turkey</v>
      </c>
      <c r="C1950" t="s">
        <v>626</v>
      </c>
      <c r="D1950" t="s">
        <v>625</v>
      </c>
      <c r="E1950" t="s">
        <v>624</v>
      </c>
      <c r="F1950" t="s">
        <v>623</v>
      </c>
      <c r="G1950">
        <v>2024</v>
      </c>
      <c r="H1950" s="6">
        <v>2824908</v>
      </c>
      <c r="I1950" s="5">
        <f t="shared" si="30"/>
        <v>4.2401476014760187E-2</v>
      </c>
    </row>
    <row r="1951" spans="1:9" x14ac:dyDescent="0.2">
      <c r="A1951" t="s">
        <v>44</v>
      </c>
      <c r="B1951" t="str">
        <f>_xlfn.XLOOKUP(A1951,'Country Code &amp; Info'!A:A,'Country Code &amp; Info'!B:B)</f>
        <v>Turkey</v>
      </c>
      <c r="C1951" t="s">
        <v>626</v>
      </c>
      <c r="D1951" t="s">
        <v>625</v>
      </c>
      <c r="E1951" t="s">
        <v>624</v>
      </c>
      <c r="F1951" t="s">
        <v>623</v>
      </c>
      <c r="G1951">
        <v>2025</v>
      </c>
      <c r="H1951" s="6">
        <v>2936290</v>
      </c>
      <c r="I1951" s="5">
        <f t="shared" si="30"/>
        <v>3.9428540681678781E-2</v>
      </c>
    </row>
    <row r="1952" spans="1:9" x14ac:dyDescent="0.2">
      <c r="A1952" t="s">
        <v>44</v>
      </c>
      <c r="B1952" t="str">
        <f>_xlfn.XLOOKUP(A1952,'Country Code &amp; Info'!A:A,'Country Code &amp; Info'!B:B)</f>
        <v>Turkey</v>
      </c>
      <c r="C1952" t="s">
        <v>626</v>
      </c>
      <c r="D1952" t="s">
        <v>625</v>
      </c>
      <c r="E1952" t="s">
        <v>624</v>
      </c>
      <c r="F1952" t="s">
        <v>623</v>
      </c>
      <c r="G1952">
        <v>2026</v>
      </c>
      <c r="H1952" s="6">
        <v>3045759</v>
      </c>
      <c r="I1952" s="5">
        <f t="shared" si="30"/>
        <v>3.7281399316825059E-2</v>
      </c>
    </row>
    <row r="1953" spans="1:9" x14ac:dyDescent="0.2">
      <c r="A1953" t="s">
        <v>44</v>
      </c>
      <c r="B1953" t="str">
        <f>_xlfn.XLOOKUP(A1953,'Country Code &amp; Info'!A:A,'Country Code &amp; Info'!B:B)</f>
        <v>Turkey</v>
      </c>
      <c r="C1953" t="s">
        <v>626</v>
      </c>
      <c r="D1953" t="s">
        <v>625</v>
      </c>
      <c r="E1953" t="s">
        <v>624</v>
      </c>
      <c r="F1953" t="s">
        <v>623</v>
      </c>
      <c r="G1953">
        <v>2027</v>
      </c>
      <c r="H1953" s="6">
        <v>3154511</v>
      </c>
      <c r="I1953" s="5">
        <f t="shared" si="30"/>
        <v>3.5706042401910221E-2</v>
      </c>
    </row>
    <row r="1954" spans="1:9" x14ac:dyDescent="0.2">
      <c r="A1954" t="s">
        <v>44</v>
      </c>
      <c r="B1954" t="str">
        <f>_xlfn.XLOOKUP(A1954,'Country Code &amp; Info'!A:A,'Country Code &amp; Info'!B:B)</f>
        <v>Turkey</v>
      </c>
      <c r="C1954" t="s">
        <v>626</v>
      </c>
      <c r="D1954" t="s">
        <v>625</v>
      </c>
      <c r="E1954" t="s">
        <v>624</v>
      </c>
      <c r="F1954" t="s">
        <v>623</v>
      </c>
      <c r="G1954">
        <v>2028</v>
      </c>
      <c r="H1954" s="6">
        <v>3263320</v>
      </c>
      <c r="I1954" s="5">
        <f t="shared" si="30"/>
        <v>3.4493143311277175E-2</v>
      </c>
    </row>
    <row r="1955" spans="1:9" x14ac:dyDescent="0.2">
      <c r="A1955" t="s">
        <v>44</v>
      </c>
      <c r="B1955" t="str">
        <f>_xlfn.XLOOKUP(A1955,'Country Code &amp; Info'!A:A,'Country Code &amp; Info'!B:B)</f>
        <v>Turkey</v>
      </c>
      <c r="C1955" t="s">
        <v>626</v>
      </c>
      <c r="D1955" t="s">
        <v>625</v>
      </c>
      <c r="E1955" t="s">
        <v>624</v>
      </c>
      <c r="F1955" t="s">
        <v>623</v>
      </c>
      <c r="G1955">
        <v>2029</v>
      </c>
      <c r="H1955" s="6">
        <v>3372632</v>
      </c>
      <c r="I1955" s="5">
        <f t="shared" si="30"/>
        <v>3.3497174656484718E-2</v>
      </c>
    </row>
    <row r="1956" spans="1:9" x14ac:dyDescent="0.2">
      <c r="A1956" t="s">
        <v>44</v>
      </c>
      <c r="B1956" t="str">
        <f>_xlfn.XLOOKUP(A1956,'Country Code &amp; Info'!A:A,'Country Code &amp; Info'!B:B)</f>
        <v>Turkey</v>
      </c>
      <c r="C1956" t="s">
        <v>626</v>
      </c>
      <c r="D1956" t="s">
        <v>625</v>
      </c>
      <c r="E1956" t="s">
        <v>624</v>
      </c>
      <c r="F1956" t="s">
        <v>623</v>
      </c>
      <c r="G1956">
        <v>2030</v>
      </c>
      <c r="H1956" s="6">
        <v>3482651</v>
      </c>
      <c r="I1956" s="5">
        <f t="shared" si="30"/>
        <v>3.2621110159661626E-2</v>
      </c>
    </row>
    <row r="1957" spans="1:9" x14ac:dyDescent="0.2">
      <c r="A1957" t="s">
        <v>44</v>
      </c>
      <c r="B1957" t="str">
        <f>_xlfn.XLOOKUP(A1957,'Country Code &amp; Info'!A:A,'Country Code &amp; Info'!B:B)</f>
        <v>Turkey</v>
      </c>
      <c r="C1957" t="s">
        <v>626</v>
      </c>
      <c r="D1957" t="s">
        <v>625</v>
      </c>
      <c r="E1957" t="s">
        <v>624</v>
      </c>
      <c r="F1957" t="s">
        <v>623</v>
      </c>
      <c r="G1957">
        <v>2031</v>
      </c>
      <c r="H1957" s="6">
        <v>3593485</v>
      </c>
      <c r="I1957" s="5">
        <f t="shared" si="30"/>
        <v>3.1824607174247399E-2</v>
      </c>
    </row>
    <row r="1958" spans="1:9" x14ac:dyDescent="0.2">
      <c r="A1958" t="s">
        <v>44</v>
      </c>
      <c r="B1958" t="str">
        <f>_xlfn.XLOOKUP(A1958,'Country Code &amp; Info'!A:A,'Country Code &amp; Info'!B:B)</f>
        <v>Turkey</v>
      </c>
      <c r="C1958" t="s">
        <v>626</v>
      </c>
      <c r="D1958" t="s">
        <v>625</v>
      </c>
      <c r="E1958" t="s">
        <v>624</v>
      </c>
      <c r="F1958" t="s">
        <v>623</v>
      </c>
      <c r="G1958">
        <v>2032</v>
      </c>
      <c r="H1958" s="6">
        <v>3705207</v>
      </c>
      <c r="I1958" s="5">
        <f t="shared" si="30"/>
        <v>3.109015343044419E-2</v>
      </c>
    </row>
    <row r="1959" spans="1:9" x14ac:dyDescent="0.2">
      <c r="A1959" t="s">
        <v>44</v>
      </c>
      <c r="B1959" t="str">
        <f>_xlfn.XLOOKUP(A1959,'Country Code &amp; Info'!A:A,'Country Code &amp; Info'!B:B)</f>
        <v>Turkey</v>
      </c>
      <c r="C1959" t="s">
        <v>626</v>
      </c>
      <c r="D1959" t="s">
        <v>625</v>
      </c>
      <c r="E1959" t="s">
        <v>624</v>
      </c>
      <c r="F1959" t="s">
        <v>623</v>
      </c>
      <c r="G1959">
        <v>2033</v>
      </c>
      <c r="H1959" s="6">
        <v>3817957</v>
      </c>
      <c r="I1959" s="5">
        <f t="shared" si="30"/>
        <v>3.0430148706941385E-2</v>
      </c>
    </row>
    <row r="1960" spans="1:9" x14ac:dyDescent="0.2">
      <c r="A1960" t="s">
        <v>44</v>
      </c>
      <c r="B1960" t="str">
        <f>_xlfn.XLOOKUP(A1960,'Country Code &amp; Info'!A:A,'Country Code &amp; Info'!B:B)</f>
        <v>Turkey</v>
      </c>
      <c r="C1960" t="s">
        <v>626</v>
      </c>
      <c r="D1960" t="s">
        <v>625</v>
      </c>
      <c r="E1960" t="s">
        <v>624</v>
      </c>
      <c r="F1960" t="s">
        <v>623</v>
      </c>
      <c r="G1960">
        <v>2034</v>
      </c>
      <c r="H1960" s="6">
        <v>3932029</v>
      </c>
      <c r="I1960" s="5">
        <f t="shared" si="30"/>
        <v>2.987775923091851E-2</v>
      </c>
    </row>
    <row r="1961" spans="1:9" x14ac:dyDescent="0.2">
      <c r="A1961" t="s">
        <v>44</v>
      </c>
      <c r="B1961" t="str">
        <f>_xlfn.XLOOKUP(A1961,'Country Code &amp; Info'!A:A,'Country Code &amp; Info'!B:B)</f>
        <v>Turkey</v>
      </c>
      <c r="C1961" t="s">
        <v>626</v>
      </c>
      <c r="D1961" t="s">
        <v>625</v>
      </c>
      <c r="E1961" t="s">
        <v>624</v>
      </c>
      <c r="F1961" t="s">
        <v>623</v>
      </c>
      <c r="G1961">
        <v>2035</v>
      </c>
      <c r="H1961" s="6">
        <v>4047934</v>
      </c>
      <c r="I1961" s="5">
        <f t="shared" si="30"/>
        <v>2.9477147803335102E-2</v>
      </c>
    </row>
    <row r="1962" spans="1:9" x14ac:dyDescent="0.2">
      <c r="A1962" t="s">
        <v>44</v>
      </c>
      <c r="B1962" t="str">
        <f>_xlfn.XLOOKUP(A1962,'Country Code &amp; Info'!A:A,'Country Code &amp; Info'!B:B)</f>
        <v>Turkey</v>
      </c>
      <c r="C1962" t="s">
        <v>626</v>
      </c>
      <c r="D1962" t="s">
        <v>625</v>
      </c>
      <c r="E1962" t="s">
        <v>624</v>
      </c>
      <c r="F1962" t="s">
        <v>623</v>
      </c>
      <c r="G1962">
        <v>2036</v>
      </c>
      <c r="H1962" s="6">
        <v>4166401</v>
      </c>
      <c r="I1962" s="5">
        <f t="shared" si="30"/>
        <v>2.9266040404809068E-2</v>
      </c>
    </row>
    <row r="1963" spans="1:9" x14ac:dyDescent="0.2">
      <c r="A1963" t="s">
        <v>44</v>
      </c>
      <c r="B1963" t="str">
        <f>_xlfn.XLOOKUP(A1963,'Country Code &amp; Info'!A:A,'Country Code &amp; Info'!B:B)</f>
        <v>Turkey</v>
      </c>
      <c r="C1963" t="s">
        <v>626</v>
      </c>
      <c r="D1963" t="s">
        <v>625</v>
      </c>
      <c r="E1963" t="s">
        <v>624</v>
      </c>
      <c r="F1963" t="s">
        <v>623</v>
      </c>
      <c r="G1963">
        <v>2037</v>
      </c>
      <c r="H1963" s="6">
        <v>4288016</v>
      </c>
      <c r="I1963" s="5">
        <f t="shared" si="30"/>
        <v>2.9189461120040949E-2</v>
      </c>
    </row>
    <row r="1964" spans="1:9" x14ac:dyDescent="0.2">
      <c r="A1964" t="s">
        <v>44</v>
      </c>
      <c r="B1964" t="str">
        <f>_xlfn.XLOOKUP(A1964,'Country Code &amp; Info'!A:A,'Country Code &amp; Info'!B:B)</f>
        <v>Turkey</v>
      </c>
      <c r="C1964" t="s">
        <v>626</v>
      </c>
      <c r="D1964" t="s">
        <v>625</v>
      </c>
      <c r="E1964" t="s">
        <v>624</v>
      </c>
      <c r="F1964" t="s">
        <v>623</v>
      </c>
      <c r="G1964">
        <v>2038</v>
      </c>
      <c r="H1964" s="6">
        <v>4413314</v>
      </c>
      <c r="I1964" s="5">
        <f t="shared" si="30"/>
        <v>2.9220506639900501E-2</v>
      </c>
    </row>
    <row r="1965" spans="1:9" x14ac:dyDescent="0.2">
      <c r="A1965" t="s">
        <v>44</v>
      </c>
      <c r="B1965" t="str">
        <f>_xlfn.XLOOKUP(A1965,'Country Code &amp; Info'!A:A,'Country Code &amp; Info'!B:B)</f>
        <v>Turkey</v>
      </c>
      <c r="C1965" t="s">
        <v>626</v>
      </c>
      <c r="D1965" t="s">
        <v>625</v>
      </c>
      <c r="E1965" t="s">
        <v>624</v>
      </c>
      <c r="F1965" t="s">
        <v>623</v>
      </c>
      <c r="G1965">
        <v>2039</v>
      </c>
      <c r="H1965" s="6">
        <v>4542750</v>
      </c>
      <c r="I1965" s="5">
        <f t="shared" si="30"/>
        <v>2.9328527269983473E-2</v>
      </c>
    </row>
    <row r="1966" spans="1:9" x14ac:dyDescent="0.2">
      <c r="A1966" t="s">
        <v>44</v>
      </c>
      <c r="B1966" t="str">
        <f>_xlfn.XLOOKUP(A1966,'Country Code &amp; Info'!A:A,'Country Code &amp; Info'!B:B)</f>
        <v>Turkey</v>
      </c>
      <c r="C1966" t="s">
        <v>626</v>
      </c>
      <c r="D1966" t="s">
        <v>625</v>
      </c>
      <c r="E1966" t="s">
        <v>624</v>
      </c>
      <c r="F1966" t="s">
        <v>623</v>
      </c>
      <c r="G1966">
        <v>2040</v>
      </c>
      <c r="H1966" s="6">
        <v>4676503</v>
      </c>
      <c r="I1966" s="5">
        <f t="shared" si="30"/>
        <v>2.9443178691321403E-2</v>
      </c>
    </row>
    <row r="1967" spans="1:9" x14ac:dyDescent="0.2">
      <c r="A1967" t="s">
        <v>44</v>
      </c>
      <c r="B1967" t="str">
        <f>_xlfn.XLOOKUP(A1967,'Country Code &amp; Info'!A:A,'Country Code &amp; Info'!B:B)</f>
        <v>Turkey</v>
      </c>
      <c r="C1967" t="s">
        <v>626</v>
      </c>
      <c r="D1967" t="s">
        <v>625</v>
      </c>
      <c r="E1967" t="s">
        <v>624</v>
      </c>
      <c r="F1967" t="s">
        <v>623</v>
      </c>
      <c r="G1967">
        <v>2041</v>
      </c>
      <c r="H1967" s="6">
        <v>4814724</v>
      </c>
      <c r="I1967" s="5">
        <f t="shared" si="30"/>
        <v>2.955648697327895E-2</v>
      </c>
    </row>
    <row r="1968" spans="1:9" x14ac:dyDescent="0.2">
      <c r="A1968" t="s">
        <v>44</v>
      </c>
      <c r="B1968" t="str">
        <f>_xlfn.XLOOKUP(A1968,'Country Code &amp; Info'!A:A,'Country Code &amp; Info'!B:B)</f>
        <v>Turkey</v>
      </c>
      <c r="C1968" t="s">
        <v>626</v>
      </c>
      <c r="D1968" t="s">
        <v>625</v>
      </c>
      <c r="E1968" t="s">
        <v>624</v>
      </c>
      <c r="F1968" t="s">
        <v>623</v>
      </c>
      <c r="G1968">
        <v>2042</v>
      </c>
      <c r="H1968" s="6">
        <v>4957533</v>
      </c>
      <c r="I1968" s="5">
        <f t="shared" si="30"/>
        <v>2.9660890219252334E-2</v>
      </c>
    </row>
    <row r="1969" spans="1:9" x14ac:dyDescent="0.2">
      <c r="A1969" t="s">
        <v>44</v>
      </c>
      <c r="B1969" t="str">
        <f>_xlfn.XLOOKUP(A1969,'Country Code &amp; Info'!A:A,'Country Code &amp; Info'!B:B)</f>
        <v>Turkey</v>
      </c>
      <c r="C1969" t="s">
        <v>626</v>
      </c>
      <c r="D1969" t="s">
        <v>625</v>
      </c>
      <c r="E1969" t="s">
        <v>624</v>
      </c>
      <c r="F1969" t="s">
        <v>623</v>
      </c>
      <c r="G1969">
        <v>2043</v>
      </c>
      <c r="H1969" s="6">
        <v>5104826</v>
      </c>
      <c r="I1969" s="5">
        <f t="shared" si="30"/>
        <v>2.9710946956883699E-2</v>
      </c>
    </row>
    <row r="1970" spans="1:9" x14ac:dyDescent="0.2">
      <c r="A1970" t="s">
        <v>44</v>
      </c>
      <c r="B1970" t="str">
        <f>_xlfn.XLOOKUP(A1970,'Country Code &amp; Info'!A:A,'Country Code &amp; Info'!B:B)</f>
        <v>Turkey</v>
      </c>
      <c r="C1970" t="s">
        <v>626</v>
      </c>
      <c r="D1970" t="s">
        <v>625</v>
      </c>
      <c r="E1970" t="s">
        <v>624</v>
      </c>
      <c r="F1970" t="s">
        <v>623</v>
      </c>
      <c r="G1970">
        <v>2044</v>
      </c>
      <c r="H1970" s="6">
        <v>5256251</v>
      </c>
      <c r="I1970" s="5">
        <f t="shared" si="30"/>
        <v>2.9663107028525593E-2</v>
      </c>
    </row>
    <row r="1971" spans="1:9" x14ac:dyDescent="0.2">
      <c r="A1971" t="s">
        <v>44</v>
      </c>
      <c r="B1971" t="str">
        <f>_xlfn.XLOOKUP(A1971,'Country Code &amp; Info'!A:A,'Country Code &amp; Info'!B:B)</f>
        <v>Turkey</v>
      </c>
      <c r="C1971" t="s">
        <v>626</v>
      </c>
      <c r="D1971" t="s">
        <v>625</v>
      </c>
      <c r="E1971" t="s">
        <v>624</v>
      </c>
      <c r="F1971" t="s">
        <v>623</v>
      </c>
      <c r="G1971">
        <v>2045</v>
      </c>
      <c r="H1971" s="6">
        <v>5411470</v>
      </c>
      <c r="I1971" s="5">
        <f t="shared" si="30"/>
        <v>2.9530362990656256E-2</v>
      </c>
    </row>
    <row r="1972" spans="1:9" x14ac:dyDescent="0.2">
      <c r="A1972" t="s">
        <v>44</v>
      </c>
      <c r="B1972" t="str">
        <f>_xlfn.XLOOKUP(A1972,'Country Code &amp; Info'!A:A,'Country Code &amp; Info'!B:B)</f>
        <v>Turkey</v>
      </c>
      <c r="C1972" t="s">
        <v>626</v>
      </c>
      <c r="D1972" t="s">
        <v>625</v>
      </c>
      <c r="E1972" t="s">
        <v>624</v>
      </c>
      <c r="F1972" t="s">
        <v>623</v>
      </c>
      <c r="G1972">
        <v>2046</v>
      </c>
      <c r="H1972" s="6">
        <v>5569864</v>
      </c>
      <c r="I1972" s="5">
        <f t="shared" si="30"/>
        <v>2.9270050466878583E-2</v>
      </c>
    </row>
    <row r="1973" spans="1:9" x14ac:dyDescent="0.2">
      <c r="A1973" t="s">
        <v>44</v>
      </c>
      <c r="B1973" t="str">
        <f>_xlfn.XLOOKUP(A1973,'Country Code &amp; Info'!A:A,'Country Code &amp; Info'!B:B)</f>
        <v>Turkey</v>
      </c>
      <c r="C1973" t="s">
        <v>626</v>
      </c>
      <c r="D1973" t="s">
        <v>625</v>
      </c>
      <c r="E1973" t="s">
        <v>624</v>
      </c>
      <c r="F1973" t="s">
        <v>623</v>
      </c>
      <c r="G1973">
        <v>2047</v>
      </c>
      <c r="H1973" s="6">
        <v>5730548</v>
      </c>
      <c r="I1973" s="5">
        <f t="shared" si="30"/>
        <v>2.8848819288944894E-2</v>
      </c>
    </row>
    <row r="1974" spans="1:9" x14ac:dyDescent="0.2">
      <c r="A1974" t="s">
        <v>44</v>
      </c>
      <c r="B1974" t="str">
        <f>_xlfn.XLOOKUP(A1974,'Country Code &amp; Info'!A:A,'Country Code &amp; Info'!B:B)</f>
        <v>Turkey</v>
      </c>
      <c r="C1974" t="s">
        <v>626</v>
      </c>
      <c r="D1974" t="s">
        <v>625</v>
      </c>
      <c r="E1974" t="s">
        <v>624</v>
      </c>
      <c r="F1974" t="s">
        <v>623</v>
      </c>
      <c r="G1974">
        <v>2048</v>
      </c>
      <c r="H1974" s="6">
        <v>5892868</v>
      </c>
      <c r="I1974" s="5">
        <f t="shared" si="30"/>
        <v>2.832538877608215E-2</v>
      </c>
    </row>
    <row r="1975" spans="1:9" x14ac:dyDescent="0.2">
      <c r="A1975" t="s">
        <v>44</v>
      </c>
      <c r="B1975" t="str">
        <f>_xlfn.XLOOKUP(A1975,'Country Code &amp; Info'!A:A,'Country Code &amp; Info'!B:B)</f>
        <v>Turkey</v>
      </c>
      <c r="C1975" t="s">
        <v>626</v>
      </c>
      <c r="D1975" t="s">
        <v>625</v>
      </c>
      <c r="E1975" t="s">
        <v>624</v>
      </c>
      <c r="F1975" t="s">
        <v>623</v>
      </c>
      <c r="G1975">
        <v>2049</v>
      </c>
      <c r="H1975" s="6">
        <v>6056272</v>
      </c>
      <c r="I1975" s="5">
        <f t="shared" si="30"/>
        <v>2.7729112547574486E-2</v>
      </c>
    </row>
    <row r="1976" spans="1:9" x14ac:dyDescent="0.2">
      <c r="A1976" t="s">
        <v>44</v>
      </c>
      <c r="B1976" t="str">
        <f>_xlfn.XLOOKUP(A1976,'Country Code &amp; Info'!A:A,'Country Code &amp; Info'!B:B)</f>
        <v>Turkey</v>
      </c>
      <c r="C1976" t="s">
        <v>626</v>
      </c>
      <c r="D1976" t="s">
        <v>625</v>
      </c>
      <c r="E1976" t="s">
        <v>624</v>
      </c>
      <c r="F1976" t="s">
        <v>623</v>
      </c>
      <c r="G1976">
        <v>2050</v>
      </c>
      <c r="H1976" s="6">
        <v>6220140</v>
      </c>
      <c r="I1976" s="5">
        <f t="shared" si="30"/>
        <v>2.7057569409035809E-2</v>
      </c>
    </row>
    <row r="1977" spans="1:9" x14ac:dyDescent="0.2">
      <c r="A1977" t="s">
        <v>44</v>
      </c>
      <c r="B1977" t="str">
        <f>_xlfn.XLOOKUP(A1977,'Country Code &amp; Info'!A:A,'Country Code &amp; Info'!B:B)</f>
        <v>Turkey</v>
      </c>
      <c r="C1977" t="s">
        <v>626</v>
      </c>
      <c r="D1977" t="s">
        <v>625</v>
      </c>
      <c r="E1977" t="s">
        <v>624</v>
      </c>
      <c r="F1977" t="s">
        <v>623</v>
      </c>
      <c r="G1977">
        <v>2051</v>
      </c>
      <c r="H1977" s="6">
        <v>6384002</v>
      </c>
      <c r="I1977" s="5">
        <f t="shared" si="30"/>
        <v>2.6343780043535991E-2</v>
      </c>
    </row>
    <row r="1978" spans="1:9" x14ac:dyDescent="0.2">
      <c r="A1978" t="s">
        <v>44</v>
      </c>
      <c r="B1978" t="str">
        <f>_xlfn.XLOOKUP(A1978,'Country Code &amp; Info'!A:A,'Country Code &amp; Info'!B:B)</f>
        <v>Turkey</v>
      </c>
      <c r="C1978" t="s">
        <v>626</v>
      </c>
      <c r="D1978" t="s">
        <v>625</v>
      </c>
      <c r="E1978" t="s">
        <v>624</v>
      </c>
      <c r="F1978" t="s">
        <v>623</v>
      </c>
      <c r="G1978">
        <v>2052</v>
      </c>
      <c r="H1978" s="6">
        <v>6547556</v>
      </c>
      <c r="I1978" s="5">
        <f t="shared" si="30"/>
        <v>2.5619352876142587E-2</v>
      </c>
    </row>
    <row r="1979" spans="1:9" x14ac:dyDescent="0.2">
      <c r="A1979" t="s">
        <v>44</v>
      </c>
      <c r="B1979" t="str">
        <f>_xlfn.XLOOKUP(A1979,'Country Code &amp; Info'!A:A,'Country Code &amp; Info'!B:B)</f>
        <v>Turkey</v>
      </c>
      <c r="C1979" t="s">
        <v>626</v>
      </c>
      <c r="D1979" t="s">
        <v>625</v>
      </c>
      <c r="E1979" t="s">
        <v>624</v>
      </c>
      <c r="F1979" t="s">
        <v>623</v>
      </c>
      <c r="G1979">
        <v>2053</v>
      </c>
      <c r="H1979" s="6">
        <v>6710670</v>
      </c>
      <c r="I1979" s="5">
        <f t="shared" si="30"/>
        <v>2.4912196245438833E-2</v>
      </c>
    </row>
    <row r="1980" spans="1:9" x14ac:dyDescent="0.2">
      <c r="A1980" t="s">
        <v>44</v>
      </c>
      <c r="B1980" t="str">
        <f>_xlfn.XLOOKUP(A1980,'Country Code &amp; Info'!A:A,'Country Code &amp; Info'!B:B)</f>
        <v>Turkey</v>
      </c>
      <c r="C1980" t="s">
        <v>626</v>
      </c>
      <c r="D1980" t="s">
        <v>625</v>
      </c>
      <c r="E1980" t="s">
        <v>624</v>
      </c>
      <c r="F1980" t="s">
        <v>623</v>
      </c>
      <c r="G1980">
        <v>2054</v>
      </c>
      <c r="H1980" s="6">
        <v>6873379</v>
      </c>
      <c r="I1980" s="5">
        <f t="shared" si="30"/>
        <v>2.424631221621687E-2</v>
      </c>
    </row>
    <row r="1981" spans="1:9" x14ac:dyDescent="0.2">
      <c r="A1981" t="s">
        <v>44</v>
      </c>
      <c r="B1981" t="str">
        <f>_xlfn.XLOOKUP(A1981,'Country Code &amp; Info'!A:A,'Country Code &amp; Info'!B:B)</f>
        <v>Turkey</v>
      </c>
      <c r="C1981" t="s">
        <v>626</v>
      </c>
      <c r="D1981" t="s">
        <v>625</v>
      </c>
      <c r="E1981" t="s">
        <v>624</v>
      </c>
      <c r="F1981" t="s">
        <v>623</v>
      </c>
      <c r="G1981">
        <v>2055</v>
      </c>
      <c r="H1981" s="6">
        <v>7035890</v>
      </c>
      <c r="I1981" s="5">
        <f t="shared" si="30"/>
        <v>2.3643538352824622E-2</v>
      </c>
    </row>
    <row r="1982" spans="1:9" x14ac:dyDescent="0.2">
      <c r="A1982" t="s">
        <v>44</v>
      </c>
      <c r="B1982" t="str">
        <f>_xlfn.XLOOKUP(A1982,'Country Code &amp; Info'!A:A,'Country Code &amp; Info'!B:B)</f>
        <v>Turkey</v>
      </c>
      <c r="C1982" t="s">
        <v>626</v>
      </c>
      <c r="D1982" t="s">
        <v>625</v>
      </c>
      <c r="E1982" t="s">
        <v>624</v>
      </c>
      <c r="F1982" t="s">
        <v>623</v>
      </c>
      <c r="G1982">
        <v>2056</v>
      </c>
      <c r="H1982" s="6">
        <v>7198565</v>
      </c>
      <c r="I1982" s="5">
        <f t="shared" si="30"/>
        <v>2.3120742365215996E-2</v>
      </c>
    </row>
    <row r="1983" spans="1:9" x14ac:dyDescent="0.2">
      <c r="A1983" t="s">
        <v>44</v>
      </c>
      <c r="B1983" t="str">
        <f>_xlfn.XLOOKUP(A1983,'Country Code &amp; Info'!A:A,'Country Code &amp; Info'!B:B)</f>
        <v>Turkey</v>
      </c>
      <c r="C1983" t="s">
        <v>626</v>
      </c>
      <c r="D1983" t="s">
        <v>625</v>
      </c>
      <c r="E1983" t="s">
        <v>624</v>
      </c>
      <c r="F1983" t="s">
        <v>623</v>
      </c>
      <c r="G1983">
        <v>2057</v>
      </c>
      <c r="H1983" s="6">
        <v>7361825</v>
      </c>
      <c r="I1983" s="5">
        <f t="shared" si="30"/>
        <v>2.2679520154364141E-2</v>
      </c>
    </row>
    <row r="1984" spans="1:9" x14ac:dyDescent="0.2">
      <c r="A1984" t="s">
        <v>44</v>
      </c>
      <c r="B1984" t="str">
        <f>_xlfn.XLOOKUP(A1984,'Country Code &amp; Info'!A:A,'Country Code &amp; Info'!B:B)</f>
        <v>Turkey</v>
      </c>
      <c r="C1984" t="s">
        <v>626</v>
      </c>
      <c r="D1984" t="s">
        <v>625</v>
      </c>
      <c r="E1984" t="s">
        <v>624</v>
      </c>
      <c r="F1984" t="s">
        <v>623</v>
      </c>
      <c r="G1984">
        <v>2058</v>
      </c>
      <c r="H1984" s="6">
        <v>7526141</v>
      </c>
      <c r="I1984" s="5">
        <f t="shared" si="30"/>
        <v>2.2320008965168281E-2</v>
      </c>
    </row>
    <row r="1985" spans="1:9" x14ac:dyDescent="0.2">
      <c r="A1985" t="s">
        <v>44</v>
      </c>
      <c r="B1985" t="str">
        <f>_xlfn.XLOOKUP(A1985,'Country Code &amp; Info'!A:A,'Country Code &amp; Info'!B:B)</f>
        <v>Turkey</v>
      </c>
      <c r="C1985" t="s">
        <v>626</v>
      </c>
      <c r="D1985" t="s">
        <v>625</v>
      </c>
      <c r="E1985" t="s">
        <v>624</v>
      </c>
      <c r="F1985" t="s">
        <v>623</v>
      </c>
      <c r="G1985">
        <v>2059</v>
      </c>
      <c r="H1985" s="6">
        <v>7692105</v>
      </c>
      <c r="I1985" s="5">
        <f t="shared" si="30"/>
        <v>2.2051672962279056E-2</v>
      </c>
    </row>
    <row r="1986" spans="1:9" x14ac:dyDescent="0.2">
      <c r="A1986" t="s">
        <v>44</v>
      </c>
      <c r="B1986" t="str">
        <f>_xlfn.XLOOKUP(A1986,'Country Code &amp; Info'!A:A,'Country Code &amp; Info'!B:B)</f>
        <v>Turkey</v>
      </c>
      <c r="C1986" t="s">
        <v>626</v>
      </c>
      <c r="D1986" t="s">
        <v>625</v>
      </c>
      <c r="E1986" t="s">
        <v>624</v>
      </c>
      <c r="F1986" t="s">
        <v>623</v>
      </c>
      <c r="G1986">
        <v>2060</v>
      </c>
      <c r="H1986" s="6">
        <v>7860419</v>
      </c>
      <c r="I1986" s="5">
        <f t="shared" si="30"/>
        <v>2.1881396574799705E-2</v>
      </c>
    </row>
    <row r="1987" spans="1:9" x14ac:dyDescent="0.2">
      <c r="A1987" t="s">
        <v>370</v>
      </c>
      <c r="B1987" t="str">
        <f>_xlfn.XLOOKUP(A1987,'Country Code &amp; Info'!A:A,'Country Code &amp; Info'!B:B)</f>
        <v>United Kingdom</v>
      </c>
      <c r="C1987" t="s">
        <v>626</v>
      </c>
      <c r="D1987" t="s">
        <v>625</v>
      </c>
      <c r="E1987" t="s">
        <v>624</v>
      </c>
      <c r="F1987" t="s">
        <v>623</v>
      </c>
      <c r="G1987">
        <v>1990</v>
      </c>
      <c r="H1987" s="6">
        <v>1515055.7246826999</v>
      </c>
      <c r="I1987" s="5">
        <f t="shared" ref="I1987:I2050" si="31">IF(A1987=A1986, H1987/H1986-1, 0)</f>
        <v>0</v>
      </c>
    </row>
    <row r="1988" spans="1:9" x14ac:dyDescent="0.2">
      <c r="A1988" t="s">
        <v>370</v>
      </c>
      <c r="B1988" t="str">
        <f>_xlfn.XLOOKUP(A1988,'Country Code &amp; Info'!A:A,'Country Code &amp; Info'!B:B)</f>
        <v>United Kingdom</v>
      </c>
      <c r="C1988" t="s">
        <v>626</v>
      </c>
      <c r="D1988" t="s">
        <v>625</v>
      </c>
      <c r="E1988" t="s">
        <v>624</v>
      </c>
      <c r="F1988" t="s">
        <v>623</v>
      </c>
      <c r="G1988">
        <v>1991</v>
      </c>
      <c r="H1988" s="6">
        <v>1498593.98885612</v>
      </c>
      <c r="I1988" s="5">
        <f t="shared" si="31"/>
        <v>-1.0865432576763756E-2</v>
      </c>
    </row>
    <row r="1989" spans="1:9" x14ac:dyDescent="0.2">
      <c r="A1989" t="s">
        <v>370</v>
      </c>
      <c r="B1989" t="str">
        <f>_xlfn.XLOOKUP(A1989,'Country Code &amp; Info'!A:A,'Country Code &amp; Info'!B:B)</f>
        <v>United Kingdom</v>
      </c>
      <c r="C1989" t="s">
        <v>626</v>
      </c>
      <c r="D1989" t="s">
        <v>625</v>
      </c>
      <c r="E1989" t="s">
        <v>624</v>
      </c>
      <c r="F1989" t="s">
        <v>623</v>
      </c>
      <c r="G1989">
        <v>1992</v>
      </c>
      <c r="H1989" s="6">
        <v>1504198.3775701099</v>
      </c>
      <c r="I1989" s="5">
        <f t="shared" si="31"/>
        <v>3.7397645764398746E-3</v>
      </c>
    </row>
    <row r="1990" spans="1:9" x14ac:dyDescent="0.2">
      <c r="A1990" t="s">
        <v>370</v>
      </c>
      <c r="B1990" t="str">
        <f>_xlfn.XLOOKUP(A1990,'Country Code &amp; Info'!A:A,'Country Code &amp; Info'!B:B)</f>
        <v>United Kingdom</v>
      </c>
      <c r="C1990" t="s">
        <v>626</v>
      </c>
      <c r="D1990" t="s">
        <v>625</v>
      </c>
      <c r="E1990" t="s">
        <v>624</v>
      </c>
      <c r="F1990" t="s">
        <v>623</v>
      </c>
      <c r="G1990">
        <v>1993</v>
      </c>
      <c r="H1990" s="6">
        <v>1542208.3406303599</v>
      </c>
      <c r="I1990" s="5">
        <f t="shared" si="31"/>
        <v>2.5269248808559075E-2</v>
      </c>
    </row>
    <row r="1991" spans="1:9" x14ac:dyDescent="0.2">
      <c r="A1991" t="s">
        <v>370</v>
      </c>
      <c r="B1991" t="str">
        <f>_xlfn.XLOOKUP(A1991,'Country Code &amp; Info'!A:A,'Country Code &amp; Info'!B:B)</f>
        <v>United Kingdom</v>
      </c>
      <c r="C1991" t="s">
        <v>626</v>
      </c>
      <c r="D1991" t="s">
        <v>625</v>
      </c>
      <c r="E1991" t="s">
        <v>624</v>
      </c>
      <c r="F1991" t="s">
        <v>623</v>
      </c>
      <c r="G1991">
        <v>1994</v>
      </c>
      <c r="H1991" s="6">
        <v>1602046.6182433199</v>
      </c>
      <c r="I1991" s="5">
        <f t="shared" si="31"/>
        <v>3.8800385159700079E-2</v>
      </c>
    </row>
    <row r="1992" spans="1:9" x14ac:dyDescent="0.2">
      <c r="A1992" t="s">
        <v>370</v>
      </c>
      <c r="B1992" t="str">
        <f>_xlfn.XLOOKUP(A1992,'Country Code &amp; Info'!A:A,'Country Code &amp; Info'!B:B)</f>
        <v>United Kingdom</v>
      </c>
      <c r="C1992" t="s">
        <v>626</v>
      </c>
      <c r="D1992" t="s">
        <v>625</v>
      </c>
      <c r="E1992" t="s">
        <v>624</v>
      </c>
      <c r="F1992" t="s">
        <v>623</v>
      </c>
      <c r="G1992">
        <v>1995</v>
      </c>
      <c r="H1992" s="6">
        <v>1641612.91555748</v>
      </c>
      <c r="I1992" s="5">
        <f t="shared" si="31"/>
        <v>2.4697344548902933E-2</v>
      </c>
    </row>
    <row r="1993" spans="1:9" x14ac:dyDescent="0.2">
      <c r="A1993" t="s">
        <v>370</v>
      </c>
      <c r="B1993" t="str">
        <f>_xlfn.XLOOKUP(A1993,'Country Code &amp; Info'!A:A,'Country Code &amp; Info'!B:B)</f>
        <v>United Kingdom</v>
      </c>
      <c r="C1993" t="s">
        <v>626</v>
      </c>
      <c r="D1993" t="s">
        <v>625</v>
      </c>
      <c r="E1993" t="s">
        <v>624</v>
      </c>
      <c r="F1993" t="s">
        <v>623</v>
      </c>
      <c r="G1993">
        <v>1996</v>
      </c>
      <c r="H1993" s="6">
        <v>1683289.1159306399</v>
      </c>
      <c r="I1993" s="5">
        <f t="shared" si="31"/>
        <v>2.5387349221120736E-2</v>
      </c>
    </row>
    <row r="1994" spans="1:9" x14ac:dyDescent="0.2">
      <c r="A1994" t="s">
        <v>370</v>
      </c>
      <c r="B1994" t="str">
        <f>_xlfn.XLOOKUP(A1994,'Country Code &amp; Info'!A:A,'Country Code &amp; Info'!B:B)</f>
        <v>United Kingdom</v>
      </c>
      <c r="C1994" t="s">
        <v>626</v>
      </c>
      <c r="D1994" t="s">
        <v>625</v>
      </c>
      <c r="E1994" t="s">
        <v>624</v>
      </c>
      <c r="F1994" t="s">
        <v>623</v>
      </c>
      <c r="G1994">
        <v>1997</v>
      </c>
      <c r="H1994" s="6">
        <v>1751263.1374617401</v>
      </c>
      <c r="I1994" s="5">
        <f t="shared" si="31"/>
        <v>4.0381667586271597E-2</v>
      </c>
    </row>
    <row r="1995" spans="1:9" x14ac:dyDescent="0.2">
      <c r="A1995" t="s">
        <v>370</v>
      </c>
      <c r="B1995" t="str">
        <f>_xlfn.XLOOKUP(A1995,'Country Code &amp; Info'!A:A,'Country Code &amp; Info'!B:B)</f>
        <v>United Kingdom</v>
      </c>
      <c r="C1995" t="s">
        <v>626</v>
      </c>
      <c r="D1995" t="s">
        <v>625</v>
      </c>
      <c r="E1995" t="s">
        <v>624</v>
      </c>
      <c r="F1995" t="s">
        <v>623</v>
      </c>
      <c r="G1995">
        <v>1998</v>
      </c>
      <c r="H1995" s="6">
        <v>1806214.4198241001</v>
      </c>
      <c r="I1995" s="5">
        <f t="shared" si="31"/>
        <v>3.1378084302057463E-2</v>
      </c>
    </row>
    <row r="1996" spans="1:9" x14ac:dyDescent="0.2">
      <c r="A1996" t="s">
        <v>370</v>
      </c>
      <c r="B1996" t="str">
        <f>_xlfn.XLOOKUP(A1996,'Country Code &amp; Info'!A:A,'Country Code &amp; Info'!B:B)</f>
        <v>United Kingdom</v>
      </c>
      <c r="C1996" t="s">
        <v>626</v>
      </c>
      <c r="D1996" t="s">
        <v>625</v>
      </c>
      <c r="E1996" t="s">
        <v>624</v>
      </c>
      <c r="F1996" t="s">
        <v>623</v>
      </c>
      <c r="G1996">
        <v>1999</v>
      </c>
      <c r="H1996" s="6">
        <v>1864314.04219246</v>
      </c>
      <c r="I1996" s="5">
        <f t="shared" si="31"/>
        <v>3.2166514523795042E-2</v>
      </c>
    </row>
    <row r="1997" spans="1:9" x14ac:dyDescent="0.2">
      <c r="A1997" t="s">
        <v>370</v>
      </c>
      <c r="B1997" t="str">
        <f>_xlfn.XLOOKUP(A1997,'Country Code &amp; Info'!A:A,'Country Code &amp; Info'!B:B)</f>
        <v>United Kingdom</v>
      </c>
      <c r="C1997" t="s">
        <v>626</v>
      </c>
      <c r="D1997" t="s">
        <v>625</v>
      </c>
      <c r="E1997" t="s">
        <v>624</v>
      </c>
      <c r="F1997" t="s">
        <v>623</v>
      </c>
      <c r="G1997">
        <v>2000</v>
      </c>
      <c r="H1997" s="6">
        <v>1932626.2823729699</v>
      </c>
      <c r="I1997" s="5">
        <f t="shared" si="31"/>
        <v>3.6642024162502951E-2</v>
      </c>
    </row>
    <row r="1998" spans="1:9" x14ac:dyDescent="0.2">
      <c r="A1998" t="s">
        <v>370</v>
      </c>
      <c r="B1998" t="str">
        <f>_xlfn.XLOOKUP(A1998,'Country Code &amp; Info'!A:A,'Country Code &amp; Info'!B:B)</f>
        <v>United Kingdom</v>
      </c>
      <c r="C1998" t="s">
        <v>626</v>
      </c>
      <c r="D1998" t="s">
        <v>625</v>
      </c>
      <c r="E1998" t="s">
        <v>624</v>
      </c>
      <c r="F1998" t="s">
        <v>623</v>
      </c>
      <c r="G1998">
        <v>2001</v>
      </c>
      <c r="H1998" s="6">
        <v>1981794.8185304401</v>
      </c>
      <c r="I1998" s="5">
        <f t="shared" si="31"/>
        <v>2.5441305753691079E-2</v>
      </c>
    </row>
    <row r="1999" spans="1:9" x14ac:dyDescent="0.2">
      <c r="A1999" t="s">
        <v>370</v>
      </c>
      <c r="B1999" t="str">
        <f>_xlfn.XLOOKUP(A1999,'Country Code &amp; Info'!A:A,'Country Code &amp; Info'!B:B)</f>
        <v>United Kingdom</v>
      </c>
      <c r="C1999" t="s">
        <v>626</v>
      </c>
      <c r="D1999" t="s">
        <v>625</v>
      </c>
      <c r="E1999" t="s">
        <v>624</v>
      </c>
      <c r="F1999" t="s">
        <v>623</v>
      </c>
      <c r="G1999">
        <v>2002</v>
      </c>
      <c r="H1999" s="6">
        <v>2030504.9098779601</v>
      </c>
      <c r="I1999" s="5">
        <f t="shared" si="31"/>
        <v>2.457877621440141E-2</v>
      </c>
    </row>
    <row r="2000" spans="1:9" x14ac:dyDescent="0.2">
      <c r="A2000" t="s">
        <v>370</v>
      </c>
      <c r="B2000" t="str">
        <f>_xlfn.XLOOKUP(A2000,'Country Code &amp; Info'!A:A,'Country Code &amp; Info'!B:B)</f>
        <v>United Kingdom</v>
      </c>
      <c r="C2000" t="s">
        <v>626</v>
      </c>
      <c r="D2000" t="s">
        <v>625</v>
      </c>
      <c r="E2000" t="s">
        <v>624</v>
      </c>
      <c r="F2000" t="s">
        <v>623</v>
      </c>
      <c r="G2000">
        <v>2003</v>
      </c>
      <c r="H2000" s="6">
        <v>2098037.6617649202</v>
      </c>
      <c r="I2000" s="5">
        <f t="shared" si="31"/>
        <v>3.3259093124290429E-2</v>
      </c>
    </row>
    <row r="2001" spans="1:9" x14ac:dyDescent="0.2">
      <c r="A2001" t="s">
        <v>370</v>
      </c>
      <c r="B2001" t="str">
        <f>_xlfn.XLOOKUP(A2001,'Country Code &amp; Info'!A:A,'Country Code &amp; Info'!B:B)</f>
        <v>United Kingdom</v>
      </c>
      <c r="C2001" t="s">
        <v>626</v>
      </c>
      <c r="D2001" t="s">
        <v>625</v>
      </c>
      <c r="E2001" t="s">
        <v>624</v>
      </c>
      <c r="F2001" t="s">
        <v>623</v>
      </c>
      <c r="G2001">
        <v>2004</v>
      </c>
      <c r="H2001" s="6">
        <v>2147644.8252333398</v>
      </c>
      <c r="I2001" s="5">
        <f t="shared" si="31"/>
        <v>2.3644553371214849E-2</v>
      </c>
    </row>
    <row r="2002" spans="1:9" x14ac:dyDescent="0.2">
      <c r="A2002" t="s">
        <v>370</v>
      </c>
      <c r="B2002" t="str">
        <f>_xlfn.XLOOKUP(A2002,'Country Code &amp; Info'!A:A,'Country Code &amp; Info'!B:B)</f>
        <v>United Kingdom</v>
      </c>
      <c r="C2002" t="s">
        <v>626</v>
      </c>
      <c r="D2002" t="s">
        <v>625</v>
      </c>
      <c r="E2002" t="s">
        <v>624</v>
      </c>
      <c r="F2002" t="s">
        <v>623</v>
      </c>
      <c r="G2002">
        <v>2005</v>
      </c>
      <c r="H2002" s="6">
        <v>2214137.8190066898</v>
      </c>
      <c r="I2002" s="5">
        <f t="shared" si="31"/>
        <v>3.0960889338918385E-2</v>
      </c>
    </row>
    <row r="2003" spans="1:9" x14ac:dyDescent="0.2">
      <c r="A2003" t="s">
        <v>370</v>
      </c>
      <c r="B2003" t="str">
        <f>_xlfn.XLOOKUP(A2003,'Country Code &amp; Info'!A:A,'Country Code &amp; Info'!B:B)</f>
        <v>United Kingdom</v>
      </c>
      <c r="C2003" t="s">
        <v>626</v>
      </c>
      <c r="D2003" t="s">
        <v>625</v>
      </c>
      <c r="E2003" t="s">
        <v>624</v>
      </c>
      <c r="F2003" t="s">
        <v>623</v>
      </c>
      <c r="G2003">
        <v>2006</v>
      </c>
      <c r="H2003" s="6">
        <v>2268515.7150649801</v>
      </c>
      <c r="I2003" s="5">
        <f t="shared" si="31"/>
        <v>2.4559399867297049E-2</v>
      </c>
    </row>
    <row r="2004" spans="1:9" x14ac:dyDescent="0.2">
      <c r="A2004" t="s">
        <v>370</v>
      </c>
      <c r="B2004" t="str">
        <f>_xlfn.XLOOKUP(A2004,'Country Code &amp; Info'!A:A,'Country Code &amp; Info'!B:B)</f>
        <v>United Kingdom</v>
      </c>
      <c r="C2004" t="s">
        <v>626</v>
      </c>
      <c r="D2004" t="s">
        <v>625</v>
      </c>
      <c r="E2004" t="s">
        <v>624</v>
      </c>
      <c r="F2004" t="s">
        <v>623</v>
      </c>
      <c r="G2004">
        <v>2007</v>
      </c>
      <c r="H2004" s="6">
        <v>2321978.0426699901</v>
      </c>
      <c r="I2004" s="5">
        <f t="shared" si="31"/>
        <v>2.3567095987024445E-2</v>
      </c>
    </row>
    <row r="2005" spans="1:9" x14ac:dyDescent="0.2">
      <c r="A2005" t="s">
        <v>370</v>
      </c>
      <c r="B2005" t="str">
        <f>_xlfn.XLOOKUP(A2005,'Country Code &amp; Info'!A:A,'Country Code &amp; Info'!B:B)</f>
        <v>United Kingdom</v>
      </c>
      <c r="C2005" t="s">
        <v>626</v>
      </c>
      <c r="D2005" t="s">
        <v>625</v>
      </c>
      <c r="E2005" t="s">
        <v>624</v>
      </c>
      <c r="F2005" t="s">
        <v>623</v>
      </c>
      <c r="G2005">
        <v>2008</v>
      </c>
      <c r="H2005" s="6">
        <v>2311005.7540632598</v>
      </c>
      <c r="I2005" s="5">
        <f t="shared" si="31"/>
        <v>-4.7254058415270306E-3</v>
      </c>
    </row>
    <row r="2006" spans="1:9" x14ac:dyDescent="0.2">
      <c r="A2006" t="s">
        <v>370</v>
      </c>
      <c r="B2006" t="str">
        <f>_xlfn.XLOOKUP(A2006,'Country Code &amp; Info'!A:A,'Country Code &amp; Info'!B:B)</f>
        <v>United Kingdom</v>
      </c>
      <c r="C2006" t="s">
        <v>626</v>
      </c>
      <c r="D2006" t="s">
        <v>625</v>
      </c>
      <c r="E2006" t="s">
        <v>624</v>
      </c>
      <c r="F2006" t="s">
        <v>623</v>
      </c>
      <c r="G2006">
        <v>2009</v>
      </c>
      <c r="H2006" s="6">
        <v>2214226.3371688402</v>
      </c>
      <c r="I2006" s="5">
        <f t="shared" si="31"/>
        <v>-4.1877618315860898E-2</v>
      </c>
    </row>
    <row r="2007" spans="1:9" x14ac:dyDescent="0.2">
      <c r="A2007" t="s">
        <v>370</v>
      </c>
      <c r="B2007" t="str">
        <f>_xlfn.XLOOKUP(A2007,'Country Code &amp; Info'!A:A,'Country Code &amp; Info'!B:B)</f>
        <v>United Kingdom</v>
      </c>
      <c r="C2007" t="s">
        <v>626</v>
      </c>
      <c r="D2007" t="s">
        <v>625</v>
      </c>
      <c r="E2007" t="s">
        <v>624</v>
      </c>
      <c r="F2007" t="s">
        <v>623</v>
      </c>
      <c r="G2007">
        <v>2010</v>
      </c>
      <c r="H2007" s="6">
        <v>2251748.7897539702</v>
      </c>
      <c r="I2007" s="5">
        <f t="shared" si="31"/>
        <v>1.6946078165209988E-2</v>
      </c>
    </row>
    <row r="2008" spans="1:9" x14ac:dyDescent="0.2">
      <c r="A2008" t="s">
        <v>370</v>
      </c>
      <c r="B2008" t="str">
        <f>_xlfn.XLOOKUP(A2008,'Country Code &amp; Info'!A:A,'Country Code &amp; Info'!B:B)</f>
        <v>United Kingdom</v>
      </c>
      <c r="C2008" t="s">
        <v>626</v>
      </c>
      <c r="D2008" t="s">
        <v>625</v>
      </c>
      <c r="E2008" t="s">
        <v>624</v>
      </c>
      <c r="F2008" t="s">
        <v>623</v>
      </c>
      <c r="G2008">
        <v>2011</v>
      </c>
      <c r="H2008" s="6">
        <v>2284456.9112514602</v>
      </c>
      <c r="I2008" s="5">
        <f t="shared" si="31"/>
        <v>1.4525652970846625E-2</v>
      </c>
    </row>
    <row r="2009" spans="1:9" x14ac:dyDescent="0.2">
      <c r="A2009" t="s">
        <v>370</v>
      </c>
      <c r="B2009" t="str">
        <f>_xlfn.XLOOKUP(A2009,'Country Code &amp; Info'!A:A,'Country Code &amp; Info'!B:B)</f>
        <v>United Kingdom</v>
      </c>
      <c r="C2009" t="s">
        <v>626</v>
      </c>
      <c r="D2009" t="s">
        <v>625</v>
      </c>
      <c r="E2009" t="s">
        <v>624</v>
      </c>
      <c r="F2009" t="s">
        <v>623</v>
      </c>
      <c r="G2009">
        <v>2012</v>
      </c>
      <c r="H2009" s="6">
        <v>2318298.5936910901</v>
      </c>
      <c r="I2009" s="5">
        <f t="shared" si="31"/>
        <v>1.4813885205254618E-2</v>
      </c>
    </row>
    <row r="2010" spans="1:9" x14ac:dyDescent="0.2">
      <c r="A2010" t="s">
        <v>370</v>
      </c>
      <c r="B2010" t="str">
        <f>_xlfn.XLOOKUP(A2010,'Country Code &amp; Info'!A:A,'Country Code &amp; Info'!B:B)</f>
        <v>United Kingdom</v>
      </c>
      <c r="C2010" t="s">
        <v>626</v>
      </c>
      <c r="D2010" t="s">
        <v>625</v>
      </c>
      <c r="E2010" t="s">
        <v>624</v>
      </c>
      <c r="F2010" t="s">
        <v>623</v>
      </c>
      <c r="G2010">
        <v>2013</v>
      </c>
      <c r="H2010" s="6">
        <v>2365879.0875962698</v>
      </c>
      <c r="I2010" s="5">
        <f t="shared" si="31"/>
        <v>2.052388507445202E-2</v>
      </c>
    </row>
    <row r="2011" spans="1:9" x14ac:dyDescent="0.2">
      <c r="A2011" t="s">
        <v>370</v>
      </c>
      <c r="B2011" t="str">
        <f>_xlfn.XLOOKUP(A2011,'Country Code &amp; Info'!A:A,'Country Code &amp; Info'!B:B)</f>
        <v>United Kingdom</v>
      </c>
      <c r="C2011" t="s">
        <v>626</v>
      </c>
      <c r="D2011" t="s">
        <v>625</v>
      </c>
      <c r="E2011" t="s">
        <v>624</v>
      </c>
      <c r="F2011" t="s">
        <v>623</v>
      </c>
      <c r="G2011">
        <v>2014</v>
      </c>
      <c r="H2011" s="6">
        <v>2438138.9735753201</v>
      </c>
      <c r="I2011" s="5">
        <f t="shared" si="31"/>
        <v>3.0542510121456035E-2</v>
      </c>
    </row>
    <row r="2012" spans="1:9" x14ac:dyDescent="0.2">
      <c r="A2012" t="s">
        <v>370</v>
      </c>
      <c r="B2012" t="str">
        <f>_xlfn.XLOOKUP(A2012,'Country Code &amp; Info'!A:A,'Country Code &amp; Info'!B:B)</f>
        <v>United Kingdom</v>
      </c>
      <c r="C2012" t="s">
        <v>626</v>
      </c>
      <c r="D2012" t="s">
        <v>625</v>
      </c>
      <c r="E2012" t="s">
        <v>624</v>
      </c>
      <c r="F2012" t="s">
        <v>623</v>
      </c>
      <c r="G2012">
        <v>2015</v>
      </c>
      <c r="H2012" s="6">
        <v>2495336.2391563901</v>
      </c>
      <c r="I2012" s="5">
        <f t="shared" si="31"/>
        <v>2.345939513742934E-2</v>
      </c>
    </row>
    <row r="2013" spans="1:9" x14ac:dyDescent="0.2">
      <c r="A2013" t="s">
        <v>370</v>
      </c>
      <c r="B2013" t="str">
        <f>_xlfn.XLOOKUP(A2013,'Country Code &amp; Info'!A:A,'Country Code &amp; Info'!B:B)</f>
        <v>United Kingdom</v>
      </c>
      <c r="C2013" t="s">
        <v>626</v>
      </c>
      <c r="D2013" t="s">
        <v>625</v>
      </c>
      <c r="E2013" t="s">
        <v>624</v>
      </c>
      <c r="F2013" t="s">
        <v>623</v>
      </c>
      <c r="G2013">
        <v>2016</v>
      </c>
      <c r="H2013" s="6">
        <v>2543640.7323579499</v>
      </c>
      <c r="I2013" s="5">
        <f t="shared" si="31"/>
        <v>1.9357909544843732E-2</v>
      </c>
    </row>
    <row r="2014" spans="1:9" x14ac:dyDescent="0.2">
      <c r="A2014" t="s">
        <v>370</v>
      </c>
      <c r="B2014" t="str">
        <f>_xlfn.XLOOKUP(A2014,'Country Code &amp; Info'!A:A,'Country Code &amp; Info'!B:B)</f>
        <v>United Kingdom</v>
      </c>
      <c r="C2014" t="s">
        <v>626</v>
      </c>
      <c r="D2014" t="s">
        <v>625</v>
      </c>
      <c r="E2014" t="s">
        <v>624</v>
      </c>
      <c r="F2014" t="s">
        <v>623</v>
      </c>
      <c r="G2014">
        <v>2017</v>
      </c>
      <c r="H2014" s="6">
        <v>2589099.4327047402</v>
      </c>
      <c r="I2014" s="5">
        <f t="shared" si="31"/>
        <v>1.7871509827824594E-2</v>
      </c>
    </row>
    <row r="2015" spans="1:9" x14ac:dyDescent="0.2">
      <c r="A2015" t="s">
        <v>370</v>
      </c>
      <c r="B2015" t="str">
        <f>_xlfn.XLOOKUP(A2015,'Country Code &amp; Info'!A:A,'Country Code &amp; Info'!B:B)</f>
        <v>United Kingdom</v>
      </c>
      <c r="C2015" t="s">
        <v>626</v>
      </c>
      <c r="D2015" t="s">
        <v>625</v>
      </c>
      <c r="E2015" t="s">
        <v>624</v>
      </c>
      <c r="F2015" t="s">
        <v>623</v>
      </c>
      <c r="G2015">
        <v>2018</v>
      </c>
      <c r="H2015" s="6">
        <v>2625117.73232878</v>
      </c>
      <c r="I2015" s="5">
        <f t="shared" si="31"/>
        <v>1.39115165563235E-2</v>
      </c>
    </row>
    <row r="2016" spans="1:9" x14ac:dyDescent="0.2">
      <c r="A2016" t="s">
        <v>370</v>
      </c>
      <c r="B2016" t="str">
        <f>_xlfn.XLOOKUP(A2016,'Country Code &amp; Info'!A:A,'Country Code &amp; Info'!B:B)</f>
        <v>United Kingdom</v>
      </c>
      <c r="C2016" t="s">
        <v>626</v>
      </c>
      <c r="D2016" t="s">
        <v>625</v>
      </c>
      <c r="E2016" t="s">
        <v>624</v>
      </c>
      <c r="F2016" t="s">
        <v>623</v>
      </c>
      <c r="G2016">
        <v>2019</v>
      </c>
      <c r="H2016" s="6">
        <v>2659566.8394416701</v>
      </c>
      <c r="I2016" s="5">
        <f t="shared" si="31"/>
        <v>1.3122880809741666E-2</v>
      </c>
    </row>
    <row r="2017" spans="1:9" x14ac:dyDescent="0.2">
      <c r="A2017" t="s">
        <v>370</v>
      </c>
      <c r="B2017" t="str">
        <f>_xlfn.XLOOKUP(A2017,'Country Code &amp; Info'!A:A,'Country Code &amp; Info'!B:B)</f>
        <v>United Kingdom</v>
      </c>
      <c r="C2017" t="s">
        <v>626</v>
      </c>
      <c r="D2017" t="s">
        <v>625</v>
      </c>
      <c r="E2017" t="s">
        <v>624</v>
      </c>
      <c r="F2017" t="s">
        <v>623</v>
      </c>
      <c r="G2017">
        <v>2020</v>
      </c>
      <c r="H2017" s="6">
        <v>2695542</v>
      </c>
      <c r="I2017" s="5">
        <f t="shared" si="31"/>
        <v>1.3526699169509326E-2</v>
      </c>
    </row>
    <row r="2018" spans="1:9" x14ac:dyDescent="0.2">
      <c r="A2018" t="s">
        <v>370</v>
      </c>
      <c r="B2018" t="str">
        <f>_xlfn.XLOOKUP(A2018,'Country Code &amp; Info'!A:A,'Country Code &amp; Info'!B:B)</f>
        <v>United Kingdom</v>
      </c>
      <c r="C2018" t="s">
        <v>626</v>
      </c>
      <c r="D2018" t="s">
        <v>625</v>
      </c>
      <c r="E2018" t="s">
        <v>624</v>
      </c>
      <c r="F2018" t="s">
        <v>623</v>
      </c>
      <c r="G2018">
        <v>2021</v>
      </c>
      <c r="H2018" s="6">
        <v>2735685</v>
      </c>
      <c r="I2018" s="5">
        <f t="shared" si="31"/>
        <v>1.4892366729956308E-2</v>
      </c>
    </row>
    <row r="2019" spans="1:9" x14ac:dyDescent="0.2">
      <c r="A2019" t="s">
        <v>370</v>
      </c>
      <c r="B2019" t="str">
        <f>_xlfn.XLOOKUP(A2019,'Country Code &amp; Info'!A:A,'Country Code &amp; Info'!B:B)</f>
        <v>United Kingdom</v>
      </c>
      <c r="C2019" t="s">
        <v>626</v>
      </c>
      <c r="D2019" t="s">
        <v>625</v>
      </c>
      <c r="E2019" t="s">
        <v>624</v>
      </c>
      <c r="F2019" t="s">
        <v>623</v>
      </c>
      <c r="G2019">
        <v>2022</v>
      </c>
      <c r="H2019" s="6">
        <v>2779523</v>
      </c>
      <c r="I2019" s="5">
        <f t="shared" si="31"/>
        <v>1.602450574536185E-2</v>
      </c>
    </row>
    <row r="2020" spans="1:9" x14ac:dyDescent="0.2">
      <c r="A2020" t="s">
        <v>370</v>
      </c>
      <c r="B2020" t="str">
        <f>_xlfn.XLOOKUP(A2020,'Country Code &amp; Info'!A:A,'Country Code &amp; Info'!B:B)</f>
        <v>United Kingdom</v>
      </c>
      <c r="C2020" t="s">
        <v>626</v>
      </c>
      <c r="D2020" t="s">
        <v>625</v>
      </c>
      <c r="E2020" t="s">
        <v>624</v>
      </c>
      <c r="F2020" t="s">
        <v>623</v>
      </c>
      <c r="G2020">
        <v>2023</v>
      </c>
      <c r="H2020" s="6">
        <v>2826267</v>
      </c>
      <c r="I2020" s="5">
        <f t="shared" si="31"/>
        <v>1.6817274043064323E-2</v>
      </c>
    </row>
    <row r="2021" spans="1:9" x14ac:dyDescent="0.2">
      <c r="A2021" t="s">
        <v>370</v>
      </c>
      <c r="B2021" t="str">
        <f>_xlfn.XLOOKUP(A2021,'Country Code &amp; Info'!A:A,'Country Code &amp; Info'!B:B)</f>
        <v>United Kingdom</v>
      </c>
      <c r="C2021" t="s">
        <v>626</v>
      </c>
      <c r="D2021" t="s">
        <v>625</v>
      </c>
      <c r="E2021" t="s">
        <v>624</v>
      </c>
      <c r="F2021" t="s">
        <v>623</v>
      </c>
      <c r="G2021">
        <v>2024</v>
      </c>
      <c r="H2021" s="6">
        <v>2875475</v>
      </c>
      <c r="I2021" s="5">
        <f t="shared" si="31"/>
        <v>1.7410952326867957E-2</v>
      </c>
    </row>
    <row r="2022" spans="1:9" x14ac:dyDescent="0.2">
      <c r="A2022" t="s">
        <v>370</v>
      </c>
      <c r="B2022" t="str">
        <f>_xlfn.XLOOKUP(A2022,'Country Code &amp; Info'!A:A,'Country Code &amp; Info'!B:B)</f>
        <v>United Kingdom</v>
      </c>
      <c r="C2022" t="s">
        <v>626</v>
      </c>
      <c r="D2022" t="s">
        <v>625</v>
      </c>
      <c r="E2022" t="s">
        <v>624</v>
      </c>
      <c r="F2022" t="s">
        <v>623</v>
      </c>
      <c r="G2022">
        <v>2025</v>
      </c>
      <c r="H2022" s="6">
        <v>2927095</v>
      </c>
      <c r="I2022" s="5">
        <f t="shared" si="31"/>
        <v>1.7951816656378572E-2</v>
      </c>
    </row>
    <row r="2023" spans="1:9" x14ac:dyDescent="0.2">
      <c r="A2023" t="s">
        <v>370</v>
      </c>
      <c r="B2023" t="str">
        <f>_xlfn.XLOOKUP(A2023,'Country Code &amp; Info'!A:A,'Country Code &amp; Info'!B:B)</f>
        <v>United Kingdom</v>
      </c>
      <c r="C2023" t="s">
        <v>626</v>
      </c>
      <c r="D2023" t="s">
        <v>625</v>
      </c>
      <c r="E2023" t="s">
        <v>624</v>
      </c>
      <c r="F2023" t="s">
        <v>623</v>
      </c>
      <c r="G2023">
        <v>2026</v>
      </c>
      <c r="H2023" s="6">
        <v>2981182</v>
      </c>
      <c r="I2023" s="5">
        <f t="shared" si="31"/>
        <v>1.8478047347284532E-2</v>
      </c>
    </row>
    <row r="2024" spans="1:9" x14ac:dyDescent="0.2">
      <c r="A2024" t="s">
        <v>370</v>
      </c>
      <c r="B2024" t="str">
        <f>_xlfn.XLOOKUP(A2024,'Country Code &amp; Info'!A:A,'Country Code &amp; Info'!B:B)</f>
        <v>United Kingdom</v>
      </c>
      <c r="C2024" t="s">
        <v>626</v>
      </c>
      <c r="D2024" t="s">
        <v>625</v>
      </c>
      <c r="E2024" t="s">
        <v>624</v>
      </c>
      <c r="F2024" t="s">
        <v>623</v>
      </c>
      <c r="G2024">
        <v>2027</v>
      </c>
      <c r="H2024" s="6">
        <v>3037909</v>
      </c>
      <c r="I2024" s="5">
        <f t="shared" si="31"/>
        <v>1.9028358550400526E-2</v>
      </c>
    </row>
    <row r="2025" spans="1:9" x14ac:dyDescent="0.2">
      <c r="A2025" t="s">
        <v>370</v>
      </c>
      <c r="B2025" t="str">
        <f>_xlfn.XLOOKUP(A2025,'Country Code &amp; Info'!A:A,'Country Code &amp; Info'!B:B)</f>
        <v>United Kingdom</v>
      </c>
      <c r="C2025" t="s">
        <v>626</v>
      </c>
      <c r="D2025" t="s">
        <v>625</v>
      </c>
      <c r="E2025" t="s">
        <v>624</v>
      </c>
      <c r="F2025" t="s">
        <v>623</v>
      </c>
      <c r="G2025">
        <v>2028</v>
      </c>
      <c r="H2025" s="6">
        <v>3097358</v>
      </c>
      <c r="I2025" s="5">
        <f t="shared" si="31"/>
        <v>1.9569052265884235E-2</v>
      </c>
    </row>
    <row r="2026" spans="1:9" x14ac:dyDescent="0.2">
      <c r="A2026" t="s">
        <v>370</v>
      </c>
      <c r="B2026" t="str">
        <f>_xlfn.XLOOKUP(A2026,'Country Code &amp; Info'!A:A,'Country Code &amp; Info'!B:B)</f>
        <v>United Kingdom</v>
      </c>
      <c r="C2026" t="s">
        <v>626</v>
      </c>
      <c r="D2026" t="s">
        <v>625</v>
      </c>
      <c r="E2026" t="s">
        <v>624</v>
      </c>
      <c r="F2026" t="s">
        <v>623</v>
      </c>
      <c r="G2026">
        <v>2029</v>
      </c>
      <c r="H2026" s="6">
        <v>3159447</v>
      </c>
      <c r="I2026" s="5">
        <f t="shared" si="31"/>
        <v>2.0045793866902084E-2</v>
      </c>
    </row>
    <row r="2027" spans="1:9" x14ac:dyDescent="0.2">
      <c r="A2027" t="s">
        <v>370</v>
      </c>
      <c r="B2027" t="str">
        <f>_xlfn.XLOOKUP(A2027,'Country Code &amp; Info'!A:A,'Country Code &amp; Info'!B:B)</f>
        <v>United Kingdom</v>
      </c>
      <c r="C2027" t="s">
        <v>626</v>
      </c>
      <c r="D2027" t="s">
        <v>625</v>
      </c>
      <c r="E2027" t="s">
        <v>624</v>
      </c>
      <c r="F2027" t="s">
        <v>623</v>
      </c>
      <c r="G2027">
        <v>2030</v>
      </c>
      <c r="H2027" s="6">
        <v>3223973</v>
      </c>
      <c r="I2027" s="5">
        <f t="shared" si="31"/>
        <v>2.0423194312169102E-2</v>
      </c>
    </row>
    <row r="2028" spans="1:9" x14ac:dyDescent="0.2">
      <c r="A2028" t="s">
        <v>370</v>
      </c>
      <c r="B2028" t="str">
        <f>_xlfn.XLOOKUP(A2028,'Country Code &amp; Info'!A:A,'Country Code &amp; Info'!B:B)</f>
        <v>United Kingdom</v>
      </c>
      <c r="C2028" t="s">
        <v>626</v>
      </c>
      <c r="D2028" t="s">
        <v>625</v>
      </c>
      <c r="E2028" t="s">
        <v>624</v>
      </c>
      <c r="F2028" t="s">
        <v>623</v>
      </c>
      <c r="G2028">
        <v>2031</v>
      </c>
      <c r="H2028" s="6">
        <v>3290745</v>
      </c>
      <c r="I2028" s="5">
        <f t="shared" si="31"/>
        <v>2.0711091563111683E-2</v>
      </c>
    </row>
    <row r="2029" spans="1:9" x14ac:dyDescent="0.2">
      <c r="A2029" t="s">
        <v>370</v>
      </c>
      <c r="B2029" t="str">
        <f>_xlfn.XLOOKUP(A2029,'Country Code &amp; Info'!A:A,'Country Code &amp; Info'!B:B)</f>
        <v>United Kingdom</v>
      </c>
      <c r="C2029" t="s">
        <v>626</v>
      </c>
      <c r="D2029" t="s">
        <v>625</v>
      </c>
      <c r="E2029" t="s">
        <v>624</v>
      </c>
      <c r="F2029" t="s">
        <v>623</v>
      </c>
      <c r="G2029">
        <v>2032</v>
      </c>
      <c r="H2029" s="6">
        <v>3359646</v>
      </c>
      <c r="I2029" s="5">
        <f t="shared" si="31"/>
        <v>2.0937811954435892E-2</v>
      </c>
    </row>
    <row r="2030" spans="1:9" x14ac:dyDescent="0.2">
      <c r="A2030" t="s">
        <v>370</v>
      </c>
      <c r="B2030" t="str">
        <f>_xlfn.XLOOKUP(A2030,'Country Code &amp; Info'!A:A,'Country Code &amp; Info'!B:B)</f>
        <v>United Kingdom</v>
      </c>
      <c r="C2030" t="s">
        <v>626</v>
      </c>
      <c r="D2030" t="s">
        <v>625</v>
      </c>
      <c r="E2030" t="s">
        <v>624</v>
      </c>
      <c r="F2030" t="s">
        <v>623</v>
      </c>
      <c r="G2030">
        <v>2033</v>
      </c>
      <c r="H2030" s="6">
        <v>3430621</v>
      </c>
      <c r="I2030" s="5">
        <f t="shared" si="31"/>
        <v>2.1125737652121668E-2</v>
      </c>
    </row>
    <row r="2031" spans="1:9" x14ac:dyDescent="0.2">
      <c r="A2031" t="s">
        <v>370</v>
      </c>
      <c r="B2031" t="str">
        <f>_xlfn.XLOOKUP(A2031,'Country Code &amp; Info'!A:A,'Country Code &amp; Info'!B:B)</f>
        <v>United Kingdom</v>
      </c>
      <c r="C2031" t="s">
        <v>626</v>
      </c>
      <c r="D2031" t="s">
        <v>625</v>
      </c>
      <c r="E2031" t="s">
        <v>624</v>
      </c>
      <c r="F2031" t="s">
        <v>623</v>
      </c>
      <c r="G2031">
        <v>2034</v>
      </c>
      <c r="H2031" s="6">
        <v>3503664</v>
      </c>
      <c r="I2031" s="5">
        <f t="shared" si="31"/>
        <v>2.1291480463741186E-2</v>
      </c>
    </row>
    <row r="2032" spans="1:9" x14ac:dyDescent="0.2">
      <c r="A2032" t="s">
        <v>370</v>
      </c>
      <c r="B2032" t="str">
        <f>_xlfn.XLOOKUP(A2032,'Country Code &amp; Info'!A:A,'Country Code &amp; Info'!B:B)</f>
        <v>United Kingdom</v>
      </c>
      <c r="C2032" t="s">
        <v>626</v>
      </c>
      <c r="D2032" t="s">
        <v>625</v>
      </c>
      <c r="E2032" t="s">
        <v>624</v>
      </c>
      <c r="F2032" t="s">
        <v>623</v>
      </c>
      <c r="G2032">
        <v>2035</v>
      </c>
      <c r="H2032" s="6">
        <v>3578796</v>
      </c>
      <c r="I2032" s="5">
        <f t="shared" si="31"/>
        <v>2.1443837080267869E-2</v>
      </c>
    </row>
    <row r="2033" spans="1:9" x14ac:dyDescent="0.2">
      <c r="A2033" t="s">
        <v>370</v>
      </c>
      <c r="B2033" t="str">
        <f>_xlfn.XLOOKUP(A2033,'Country Code &amp; Info'!A:A,'Country Code &amp; Info'!B:B)</f>
        <v>United Kingdom</v>
      </c>
      <c r="C2033" t="s">
        <v>626</v>
      </c>
      <c r="D2033" t="s">
        <v>625</v>
      </c>
      <c r="E2033" t="s">
        <v>624</v>
      </c>
      <c r="F2033" t="s">
        <v>623</v>
      </c>
      <c r="G2033">
        <v>2036</v>
      </c>
      <c r="H2033" s="6">
        <v>3656059</v>
      </c>
      <c r="I2033" s="5">
        <f t="shared" si="31"/>
        <v>2.1589104268586512E-2</v>
      </c>
    </row>
    <row r="2034" spans="1:9" x14ac:dyDescent="0.2">
      <c r="A2034" t="s">
        <v>370</v>
      </c>
      <c r="B2034" t="str">
        <f>_xlfn.XLOOKUP(A2034,'Country Code &amp; Info'!A:A,'Country Code &amp; Info'!B:B)</f>
        <v>United Kingdom</v>
      </c>
      <c r="C2034" t="s">
        <v>626</v>
      </c>
      <c r="D2034" t="s">
        <v>625</v>
      </c>
      <c r="E2034" t="s">
        <v>624</v>
      </c>
      <c r="F2034" t="s">
        <v>623</v>
      </c>
      <c r="G2034">
        <v>2037</v>
      </c>
      <c r="H2034" s="6">
        <v>3735119</v>
      </c>
      <c r="I2034" s="5">
        <f t="shared" si="31"/>
        <v>2.1624377505942816E-2</v>
      </c>
    </row>
    <row r="2035" spans="1:9" x14ac:dyDescent="0.2">
      <c r="A2035" t="s">
        <v>370</v>
      </c>
      <c r="B2035" t="str">
        <f>_xlfn.XLOOKUP(A2035,'Country Code &amp; Info'!A:A,'Country Code &amp; Info'!B:B)</f>
        <v>United Kingdom</v>
      </c>
      <c r="C2035" t="s">
        <v>626</v>
      </c>
      <c r="D2035" t="s">
        <v>625</v>
      </c>
      <c r="E2035" t="s">
        <v>624</v>
      </c>
      <c r="F2035" t="s">
        <v>623</v>
      </c>
      <c r="G2035">
        <v>2038</v>
      </c>
      <c r="H2035" s="6">
        <v>3815976</v>
      </c>
      <c r="I2035" s="5">
        <f t="shared" si="31"/>
        <v>2.1647770793915777E-2</v>
      </c>
    </row>
    <row r="2036" spans="1:9" x14ac:dyDescent="0.2">
      <c r="A2036" t="s">
        <v>370</v>
      </c>
      <c r="B2036" t="str">
        <f>_xlfn.XLOOKUP(A2036,'Country Code &amp; Info'!A:A,'Country Code &amp; Info'!B:B)</f>
        <v>United Kingdom</v>
      </c>
      <c r="C2036" t="s">
        <v>626</v>
      </c>
      <c r="D2036" t="s">
        <v>625</v>
      </c>
      <c r="E2036" t="s">
        <v>624</v>
      </c>
      <c r="F2036" t="s">
        <v>623</v>
      </c>
      <c r="G2036">
        <v>2039</v>
      </c>
      <c r="H2036" s="6">
        <v>3898596</v>
      </c>
      <c r="I2036" s="5">
        <f t="shared" si="31"/>
        <v>2.1651079566538112E-2</v>
      </c>
    </row>
    <row r="2037" spans="1:9" x14ac:dyDescent="0.2">
      <c r="A2037" t="s">
        <v>370</v>
      </c>
      <c r="B2037" t="str">
        <f>_xlfn.XLOOKUP(A2037,'Country Code &amp; Info'!A:A,'Country Code &amp; Info'!B:B)</f>
        <v>United Kingdom</v>
      </c>
      <c r="C2037" t="s">
        <v>626</v>
      </c>
      <c r="D2037" t="s">
        <v>625</v>
      </c>
      <c r="E2037" t="s">
        <v>624</v>
      </c>
      <c r="F2037" t="s">
        <v>623</v>
      </c>
      <c r="G2037">
        <v>2040</v>
      </c>
      <c r="H2037" s="6">
        <v>3982941</v>
      </c>
      <c r="I2037" s="5">
        <f t="shared" si="31"/>
        <v>2.1634711573089493E-2</v>
      </c>
    </row>
    <row r="2038" spans="1:9" x14ac:dyDescent="0.2">
      <c r="A2038" t="s">
        <v>370</v>
      </c>
      <c r="B2038" t="str">
        <f>_xlfn.XLOOKUP(A2038,'Country Code &amp; Info'!A:A,'Country Code &amp; Info'!B:B)</f>
        <v>United Kingdom</v>
      </c>
      <c r="C2038" t="s">
        <v>626</v>
      </c>
      <c r="D2038" t="s">
        <v>625</v>
      </c>
      <c r="E2038" t="s">
        <v>624</v>
      </c>
      <c r="F2038" t="s">
        <v>623</v>
      </c>
      <c r="G2038">
        <v>2041</v>
      </c>
      <c r="H2038" s="6">
        <v>4068995</v>
      </c>
      <c r="I2038" s="5">
        <f t="shared" si="31"/>
        <v>2.160564266455367E-2</v>
      </c>
    </row>
    <row r="2039" spans="1:9" x14ac:dyDescent="0.2">
      <c r="A2039" t="s">
        <v>370</v>
      </c>
      <c r="B2039" t="str">
        <f>_xlfn.XLOOKUP(A2039,'Country Code &amp; Info'!A:A,'Country Code &amp; Info'!B:B)</f>
        <v>United Kingdom</v>
      </c>
      <c r="C2039" t="s">
        <v>626</v>
      </c>
      <c r="D2039" t="s">
        <v>625</v>
      </c>
      <c r="E2039" t="s">
        <v>624</v>
      </c>
      <c r="F2039" t="s">
        <v>623</v>
      </c>
      <c r="G2039">
        <v>2042</v>
      </c>
      <c r="H2039" s="6">
        <v>4157203</v>
      </c>
      <c r="I2039" s="5">
        <f t="shared" si="31"/>
        <v>2.1678080213910267E-2</v>
      </c>
    </row>
    <row r="2040" spans="1:9" x14ac:dyDescent="0.2">
      <c r="A2040" t="s">
        <v>370</v>
      </c>
      <c r="B2040" t="str">
        <f>_xlfn.XLOOKUP(A2040,'Country Code &amp; Info'!A:A,'Country Code &amp; Info'!B:B)</f>
        <v>United Kingdom</v>
      </c>
      <c r="C2040" t="s">
        <v>626</v>
      </c>
      <c r="D2040" t="s">
        <v>625</v>
      </c>
      <c r="E2040" t="s">
        <v>624</v>
      </c>
      <c r="F2040" t="s">
        <v>623</v>
      </c>
      <c r="G2040">
        <v>2043</v>
      </c>
      <c r="H2040" s="6">
        <v>4247587</v>
      </c>
      <c r="I2040" s="5">
        <f t="shared" si="31"/>
        <v>2.1741541127532127E-2</v>
      </c>
    </row>
    <row r="2041" spans="1:9" x14ac:dyDescent="0.2">
      <c r="A2041" t="s">
        <v>370</v>
      </c>
      <c r="B2041" t="str">
        <f>_xlfn.XLOOKUP(A2041,'Country Code &amp; Info'!A:A,'Country Code &amp; Info'!B:B)</f>
        <v>United Kingdom</v>
      </c>
      <c r="C2041" t="s">
        <v>626</v>
      </c>
      <c r="D2041" t="s">
        <v>625</v>
      </c>
      <c r="E2041" t="s">
        <v>624</v>
      </c>
      <c r="F2041" t="s">
        <v>623</v>
      </c>
      <c r="G2041">
        <v>2044</v>
      </c>
      <c r="H2041" s="6">
        <v>4340152</v>
      </c>
      <c r="I2041" s="5">
        <f t="shared" si="31"/>
        <v>2.1792372940212967E-2</v>
      </c>
    </row>
    <row r="2042" spans="1:9" x14ac:dyDescent="0.2">
      <c r="A2042" t="s">
        <v>370</v>
      </c>
      <c r="B2042" t="str">
        <f>_xlfn.XLOOKUP(A2042,'Country Code &amp; Info'!A:A,'Country Code &amp; Info'!B:B)</f>
        <v>United Kingdom</v>
      </c>
      <c r="C2042" t="s">
        <v>626</v>
      </c>
      <c r="D2042" t="s">
        <v>625</v>
      </c>
      <c r="E2042" t="s">
        <v>624</v>
      </c>
      <c r="F2042" t="s">
        <v>623</v>
      </c>
      <c r="G2042">
        <v>2045</v>
      </c>
      <c r="H2042" s="6">
        <v>4434909</v>
      </c>
      <c r="I2042" s="5">
        <f t="shared" si="31"/>
        <v>2.1832645492600333E-2</v>
      </c>
    </row>
    <row r="2043" spans="1:9" x14ac:dyDescent="0.2">
      <c r="A2043" t="s">
        <v>370</v>
      </c>
      <c r="B2043" t="str">
        <f>_xlfn.XLOOKUP(A2043,'Country Code &amp; Info'!A:A,'Country Code &amp; Info'!B:B)</f>
        <v>United Kingdom</v>
      </c>
      <c r="C2043" t="s">
        <v>626</v>
      </c>
      <c r="D2043" t="s">
        <v>625</v>
      </c>
      <c r="E2043" t="s">
        <v>624</v>
      </c>
      <c r="F2043" t="s">
        <v>623</v>
      </c>
      <c r="G2043">
        <v>2046</v>
      </c>
      <c r="H2043" s="6">
        <v>4531897</v>
      </c>
      <c r="I2043" s="5">
        <f t="shared" si="31"/>
        <v>2.1869219864488754E-2</v>
      </c>
    </row>
    <row r="2044" spans="1:9" x14ac:dyDescent="0.2">
      <c r="A2044" t="s">
        <v>370</v>
      </c>
      <c r="B2044" t="str">
        <f>_xlfn.XLOOKUP(A2044,'Country Code &amp; Info'!A:A,'Country Code &amp; Info'!B:B)</f>
        <v>United Kingdom</v>
      </c>
      <c r="C2044" t="s">
        <v>626</v>
      </c>
      <c r="D2044" t="s">
        <v>625</v>
      </c>
      <c r="E2044" t="s">
        <v>624</v>
      </c>
      <c r="F2044" t="s">
        <v>623</v>
      </c>
      <c r="G2044">
        <v>2047</v>
      </c>
      <c r="H2044" s="6">
        <v>4631162</v>
      </c>
      <c r="I2044" s="5">
        <f t="shared" si="31"/>
        <v>2.1903631084289943E-2</v>
      </c>
    </row>
    <row r="2045" spans="1:9" x14ac:dyDescent="0.2">
      <c r="A2045" t="s">
        <v>370</v>
      </c>
      <c r="B2045" t="str">
        <f>_xlfn.XLOOKUP(A2045,'Country Code &amp; Info'!A:A,'Country Code &amp; Info'!B:B)</f>
        <v>United Kingdom</v>
      </c>
      <c r="C2045" t="s">
        <v>626</v>
      </c>
      <c r="D2045" t="s">
        <v>625</v>
      </c>
      <c r="E2045" t="s">
        <v>624</v>
      </c>
      <c r="F2045" t="s">
        <v>623</v>
      </c>
      <c r="G2045">
        <v>2048</v>
      </c>
      <c r="H2045" s="6">
        <v>4732760</v>
      </c>
      <c r="I2045" s="5">
        <f t="shared" si="31"/>
        <v>2.1937906728376255E-2</v>
      </c>
    </row>
    <row r="2046" spans="1:9" x14ac:dyDescent="0.2">
      <c r="A2046" t="s">
        <v>370</v>
      </c>
      <c r="B2046" t="str">
        <f>_xlfn.XLOOKUP(A2046,'Country Code &amp; Info'!A:A,'Country Code &amp; Info'!B:B)</f>
        <v>United Kingdom</v>
      </c>
      <c r="C2046" t="s">
        <v>626</v>
      </c>
      <c r="D2046" t="s">
        <v>625</v>
      </c>
      <c r="E2046" t="s">
        <v>624</v>
      </c>
      <c r="F2046" t="s">
        <v>623</v>
      </c>
      <c r="G2046">
        <v>2049</v>
      </c>
      <c r="H2046" s="6">
        <v>4836796</v>
      </c>
      <c r="I2046" s="5">
        <f t="shared" si="31"/>
        <v>2.1982099240189568E-2</v>
      </c>
    </row>
    <row r="2047" spans="1:9" x14ac:dyDescent="0.2">
      <c r="A2047" t="s">
        <v>370</v>
      </c>
      <c r="B2047" t="str">
        <f>_xlfn.XLOOKUP(A2047,'Country Code &amp; Info'!A:A,'Country Code &amp; Info'!B:B)</f>
        <v>United Kingdom</v>
      </c>
      <c r="C2047" t="s">
        <v>626</v>
      </c>
      <c r="D2047" t="s">
        <v>625</v>
      </c>
      <c r="E2047" t="s">
        <v>624</v>
      </c>
      <c r="F2047" t="s">
        <v>623</v>
      </c>
      <c r="G2047">
        <v>2050</v>
      </c>
      <c r="H2047" s="6">
        <v>4943462</v>
      </c>
      <c r="I2047" s="5">
        <f t="shared" si="31"/>
        <v>2.2053028492415194E-2</v>
      </c>
    </row>
    <row r="2048" spans="1:9" x14ac:dyDescent="0.2">
      <c r="A2048" t="s">
        <v>370</v>
      </c>
      <c r="B2048" t="str">
        <f>_xlfn.XLOOKUP(A2048,'Country Code &amp; Info'!A:A,'Country Code &amp; Info'!B:B)</f>
        <v>United Kingdom</v>
      </c>
      <c r="C2048" t="s">
        <v>626</v>
      </c>
      <c r="D2048" t="s">
        <v>625</v>
      </c>
      <c r="E2048" t="s">
        <v>624</v>
      </c>
      <c r="F2048" t="s">
        <v>623</v>
      </c>
      <c r="G2048">
        <v>2051</v>
      </c>
      <c r="H2048" s="6">
        <v>5053021</v>
      </c>
      <c r="I2048" s="5">
        <f t="shared" si="31"/>
        <v>2.2162403594889524E-2</v>
      </c>
    </row>
    <row r="2049" spans="1:9" x14ac:dyDescent="0.2">
      <c r="A2049" t="s">
        <v>370</v>
      </c>
      <c r="B2049" t="str">
        <f>_xlfn.XLOOKUP(A2049,'Country Code &amp; Info'!A:A,'Country Code &amp; Info'!B:B)</f>
        <v>United Kingdom</v>
      </c>
      <c r="C2049" t="s">
        <v>626</v>
      </c>
      <c r="D2049" t="s">
        <v>625</v>
      </c>
      <c r="E2049" t="s">
        <v>624</v>
      </c>
      <c r="F2049" t="s">
        <v>623</v>
      </c>
      <c r="G2049">
        <v>2052</v>
      </c>
      <c r="H2049" s="6">
        <v>5165184</v>
      </c>
      <c r="I2049" s="5">
        <f t="shared" si="31"/>
        <v>2.2197216279132848E-2</v>
      </c>
    </row>
    <row r="2050" spans="1:9" x14ac:dyDescent="0.2">
      <c r="A2050" t="s">
        <v>370</v>
      </c>
      <c r="B2050" t="str">
        <f>_xlfn.XLOOKUP(A2050,'Country Code &amp; Info'!A:A,'Country Code &amp; Info'!B:B)</f>
        <v>United Kingdom</v>
      </c>
      <c r="C2050" t="s">
        <v>626</v>
      </c>
      <c r="D2050" t="s">
        <v>625</v>
      </c>
      <c r="E2050" t="s">
        <v>624</v>
      </c>
      <c r="F2050" t="s">
        <v>623</v>
      </c>
      <c r="G2050">
        <v>2053</v>
      </c>
      <c r="H2050" s="6">
        <v>5280180</v>
      </c>
      <c r="I2050" s="5">
        <f t="shared" si="31"/>
        <v>2.2263679280351001E-2</v>
      </c>
    </row>
    <row r="2051" spans="1:9" x14ac:dyDescent="0.2">
      <c r="A2051" t="s">
        <v>370</v>
      </c>
      <c r="B2051" t="str">
        <f>_xlfn.XLOOKUP(A2051,'Country Code &amp; Info'!A:A,'Country Code &amp; Info'!B:B)</f>
        <v>United Kingdom</v>
      </c>
      <c r="C2051" t="s">
        <v>626</v>
      </c>
      <c r="D2051" t="s">
        <v>625</v>
      </c>
      <c r="E2051" t="s">
        <v>624</v>
      </c>
      <c r="F2051" t="s">
        <v>623</v>
      </c>
      <c r="G2051">
        <v>2054</v>
      </c>
      <c r="H2051" s="6">
        <v>5398254</v>
      </c>
      <c r="I2051" s="5">
        <f t="shared" ref="I2051:I2114" si="32">IF(A2051=A2050, H2051/H2050-1, 0)</f>
        <v>2.2361737668034065E-2</v>
      </c>
    </row>
    <row r="2052" spans="1:9" x14ac:dyDescent="0.2">
      <c r="A2052" t="s">
        <v>370</v>
      </c>
      <c r="B2052" t="str">
        <f>_xlfn.XLOOKUP(A2052,'Country Code &amp; Info'!A:A,'Country Code &amp; Info'!B:B)</f>
        <v>United Kingdom</v>
      </c>
      <c r="C2052" t="s">
        <v>626</v>
      </c>
      <c r="D2052" t="s">
        <v>625</v>
      </c>
      <c r="E2052" t="s">
        <v>624</v>
      </c>
      <c r="F2052" t="s">
        <v>623</v>
      </c>
      <c r="G2052">
        <v>2055</v>
      </c>
      <c r="H2052" s="6">
        <v>5519672</v>
      </c>
      <c r="I2052" s="5">
        <f t="shared" si="32"/>
        <v>2.2492087256360982E-2</v>
      </c>
    </row>
    <row r="2053" spans="1:9" x14ac:dyDescent="0.2">
      <c r="A2053" t="s">
        <v>370</v>
      </c>
      <c r="B2053" t="str">
        <f>_xlfn.XLOOKUP(A2053,'Country Code &amp; Info'!A:A,'Country Code &amp; Info'!B:B)</f>
        <v>United Kingdom</v>
      </c>
      <c r="C2053" t="s">
        <v>626</v>
      </c>
      <c r="D2053" t="s">
        <v>625</v>
      </c>
      <c r="E2053" t="s">
        <v>624</v>
      </c>
      <c r="F2053" t="s">
        <v>623</v>
      </c>
      <c r="G2053">
        <v>2056</v>
      </c>
      <c r="H2053" s="6">
        <v>5644704</v>
      </c>
      <c r="I2053" s="5">
        <f t="shared" si="32"/>
        <v>2.2652070630283738E-2</v>
      </c>
    </row>
    <row r="2054" spans="1:9" x14ac:dyDescent="0.2">
      <c r="A2054" t="s">
        <v>370</v>
      </c>
      <c r="B2054" t="str">
        <f>_xlfn.XLOOKUP(A2054,'Country Code &amp; Info'!A:A,'Country Code &amp; Info'!B:B)</f>
        <v>United Kingdom</v>
      </c>
      <c r="C2054" t="s">
        <v>626</v>
      </c>
      <c r="D2054" t="s">
        <v>625</v>
      </c>
      <c r="E2054" t="s">
        <v>624</v>
      </c>
      <c r="F2054" t="s">
        <v>623</v>
      </c>
      <c r="G2054">
        <v>2057</v>
      </c>
      <c r="H2054" s="6">
        <v>5774131</v>
      </c>
      <c r="I2054" s="5">
        <f t="shared" si="32"/>
        <v>2.2928925945452594E-2</v>
      </c>
    </row>
    <row r="2055" spans="1:9" x14ac:dyDescent="0.2">
      <c r="A2055" t="s">
        <v>370</v>
      </c>
      <c r="B2055" t="str">
        <f>_xlfn.XLOOKUP(A2055,'Country Code &amp; Info'!A:A,'Country Code &amp; Info'!B:B)</f>
        <v>United Kingdom</v>
      </c>
      <c r="C2055" t="s">
        <v>626</v>
      </c>
      <c r="D2055" t="s">
        <v>625</v>
      </c>
      <c r="E2055" t="s">
        <v>624</v>
      </c>
      <c r="F2055" t="s">
        <v>623</v>
      </c>
      <c r="G2055">
        <v>2058</v>
      </c>
      <c r="H2055" s="6">
        <v>5908070</v>
      </c>
      <c r="I2055" s="5">
        <f t="shared" si="32"/>
        <v>2.3196390937441524E-2</v>
      </c>
    </row>
    <row r="2056" spans="1:9" x14ac:dyDescent="0.2">
      <c r="A2056" t="s">
        <v>370</v>
      </c>
      <c r="B2056" t="str">
        <f>_xlfn.XLOOKUP(A2056,'Country Code &amp; Info'!A:A,'Country Code &amp; Info'!B:B)</f>
        <v>United Kingdom</v>
      </c>
      <c r="C2056" t="s">
        <v>626</v>
      </c>
      <c r="D2056" t="s">
        <v>625</v>
      </c>
      <c r="E2056" t="s">
        <v>624</v>
      </c>
      <c r="F2056" t="s">
        <v>623</v>
      </c>
      <c r="G2056">
        <v>2059</v>
      </c>
      <c r="H2056" s="6">
        <v>6046562</v>
      </c>
      <c r="I2056" s="5">
        <f t="shared" si="32"/>
        <v>2.344115760307508E-2</v>
      </c>
    </row>
    <row r="2057" spans="1:9" x14ac:dyDescent="0.2">
      <c r="A2057" t="s">
        <v>370</v>
      </c>
      <c r="B2057" t="str">
        <f>_xlfn.XLOOKUP(A2057,'Country Code &amp; Info'!A:A,'Country Code &amp; Info'!B:B)</f>
        <v>United Kingdom</v>
      </c>
      <c r="C2057" t="s">
        <v>626</v>
      </c>
      <c r="D2057" t="s">
        <v>625</v>
      </c>
      <c r="E2057" t="s">
        <v>624</v>
      </c>
      <c r="F2057" t="s">
        <v>623</v>
      </c>
      <c r="G2057">
        <v>2060</v>
      </c>
      <c r="H2057" s="6">
        <v>6189624</v>
      </c>
      <c r="I2057" s="5">
        <f t="shared" si="32"/>
        <v>2.366005673968119E-2</v>
      </c>
    </row>
    <row r="2058" spans="1:9" x14ac:dyDescent="0.2">
      <c r="A2058" t="s">
        <v>30</v>
      </c>
      <c r="B2058" t="str">
        <f>_xlfn.XLOOKUP(A2058,'Country Code &amp; Info'!A:A,'Country Code &amp; Info'!B:B)</f>
        <v>United States</v>
      </c>
      <c r="C2058" t="s">
        <v>626</v>
      </c>
      <c r="D2058" t="s">
        <v>625</v>
      </c>
      <c r="E2058" t="s">
        <v>624</v>
      </c>
      <c r="F2058" t="s">
        <v>623</v>
      </c>
      <c r="G2058">
        <v>1990</v>
      </c>
      <c r="H2058" s="6">
        <v>9064025.6965269409</v>
      </c>
      <c r="I2058" s="5">
        <f t="shared" si="32"/>
        <v>0</v>
      </c>
    </row>
    <row r="2059" spans="1:9" x14ac:dyDescent="0.2">
      <c r="A2059" t="s">
        <v>30</v>
      </c>
      <c r="B2059" t="str">
        <f>_xlfn.XLOOKUP(A2059,'Country Code &amp; Info'!A:A,'Country Code &amp; Info'!B:B)</f>
        <v>United States</v>
      </c>
      <c r="C2059" t="s">
        <v>626</v>
      </c>
      <c r="D2059" t="s">
        <v>625</v>
      </c>
      <c r="E2059" t="s">
        <v>624</v>
      </c>
      <c r="F2059" t="s">
        <v>623</v>
      </c>
      <c r="G2059">
        <v>1991</v>
      </c>
      <c r="H2059" s="6">
        <v>9057310.4532931391</v>
      </c>
      <c r="I2059" s="5">
        <f t="shared" si="32"/>
        <v>-7.4086762975256182E-4</v>
      </c>
    </row>
    <row r="2060" spans="1:9" x14ac:dyDescent="0.2">
      <c r="A2060" t="s">
        <v>30</v>
      </c>
      <c r="B2060" t="str">
        <f>_xlfn.XLOOKUP(A2060,'Country Code &amp; Info'!A:A,'Country Code &amp; Info'!B:B)</f>
        <v>United States</v>
      </c>
      <c r="C2060" t="s">
        <v>626</v>
      </c>
      <c r="D2060" t="s">
        <v>625</v>
      </c>
      <c r="E2060" t="s">
        <v>624</v>
      </c>
      <c r="F2060" t="s">
        <v>623</v>
      </c>
      <c r="G2060">
        <v>1992</v>
      </c>
      <c r="H2060" s="6">
        <v>9379333.6696449295</v>
      </c>
      <c r="I2060" s="5">
        <f t="shared" si="32"/>
        <v>3.5553955891476141E-2</v>
      </c>
    </row>
    <row r="2061" spans="1:9" x14ac:dyDescent="0.2">
      <c r="A2061" t="s">
        <v>30</v>
      </c>
      <c r="B2061" t="str">
        <f>_xlfn.XLOOKUP(A2061,'Country Code &amp; Info'!A:A,'Country Code &amp; Info'!B:B)</f>
        <v>United States</v>
      </c>
      <c r="C2061" t="s">
        <v>626</v>
      </c>
      <c r="D2061" t="s">
        <v>625</v>
      </c>
      <c r="E2061" t="s">
        <v>624</v>
      </c>
      <c r="F2061" t="s">
        <v>623</v>
      </c>
      <c r="G2061">
        <v>1993</v>
      </c>
      <c r="H2061" s="6">
        <v>9636876.8360459898</v>
      </c>
      <c r="I2061" s="5">
        <f t="shared" si="32"/>
        <v>2.7458578132748102E-2</v>
      </c>
    </row>
    <row r="2062" spans="1:9" x14ac:dyDescent="0.2">
      <c r="A2062" t="s">
        <v>30</v>
      </c>
      <c r="B2062" t="str">
        <f>_xlfn.XLOOKUP(A2062,'Country Code &amp; Info'!A:A,'Country Code &amp; Info'!B:B)</f>
        <v>United States</v>
      </c>
      <c r="C2062" t="s">
        <v>626</v>
      </c>
      <c r="D2062" t="s">
        <v>625</v>
      </c>
      <c r="E2062" t="s">
        <v>624</v>
      </c>
      <c r="F2062" t="s">
        <v>623</v>
      </c>
      <c r="G2062">
        <v>1994</v>
      </c>
      <c r="H2062" s="6">
        <v>10025979.355438299</v>
      </c>
      <c r="I2062" s="5">
        <f t="shared" si="32"/>
        <v>4.0376413023864854E-2</v>
      </c>
    </row>
    <row r="2063" spans="1:9" x14ac:dyDescent="0.2">
      <c r="A2063" t="s">
        <v>30</v>
      </c>
      <c r="B2063" t="str">
        <f>_xlfn.XLOOKUP(A2063,'Country Code &amp; Info'!A:A,'Country Code &amp; Info'!B:B)</f>
        <v>United States</v>
      </c>
      <c r="C2063" t="s">
        <v>626</v>
      </c>
      <c r="D2063" t="s">
        <v>625</v>
      </c>
      <c r="E2063" t="s">
        <v>624</v>
      </c>
      <c r="F2063" t="s">
        <v>623</v>
      </c>
      <c r="G2063">
        <v>1995</v>
      </c>
      <c r="H2063" s="6">
        <v>10298583.361466801</v>
      </c>
      <c r="I2063" s="5">
        <f t="shared" si="32"/>
        <v>2.718976335021428E-2</v>
      </c>
    </row>
    <row r="2064" spans="1:9" x14ac:dyDescent="0.2">
      <c r="A2064" t="s">
        <v>30</v>
      </c>
      <c r="B2064" t="str">
        <f>_xlfn.XLOOKUP(A2064,'Country Code &amp; Info'!A:A,'Country Code &amp; Info'!B:B)</f>
        <v>United States</v>
      </c>
      <c r="C2064" t="s">
        <v>626</v>
      </c>
      <c r="D2064" t="s">
        <v>625</v>
      </c>
      <c r="E2064" t="s">
        <v>624</v>
      </c>
      <c r="F2064" t="s">
        <v>623</v>
      </c>
      <c r="G2064">
        <v>1996</v>
      </c>
      <c r="H2064" s="6">
        <v>10689505.509847499</v>
      </c>
      <c r="I2064" s="5">
        <f t="shared" si="32"/>
        <v>3.7958827409541929E-2</v>
      </c>
    </row>
    <row r="2065" spans="1:9" x14ac:dyDescent="0.2">
      <c r="A2065" t="s">
        <v>30</v>
      </c>
      <c r="B2065" t="str">
        <f>_xlfn.XLOOKUP(A2065,'Country Code &amp; Info'!A:A,'Country Code &amp; Info'!B:B)</f>
        <v>United States</v>
      </c>
      <c r="C2065" t="s">
        <v>626</v>
      </c>
      <c r="D2065" t="s">
        <v>625</v>
      </c>
      <c r="E2065" t="s">
        <v>624</v>
      </c>
      <c r="F2065" t="s">
        <v>623</v>
      </c>
      <c r="G2065">
        <v>1997</v>
      </c>
      <c r="H2065" s="6">
        <v>11169146.401152199</v>
      </c>
      <c r="I2065" s="5">
        <f t="shared" si="32"/>
        <v>4.487025998188976E-2</v>
      </c>
    </row>
    <row r="2066" spans="1:9" x14ac:dyDescent="0.2">
      <c r="A2066" t="s">
        <v>30</v>
      </c>
      <c r="B2066" t="str">
        <f>_xlfn.XLOOKUP(A2066,'Country Code &amp; Info'!A:A,'Country Code &amp; Info'!B:B)</f>
        <v>United States</v>
      </c>
      <c r="C2066" t="s">
        <v>626</v>
      </c>
      <c r="D2066" t="s">
        <v>625</v>
      </c>
      <c r="E2066" t="s">
        <v>624</v>
      </c>
      <c r="F2066" t="s">
        <v>623</v>
      </c>
      <c r="G2066">
        <v>1998</v>
      </c>
      <c r="H2066" s="6">
        <v>11666163.7244737</v>
      </c>
      <c r="I2066" s="5">
        <f t="shared" si="32"/>
        <v>4.44991322944992E-2</v>
      </c>
    </row>
    <row r="2067" spans="1:9" x14ac:dyDescent="0.2">
      <c r="A2067" t="s">
        <v>30</v>
      </c>
      <c r="B2067" t="str">
        <f>_xlfn.XLOOKUP(A2067,'Country Code &amp; Info'!A:A,'Country Code &amp; Info'!B:B)</f>
        <v>United States</v>
      </c>
      <c r="C2067" t="s">
        <v>626</v>
      </c>
      <c r="D2067" t="s">
        <v>625</v>
      </c>
      <c r="E2067" t="s">
        <v>624</v>
      </c>
      <c r="F2067" t="s">
        <v>623</v>
      </c>
      <c r="G2067">
        <v>1999</v>
      </c>
      <c r="H2067" s="6">
        <v>12212747.022798499</v>
      </c>
      <c r="I2067" s="5">
        <f t="shared" si="32"/>
        <v>4.6852016758358817E-2</v>
      </c>
    </row>
    <row r="2068" spans="1:9" x14ac:dyDescent="0.2">
      <c r="A2068" t="s">
        <v>30</v>
      </c>
      <c r="B2068" t="str">
        <f>_xlfn.XLOOKUP(A2068,'Country Code &amp; Info'!A:A,'Country Code &amp; Info'!B:B)</f>
        <v>United States</v>
      </c>
      <c r="C2068" t="s">
        <v>626</v>
      </c>
      <c r="D2068" t="s">
        <v>625</v>
      </c>
      <c r="E2068" t="s">
        <v>624</v>
      </c>
      <c r="F2068" t="s">
        <v>623</v>
      </c>
      <c r="G2068">
        <v>2000</v>
      </c>
      <c r="H2068" s="6">
        <v>12712513.4004004</v>
      </c>
      <c r="I2068" s="5">
        <f t="shared" si="32"/>
        <v>4.0921700635323743E-2</v>
      </c>
    </row>
    <row r="2069" spans="1:9" x14ac:dyDescent="0.2">
      <c r="A2069" t="s">
        <v>30</v>
      </c>
      <c r="B2069" t="str">
        <f>_xlfn.XLOOKUP(A2069,'Country Code &amp; Info'!A:A,'Country Code &amp; Info'!B:B)</f>
        <v>United States</v>
      </c>
      <c r="C2069" t="s">
        <v>626</v>
      </c>
      <c r="D2069" t="s">
        <v>625</v>
      </c>
      <c r="E2069" t="s">
        <v>624</v>
      </c>
      <c r="F2069" t="s">
        <v>623</v>
      </c>
      <c r="G2069">
        <v>2001</v>
      </c>
      <c r="H2069" s="6">
        <v>12836585.730375599</v>
      </c>
      <c r="I2069" s="5">
        <f t="shared" si="32"/>
        <v>9.759858343298955E-3</v>
      </c>
    </row>
    <row r="2070" spans="1:9" x14ac:dyDescent="0.2">
      <c r="A2070" t="s">
        <v>30</v>
      </c>
      <c r="B2070" t="str">
        <f>_xlfn.XLOOKUP(A2070,'Country Code &amp; Info'!A:A,'Country Code &amp; Info'!B:B)</f>
        <v>United States</v>
      </c>
      <c r="C2070" t="s">
        <v>626</v>
      </c>
      <c r="D2070" t="s">
        <v>625</v>
      </c>
      <c r="E2070" t="s">
        <v>624</v>
      </c>
      <c r="F2070" t="s">
        <v>623</v>
      </c>
      <c r="G2070">
        <v>2002</v>
      </c>
      <c r="H2070" s="6">
        <v>13065863.537680199</v>
      </c>
      <c r="I2070" s="5">
        <f t="shared" si="32"/>
        <v>1.7861276520130476E-2</v>
      </c>
    </row>
    <row r="2071" spans="1:9" x14ac:dyDescent="0.2">
      <c r="A2071" t="s">
        <v>30</v>
      </c>
      <c r="B2071" t="str">
        <f>_xlfn.XLOOKUP(A2071,'Country Code &amp; Info'!A:A,'Country Code &amp; Info'!B:B)</f>
        <v>United States</v>
      </c>
      <c r="C2071" t="s">
        <v>626</v>
      </c>
      <c r="D2071" t="s">
        <v>625</v>
      </c>
      <c r="E2071" t="s">
        <v>624</v>
      </c>
      <c r="F2071" t="s">
        <v>623</v>
      </c>
      <c r="G2071">
        <v>2003</v>
      </c>
      <c r="H2071" s="6">
        <v>13432593.0468321</v>
      </c>
      <c r="I2071" s="5">
        <f t="shared" si="32"/>
        <v>2.8067759019088312E-2</v>
      </c>
    </row>
    <row r="2072" spans="1:9" x14ac:dyDescent="0.2">
      <c r="A2072" t="s">
        <v>30</v>
      </c>
      <c r="B2072" t="str">
        <f>_xlfn.XLOOKUP(A2072,'Country Code &amp; Info'!A:A,'Country Code &amp; Info'!B:B)</f>
        <v>United States</v>
      </c>
      <c r="C2072" t="s">
        <v>626</v>
      </c>
      <c r="D2072" t="s">
        <v>625</v>
      </c>
      <c r="E2072" t="s">
        <v>624</v>
      </c>
      <c r="F2072" t="s">
        <v>623</v>
      </c>
      <c r="G2072">
        <v>2004</v>
      </c>
      <c r="H2072" s="6">
        <v>13941116.214973999</v>
      </c>
      <c r="I2072" s="5">
        <f t="shared" si="32"/>
        <v>3.7857408943229087E-2</v>
      </c>
    </row>
    <row r="2073" spans="1:9" x14ac:dyDescent="0.2">
      <c r="A2073" t="s">
        <v>30</v>
      </c>
      <c r="B2073" t="str">
        <f>_xlfn.XLOOKUP(A2073,'Country Code &amp; Info'!A:A,'Country Code &amp; Info'!B:B)</f>
        <v>United States</v>
      </c>
      <c r="C2073" t="s">
        <v>626</v>
      </c>
      <c r="D2073" t="s">
        <v>625</v>
      </c>
      <c r="E2073" t="s">
        <v>624</v>
      </c>
      <c r="F2073" t="s">
        <v>623</v>
      </c>
      <c r="G2073">
        <v>2005</v>
      </c>
      <c r="H2073" s="6">
        <v>14407476.4210016</v>
      </c>
      <c r="I2073" s="5">
        <f t="shared" si="32"/>
        <v>3.3452142485311809E-2</v>
      </c>
    </row>
    <row r="2074" spans="1:9" x14ac:dyDescent="0.2">
      <c r="A2074" t="s">
        <v>30</v>
      </c>
      <c r="B2074" t="str">
        <f>_xlfn.XLOOKUP(A2074,'Country Code &amp; Info'!A:A,'Country Code &amp; Info'!B:B)</f>
        <v>United States</v>
      </c>
      <c r="C2074" t="s">
        <v>626</v>
      </c>
      <c r="D2074" t="s">
        <v>625</v>
      </c>
      <c r="E2074" t="s">
        <v>624</v>
      </c>
      <c r="F2074" t="s">
        <v>623</v>
      </c>
      <c r="G2074">
        <v>2006</v>
      </c>
      <c r="H2074" s="6">
        <v>14791669.914893299</v>
      </c>
      <c r="I2074" s="5">
        <f t="shared" si="32"/>
        <v>2.666625873020112E-2</v>
      </c>
    </row>
    <row r="2075" spans="1:9" x14ac:dyDescent="0.2">
      <c r="A2075" t="s">
        <v>30</v>
      </c>
      <c r="B2075" t="str">
        <f>_xlfn.XLOOKUP(A2075,'Country Code &amp; Info'!A:A,'Country Code &amp; Info'!B:B)</f>
        <v>United States</v>
      </c>
      <c r="C2075" t="s">
        <v>626</v>
      </c>
      <c r="D2075" t="s">
        <v>625</v>
      </c>
      <c r="E2075" t="s">
        <v>624</v>
      </c>
      <c r="F2075" t="s">
        <v>623</v>
      </c>
      <c r="G2075">
        <v>2007</v>
      </c>
      <c r="H2075" s="6">
        <v>15054750.664493101</v>
      </c>
      <c r="I2075" s="5">
        <f t="shared" si="32"/>
        <v>1.7785736912294903E-2</v>
      </c>
    </row>
    <row r="2076" spans="1:9" x14ac:dyDescent="0.2">
      <c r="A2076" t="s">
        <v>30</v>
      </c>
      <c r="B2076" t="str">
        <f>_xlfn.XLOOKUP(A2076,'Country Code &amp; Info'!A:A,'Country Code &amp; Info'!B:B)</f>
        <v>United States</v>
      </c>
      <c r="C2076" t="s">
        <v>626</v>
      </c>
      <c r="D2076" t="s">
        <v>625</v>
      </c>
      <c r="E2076" t="s">
        <v>624</v>
      </c>
      <c r="F2076" t="s">
        <v>623</v>
      </c>
      <c r="G2076">
        <v>2008</v>
      </c>
      <c r="H2076" s="6">
        <v>15010847.2757091</v>
      </c>
      <c r="I2076" s="5">
        <f t="shared" si="32"/>
        <v>-2.9162481506617155E-3</v>
      </c>
    </row>
    <row r="2077" spans="1:9" x14ac:dyDescent="0.2">
      <c r="A2077" t="s">
        <v>30</v>
      </c>
      <c r="B2077" t="str">
        <f>_xlfn.XLOOKUP(A2077,'Country Code &amp; Info'!A:A,'Country Code &amp; Info'!B:B)</f>
        <v>United States</v>
      </c>
      <c r="C2077" t="s">
        <v>626</v>
      </c>
      <c r="D2077" t="s">
        <v>625</v>
      </c>
      <c r="E2077" t="s">
        <v>624</v>
      </c>
      <c r="F2077" t="s">
        <v>623</v>
      </c>
      <c r="G2077">
        <v>2009</v>
      </c>
      <c r="H2077" s="6">
        <v>14594217.5223433</v>
      </c>
      <c r="I2077" s="5">
        <f t="shared" si="32"/>
        <v>-2.7755245637599679E-2</v>
      </c>
    </row>
    <row r="2078" spans="1:9" x14ac:dyDescent="0.2">
      <c r="A2078" t="s">
        <v>30</v>
      </c>
      <c r="B2078" t="str">
        <f>_xlfn.XLOOKUP(A2078,'Country Code &amp; Info'!A:A,'Country Code &amp; Info'!B:B)</f>
        <v>United States</v>
      </c>
      <c r="C2078" t="s">
        <v>626</v>
      </c>
      <c r="D2078" t="s">
        <v>625</v>
      </c>
      <c r="E2078" t="s">
        <v>624</v>
      </c>
      <c r="F2078" t="s">
        <v>623</v>
      </c>
      <c r="G2078">
        <v>2010</v>
      </c>
      <c r="H2078" s="6">
        <v>14963731.258690201</v>
      </c>
      <c r="I2078" s="5">
        <f t="shared" si="32"/>
        <v>2.5319187944210508E-2</v>
      </c>
    </row>
    <row r="2079" spans="1:9" x14ac:dyDescent="0.2">
      <c r="A2079" t="s">
        <v>30</v>
      </c>
      <c r="B2079" t="str">
        <f>_xlfn.XLOOKUP(A2079,'Country Code &amp; Info'!A:A,'Country Code &amp; Info'!B:B)</f>
        <v>United States</v>
      </c>
      <c r="C2079" t="s">
        <v>626</v>
      </c>
      <c r="D2079" t="s">
        <v>625</v>
      </c>
      <c r="E2079" t="s">
        <v>624</v>
      </c>
      <c r="F2079" t="s">
        <v>623</v>
      </c>
      <c r="G2079">
        <v>2011</v>
      </c>
      <c r="H2079" s="6">
        <v>15203368.375013901</v>
      </c>
      <c r="I2079" s="5">
        <f t="shared" si="32"/>
        <v>1.6014529543527445E-2</v>
      </c>
    </row>
    <row r="2080" spans="1:9" x14ac:dyDescent="0.2">
      <c r="A2080" t="s">
        <v>30</v>
      </c>
      <c r="B2080" t="str">
        <f>_xlfn.XLOOKUP(A2080,'Country Code &amp; Info'!A:A,'Country Code &amp; Info'!B:B)</f>
        <v>United States</v>
      </c>
      <c r="C2080" t="s">
        <v>626</v>
      </c>
      <c r="D2080" t="s">
        <v>625</v>
      </c>
      <c r="E2080" t="s">
        <v>624</v>
      </c>
      <c r="F2080" t="s">
        <v>623</v>
      </c>
      <c r="G2080">
        <v>2012</v>
      </c>
      <c r="H2080" s="6">
        <v>15541495.4723907</v>
      </c>
      <c r="I2080" s="5">
        <f t="shared" si="32"/>
        <v>2.2240275249299168E-2</v>
      </c>
    </row>
    <row r="2081" spans="1:9" x14ac:dyDescent="0.2">
      <c r="A2081" t="s">
        <v>30</v>
      </c>
      <c r="B2081" t="str">
        <f>_xlfn.XLOOKUP(A2081,'Country Code &amp; Info'!A:A,'Country Code &amp; Info'!B:B)</f>
        <v>United States</v>
      </c>
      <c r="C2081" t="s">
        <v>626</v>
      </c>
      <c r="D2081" t="s">
        <v>625</v>
      </c>
      <c r="E2081" t="s">
        <v>624</v>
      </c>
      <c r="F2081" t="s">
        <v>623</v>
      </c>
      <c r="G2081">
        <v>2013</v>
      </c>
      <c r="H2081" s="6">
        <v>15802178.643814299</v>
      </c>
      <c r="I2081" s="5">
        <f t="shared" si="32"/>
        <v>1.6773364692393988E-2</v>
      </c>
    </row>
    <row r="2082" spans="1:9" x14ac:dyDescent="0.2">
      <c r="A2082" t="s">
        <v>30</v>
      </c>
      <c r="B2082" t="str">
        <f>_xlfn.XLOOKUP(A2082,'Country Code &amp; Info'!A:A,'Country Code &amp; Info'!B:B)</f>
        <v>United States</v>
      </c>
      <c r="C2082" t="s">
        <v>626</v>
      </c>
      <c r="D2082" t="s">
        <v>625</v>
      </c>
      <c r="E2082" t="s">
        <v>624</v>
      </c>
      <c r="F2082" t="s">
        <v>623</v>
      </c>
      <c r="G2082">
        <v>2014</v>
      </c>
      <c r="H2082" s="6">
        <v>16208167.451801199</v>
      </c>
      <c r="I2082" s="5">
        <f t="shared" si="32"/>
        <v>2.5691951542759162E-2</v>
      </c>
    </row>
    <row r="2083" spans="1:9" x14ac:dyDescent="0.2">
      <c r="A2083" t="s">
        <v>30</v>
      </c>
      <c r="B2083" t="str">
        <f>_xlfn.XLOOKUP(A2083,'Country Code &amp; Info'!A:A,'Country Code &amp; Info'!B:B)</f>
        <v>United States</v>
      </c>
      <c r="C2083" t="s">
        <v>626</v>
      </c>
      <c r="D2083" t="s">
        <v>625</v>
      </c>
      <c r="E2083" t="s">
        <v>624</v>
      </c>
      <c r="F2083" t="s">
        <v>623</v>
      </c>
      <c r="G2083">
        <v>2015</v>
      </c>
      <c r="H2083" s="6">
        <v>16671978.001079099</v>
      </c>
      <c r="I2083" s="5">
        <f t="shared" si="32"/>
        <v>2.8615853745165731E-2</v>
      </c>
    </row>
    <row r="2084" spans="1:9" x14ac:dyDescent="0.2">
      <c r="A2084" t="s">
        <v>30</v>
      </c>
      <c r="B2084" t="str">
        <f>_xlfn.XLOOKUP(A2084,'Country Code &amp; Info'!A:A,'Country Code &amp; Info'!B:B)</f>
        <v>United States</v>
      </c>
      <c r="C2084" t="s">
        <v>626</v>
      </c>
      <c r="D2084" t="s">
        <v>625</v>
      </c>
      <c r="E2084" t="s">
        <v>624</v>
      </c>
      <c r="F2084" t="s">
        <v>623</v>
      </c>
      <c r="G2084">
        <v>2016</v>
      </c>
      <c r="H2084" s="6">
        <v>16919603.417713501</v>
      </c>
      <c r="I2084" s="5">
        <f t="shared" si="32"/>
        <v>1.4852791709440538E-2</v>
      </c>
    </row>
    <row r="2085" spans="1:9" x14ac:dyDescent="0.2">
      <c r="A2085" t="s">
        <v>30</v>
      </c>
      <c r="B2085" t="str">
        <f>_xlfn.XLOOKUP(A2085,'Country Code &amp; Info'!A:A,'Country Code &amp; Info'!B:B)</f>
        <v>United States</v>
      </c>
      <c r="C2085" t="s">
        <v>626</v>
      </c>
      <c r="D2085" t="s">
        <v>625</v>
      </c>
      <c r="E2085" t="s">
        <v>624</v>
      </c>
      <c r="F2085" t="s">
        <v>623</v>
      </c>
      <c r="G2085">
        <v>2017</v>
      </c>
      <c r="H2085" s="6">
        <v>17304243.025623702</v>
      </c>
      <c r="I2085" s="5">
        <f t="shared" si="32"/>
        <v>2.2733370186887036E-2</v>
      </c>
    </row>
    <row r="2086" spans="1:9" x14ac:dyDescent="0.2">
      <c r="A2086" t="s">
        <v>30</v>
      </c>
      <c r="B2086" t="str">
        <f>_xlfn.XLOOKUP(A2086,'Country Code &amp; Info'!A:A,'Country Code &amp; Info'!B:B)</f>
        <v>United States</v>
      </c>
      <c r="C2086" t="s">
        <v>626</v>
      </c>
      <c r="D2086" t="s">
        <v>625</v>
      </c>
      <c r="E2086" t="s">
        <v>624</v>
      </c>
      <c r="F2086" t="s">
        <v>623</v>
      </c>
      <c r="G2086">
        <v>2018</v>
      </c>
      <c r="H2086" s="6">
        <v>17798638.6604435</v>
      </c>
      <c r="I2086" s="5">
        <f t="shared" si="32"/>
        <v>2.8570775045617891E-2</v>
      </c>
    </row>
    <row r="2087" spans="1:9" x14ac:dyDescent="0.2">
      <c r="A2087" t="s">
        <v>30</v>
      </c>
      <c r="B2087" t="str">
        <f>_xlfn.XLOOKUP(A2087,'Country Code &amp; Info'!A:A,'Country Code &amp; Info'!B:B)</f>
        <v>United States</v>
      </c>
      <c r="C2087" t="s">
        <v>626</v>
      </c>
      <c r="D2087" t="s">
        <v>625</v>
      </c>
      <c r="E2087" t="s">
        <v>624</v>
      </c>
      <c r="F2087" t="s">
        <v>623</v>
      </c>
      <c r="G2087">
        <v>2019</v>
      </c>
      <c r="H2087" s="6">
        <v>18292645.569375802</v>
      </c>
      <c r="I2087" s="5">
        <f t="shared" si="32"/>
        <v>2.7755319850961691E-2</v>
      </c>
    </row>
    <row r="2088" spans="1:9" x14ac:dyDescent="0.2">
      <c r="A2088" t="s">
        <v>30</v>
      </c>
      <c r="B2088" t="str">
        <f>_xlfn.XLOOKUP(A2088,'Country Code &amp; Info'!A:A,'Country Code &amp; Info'!B:B)</f>
        <v>United States</v>
      </c>
      <c r="C2088" t="s">
        <v>626</v>
      </c>
      <c r="D2088" t="s">
        <v>625</v>
      </c>
      <c r="E2088" t="s">
        <v>624</v>
      </c>
      <c r="F2088" t="s">
        <v>623</v>
      </c>
      <c r="G2088">
        <v>2020</v>
      </c>
      <c r="H2088" s="6">
        <v>18587190</v>
      </c>
      <c r="I2088" s="5">
        <f t="shared" si="32"/>
        <v>1.6101795090662119E-2</v>
      </c>
    </row>
    <row r="2089" spans="1:9" x14ac:dyDescent="0.2">
      <c r="A2089" t="s">
        <v>30</v>
      </c>
      <c r="B2089" t="str">
        <f>_xlfn.XLOOKUP(A2089,'Country Code &amp; Info'!A:A,'Country Code &amp; Info'!B:B)</f>
        <v>United States</v>
      </c>
      <c r="C2089" t="s">
        <v>626</v>
      </c>
      <c r="D2089" t="s">
        <v>625</v>
      </c>
      <c r="E2089" t="s">
        <v>624</v>
      </c>
      <c r="F2089" t="s">
        <v>623</v>
      </c>
      <c r="G2089">
        <v>2021</v>
      </c>
      <c r="H2089" s="6">
        <v>18849540</v>
      </c>
      <c r="I2089" s="5">
        <f t="shared" si="32"/>
        <v>1.4114559543427552E-2</v>
      </c>
    </row>
    <row r="2090" spans="1:9" x14ac:dyDescent="0.2">
      <c r="A2090" t="s">
        <v>30</v>
      </c>
      <c r="B2090" t="str">
        <f>_xlfn.XLOOKUP(A2090,'Country Code &amp; Info'!A:A,'Country Code &amp; Info'!B:B)</f>
        <v>United States</v>
      </c>
      <c r="C2090" t="s">
        <v>626</v>
      </c>
      <c r="D2090" t="s">
        <v>625</v>
      </c>
      <c r="E2090" t="s">
        <v>624</v>
      </c>
      <c r="F2090" t="s">
        <v>623</v>
      </c>
      <c r="G2090">
        <v>2022</v>
      </c>
      <c r="H2090" s="6">
        <v>19124900</v>
      </c>
      <c r="I2090" s="5">
        <f t="shared" si="32"/>
        <v>1.460831404904317E-2</v>
      </c>
    </row>
    <row r="2091" spans="1:9" x14ac:dyDescent="0.2">
      <c r="A2091" t="s">
        <v>30</v>
      </c>
      <c r="B2091" t="str">
        <f>_xlfn.XLOOKUP(A2091,'Country Code &amp; Info'!A:A,'Country Code &amp; Info'!B:B)</f>
        <v>United States</v>
      </c>
      <c r="C2091" t="s">
        <v>626</v>
      </c>
      <c r="D2091" t="s">
        <v>625</v>
      </c>
      <c r="E2091" t="s">
        <v>624</v>
      </c>
      <c r="F2091" t="s">
        <v>623</v>
      </c>
      <c r="G2091">
        <v>2023</v>
      </c>
      <c r="H2091" s="6">
        <v>19422190</v>
      </c>
      <c r="I2091" s="5">
        <f t="shared" si="32"/>
        <v>1.5544656442648019E-2</v>
      </c>
    </row>
    <row r="2092" spans="1:9" x14ac:dyDescent="0.2">
      <c r="A2092" t="s">
        <v>30</v>
      </c>
      <c r="B2092" t="str">
        <f>_xlfn.XLOOKUP(A2092,'Country Code &amp; Info'!A:A,'Country Code &amp; Info'!B:B)</f>
        <v>United States</v>
      </c>
      <c r="C2092" t="s">
        <v>626</v>
      </c>
      <c r="D2092" t="s">
        <v>625</v>
      </c>
      <c r="E2092" t="s">
        <v>624</v>
      </c>
      <c r="F2092" t="s">
        <v>623</v>
      </c>
      <c r="G2092">
        <v>2024</v>
      </c>
      <c r="H2092" s="6">
        <v>19740540</v>
      </c>
      <c r="I2092" s="5">
        <f t="shared" si="32"/>
        <v>1.6391045500018242E-2</v>
      </c>
    </row>
    <row r="2093" spans="1:9" x14ac:dyDescent="0.2">
      <c r="A2093" t="s">
        <v>30</v>
      </c>
      <c r="B2093" t="str">
        <f>_xlfn.XLOOKUP(A2093,'Country Code &amp; Info'!A:A,'Country Code &amp; Info'!B:B)</f>
        <v>United States</v>
      </c>
      <c r="C2093" t="s">
        <v>626</v>
      </c>
      <c r="D2093" t="s">
        <v>625</v>
      </c>
      <c r="E2093" t="s">
        <v>624</v>
      </c>
      <c r="F2093" t="s">
        <v>623</v>
      </c>
      <c r="G2093">
        <v>2025</v>
      </c>
      <c r="H2093" s="6">
        <v>20075600</v>
      </c>
      <c r="I2093" s="5">
        <f t="shared" si="32"/>
        <v>1.697319323584856E-2</v>
      </c>
    </row>
    <row r="2094" spans="1:9" x14ac:dyDescent="0.2">
      <c r="A2094" t="s">
        <v>30</v>
      </c>
      <c r="B2094" t="str">
        <f>_xlfn.XLOOKUP(A2094,'Country Code &amp; Info'!A:A,'Country Code &amp; Info'!B:B)</f>
        <v>United States</v>
      </c>
      <c r="C2094" t="s">
        <v>626</v>
      </c>
      <c r="D2094" t="s">
        <v>625</v>
      </c>
      <c r="E2094" t="s">
        <v>624</v>
      </c>
      <c r="F2094" t="s">
        <v>623</v>
      </c>
      <c r="G2094">
        <v>2026</v>
      </c>
      <c r="H2094" s="6">
        <v>20424180</v>
      </c>
      <c r="I2094" s="5">
        <f t="shared" si="32"/>
        <v>1.7363366474725472E-2</v>
      </c>
    </row>
    <row r="2095" spans="1:9" x14ac:dyDescent="0.2">
      <c r="A2095" t="s">
        <v>30</v>
      </c>
      <c r="B2095" t="str">
        <f>_xlfn.XLOOKUP(A2095,'Country Code &amp; Info'!A:A,'Country Code &amp; Info'!B:B)</f>
        <v>United States</v>
      </c>
      <c r="C2095" t="s">
        <v>626</v>
      </c>
      <c r="D2095" t="s">
        <v>625</v>
      </c>
      <c r="E2095" t="s">
        <v>624</v>
      </c>
      <c r="F2095" t="s">
        <v>623</v>
      </c>
      <c r="G2095">
        <v>2027</v>
      </c>
      <c r="H2095" s="6">
        <v>20784020</v>
      </c>
      <c r="I2095" s="5">
        <f t="shared" si="32"/>
        <v>1.7618332780067636E-2</v>
      </c>
    </row>
    <row r="2096" spans="1:9" x14ac:dyDescent="0.2">
      <c r="A2096" t="s">
        <v>30</v>
      </c>
      <c r="B2096" t="str">
        <f>_xlfn.XLOOKUP(A2096,'Country Code &amp; Info'!A:A,'Country Code &amp; Info'!B:B)</f>
        <v>United States</v>
      </c>
      <c r="C2096" t="s">
        <v>626</v>
      </c>
      <c r="D2096" t="s">
        <v>625</v>
      </c>
      <c r="E2096" t="s">
        <v>624</v>
      </c>
      <c r="F2096" t="s">
        <v>623</v>
      </c>
      <c r="G2096">
        <v>2028</v>
      </c>
      <c r="H2096" s="6">
        <v>21153450</v>
      </c>
      <c r="I2096" s="5">
        <f t="shared" si="32"/>
        <v>1.7774713457743063E-2</v>
      </c>
    </row>
    <row r="2097" spans="1:9" x14ac:dyDescent="0.2">
      <c r="A2097" t="s">
        <v>30</v>
      </c>
      <c r="B2097" t="str">
        <f>_xlfn.XLOOKUP(A2097,'Country Code &amp; Info'!A:A,'Country Code &amp; Info'!B:B)</f>
        <v>United States</v>
      </c>
      <c r="C2097" t="s">
        <v>626</v>
      </c>
      <c r="D2097" t="s">
        <v>625</v>
      </c>
      <c r="E2097" t="s">
        <v>624</v>
      </c>
      <c r="F2097" t="s">
        <v>623</v>
      </c>
      <c r="G2097">
        <v>2029</v>
      </c>
      <c r="H2097" s="6">
        <v>21531180</v>
      </c>
      <c r="I2097" s="5">
        <f t="shared" si="32"/>
        <v>1.7856661679300556E-2</v>
      </c>
    </row>
    <row r="2098" spans="1:9" x14ac:dyDescent="0.2">
      <c r="A2098" t="s">
        <v>30</v>
      </c>
      <c r="B2098" t="str">
        <f>_xlfn.XLOOKUP(A2098,'Country Code &amp; Info'!A:A,'Country Code &amp; Info'!B:B)</f>
        <v>United States</v>
      </c>
      <c r="C2098" t="s">
        <v>626</v>
      </c>
      <c r="D2098" t="s">
        <v>625</v>
      </c>
      <c r="E2098" t="s">
        <v>624</v>
      </c>
      <c r="F2098" t="s">
        <v>623</v>
      </c>
      <c r="G2098">
        <v>2030</v>
      </c>
      <c r="H2098" s="6">
        <v>21916430</v>
      </c>
      <c r="I2098" s="5">
        <f t="shared" si="32"/>
        <v>1.7892656138678964E-2</v>
      </c>
    </row>
    <row r="2099" spans="1:9" x14ac:dyDescent="0.2">
      <c r="A2099" t="s">
        <v>30</v>
      </c>
      <c r="B2099" t="str">
        <f>_xlfn.XLOOKUP(A2099,'Country Code &amp; Info'!A:A,'Country Code &amp; Info'!B:B)</f>
        <v>United States</v>
      </c>
      <c r="C2099" t="s">
        <v>626</v>
      </c>
      <c r="D2099" t="s">
        <v>625</v>
      </c>
      <c r="E2099" t="s">
        <v>624</v>
      </c>
      <c r="F2099" t="s">
        <v>623</v>
      </c>
      <c r="G2099">
        <v>2031</v>
      </c>
      <c r="H2099" s="6">
        <v>22309050</v>
      </c>
      <c r="I2099" s="5">
        <f t="shared" si="32"/>
        <v>1.7914413980744115E-2</v>
      </c>
    </row>
    <row r="2100" spans="1:9" x14ac:dyDescent="0.2">
      <c r="A2100" t="s">
        <v>30</v>
      </c>
      <c r="B2100" t="str">
        <f>_xlfn.XLOOKUP(A2100,'Country Code &amp; Info'!A:A,'Country Code &amp; Info'!B:B)</f>
        <v>United States</v>
      </c>
      <c r="C2100" t="s">
        <v>626</v>
      </c>
      <c r="D2100" t="s">
        <v>625</v>
      </c>
      <c r="E2100" t="s">
        <v>624</v>
      </c>
      <c r="F2100" t="s">
        <v>623</v>
      </c>
      <c r="G2100">
        <v>2032</v>
      </c>
      <c r="H2100" s="6">
        <v>22709530</v>
      </c>
      <c r="I2100" s="5">
        <f t="shared" si="32"/>
        <v>1.7951459161192451E-2</v>
      </c>
    </row>
    <row r="2101" spans="1:9" x14ac:dyDescent="0.2">
      <c r="A2101" t="s">
        <v>30</v>
      </c>
      <c r="B2101" t="str">
        <f>_xlfn.XLOOKUP(A2101,'Country Code &amp; Info'!A:A,'Country Code &amp; Info'!B:B)</f>
        <v>United States</v>
      </c>
      <c r="C2101" t="s">
        <v>626</v>
      </c>
      <c r="D2101" t="s">
        <v>625</v>
      </c>
      <c r="E2101" t="s">
        <v>624</v>
      </c>
      <c r="F2101" t="s">
        <v>623</v>
      </c>
      <c r="G2101">
        <v>2033</v>
      </c>
      <c r="H2101" s="6">
        <v>23118740</v>
      </c>
      <c r="I2101" s="5">
        <f t="shared" si="32"/>
        <v>1.8019307312832966E-2</v>
      </c>
    </row>
    <row r="2102" spans="1:9" x14ac:dyDescent="0.2">
      <c r="A2102" t="s">
        <v>30</v>
      </c>
      <c r="B2102" t="str">
        <f>_xlfn.XLOOKUP(A2102,'Country Code &amp; Info'!A:A,'Country Code &amp; Info'!B:B)</f>
        <v>United States</v>
      </c>
      <c r="C2102" t="s">
        <v>626</v>
      </c>
      <c r="D2102" t="s">
        <v>625</v>
      </c>
      <c r="E2102" t="s">
        <v>624</v>
      </c>
      <c r="F2102" t="s">
        <v>623</v>
      </c>
      <c r="G2102">
        <v>2034</v>
      </c>
      <c r="H2102" s="6">
        <v>23537610</v>
      </c>
      <c r="I2102" s="5">
        <f t="shared" si="32"/>
        <v>1.8118201943531531E-2</v>
      </c>
    </row>
    <row r="2103" spans="1:9" x14ac:dyDescent="0.2">
      <c r="A2103" t="s">
        <v>30</v>
      </c>
      <c r="B2103" t="str">
        <f>_xlfn.XLOOKUP(A2103,'Country Code &amp; Info'!A:A,'Country Code &amp; Info'!B:B)</f>
        <v>United States</v>
      </c>
      <c r="C2103" t="s">
        <v>626</v>
      </c>
      <c r="D2103" t="s">
        <v>625</v>
      </c>
      <c r="E2103" t="s">
        <v>624</v>
      </c>
      <c r="F2103" t="s">
        <v>623</v>
      </c>
      <c r="G2103">
        <v>2035</v>
      </c>
      <c r="H2103" s="6">
        <v>23967030</v>
      </c>
      <c r="I2103" s="5">
        <f t="shared" si="32"/>
        <v>1.8243993336621633E-2</v>
      </c>
    </row>
    <row r="2104" spans="1:9" x14ac:dyDescent="0.2">
      <c r="A2104" t="s">
        <v>30</v>
      </c>
      <c r="B2104" t="str">
        <f>_xlfn.XLOOKUP(A2104,'Country Code &amp; Info'!A:A,'Country Code &amp; Info'!B:B)</f>
        <v>United States</v>
      </c>
      <c r="C2104" t="s">
        <v>626</v>
      </c>
      <c r="D2104" t="s">
        <v>625</v>
      </c>
      <c r="E2104" t="s">
        <v>624</v>
      </c>
      <c r="F2104" t="s">
        <v>623</v>
      </c>
      <c r="G2104">
        <v>2036</v>
      </c>
      <c r="H2104" s="6">
        <v>24407860</v>
      </c>
      <c r="I2104" s="5">
        <f t="shared" si="32"/>
        <v>1.8393184303603816E-2</v>
      </c>
    </row>
    <row r="2105" spans="1:9" x14ac:dyDescent="0.2">
      <c r="A2105" t="s">
        <v>30</v>
      </c>
      <c r="B2105" t="str">
        <f>_xlfn.XLOOKUP(A2105,'Country Code &amp; Info'!A:A,'Country Code &amp; Info'!B:B)</f>
        <v>United States</v>
      </c>
      <c r="C2105" t="s">
        <v>626</v>
      </c>
      <c r="D2105" t="s">
        <v>625</v>
      </c>
      <c r="E2105" t="s">
        <v>624</v>
      </c>
      <c r="F2105" t="s">
        <v>623</v>
      </c>
      <c r="G2105">
        <v>2037</v>
      </c>
      <c r="H2105" s="6">
        <v>24861010</v>
      </c>
      <c r="I2105" s="5">
        <f t="shared" si="32"/>
        <v>1.8565740708116119E-2</v>
      </c>
    </row>
    <row r="2106" spans="1:9" x14ac:dyDescent="0.2">
      <c r="A2106" t="s">
        <v>30</v>
      </c>
      <c r="B2106" t="str">
        <f>_xlfn.XLOOKUP(A2106,'Country Code &amp; Info'!A:A,'Country Code &amp; Info'!B:B)</f>
        <v>United States</v>
      </c>
      <c r="C2106" t="s">
        <v>626</v>
      </c>
      <c r="D2106" t="s">
        <v>625</v>
      </c>
      <c r="E2106" t="s">
        <v>624</v>
      </c>
      <c r="F2106" t="s">
        <v>623</v>
      </c>
      <c r="G2106">
        <v>2038</v>
      </c>
      <c r="H2106" s="6">
        <v>25327180</v>
      </c>
      <c r="I2106" s="5">
        <f t="shared" si="32"/>
        <v>1.8751048328286002E-2</v>
      </c>
    </row>
    <row r="2107" spans="1:9" x14ac:dyDescent="0.2">
      <c r="A2107" t="s">
        <v>30</v>
      </c>
      <c r="B2107" t="str">
        <f>_xlfn.XLOOKUP(A2107,'Country Code &amp; Info'!A:A,'Country Code &amp; Info'!B:B)</f>
        <v>United States</v>
      </c>
      <c r="C2107" t="s">
        <v>626</v>
      </c>
      <c r="D2107" t="s">
        <v>625</v>
      </c>
      <c r="E2107" t="s">
        <v>624</v>
      </c>
      <c r="F2107" t="s">
        <v>623</v>
      </c>
      <c r="G2107">
        <v>2039</v>
      </c>
      <c r="H2107" s="6">
        <v>25806800</v>
      </c>
      <c r="I2107" s="5">
        <f t="shared" si="32"/>
        <v>1.893696811093859E-2</v>
      </c>
    </row>
    <row r="2108" spans="1:9" x14ac:dyDescent="0.2">
      <c r="A2108" t="s">
        <v>30</v>
      </c>
      <c r="B2108" t="str">
        <f>_xlfn.XLOOKUP(A2108,'Country Code &amp; Info'!A:A,'Country Code &amp; Info'!B:B)</f>
        <v>United States</v>
      </c>
      <c r="C2108" t="s">
        <v>626</v>
      </c>
      <c r="D2108" t="s">
        <v>625</v>
      </c>
      <c r="E2108" t="s">
        <v>624</v>
      </c>
      <c r="F2108" t="s">
        <v>623</v>
      </c>
      <c r="G2108">
        <v>2040</v>
      </c>
      <c r="H2108" s="6">
        <v>26300140</v>
      </c>
      <c r="I2108" s="5">
        <f t="shared" si="32"/>
        <v>1.9116666924996473E-2</v>
      </c>
    </row>
    <row r="2109" spans="1:9" x14ac:dyDescent="0.2">
      <c r="A2109" t="s">
        <v>30</v>
      </c>
      <c r="B2109" t="str">
        <f>_xlfn.XLOOKUP(A2109,'Country Code &amp; Info'!A:A,'Country Code &amp; Info'!B:B)</f>
        <v>United States</v>
      </c>
      <c r="C2109" t="s">
        <v>626</v>
      </c>
      <c r="D2109" t="s">
        <v>625</v>
      </c>
      <c r="E2109" t="s">
        <v>624</v>
      </c>
      <c r="F2109" t="s">
        <v>623</v>
      </c>
      <c r="G2109">
        <v>2041</v>
      </c>
      <c r="H2109" s="6">
        <v>26807420</v>
      </c>
      <c r="I2109" s="5">
        <f t="shared" si="32"/>
        <v>1.9288110253405488E-2</v>
      </c>
    </row>
    <row r="2110" spans="1:9" x14ac:dyDescent="0.2">
      <c r="A2110" t="s">
        <v>30</v>
      </c>
      <c r="B2110" t="str">
        <f>_xlfn.XLOOKUP(A2110,'Country Code &amp; Info'!A:A,'Country Code &amp; Info'!B:B)</f>
        <v>United States</v>
      </c>
      <c r="C2110" t="s">
        <v>626</v>
      </c>
      <c r="D2110" t="s">
        <v>625</v>
      </c>
      <c r="E2110" t="s">
        <v>624</v>
      </c>
      <c r="F2110" t="s">
        <v>623</v>
      </c>
      <c r="G2110">
        <v>2042</v>
      </c>
      <c r="H2110" s="6">
        <v>27328940</v>
      </c>
      <c r="I2110" s="5">
        <f t="shared" si="32"/>
        <v>1.9454315260476474E-2</v>
      </c>
    </row>
    <row r="2111" spans="1:9" x14ac:dyDescent="0.2">
      <c r="A2111" t="s">
        <v>30</v>
      </c>
      <c r="B2111" t="str">
        <f>_xlfn.XLOOKUP(A2111,'Country Code &amp; Info'!A:A,'Country Code &amp; Info'!B:B)</f>
        <v>United States</v>
      </c>
      <c r="C2111" t="s">
        <v>626</v>
      </c>
      <c r="D2111" t="s">
        <v>625</v>
      </c>
      <c r="E2111" t="s">
        <v>624</v>
      </c>
      <c r="F2111" t="s">
        <v>623</v>
      </c>
      <c r="G2111">
        <v>2043</v>
      </c>
      <c r="H2111" s="6">
        <v>27864750</v>
      </c>
      <c r="I2111" s="5">
        <f t="shared" si="32"/>
        <v>1.9605956176858674E-2</v>
      </c>
    </row>
    <row r="2112" spans="1:9" x14ac:dyDescent="0.2">
      <c r="A2112" t="s">
        <v>30</v>
      </c>
      <c r="B2112" t="str">
        <f>_xlfn.XLOOKUP(A2112,'Country Code &amp; Info'!A:A,'Country Code &amp; Info'!B:B)</f>
        <v>United States</v>
      </c>
      <c r="C2112" t="s">
        <v>626</v>
      </c>
      <c r="D2112" t="s">
        <v>625</v>
      </c>
      <c r="E2112" t="s">
        <v>624</v>
      </c>
      <c r="F2112" t="s">
        <v>623</v>
      </c>
      <c r="G2112">
        <v>2044</v>
      </c>
      <c r="H2112" s="6">
        <v>28414590</v>
      </c>
      <c r="I2112" s="5">
        <f t="shared" si="32"/>
        <v>1.9732457675019521E-2</v>
      </c>
    </row>
    <row r="2113" spans="1:9" x14ac:dyDescent="0.2">
      <c r="A2113" t="s">
        <v>30</v>
      </c>
      <c r="B2113" t="str">
        <f>_xlfn.XLOOKUP(A2113,'Country Code &amp; Info'!A:A,'Country Code &amp; Info'!B:B)</f>
        <v>United States</v>
      </c>
      <c r="C2113" t="s">
        <v>626</v>
      </c>
      <c r="D2113" t="s">
        <v>625</v>
      </c>
      <c r="E2113" t="s">
        <v>624</v>
      </c>
      <c r="F2113" t="s">
        <v>623</v>
      </c>
      <c r="G2113">
        <v>2045</v>
      </c>
      <c r="H2113" s="6">
        <v>28978050</v>
      </c>
      <c r="I2113" s="5">
        <f t="shared" si="32"/>
        <v>1.9829953555550173E-2</v>
      </c>
    </row>
    <row r="2114" spans="1:9" x14ac:dyDescent="0.2">
      <c r="A2114" t="s">
        <v>30</v>
      </c>
      <c r="B2114" t="str">
        <f>_xlfn.XLOOKUP(A2114,'Country Code &amp; Info'!A:A,'Country Code &amp; Info'!B:B)</f>
        <v>United States</v>
      </c>
      <c r="C2114" t="s">
        <v>626</v>
      </c>
      <c r="D2114" t="s">
        <v>625</v>
      </c>
      <c r="E2114" t="s">
        <v>624</v>
      </c>
      <c r="F2114" t="s">
        <v>623</v>
      </c>
      <c r="G2114">
        <v>2046</v>
      </c>
      <c r="H2114" s="6">
        <v>29554850</v>
      </c>
      <c r="I2114" s="5">
        <f t="shared" si="32"/>
        <v>1.9904720987091951E-2</v>
      </c>
    </row>
    <row r="2115" spans="1:9" x14ac:dyDescent="0.2">
      <c r="A2115" t="s">
        <v>30</v>
      </c>
      <c r="B2115" t="str">
        <f>_xlfn.XLOOKUP(A2115,'Country Code &amp; Info'!A:A,'Country Code &amp; Info'!B:B)</f>
        <v>United States</v>
      </c>
      <c r="C2115" t="s">
        <v>626</v>
      </c>
      <c r="D2115" t="s">
        <v>625</v>
      </c>
      <c r="E2115" t="s">
        <v>624</v>
      </c>
      <c r="F2115" t="s">
        <v>623</v>
      </c>
      <c r="G2115">
        <v>2047</v>
      </c>
      <c r="H2115" s="6">
        <v>30144870</v>
      </c>
      <c r="I2115" s="5">
        <f t="shared" ref="I2115:I2178" si="33">IF(A2115=A2114, H2115/H2114-1, 0)</f>
        <v>1.9963559280456566E-2</v>
      </c>
    </row>
    <row r="2116" spans="1:9" x14ac:dyDescent="0.2">
      <c r="A2116" t="s">
        <v>30</v>
      </c>
      <c r="B2116" t="str">
        <f>_xlfn.XLOOKUP(A2116,'Country Code &amp; Info'!A:A,'Country Code &amp; Info'!B:B)</f>
        <v>United States</v>
      </c>
      <c r="C2116" t="s">
        <v>626</v>
      </c>
      <c r="D2116" t="s">
        <v>625</v>
      </c>
      <c r="E2116" t="s">
        <v>624</v>
      </c>
      <c r="F2116" t="s">
        <v>623</v>
      </c>
      <c r="G2116">
        <v>2048</v>
      </c>
      <c r="H2116" s="6">
        <v>30747840</v>
      </c>
      <c r="I2116" s="5">
        <f t="shared" si="33"/>
        <v>2.0002408369981461E-2</v>
      </c>
    </row>
    <row r="2117" spans="1:9" x14ac:dyDescent="0.2">
      <c r="A2117" t="s">
        <v>30</v>
      </c>
      <c r="B2117" t="str">
        <f>_xlfn.XLOOKUP(A2117,'Country Code &amp; Info'!A:A,'Country Code &amp; Info'!B:B)</f>
        <v>United States</v>
      </c>
      <c r="C2117" t="s">
        <v>626</v>
      </c>
      <c r="D2117" t="s">
        <v>625</v>
      </c>
      <c r="E2117" t="s">
        <v>624</v>
      </c>
      <c r="F2117" t="s">
        <v>623</v>
      </c>
      <c r="G2117">
        <v>2049</v>
      </c>
      <c r="H2117" s="6">
        <v>31363330</v>
      </c>
      <c r="I2117" s="5">
        <f t="shared" si="33"/>
        <v>2.0017341055501792E-2</v>
      </c>
    </row>
    <row r="2118" spans="1:9" x14ac:dyDescent="0.2">
      <c r="A2118" t="s">
        <v>30</v>
      </c>
      <c r="B2118" t="str">
        <f>_xlfn.XLOOKUP(A2118,'Country Code &amp; Info'!A:A,'Country Code &amp; Info'!B:B)</f>
        <v>United States</v>
      </c>
      <c r="C2118" t="s">
        <v>626</v>
      </c>
      <c r="D2118" t="s">
        <v>625</v>
      </c>
      <c r="E2118" t="s">
        <v>624</v>
      </c>
      <c r="F2118" t="s">
        <v>623</v>
      </c>
      <c r="G2118">
        <v>2050</v>
      </c>
      <c r="H2118" s="6">
        <v>31990910</v>
      </c>
      <c r="I2118" s="5">
        <f t="shared" si="33"/>
        <v>2.0009992561376588E-2</v>
      </c>
    </row>
    <row r="2119" spans="1:9" x14ac:dyDescent="0.2">
      <c r="A2119" t="s">
        <v>30</v>
      </c>
      <c r="B2119" t="str">
        <f>_xlfn.XLOOKUP(A2119,'Country Code &amp; Info'!A:A,'Country Code &amp; Info'!B:B)</f>
        <v>United States</v>
      </c>
      <c r="C2119" t="s">
        <v>626</v>
      </c>
      <c r="D2119" t="s">
        <v>625</v>
      </c>
      <c r="E2119" t="s">
        <v>624</v>
      </c>
      <c r="F2119" t="s">
        <v>623</v>
      </c>
      <c r="G2119">
        <v>2051</v>
      </c>
      <c r="H2119" s="6">
        <v>32630430</v>
      </c>
      <c r="I2119" s="5">
        <f t="shared" si="33"/>
        <v>1.9990678602140433E-2</v>
      </c>
    </row>
    <row r="2120" spans="1:9" x14ac:dyDescent="0.2">
      <c r="A2120" t="s">
        <v>30</v>
      </c>
      <c r="B2120" t="str">
        <f>_xlfn.XLOOKUP(A2120,'Country Code &amp; Info'!A:A,'Country Code &amp; Info'!B:B)</f>
        <v>United States</v>
      </c>
      <c r="C2120" t="s">
        <v>626</v>
      </c>
      <c r="D2120" t="s">
        <v>625</v>
      </c>
      <c r="E2120" t="s">
        <v>624</v>
      </c>
      <c r="F2120" t="s">
        <v>623</v>
      </c>
      <c r="G2120">
        <v>2052</v>
      </c>
      <c r="H2120" s="6">
        <v>33282110</v>
      </c>
      <c r="I2120" s="5">
        <f t="shared" si="33"/>
        <v>1.9971541901225409E-2</v>
      </c>
    </row>
    <row r="2121" spans="1:9" x14ac:dyDescent="0.2">
      <c r="A2121" t="s">
        <v>30</v>
      </c>
      <c r="B2121" t="str">
        <f>_xlfn.XLOOKUP(A2121,'Country Code &amp; Info'!A:A,'Country Code &amp; Info'!B:B)</f>
        <v>United States</v>
      </c>
      <c r="C2121" t="s">
        <v>626</v>
      </c>
      <c r="D2121" t="s">
        <v>625</v>
      </c>
      <c r="E2121" t="s">
        <v>624</v>
      </c>
      <c r="F2121" t="s">
        <v>623</v>
      </c>
      <c r="G2121">
        <v>2053</v>
      </c>
      <c r="H2121" s="6">
        <v>33946130</v>
      </c>
      <c r="I2121" s="5">
        <f t="shared" si="33"/>
        <v>1.9951259099858731E-2</v>
      </c>
    </row>
    <row r="2122" spans="1:9" x14ac:dyDescent="0.2">
      <c r="A2122" t="s">
        <v>30</v>
      </c>
      <c r="B2122" t="str">
        <f>_xlfn.XLOOKUP(A2122,'Country Code &amp; Info'!A:A,'Country Code &amp; Info'!B:B)</f>
        <v>United States</v>
      </c>
      <c r="C2122" t="s">
        <v>626</v>
      </c>
      <c r="D2122" t="s">
        <v>625</v>
      </c>
      <c r="E2122" t="s">
        <v>624</v>
      </c>
      <c r="F2122" t="s">
        <v>623</v>
      </c>
      <c r="G2122">
        <v>2054</v>
      </c>
      <c r="H2122" s="6">
        <v>34622620</v>
      </c>
      <c r="I2122" s="5">
        <f t="shared" si="33"/>
        <v>1.9928339401280804E-2</v>
      </c>
    </row>
    <row r="2123" spans="1:9" x14ac:dyDescent="0.2">
      <c r="A2123" t="s">
        <v>30</v>
      </c>
      <c r="B2123" t="str">
        <f>_xlfn.XLOOKUP(A2123,'Country Code &amp; Info'!A:A,'Country Code &amp; Info'!B:B)</f>
        <v>United States</v>
      </c>
      <c r="C2123" t="s">
        <v>626</v>
      </c>
      <c r="D2123" t="s">
        <v>625</v>
      </c>
      <c r="E2123" t="s">
        <v>624</v>
      </c>
      <c r="F2123" t="s">
        <v>623</v>
      </c>
      <c r="G2123">
        <v>2055</v>
      </c>
      <c r="H2123" s="6">
        <v>35311770</v>
      </c>
      <c r="I2123" s="5">
        <f t="shared" si="33"/>
        <v>1.9904617270443348E-2</v>
      </c>
    </row>
    <row r="2124" spans="1:9" x14ac:dyDescent="0.2">
      <c r="A2124" t="s">
        <v>30</v>
      </c>
      <c r="B2124" t="str">
        <f>_xlfn.XLOOKUP(A2124,'Country Code &amp; Info'!A:A,'Country Code &amp; Info'!B:B)</f>
        <v>United States</v>
      </c>
      <c r="C2124" t="s">
        <v>626</v>
      </c>
      <c r="D2124" t="s">
        <v>625</v>
      </c>
      <c r="E2124" t="s">
        <v>624</v>
      </c>
      <c r="F2124" t="s">
        <v>623</v>
      </c>
      <c r="G2124">
        <v>2056</v>
      </c>
      <c r="H2124" s="6">
        <v>36014100</v>
      </c>
      <c r="I2124" s="5">
        <f t="shared" si="33"/>
        <v>1.9889402315431903E-2</v>
      </c>
    </row>
    <row r="2125" spans="1:9" x14ac:dyDescent="0.2">
      <c r="A2125" t="s">
        <v>30</v>
      </c>
      <c r="B2125" t="str">
        <f>_xlfn.XLOOKUP(A2125,'Country Code &amp; Info'!A:A,'Country Code &amp; Info'!B:B)</f>
        <v>United States</v>
      </c>
      <c r="C2125" t="s">
        <v>626</v>
      </c>
      <c r="D2125" t="s">
        <v>625</v>
      </c>
      <c r="E2125" t="s">
        <v>624</v>
      </c>
      <c r="F2125" t="s">
        <v>623</v>
      </c>
      <c r="G2125">
        <v>2057</v>
      </c>
      <c r="H2125" s="6">
        <v>36730540</v>
      </c>
      <c r="I2125" s="5">
        <f t="shared" si="33"/>
        <v>1.989331956094964E-2</v>
      </c>
    </row>
    <row r="2126" spans="1:9" x14ac:dyDescent="0.2">
      <c r="A2126" t="s">
        <v>30</v>
      </c>
      <c r="B2126" t="str">
        <f>_xlfn.XLOOKUP(A2126,'Country Code &amp; Info'!A:A,'Country Code &amp; Info'!B:B)</f>
        <v>United States</v>
      </c>
      <c r="C2126" t="s">
        <v>626</v>
      </c>
      <c r="D2126" t="s">
        <v>625</v>
      </c>
      <c r="E2126" t="s">
        <v>624</v>
      </c>
      <c r="F2126" t="s">
        <v>623</v>
      </c>
      <c r="G2126">
        <v>2058</v>
      </c>
      <c r="H2126" s="6">
        <v>37462060</v>
      </c>
      <c r="I2126" s="5">
        <f t="shared" si="33"/>
        <v>1.9915852040291337E-2</v>
      </c>
    </row>
    <row r="2127" spans="1:9" x14ac:dyDescent="0.2">
      <c r="A2127" t="s">
        <v>30</v>
      </c>
      <c r="B2127" t="str">
        <f>_xlfn.XLOOKUP(A2127,'Country Code &amp; Info'!A:A,'Country Code &amp; Info'!B:B)</f>
        <v>United States</v>
      </c>
      <c r="C2127" t="s">
        <v>626</v>
      </c>
      <c r="D2127" t="s">
        <v>625</v>
      </c>
      <c r="E2127" t="s">
        <v>624</v>
      </c>
      <c r="F2127" t="s">
        <v>623</v>
      </c>
      <c r="G2127">
        <v>2059</v>
      </c>
      <c r="H2127" s="6">
        <v>38209630</v>
      </c>
      <c r="I2127" s="5">
        <f t="shared" si="33"/>
        <v>1.9955389532769985E-2</v>
      </c>
    </row>
    <row r="2128" spans="1:9" x14ac:dyDescent="0.2">
      <c r="A2128" t="s">
        <v>30</v>
      </c>
      <c r="B2128" t="str">
        <f>_xlfn.XLOOKUP(A2128,'Country Code &amp; Info'!A:A,'Country Code &amp; Info'!B:B)</f>
        <v>United States</v>
      </c>
      <c r="C2128" t="s">
        <v>626</v>
      </c>
      <c r="D2128" t="s">
        <v>625</v>
      </c>
      <c r="E2128" t="s">
        <v>624</v>
      </c>
      <c r="F2128" t="s">
        <v>623</v>
      </c>
      <c r="G2128">
        <v>2060</v>
      </c>
      <c r="H2128" s="6">
        <v>38974320</v>
      </c>
      <c r="I2128" s="5">
        <f t="shared" si="33"/>
        <v>2.0013017660731158E-2</v>
      </c>
    </row>
    <row r="2129" spans="1:9" x14ac:dyDescent="0.2">
      <c r="A2129" t="s">
        <v>474</v>
      </c>
      <c r="B2129" t="str">
        <f>_xlfn.XLOOKUP(A2129,'Country Code &amp; Info'!A:A,'Country Code &amp; Info'!B:B)</f>
        <v>Brazil</v>
      </c>
      <c r="C2129" t="s">
        <v>626</v>
      </c>
      <c r="D2129" t="s">
        <v>625</v>
      </c>
      <c r="E2129" t="s">
        <v>624</v>
      </c>
      <c r="F2129" t="s">
        <v>623</v>
      </c>
      <c r="G2129">
        <v>1990</v>
      </c>
      <c r="H2129" s="6">
        <v>1509247.8755127699</v>
      </c>
      <c r="I2129" s="5">
        <f t="shared" si="33"/>
        <v>0</v>
      </c>
    </row>
    <row r="2130" spans="1:9" x14ac:dyDescent="0.2">
      <c r="A2130" t="s">
        <v>474</v>
      </c>
      <c r="B2130" t="str">
        <f>_xlfn.XLOOKUP(A2130,'Country Code &amp; Info'!A:A,'Country Code &amp; Info'!B:B)</f>
        <v>Brazil</v>
      </c>
      <c r="C2130" t="s">
        <v>626</v>
      </c>
      <c r="D2130" t="s">
        <v>625</v>
      </c>
      <c r="E2130" t="s">
        <v>624</v>
      </c>
      <c r="F2130" t="s">
        <v>623</v>
      </c>
      <c r="G2130">
        <v>1991</v>
      </c>
      <c r="H2130" s="6">
        <v>1524340.3542679001</v>
      </c>
      <c r="I2130" s="5">
        <f t="shared" si="33"/>
        <v>1.0000000000001563E-2</v>
      </c>
    </row>
    <row r="2131" spans="1:9" x14ac:dyDescent="0.2">
      <c r="A2131" t="s">
        <v>474</v>
      </c>
      <c r="B2131" t="str">
        <f>_xlfn.XLOOKUP(A2131,'Country Code &amp; Info'!A:A,'Country Code &amp; Info'!B:B)</f>
        <v>Brazil</v>
      </c>
      <c r="C2131" t="s">
        <v>626</v>
      </c>
      <c r="D2131" t="s">
        <v>625</v>
      </c>
      <c r="E2131" t="s">
        <v>624</v>
      </c>
      <c r="F2131" t="s">
        <v>623</v>
      </c>
      <c r="G2131">
        <v>1992</v>
      </c>
      <c r="H2131" s="6">
        <v>1516718.65249656</v>
      </c>
      <c r="I2131" s="5">
        <f t="shared" si="33"/>
        <v>-5.0000000000004485E-3</v>
      </c>
    </row>
    <row r="2132" spans="1:9" x14ac:dyDescent="0.2">
      <c r="A2132" t="s">
        <v>474</v>
      </c>
      <c r="B2132" t="str">
        <f>_xlfn.XLOOKUP(A2132,'Country Code &amp; Info'!A:A,'Country Code &amp; Info'!B:B)</f>
        <v>Brazil</v>
      </c>
      <c r="C2132" t="s">
        <v>626</v>
      </c>
      <c r="D2132" t="s">
        <v>625</v>
      </c>
      <c r="E2132" t="s">
        <v>624</v>
      </c>
      <c r="F2132" t="s">
        <v>623</v>
      </c>
      <c r="G2132">
        <v>1993</v>
      </c>
      <c r="H2132" s="6">
        <v>1591037.8664688901</v>
      </c>
      <c r="I2132" s="5">
        <f t="shared" si="33"/>
        <v>4.8999999999999044E-2</v>
      </c>
    </row>
    <row r="2133" spans="1:9" x14ac:dyDescent="0.2">
      <c r="A2133" t="s">
        <v>474</v>
      </c>
      <c r="B2133" t="str">
        <f>_xlfn.XLOOKUP(A2133,'Country Code &amp; Info'!A:A,'Country Code &amp; Info'!B:B)</f>
        <v>Brazil</v>
      </c>
      <c r="C2133" t="s">
        <v>626</v>
      </c>
      <c r="D2133" t="s">
        <v>625</v>
      </c>
      <c r="E2133" t="s">
        <v>624</v>
      </c>
      <c r="F2133" t="s">
        <v>623</v>
      </c>
      <c r="G2133">
        <v>1994</v>
      </c>
      <c r="H2133" s="6">
        <v>1684909.1005905599</v>
      </c>
      <c r="I2133" s="5">
        <f t="shared" si="33"/>
        <v>5.9000000000003272E-2</v>
      </c>
    </row>
    <row r="2134" spans="1:9" x14ac:dyDescent="0.2">
      <c r="A2134" t="s">
        <v>474</v>
      </c>
      <c r="B2134" t="str">
        <f>_xlfn.XLOOKUP(A2134,'Country Code &amp; Info'!A:A,'Country Code &amp; Info'!B:B)</f>
        <v>Brazil</v>
      </c>
      <c r="C2134" t="s">
        <v>626</v>
      </c>
      <c r="D2134" t="s">
        <v>625</v>
      </c>
      <c r="E2134" t="s">
        <v>624</v>
      </c>
      <c r="F2134" t="s">
        <v>623</v>
      </c>
      <c r="G2134">
        <v>1995</v>
      </c>
      <c r="H2134" s="6">
        <v>1755675.28281536</v>
      </c>
      <c r="I2134" s="5">
        <f t="shared" si="33"/>
        <v>4.1999999999998039E-2</v>
      </c>
    </row>
    <row r="2135" spans="1:9" x14ac:dyDescent="0.2">
      <c r="A2135" t="s">
        <v>474</v>
      </c>
      <c r="B2135" t="str">
        <f>_xlfn.XLOOKUP(A2135,'Country Code &amp; Info'!A:A,'Country Code &amp; Info'!B:B)</f>
        <v>Brazil</v>
      </c>
      <c r="C2135" t="s">
        <v>626</v>
      </c>
      <c r="D2135" t="s">
        <v>625</v>
      </c>
      <c r="E2135" t="s">
        <v>624</v>
      </c>
      <c r="F2135" t="s">
        <v>623</v>
      </c>
      <c r="G2135">
        <v>1996</v>
      </c>
      <c r="H2135" s="6">
        <v>1794300.1390372999</v>
      </c>
      <c r="I2135" s="5">
        <f t="shared" si="33"/>
        <v>2.200000000000113E-2</v>
      </c>
    </row>
    <row r="2136" spans="1:9" x14ac:dyDescent="0.2">
      <c r="A2136" t="s">
        <v>474</v>
      </c>
      <c r="B2136" t="str">
        <f>_xlfn.XLOOKUP(A2136,'Country Code &amp; Info'!A:A,'Country Code &amp; Info'!B:B)</f>
        <v>Brazil</v>
      </c>
      <c r="C2136" t="s">
        <v>626</v>
      </c>
      <c r="D2136" t="s">
        <v>625</v>
      </c>
      <c r="E2136" t="s">
        <v>624</v>
      </c>
      <c r="F2136" t="s">
        <v>623</v>
      </c>
      <c r="G2136">
        <v>1997</v>
      </c>
      <c r="H2136" s="6">
        <v>1855272.6544730701</v>
      </c>
      <c r="I2136" s="5">
        <f t="shared" si="33"/>
        <v>3.3981224271923516E-2</v>
      </c>
    </row>
    <row r="2137" spans="1:9" x14ac:dyDescent="0.2">
      <c r="A2137" t="s">
        <v>474</v>
      </c>
      <c r="B2137" t="str">
        <f>_xlfn.XLOOKUP(A2137,'Country Code &amp; Info'!A:A,'Country Code &amp; Info'!B:B)</f>
        <v>Brazil</v>
      </c>
      <c r="C2137" t="s">
        <v>626</v>
      </c>
      <c r="D2137" t="s">
        <v>625</v>
      </c>
      <c r="E2137" t="s">
        <v>624</v>
      </c>
      <c r="F2137" t="s">
        <v>623</v>
      </c>
      <c r="G2137">
        <v>1998</v>
      </c>
      <c r="H2137" s="6">
        <v>1861630.23642877</v>
      </c>
      <c r="I2137" s="5">
        <f t="shared" si="33"/>
        <v>3.4267642226988304E-3</v>
      </c>
    </row>
    <row r="2138" spans="1:9" x14ac:dyDescent="0.2">
      <c r="A2138" t="s">
        <v>474</v>
      </c>
      <c r="B2138" t="str">
        <f>_xlfn.XLOOKUP(A2138,'Country Code &amp; Info'!A:A,'Country Code &amp; Info'!B:B)</f>
        <v>Brazil</v>
      </c>
      <c r="C2138" t="s">
        <v>626</v>
      </c>
      <c r="D2138" t="s">
        <v>625</v>
      </c>
      <c r="E2138" t="s">
        <v>624</v>
      </c>
      <c r="F2138" t="s">
        <v>623</v>
      </c>
      <c r="G2138">
        <v>1999</v>
      </c>
      <c r="H2138" s="6">
        <v>1870316.3707336099</v>
      </c>
      <c r="I2138" s="5">
        <f t="shared" si="33"/>
        <v>4.665875174816092E-3</v>
      </c>
    </row>
    <row r="2139" spans="1:9" x14ac:dyDescent="0.2">
      <c r="A2139" t="s">
        <v>474</v>
      </c>
      <c r="B2139" t="str">
        <f>_xlfn.XLOOKUP(A2139,'Country Code &amp; Info'!A:A,'Country Code &amp; Info'!B:B)</f>
        <v>Brazil</v>
      </c>
      <c r="C2139" t="s">
        <v>626</v>
      </c>
      <c r="D2139" t="s">
        <v>625</v>
      </c>
      <c r="E2139" t="s">
        <v>624</v>
      </c>
      <c r="F2139" t="s">
        <v>623</v>
      </c>
      <c r="G2139">
        <v>2000</v>
      </c>
      <c r="H2139" s="6">
        <v>1952343.82310187</v>
      </c>
      <c r="I2139" s="5">
        <f t="shared" si="33"/>
        <v>4.3857527877000813E-2</v>
      </c>
    </row>
    <row r="2140" spans="1:9" x14ac:dyDescent="0.2">
      <c r="A2140" t="s">
        <v>474</v>
      </c>
      <c r="B2140" t="str">
        <f>_xlfn.XLOOKUP(A2140,'Country Code &amp; Info'!A:A,'Country Code &amp; Info'!B:B)</f>
        <v>Brazil</v>
      </c>
      <c r="C2140" t="s">
        <v>626</v>
      </c>
      <c r="D2140" t="s">
        <v>625</v>
      </c>
      <c r="E2140" t="s">
        <v>624</v>
      </c>
      <c r="F2140" t="s">
        <v>623</v>
      </c>
      <c r="G2140">
        <v>2001</v>
      </c>
      <c r="H2140" s="6">
        <v>1979341.8522125999</v>
      </c>
      <c r="I2140" s="5">
        <f t="shared" si="33"/>
        <v>1.3828521795836046E-2</v>
      </c>
    </row>
    <row r="2141" spans="1:9" x14ac:dyDescent="0.2">
      <c r="A2141" t="s">
        <v>474</v>
      </c>
      <c r="B2141" t="str">
        <f>_xlfn.XLOOKUP(A2141,'Country Code &amp; Info'!A:A,'Country Code &amp; Info'!B:B)</f>
        <v>Brazil</v>
      </c>
      <c r="C2141" t="s">
        <v>626</v>
      </c>
      <c r="D2141" t="s">
        <v>625</v>
      </c>
      <c r="E2141" t="s">
        <v>624</v>
      </c>
      <c r="F2141" t="s">
        <v>623</v>
      </c>
      <c r="G2141">
        <v>2002</v>
      </c>
      <c r="H2141" s="6">
        <v>2039791.22038274</v>
      </c>
      <c r="I2141" s="5">
        <f t="shared" si="33"/>
        <v>3.0540135400343837E-2</v>
      </c>
    </row>
    <row r="2142" spans="1:9" x14ac:dyDescent="0.2">
      <c r="A2142" t="s">
        <v>474</v>
      </c>
      <c r="B2142" t="str">
        <f>_xlfn.XLOOKUP(A2142,'Country Code &amp; Info'!A:A,'Country Code &amp; Info'!B:B)</f>
        <v>Brazil</v>
      </c>
      <c r="C2142" t="s">
        <v>626</v>
      </c>
      <c r="D2142" t="s">
        <v>625</v>
      </c>
      <c r="E2142" t="s">
        <v>624</v>
      </c>
      <c r="F2142" t="s">
        <v>623</v>
      </c>
      <c r="G2142">
        <v>2003</v>
      </c>
      <c r="H2142" s="6">
        <v>2063042.4309831399</v>
      </c>
      <c r="I2142" s="5">
        <f t="shared" si="33"/>
        <v>1.1398818843840752E-2</v>
      </c>
    </row>
    <row r="2143" spans="1:9" x14ac:dyDescent="0.2">
      <c r="A2143" t="s">
        <v>474</v>
      </c>
      <c r="B2143" t="str">
        <f>_xlfn.XLOOKUP(A2143,'Country Code &amp; Info'!A:A,'Country Code &amp; Info'!B:B)</f>
        <v>Brazil</v>
      </c>
      <c r="C2143" t="s">
        <v>626</v>
      </c>
      <c r="D2143" t="s">
        <v>625</v>
      </c>
      <c r="E2143" t="s">
        <v>624</v>
      </c>
      <c r="F2143" t="s">
        <v>623</v>
      </c>
      <c r="G2143">
        <v>2004</v>
      </c>
      <c r="H2143" s="6">
        <v>2181964.4464290701</v>
      </c>
      <c r="I2143" s="5">
        <f t="shared" si="33"/>
        <v>5.7643998814536301E-2</v>
      </c>
    </row>
    <row r="2144" spans="1:9" x14ac:dyDescent="0.2">
      <c r="A2144" t="s">
        <v>474</v>
      </c>
      <c r="B2144" t="str">
        <f>_xlfn.XLOOKUP(A2144,'Country Code &amp; Info'!A:A,'Country Code &amp; Info'!B:B)</f>
        <v>Brazil</v>
      </c>
      <c r="C2144" t="s">
        <v>626</v>
      </c>
      <c r="D2144" t="s">
        <v>625</v>
      </c>
      <c r="E2144" t="s">
        <v>624</v>
      </c>
      <c r="F2144" t="s">
        <v>623</v>
      </c>
      <c r="G2144">
        <v>2005</v>
      </c>
      <c r="H2144" s="6">
        <v>2251710.37026199</v>
      </c>
      <c r="I2144" s="5">
        <f t="shared" si="33"/>
        <v>3.1964738906293144E-2</v>
      </c>
    </row>
    <row r="2145" spans="1:9" x14ac:dyDescent="0.2">
      <c r="A2145" t="s">
        <v>474</v>
      </c>
      <c r="B2145" t="str">
        <f>_xlfn.XLOOKUP(A2145,'Country Code &amp; Info'!A:A,'Country Code &amp; Info'!B:B)</f>
        <v>Brazil</v>
      </c>
      <c r="C2145" t="s">
        <v>626</v>
      </c>
      <c r="D2145" t="s">
        <v>625</v>
      </c>
      <c r="E2145" t="s">
        <v>624</v>
      </c>
      <c r="F2145" t="s">
        <v>623</v>
      </c>
      <c r="G2145">
        <v>2006</v>
      </c>
      <c r="H2145" s="6">
        <v>2340817.4671617001</v>
      </c>
      <c r="I2145" s="5">
        <f t="shared" si="33"/>
        <v>3.9573072130649978E-2</v>
      </c>
    </row>
    <row r="2146" spans="1:9" x14ac:dyDescent="0.2">
      <c r="A2146" t="s">
        <v>474</v>
      </c>
      <c r="B2146" t="str">
        <f>_xlfn.XLOOKUP(A2146,'Country Code &amp; Info'!A:A,'Country Code &amp; Info'!B:B)</f>
        <v>Brazil</v>
      </c>
      <c r="C2146" t="s">
        <v>626</v>
      </c>
      <c r="D2146" t="s">
        <v>625</v>
      </c>
      <c r="E2146" t="s">
        <v>624</v>
      </c>
      <c r="F2146" t="s">
        <v>623</v>
      </c>
      <c r="G2146">
        <v>2007</v>
      </c>
      <c r="H2146" s="6">
        <v>2482678.8934594099</v>
      </c>
      <c r="I2146" s="5">
        <f t="shared" si="33"/>
        <v>6.0603369672271201E-2</v>
      </c>
    </row>
    <row r="2147" spans="1:9" x14ac:dyDescent="0.2">
      <c r="A2147" t="s">
        <v>474</v>
      </c>
      <c r="B2147" t="str">
        <f>_xlfn.XLOOKUP(A2147,'Country Code &amp; Info'!A:A,'Country Code &amp; Info'!B:B)</f>
        <v>Brazil</v>
      </c>
      <c r="C2147" t="s">
        <v>626</v>
      </c>
      <c r="D2147" t="s">
        <v>625</v>
      </c>
      <c r="E2147" t="s">
        <v>624</v>
      </c>
      <c r="F2147" t="s">
        <v>623</v>
      </c>
      <c r="G2147">
        <v>2008</v>
      </c>
      <c r="H2147" s="6">
        <v>2609068.6869356702</v>
      </c>
      <c r="I2147" s="5">
        <f t="shared" si="33"/>
        <v>5.0908634946401188E-2</v>
      </c>
    </row>
    <row r="2148" spans="1:9" x14ac:dyDescent="0.2">
      <c r="A2148" t="s">
        <v>474</v>
      </c>
      <c r="B2148" t="str">
        <f>_xlfn.XLOOKUP(A2148,'Country Code &amp; Info'!A:A,'Country Code &amp; Info'!B:B)</f>
        <v>Brazil</v>
      </c>
      <c r="C2148" t="s">
        <v>626</v>
      </c>
      <c r="D2148" t="s">
        <v>625</v>
      </c>
      <c r="E2148" t="s">
        <v>624</v>
      </c>
      <c r="F2148" t="s">
        <v>623</v>
      </c>
      <c r="G2148">
        <v>2009</v>
      </c>
      <c r="H2148" s="6">
        <v>2605786.8329627598</v>
      </c>
      <c r="I2148" s="5">
        <f t="shared" si="33"/>
        <v>-1.2578641525781142E-3</v>
      </c>
    </row>
    <row r="2149" spans="1:9" x14ac:dyDescent="0.2">
      <c r="A2149" t="s">
        <v>474</v>
      </c>
      <c r="B2149" t="str">
        <f>_xlfn.XLOOKUP(A2149,'Country Code &amp; Info'!A:A,'Country Code &amp; Info'!B:B)</f>
        <v>Brazil</v>
      </c>
      <c r="C2149" t="s">
        <v>626</v>
      </c>
      <c r="D2149" t="s">
        <v>625</v>
      </c>
      <c r="E2149" t="s">
        <v>624</v>
      </c>
      <c r="F2149" t="s">
        <v>623</v>
      </c>
      <c r="G2149">
        <v>2010</v>
      </c>
      <c r="H2149" s="6">
        <v>2802310.6837708298</v>
      </c>
      <c r="I2149" s="5">
        <f t="shared" si="33"/>
        <v>7.541823771694478E-2</v>
      </c>
    </row>
    <row r="2150" spans="1:9" x14ac:dyDescent="0.2">
      <c r="A2150" t="s">
        <v>474</v>
      </c>
      <c r="B2150" t="str">
        <f>_xlfn.XLOOKUP(A2150,'Country Code &amp; Info'!A:A,'Country Code &amp; Info'!B:B)</f>
        <v>Brazil</v>
      </c>
      <c r="C2150" t="s">
        <v>626</v>
      </c>
      <c r="D2150" t="s">
        <v>625</v>
      </c>
      <c r="E2150" t="s">
        <v>624</v>
      </c>
      <c r="F2150" t="s">
        <v>623</v>
      </c>
      <c r="G2150">
        <v>2011</v>
      </c>
      <c r="H2150" s="6">
        <v>2913990.4414192801</v>
      </c>
      <c r="I2150" s="5">
        <f t="shared" si="33"/>
        <v>3.9852739489317557E-2</v>
      </c>
    </row>
    <row r="2151" spans="1:9" x14ac:dyDescent="0.2">
      <c r="A2151" t="s">
        <v>474</v>
      </c>
      <c r="B2151" t="str">
        <f>_xlfn.XLOOKUP(A2151,'Country Code &amp; Info'!A:A,'Country Code &amp; Info'!B:B)</f>
        <v>Brazil</v>
      </c>
      <c r="C2151" t="s">
        <v>626</v>
      </c>
      <c r="D2151" t="s">
        <v>625</v>
      </c>
      <c r="E2151" t="s">
        <v>624</v>
      </c>
      <c r="F2151" t="s">
        <v>623</v>
      </c>
      <c r="G2151">
        <v>2012</v>
      </c>
      <c r="H2151" s="6">
        <v>2970320.7708050301</v>
      </c>
      <c r="I2151" s="5">
        <f t="shared" si="33"/>
        <v>1.9330993192384627E-2</v>
      </c>
    </row>
    <row r="2152" spans="1:9" x14ac:dyDescent="0.2">
      <c r="A2152" t="s">
        <v>474</v>
      </c>
      <c r="B2152" t="str">
        <f>_xlfn.XLOOKUP(A2152,'Country Code &amp; Info'!A:A,'Country Code &amp; Info'!B:B)</f>
        <v>Brazil</v>
      </c>
      <c r="C2152" t="s">
        <v>626</v>
      </c>
      <c r="D2152" t="s">
        <v>625</v>
      </c>
      <c r="E2152" t="s">
        <v>624</v>
      </c>
      <c r="F2152" t="s">
        <v>623</v>
      </c>
      <c r="G2152">
        <v>2013</v>
      </c>
      <c r="H2152" s="6">
        <v>3059736.4350795699</v>
      </c>
      <c r="I2152" s="5">
        <f t="shared" si="33"/>
        <v>3.0103033030437931E-2</v>
      </c>
    </row>
    <row r="2153" spans="1:9" x14ac:dyDescent="0.2">
      <c r="A2153" t="s">
        <v>474</v>
      </c>
      <c r="B2153" t="str">
        <f>_xlfn.XLOOKUP(A2153,'Country Code &amp; Info'!A:A,'Country Code &amp; Info'!B:B)</f>
        <v>Brazil</v>
      </c>
      <c r="C2153" t="s">
        <v>626</v>
      </c>
      <c r="D2153" t="s">
        <v>625</v>
      </c>
      <c r="E2153" t="s">
        <v>624</v>
      </c>
      <c r="F2153" t="s">
        <v>623</v>
      </c>
      <c r="G2153">
        <v>2014</v>
      </c>
      <c r="H2153" s="6">
        <v>3075286.1421602401</v>
      </c>
      <c r="I2153" s="5">
        <f t="shared" si="33"/>
        <v>5.082041349180999E-3</v>
      </c>
    </row>
    <row r="2154" spans="1:9" x14ac:dyDescent="0.2">
      <c r="A2154" t="s">
        <v>474</v>
      </c>
      <c r="B2154" t="str">
        <f>_xlfn.XLOOKUP(A2154,'Country Code &amp; Info'!A:A,'Country Code &amp; Info'!B:B)</f>
        <v>Brazil</v>
      </c>
      <c r="C2154" t="s">
        <v>626</v>
      </c>
      <c r="D2154" t="s">
        <v>625</v>
      </c>
      <c r="E2154" t="s">
        <v>624</v>
      </c>
      <c r="F2154" t="s">
        <v>623</v>
      </c>
      <c r="G2154">
        <v>2015</v>
      </c>
      <c r="H2154" s="6">
        <v>2966120.9226759002</v>
      </c>
      <c r="I2154" s="5">
        <f t="shared" si="33"/>
        <v>-3.5497581180415461E-2</v>
      </c>
    </row>
    <row r="2155" spans="1:9" x14ac:dyDescent="0.2">
      <c r="A2155" t="s">
        <v>474</v>
      </c>
      <c r="B2155" t="str">
        <f>_xlfn.XLOOKUP(A2155,'Country Code &amp; Info'!A:A,'Country Code &amp; Info'!B:B)</f>
        <v>Brazil</v>
      </c>
      <c r="C2155" t="s">
        <v>626</v>
      </c>
      <c r="D2155" t="s">
        <v>625</v>
      </c>
      <c r="E2155" t="s">
        <v>624</v>
      </c>
      <c r="F2155" t="s">
        <v>623</v>
      </c>
      <c r="G2155">
        <v>2016</v>
      </c>
      <c r="H2155" s="6">
        <v>2863250.8754687002</v>
      </c>
      <c r="I2155" s="5">
        <f t="shared" si="33"/>
        <v>-3.4681676805811135E-2</v>
      </c>
    </row>
    <row r="2156" spans="1:9" x14ac:dyDescent="0.2">
      <c r="A2156" t="s">
        <v>474</v>
      </c>
      <c r="B2156" t="str">
        <f>_xlfn.XLOOKUP(A2156,'Country Code &amp; Info'!A:A,'Country Code &amp; Info'!B:B)</f>
        <v>Brazil</v>
      </c>
      <c r="C2156" t="s">
        <v>626</v>
      </c>
      <c r="D2156" t="s">
        <v>625</v>
      </c>
      <c r="E2156" t="s">
        <v>624</v>
      </c>
      <c r="F2156" t="s">
        <v>623</v>
      </c>
      <c r="G2156">
        <v>2017</v>
      </c>
      <c r="H2156" s="6">
        <v>2891198.4765411299</v>
      </c>
      <c r="I2156" s="5">
        <f t="shared" si="33"/>
        <v>9.7607936879979817E-3</v>
      </c>
    </row>
    <row r="2157" spans="1:9" x14ac:dyDescent="0.2">
      <c r="A2157" t="s">
        <v>474</v>
      </c>
      <c r="B2157" t="str">
        <f>_xlfn.XLOOKUP(A2157,'Country Code &amp; Info'!A:A,'Country Code &amp; Info'!B:B)</f>
        <v>Brazil</v>
      </c>
      <c r="C2157" t="s">
        <v>626</v>
      </c>
      <c r="D2157" t="s">
        <v>625</v>
      </c>
      <c r="E2157" t="s">
        <v>624</v>
      </c>
      <c r="F2157" t="s">
        <v>623</v>
      </c>
      <c r="G2157">
        <v>2018</v>
      </c>
      <c r="H2157" s="6">
        <v>2947608.5068831001</v>
      </c>
      <c r="I2157" s="5">
        <f t="shared" si="33"/>
        <v>1.9510950493255796E-2</v>
      </c>
    </row>
    <row r="2158" spans="1:9" x14ac:dyDescent="0.2">
      <c r="A2158" t="s">
        <v>474</v>
      </c>
      <c r="B2158" t="str">
        <f>_xlfn.XLOOKUP(A2158,'Country Code &amp; Info'!A:A,'Country Code &amp; Info'!B:B)</f>
        <v>Brazil</v>
      </c>
      <c r="C2158" t="s">
        <v>626</v>
      </c>
      <c r="D2158" t="s">
        <v>625</v>
      </c>
      <c r="E2158" t="s">
        <v>624</v>
      </c>
      <c r="F2158" t="s">
        <v>623</v>
      </c>
      <c r="G2158">
        <v>2019</v>
      </c>
      <c r="H2158" s="6">
        <v>3031292.3196105198</v>
      </c>
      <c r="I2158" s="5">
        <f t="shared" si="33"/>
        <v>2.8390409558123331E-2</v>
      </c>
    </row>
    <row r="2159" spans="1:9" x14ac:dyDescent="0.2">
      <c r="A2159" t="s">
        <v>474</v>
      </c>
      <c r="B2159" t="str">
        <f>_xlfn.XLOOKUP(A2159,'Country Code &amp; Info'!A:A,'Country Code &amp; Info'!B:B)</f>
        <v>Brazil</v>
      </c>
      <c r="C2159" t="s">
        <v>626</v>
      </c>
      <c r="D2159" t="s">
        <v>625</v>
      </c>
      <c r="E2159" t="s">
        <v>624</v>
      </c>
      <c r="F2159" t="s">
        <v>623</v>
      </c>
      <c r="G2159">
        <v>2020</v>
      </c>
      <c r="H2159" s="6">
        <v>3172702</v>
      </c>
      <c r="I2159" s="5">
        <f t="shared" si="33"/>
        <v>4.664996492573481E-2</v>
      </c>
    </row>
    <row r="2160" spans="1:9" x14ac:dyDescent="0.2">
      <c r="A2160" t="s">
        <v>474</v>
      </c>
      <c r="B2160" t="str">
        <f>_xlfn.XLOOKUP(A2160,'Country Code &amp; Info'!A:A,'Country Code &amp; Info'!B:B)</f>
        <v>Brazil</v>
      </c>
      <c r="C2160" t="s">
        <v>626</v>
      </c>
      <c r="D2160" t="s">
        <v>625</v>
      </c>
      <c r="E2160" t="s">
        <v>624</v>
      </c>
      <c r="F2160" t="s">
        <v>623</v>
      </c>
      <c r="G2160">
        <v>2021</v>
      </c>
      <c r="H2160" s="6">
        <v>3306067</v>
      </c>
      <c r="I2160" s="5">
        <f t="shared" si="33"/>
        <v>4.2035148589435689E-2</v>
      </c>
    </row>
    <row r="2161" spans="1:9" x14ac:dyDescent="0.2">
      <c r="A2161" t="s">
        <v>474</v>
      </c>
      <c r="B2161" t="str">
        <f>_xlfn.XLOOKUP(A2161,'Country Code &amp; Info'!A:A,'Country Code &amp; Info'!B:B)</f>
        <v>Brazil</v>
      </c>
      <c r="C2161" t="s">
        <v>626</v>
      </c>
      <c r="D2161" t="s">
        <v>625</v>
      </c>
      <c r="E2161" t="s">
        <v>624</v>
      </c>
      <c r="F2161" t="s">
        <v>623</v>
      </c>
      <c r="G2161">
        <v>2022</v>
      </c>
      <c r="H2161" s="6">
        <v>3421463</v>
      </c>
      <c r="I2161" s="5">
        <f t="shared" si="33"/>
        <v>3.4904313796423336E-2</v>
      </c>
    </row>
    <row r="2162" spans="1:9" x14ac:dyDescent="0.2">
      <c r="A2162" t="s">
        <v>474</v>
      </c>
      <c r="B2162" t="str">
        <f>_xlfn.XLOOKUP(A2162,'Country Code &amp; Info'!A:A,'Country Code &amp; Info'!B:B)</f>
        <v>Brazil</v>
      </c>
      <c r="C2162" t="s">
        <v>626</v>
      </c>
      <c r="D2162" t="s">
        <v>625</v>
      </c>
      <c r="E2162" t="s">
        <v>624</v>
      </c>
      <c r="F2162" t="s">
        <v>623</v>
      </c>
      <c r="G2162">
        <v>2023</v>
      </c>
      <c r="H2162" s="6">
        <v>3521882</v>
      </c>
      <c r="I2162" s="5">
        <f t="shared" si="33"/>
        <v>2.9349725541383931E-2</v>
      </c>
    </row>
    <row r="2163" spans="1:9" x14ac:dyDescent="0.2">
      <c r="A2163" t="s">
        <v>474</v>
      </c>
      <c r="B2163" t="str">
        <f>_xlfn.XLOOKUP(A2163,'Country Code &amp; Info'!A:A,'Country Code &amp; Info'!B:B)</f>
        <v>Brazil</v>
      </c>
      <c r="C2163" t="s">
        <v>626</v>
      </c>
      <c r="D2163" t="s">
        <v>625</v>
      </c>
      <c r="E2163" t="s">
        <v>624</v>
      </c>
      <c r="F2163" t="s">
        <v>623</v>
      </c>
      <c r="G2163">
        <v>2024</v>
      </c>
      <c r="H2163" s="6">
        <v>3612608</v>
      </c>
      <c r="I2163" s="5">
        <f t="shared" si="33"/>
        <v>2.5760658647848045E-2</v>
      </c>
    </row>
    <row r="2164" spans="1:9" x14ac:dyDescent="0.2">
      <c r="A2164" t="s">
        <v>474</v>
      </c>
      <c r="B2164" t="str">
        <f>_xlfn.XLOOKUP(A2164,'Country Code &amp; Info'!A:A,'Country Code &amp; Info'!B:B)</f>
        <v>Brazil</v>
      </c>
      <c r="C2164" t="s">
        <v>626</v>
      </c>
      <c r="D2164" t="s">
        <v>625</v>
      </c>
      <c r="E2164" t="s">
        <v>624</v>
      </c>
      <c r="F2164" t="s">
        <v>623</v>
      </c>
      <c r="G2164">
        <v>2025</v>
      </c>
      <c r="H2164" s="6">
        <v>3698197</v>
      </c>
      <c r="I2164" s="5">
        <f t="shared" si="33"/>
        <v>2.3691748454302219E-2</v>
      </c>
    </row>
    <row r="2165" spans="1:9" x14ac:dyDescent="0.2">
      <c r="A2165" t="s">
        <v>474</v>
      </c>
      <c r="B2165" t="str">
        <f>_xlfn.XLOOKUP(A2165,'Country Code &amp; Info'!A:A,'Country Code &amp; Info'!B:B)</f>
        <v>Brazil</v>
      </c>
      <c r="C2165" t="s">
        <v>626</v>
      </c>
      <c r="D2165" t="s">
        <v>625</v>
      </c>
      <c r="E2165" t="s">
        <v>624</v>
      </c>
      <c r="F2165" t="s">
        <v>623</v>
      </c>
      <c r="G2165">
        <v>2026</v>
      </c>
      <c r="H2165" s="6">
        <v>3781108</v>
      </c>
      <c r="I2165" s="5">
        <f t="shared" si="33"/>
        <v>2.2419303244256561E-2</v>
      </c>
    </row>
    <row r="2166" spans="1:9" x14ac:dyDescent="0.2">
      <c r="A2166" t="s">
        <v>474</v>
      </c>
      <c r="B2166" t="str">
        <f>_xlfn.XLOOKUP(A2166,'Country Code &amp; Info'!A:A,'Country Code &amp; Info'!B:B)</f>
        <v>Brazil</v>
      </c>
      <c r="C2166" t="s">
        <v>626</v>
      </c>
      <c r="D2166" t="s">
        <v>625</v>
      </c>
      <c r="E2166" t="s">
        <v>624</v>
      </c>
      <c r="F2166" t="s">
        <v>623</v>
      </c>
      <c r="G2166">
        <v>2027</v>
      </c>
      <c r="H2166" s="6">
        <v>3862623</v>
      </c>
      <c r="I2166" s="5">
        <f t="shared" si="33"/>
        <v>2.1558495552097323E-2</v>
      </c>
    </row>
    <row r="2167" spans="1:9" x14ac:dyDescent="0.2">
      <c r="A2167" t="s">
        <v>474</v>
      </c>
      <c r="B2167" t="str">
        <f>_xlfn.XLOOKUP(A2167,'Country Code &amp; Info'!A:A,'Country Code &amp; Info'!B:B)</f>
        <v>Brazil</v>
      </c>
      <c r="C2167" t="s">
        <v>626</v>
      </c>
      <c r="D2167" t="s">
        <v>625</v>
      </c>
      <c r="E2167" t="s">
        <v>624</v>
      </c>
      <c r="F2167" t="s">
        <v>623</v>
      </c>
      <c r="G2167">
        <v>2028</v>
      </c>
      <c r="H2167" s="6">
        <v>3943587</v>
      </c>
      <c r="I2167" s="5">
        <f t="shared" si="33"/>
        <v>2.0960885905769278E-2</v>
      </c>
    </row>
    <row r="2168" spans="1:9" x14ac:dyDescent="0.2">
      <c r="A2168" t="s">
        <v>474</v>
      </c>
      <c r="B2168" t="str">
        <f>_xlfn.XLOOKUP(A2168,'Country Code &amp; Info'!A:A,'Country Code &amp; Info'!B:B)</f>
        <v>Brazil</v>
      </c>
      <c r="C2168" t="s">
        <v>626</v>
      </c>
      <c r="D2168" t="s">
        <v>625</v>
      </c>
      <c r="E2168" t="s">
        <v>624</v>
      </c>
      <c r="F2168" t="s">
        <v>623</v>
      </c>
      <c r="G2168">
        <v>2029</v>
      </c>
      <c r="H2168" s="6">
        <v>4024473</v>
      </c>
      <c r="I2168" s="5">
        <f t="shared" si="33"/>
        <v>2.0510768495788145E-2</v>
      </c>
    </row>
    <row r="2169" spans="1:9" x14ac:dyDescent="0.2">
      <c r="A2169" t="s">
        <v>474</v>
      </c>
      <c r="B2169" t="str">
        <f>_xlfn.XLOOKUP(A2169,'Country Code &amp; Info'!A:A,'Country Code &amp; Info'!B:B)</f>
        <v>Brazil</v>
      </c>
      <c r="C2169" t="s">
        <v>626</v>
      </c>
      <c r="D2169" t="s">
        <v>625</v>
      </c>
      <c r="E2169" t="s">
        <v>624</v>
      </c>
      <c r="F2169" t="s">
        <v>623</v>
      </c>
      <c r="G2169">
        <v>2030</v>
      </c>
      <c r="H2169" s="6">
        <v>4105555</v>
      </c>
      <c r="I2169" s="5">
        <f t="shared" si="33"/>
        <v>2.0147234184451079E-2</v>
      </c>
    </row>
    <row r="2170" spans="1:9" x14ac:dyDescent="0.2">
      <c r="A2170" t="s">
        <v>474</v>
      </c>
      <c r="B2170" t="str">
        <f>_xlfn.XLOOKUP(A2170,'Country Code &amp; Info'!A:A,'Country Code &amp; Info'!B:B)</f>
        <v>Brazil</v>
      </c>
      <c r="C2170" t="s">
        <v>626</v>
      </c>
      <c r="D2170" t="s">
        <v>625</v>
      </c>
      <c r="E2170" t="s">
        <v>624</v>
      </c>
      <c r="F2170" t="s">
        <v>623</v>
      </c>
      <c r="G2170">
        <v>2031</v>
      </c>
      <c r="H2170" s="6">
        <v>4187009</v>
      </c>
      <c r="I2170" s="5">
        <f t="shared" si="33"/>
        <v>1.9839948557503151E-2</v>
      </c>
    </row>
    <row r="2171" spans="1:9" x14ac:dyDescent="0.2">
      <c r="A2171" t="s">
        <v>474</v>
      </c>
      <c r="B2171" t="str">
        <f>_xlfn.XLOOKUP(A2171,'Country Code &amp; Info'!A:A,'Country Code &amp; Info'!B:B)</f>
        <v>Brazil</v>
      </c>
      <c r="C2171" t="s">
        <v>626</v>
      </c>
      <c r="D2171" t="s">
        <v>625</v>
      </c>
      <c r="E2171" t="s">
        <v>624</v>
      </c>
      <c r="F2171" t="s">
        <v>623</v>
      </c>
      <c r="G2171">
        <v>2032</v>
      </c>
      <c r="H2171" s="6">
        <v>4268939</v>
      </c>
      <c r="I2171" s="5">
        <f t="shared" si="33"/>
        <v>1.95676675163583E-2</v>
      </c>
    </row>
    <row r="2172" spans="1:9" x14ac:dyDescent="0.2">
      <c r="A2172" t="s">
        <v>474</v>
      </c>
      <c r="B2172" t="str">
        <f>_xlfn.XLOOKUP(A2172,'Country Code &amp; Info'!A:A,'Country Code &amp; Info'!B:B)</f>
        <v>Brazil</v>
      </c>
      <c r="C2172" t="s">
        <v>626</v>
      </c>
      <c r="D2172" t="s">
        <v>625</v>
      </c>
      <c r="E2172" t="s">
        <v>624</v>
      </c>
      <c r="F2172" t="s">
        <v>623</v>
      </c>
      <c r="G2172">
        <v>2033</v>
      </c>
      <c r="H2172" s="6">
        <v>4351404</v>
      </c>
      <c r="I2172" s="5">
        <f t="shared" si="33"/>
        <v>1.9317446325656018E-2</v>
      </c>
    </row>
    <row r="2173" spans="1:9" x14ac:dyDescent="0.2">
      <c r="A2173" t="s">
        <v>474</v>
      </c>
      <c r="B2173" t="str">
        <f>_xlfn.XLOOKUP(A2173,'Country Code &amp; Info'!A:A,'Country Code &amp; Info'!B:B)</f>
        <v>Brazil</v>
      </c>
      <c r="C2173" t="s">
        <v>626</v>
      </c>
      <c r="D2173" t="s">
        <v>625</v>
      </c>
      <c r="E2173" t="s">
        <v>624</v>
      </c>
      <c r="F2173" t="s">
        <v>623</v>
      </c>
      <c r="G2173">
        <v>2034</v>
      </c>
      <c r="H2173" s="6">
        <v>4434437</v>
      </c>
      <c r="I2173" s="5">
        <f t="shared" si="33"/>
        <v>1.9081887133440167E-2</v>
      </c>
    </row>
    <row r="2174" spans="1:9" x14ac:dyDescent="0.2">
      <c r="A2174" t="s">
        <v>474</v>
      </c>
      <c r="B2174" t="str">
        <f>_xlfn.XLOOKUP(A2174,'Country Code &amp; Info'!A:A,'Country Code &amp; Info'!B:B)</f>
        <v>Brazil</v>
      </c>
      <c r="C2174" t="s">
        <v>626</v>
      </c>
      <c r="D2174" t="s">
        <v>625</v>
      </c>
      <c r="E2174" t="s">
        <v>624</v>
      </c>
      <c r="F2174" t="s">
        <v>623</v>
      </c>
      <c r="G2174">
        <v>2035</v>
      </c>
      <c r="H2174" s="6">
        <v>4518042</v>
      </c>
      <c r="I2174" s="5">
        <f t="shared" si="33"/>
        <v>1.8853577128280286E-2</v>
      </c>
    </row>
    <row r="2175" spans="1:9" x14ac:dyDescent="0.2">
      <c r="A2175" t="s">
        <v>474</v>
      </c>
      <c r="B2175" t="str">
        <f>_xlfn.XLOOKUP(A2175,'Country Code &amp; Info'!A:A,'Country Code &amp; Info'!B:B)</f>
        <v>Brazil</v>
      </c>
      <c r="C2175" t="s">
        <v>626</v>
      </c>
      <c r="D2175" t="s">
        <v>625</v>
      </c>
      <c r="E2175" t="s">
        <v>624</v>
      </c>
      <c r="F2175" t="s">
        <v>623</v>
      </c>
      <c r="G2175">
        <v>2036</v>
      </c>
      <c r="H2175" s="6">
        <v>4602197</v>
      </c>
      <c r="I2175" s="5">
        <f t="shared" si="33"/>
        <v>1.8626431538263599E-2</v>
      </c>
    </row>
    <row r="2176" spans="1:9" x14ac:dyDescent="0.2">
      <c r="A2176" t="s">
        <v>474</v>
      </c>
      <c r="B2176" t="str">
        <f>_xlfn.XLOOKUP(A2176,'Country Code &amp; Info'!A:A,'Country Code &amp; Info'!B:B)</f>
        <v>Brazil</v>
      </c>
      <c r="C2176" t="s">
        <v>626</v>
      </c>
      <c r="D2176" t="s">
        <v>625</v>
      </c>
      <c r="E2176" t="s">
        <v>624</v>
      </c>
      <c r="F2176" t="s">
        <v>623</v>
      </c>
      <c r="G2176">
        <v>2037</v>
      </c>
      <c r="H2176" s="6">
        <v>4686827</v>
      </c>
      <c r="I2176" s="5">
        <f t="shared" si="33"/>
        <v>1.8389043319962273E-2</v>
      </c>
    </row>
    <row r="2177" spans="1:9" x14ac:dyDescent="0.2">
      <c r="A2177" t="s">
        <v>474</v>
      </c>
      <c r="B2177" t="str">
        <f>_xlfn.XLOOKUP(A2177,'Country Code &amp; Info'!A:A,'Country Code &amp; Info'!B:B)</f>
        <v>Brazil</v>
      </c>
      <c r="C2177" t="s">
        <v>626</v>
      </c>
      <c r="D2177" t="s">
        <v>625</v>
      </c>
      <c r="E2177" t="s">
        <v>624</v>
      </c>
      <c r="F2177" t="s">
        <v>623</v>
      </c>
      <c r="G2177">
        <v>2038</v>
      </c>
      <c r="H2177" s="6">
        <v>4771817</v>
      </c>
      <c r="I2177" s="5">
        <f t="shared" si="33"/>
        <v>1.8133803530618886E-2</v>
      </c>
    </row>
    <row r="2178" spans="1:9" x14ac:dyDescent="0.2">
      <c r="A2178" t="s">
        <v>474</v>
      </c>
      <c r="B2178" t="str">
        <f>_xlfn.XLOOKUP(A2178,'Country Code &amp; Info'!A:A,'Country Code &amp; Info'!B:B)</f>
        <v>Brazil</v>
      </c>
      <c r="C2178" t="s">
        <v>626</v>
      </c>
      <c r="D2178" t="s">
        <v>625</v>
      </c>
      <c r="E2178" t="s">
        <v>624</v>
      </c>
      <c r="F2178" t="s">
        <v>623</v>
      </c>
      <c r="G2178">
        <v>2039</v>
      </c>
      <c r="H2178" s="6">
        <v>4857036</v>
      </c>
      <c r="I2178" s="5">
        <f t="shared" si="33"/>
        <v>1.7858815625159119E-2</v>
      </c>
    </row>
    <row r="2179" spans="1:9" x14ac:dyDescent="0.2">
      <c r="A2179" t="s">
        <v>474</v>
      </c>
      <c r="B2179" t="str">
        <f>_xlfn.XLOOKUP(A2179,'Country Code &amp; Info'!A:A,'Country Code &amp; Info'!B:B)</f>
        <v>Brazil</v>
      </c>
      <c r="C2179" t="s">
        <v>626</v>
      </c>
      <c r="D2179" t="s">
        <v>625</v>
      </c>
      <c r="E2179" t="s">
        <v>624</v>
      </c>
      <c r="F2179" t="s">
        <v>623</v>
      </c>
      <c r="G2179">
        <v>2040</v>
      </c>
      <c r="H2179" s="6">
        <v>4942365</v>
      </c>
      <c r="I2179" s="5">
        <f t="shared" ref="I2179:I2242" si="34">IF(A2179=A2178, H2179/H2178-1, 0)</f>
        <v>1.7568121792796987E-2</v>
      </c>
    </row>
    <row r="2180" spans="1:9" x14ac:dyDescent="0.2">
      <c r="A2180" t="s">
        <v>474</v>
      </c>
      <c r="B2180" t="str">
        <f>_xlfn.XLOOKUP(A2180,'Country Code &amp; Info'!A:A,'Country Code &amp; Info'!B:B)</f>
        <v>Brazil</v>
      </c>
      <c r="C2180" t="s">
        <v>626</v>
      </c>
      <c r="D2180" t="s">
        <v>625</v>
      </c>
      <c r="E2180" t="s">
        <v>624</v>
      </c>
      <c r="F2180" t="s">
        <v>623</v>
      </c>
      <c r="G2180">
        <v>2041</v>
      </c>
      <c r="H2180" s="6">
        <v>5027705</v>
      </c>
      <c r="I2180" s="5">
        <f t="shared" si="34"/>
        <v>1.7267037137079111E-2</v>
      </c>
    </row>
    <row r="2181" spans="1:9" x14ac:dyDescent="0.2">
      <c r="A2181" t="s">
        <v>474</v>
      </c>
      <c r="B2181" t="str">
        <f>_xlfn.XLOOKUP(A2181,'Country Code &amp; Info'!A:A,'Country Code &amp; Info'!B:B)</f>
        <v>Brazil</v>
      </c>
      <c r="C2181" t="s">
        <v>626</v>
      </c>
      <c r="D2181" t="s">
        <v>625</v>
      </c>
      <c r="E2181" t="s">
        <v>624</v>
      </c>
      <c r="F2181" t="s">
        <v>623</v>
      </c>
      <c r="G2181">
        <v>2042</v>
      </c>
      <c r="H2181" s="6">
        <v>5112935</v>
      </c>
      <c r="I2181" s="5">
        <f t="shared" si="34"/>
        <v>1.6952068587954061E-2</v>
      </c>
    </row>
    <row r="2182" spans="1:9" x14ac:dyDescent="0.2">
      <c r="A2182" t="s">
        <v>474</v>
      </c>
      <c r="B2182" t="str">
        <f>_xlfn.XLOOKUP(A2182,'Country Code &amp; Info'!A:A,'Country Code &amp; Info'!B:B)</f>
        <v>Brazil</v>
      </c>
      <c r="C2182" t="s">
        <v>626</v>
      </c>
      <c r="D2182" t="s">
        <v>625</v>
      </c>
      <c r="E2182" t="s">
        <v>624</v>
      </c>
      <c r="F2182" t="s">
        <v>623</v>
      </c>
      <c r="G2182">
        <v>2043</v>
      </c>
      <c r="H2182" s="6">
        <v>5197929</v>
      </c>
      <c r="I2182" s="5">
        <f t="shared" si="34"/>
        <v>1.6623328870795318E-2</v>
      </c>
    </row>
    <row r="2183" spans="1:9" x14ac:dyDescent="0.2">
      <c r="A2183" t="s">
        <v>474</v>
      </c>
      <c r="B2183" t="str">
        <f>_xlfn.XLOOKUP(A2183,'Country Code &amp; Info'!A:A,'Country Code &amp; Info'!B:B)</f>
        <v>Brazil</v>
      </c>
      <c r="C2183" t="s">
        <v>626</v>
      </c>
      <c r="D2183" t="s">
        <v>625</v>
      </c>
      <c r="E2183" t="s">
        <v>624</v>
      </c>
      <c r="F2183" t="s">
        <v>623</v>
      </c>
      <c r="G2183">
        <v>2044</v>
      </c>
      <c r="H2183" s="6">
        <v>5282578</v>
      </c>
      <c r="I2183" s="5">
        <f t="shared" si="34"/>
        <v>1.6285139716221586E-2</v>
      </c>
    </row>
    <row r="2184" spans="1:9" x14ac:dyDescent="0.2">
      <c r="A2184" t="s">
        <v>474</v>
      </c>
      <c r="B2184" t="str">
        <f>_xlfn.XLOOKUP(A2184,'Country Code &amp; Info'!A:A,'Country Code &amp; Info'!B:B)</f>
        <v>Brazil</v>
      </c>
      <c r="C2184" t="s">
        <v>626</v>
      </c>
      <c r="D2184" t="s">
        <v>625</v>
      </c>
      <c r="E2184" t="s">
        <v>624</v>
      </c>
      <c r="F2184" t="s">
        <v>623</v>
      </c>
      <c r="G2184">
        <v>2045</v>
      </c>
      <c r="H2184" s="6">
        <v>5366815</v>
      </c>
      <c r="I2184" s="5">
        <f t="shared" si="34"/>
        <v>1.5946191423960032E-2</v>
      </c>
    </row>
    <row r="2185" spans="1:9" x14ac:dyDescent="0.2">
      <c r="A2185" t="s">
        <v>474</v>
      </c>
      <c r="B2185" t="str">
        <f>_xlfn.XLOOKUP(A2185,'Country Code &amp; Info'!A:A,'Country Code &amp; Info'!B:B)</f>
        <v>Brazil</v>
      </c>
      <c r="C2185" t="s">
        <v>626</v>
      </c>
      <c r="D2185" t="s">
        <v>625</v>
      </c>
      <c r="E2185" t="s">
        <v>624</v>
      </c>
      <c r="F2185" t="s">
        <v>623</v>
      </c>
      <c r="G2185">
        <v>2046</v>
      </c>
      <c r="H2185" s="6">
        <v>5450620</v>
      </c>
      <c r="I2185" s="5">
        <f t="shared" si="34"/>
        <v>1.5615406903349616E-2</v>
      </c>
    </row>
    <row r="2186" spans="1:9" x14ac:dyDescent="0.2">
      <c r="A2186" t="s">
        <v>474</v>
      </c>
      <c r="B2186" t="str">
        <f>_xlfn.XLOOKUP(A2186,'Country Code &amp; Info'!A:A,'Country Code &amp; Info'!B:B)</f>
        <v>Brazil</v>
      </c>
      <c r="C2186" t="s">
        <v>626</v>
      </c>
      <c r="D2186" t="s">
        <v>625</v>
      </c>
      <c r="E2186" t="s">
        <v>624</v>
      </c>
      <c r="F2186" t="s">
        <v>623</v>
      </c>
      <c r="G2186">
        <v>2047</v>
      </c>
      <c r="H2186" s="6">
        <v>5533673</v>
      </c>
      <c r="I2186" s="5">
        <f t="shared" si="34"/>
        <v>1.5237349145601708E-2</v>
      </c>
    </row>
    <row r="2187" spans="1:9" x14ac:dyDescent="0.2">
      <c r="A2187" t="s">
        <v>474</v>
      </c>
      <c r="B2187" t="str">
        <f>_xlfn.XLOOKUP(A2187,'Country Code &amp; Info'!A:A,'Country Code &amp; Info'!B:B)</f>
        <v>Brazil</v>
      </c>
      <c r="C2187" t="s">
        <v>626</v>
      </c>
      <c r="D2187" t="s">
        <v>625</v>
      </c>
      <c r="E2187" t="s">
        <v>624</v>
      </c>
      <c r="F2187" t="s">
        <v>623</v>
      </c>
      <c r="G2187">
        <v>2048</v>
      </c>
      <c r="H2187" s="6">
        <v>5615953</v>
      </c>
      <c r="I2187" s="5">
        <f t="shared" si="34"/>
        <v>1.4868966778485149E-2</v>
      </c>
    </row>
    <row r="2188" spans="1:9" x14ac:dyDescent="0.2">
      <c r="A2188" t="s">
        <v>474</v>
      </c>
      <c r="B2188" t="str">
        <f>_xlfn.XLOOKUP(A2188,'Country Code &amp; Info'!A:A,'Country Code &amp; Info'!B:B)</f>
        <v>Brazil</v>
      </c>
      <c r="C2188" t="s">
        <v>626</v>
      </c>
      <c r="D2188" t="s">
        <v>625</v>
      </c>
      <c r="E2188" t="s">
        <v>624</v>
      </c>
      <c r="F2188" t="s">
        <v>623</v>
      </c>
      <c r="G2188">
        <v>2049</v>
      </c>
      <c r="H2188" s="6">
        <v>5697475</v>
      </c>
      <c r="I2188" s="5">
        <f t="shared" si="34"/>
        <v>1.4516147125875234E-2</v>
      </c>
    </row>
    <row r="2189" spans="1:9" x14ac:dyDescent="0.2">
      <c r="A2189" t="s">
        <v>474</v>
      </c>
      <c r="B2189" t="str">
        <f>_xlfn.XLOOKUP(A2189,'Country Code &amp; Info'!A:A,'Country Code &amp; Info'!B:B)</f>
        <v>Brazil</v>
      </c>
      <c r="C2189" t="s">
        <v>626</v>
      </c>
      <c r="D2189" t="s">
        <v>625</v>
      </c>
      <c r="E2189" t="s">
        <v>624</v>
      </c>
      <c r="F2189" t="s">
        <v>623</v>
      </c>
      <c r="G2189">
        <v>2050</v>
      </c>
      <c r="H2189" s="6">
        <v>5778303</v>
      </c>
      <c r="I2189" s="5">
        <f t="shared" si="34"/>
        <v>1.4186635307745998E-2</v>
      </c>
    </row>
    <row r="2190" spans="1:9" x14ac:dyDescent="0.2">
      <c r="A2190" t="s">
        <v>474</v>
      </c>
      <c r="B2190" t="str">
        <f>_xlfn.XLOOKUP(A2190,'Country Code &amp; Info'!A:A,'Country Code &amp; Info'!B:B)</f>
        <v>Brazil</v>
      </c>
      <c r="C2190" t="s">
        <v>626</v>
      </c>
      <c r="D2190" t="s">
        <v>625</v>
      </c>
      <c r="E2190" t="s">
        <v>624</v>
      </c>
      <c r="F2190" t="s">
        <v>623</v>
      </c>
      <c r="G2190">
        <v>2051</v>
      </c>
      <c r="H2190" s="6">
        <v>5858528</v>
      </c>
      <c r="I2190" s="5">
        <f t="shared" si="34"/>
        <v>1.3883834059930766E-2</v>
      </c>
    </row>
    <row r="2191" spans="1:9" x14ac:dyDescent="0.2">
      <c r="A2191" t="s">
        <v>474</v>
      </c>
      <c r="B2191" t="str">
        <f>_xlfn.XLOOKUP(A2191,'Country Code &amp; Info'!A:A,'Country Code &amp; Info'!B:B)</f>
        <v>Brazil</v>
      </c>
      <c r="C2191" t="s">
        <v>626</v>
      </c>
      <c r="D2191" t="s">
        <v>625</v>
      </c>
      <c r="E2191" t="s">
        <v>624</v>
      </c>
      <c r="F2191" t="s">
        <v>623</v>
      </c>
      <c r="G2191">
        <v>2052</v>
      </c>
      <c r="H2191" s="6">
        <v>5938524</v>
      </c>
      <c r="I2191" s="5">
        <f t="shared" si="34"/>
        <v>1.365462450636068E-2</v>
      </c>
    </row>
    <row r="2192" spans="1:9" x14ac:dyDescent="0.2">
      <c r="A2192" t="s">
        <v>474</v>
      </c>
      <c r="B2192" t="str">
        <f>_xlfn.XLOOKUP(A2192,'Country Code &amp; Info'!A:A,'Country Code &amp; Info'!B:B)</f>
        <v>Brazil</v>
      </c>
      <c r="C2192" t="s">
        <v>626</v>
      </c>
      <c r="D2192" t="s">
        <v>625</v>
      </c>
      <c r="E2192" t="s">
        <v>624</v>
      </c>
      <c r="F2192" t="s">
        <v>623</v>
      </c>
      <c r="G2192">
        <v>2053</v>
      </c>
      <c r="H2192" s="6">
        <v>6018373</v>
      </c>
      <c r="I2192" s="5">
        <f t="shared" si="34"/>
        <v>1.3445933703391644E-2</v>
      </c>
    </row>
    <row r="2193" spans="1:9" x14ac:dyDescent="0.2">
      <c r="A2193" t="s">
        <v>474</v>
      </c>
      <c r="B2193" t="str">
        <f>_xlfn.XLOOKUP(A2193,'Country Code &amp; Info'!A:A,'Country Code &amp; Info'!B:B)</f>
        <v>Brazil</v>
      </c>
      <c r="C2193" t="s">
        <v>626</v>
      </c>
      <c r="D2193" t="s">
        <v>625</v>
      </c>
      <c r="E2193" t="s">
        <v>624</v>
      </c>
      <c r="F2193" t="s">
        <v>623</v>
      </c>
      <c r="G2193">
        <v>2054</v>
      </c>
      <c r="H2193" s="6">
        <v>6098192</v>
      </c>
      <c r="I2193" s="5">
        <f t="shared" si="34"/>
        <v>1.3262554514318126E-2</v>
      </c>
    </row>
    <row r="2194" spans="1:9" x14ac:dyDescent="0.2">
      <c r="A2194" t="s">
        <v>474</v>
      </c>
      <c r="B2194" t="str">
        <f>_xlfn.XLOOKUP(A2194,'Country Code &amp; Info'!A:A,'Country Code &amp; Info'!B:B)</f>
        <v>Brazil</v>
      </c>
      <c r="C2194" t="s">
        <v>626</v>
      </c>
      <c r="D2194" t="s">
        <v>625</v>
      </c>
      <c r="E2194" t="s">
        <v>624</v>
      </c>
      <c r="F2194" t="s">
        <v>623</v>
      </c>
      <c r="G2194">
        <v>2055</v>
      </c>
      <c r="H2194" s="6">
        <v>6178117</v>
      </c>
      <c r="I2194" s="5">
        <f t="shared" si="34"/>
        <v>1.3106343650708174E-2</v>
      </c>
    </row>
    <row r="2195" spans="1:9" x14ac:dyDescent="0.2">
      <c r="A2195" t="s">
        <v>474</v>
      </c>
      <c r="B2195" t="str">
        <f>_xlfn.XLOOKUP(A2195,'Country Code &amp; Info'!A:A,'Country Code &amp; Info'!B:B)</f>
        <v>Brazil</v>
      </c>
      <c r="C2195" t="s">
        <v>626</v>
      </c>
      <c r="D2195" t="s">
        <v>625</v>
      </c>
      <c r="E2195" t="s">
        <v>624</v>
      </c>
      <c r="F2195" t="s">
        <v>623</v>
      </c>
      <c r="G2195">
        <v>2056</v>
      </c>
      <c r="H2195" s="6">
        <v>6258249</v>
      </c>
      <c r="I2195" s="5">
        <f t="shared" si="34"/>
        <v>1.2970294994413267E-2</v>
      </c>
    </row>
    <row r="2196" spans="1:9" x14ac:dyDescent="0.2">
      <c r="A2196" t="s">
        <v>474</v>
      </c>
      <c r="B2196" t="str">
        <f>_xlfn.XLOOKUP(A2196,'Country Code &amp; Info'!A:A,'Country Code &amp; Info'!B:B)</f>
        <v>Brazil</v>
      </c>
      <c r="C2196" t="s">
        <v>626</v>
      </c>
      <c r="D2196" t="s">
        <v>625</v>
      </c>
      <c r="E2196" t="s">
        <v>624</v>
      </c>
      <c r="F2196" t="s">
        <v>623</v>
      </c>
      <c r="G2196">
        <v>2057</v>
      </c>
      <c r="H2196" s="6">
        <v>6338549</v>
      </c>
      <c r="I2196" s="5">
        <f t="shared" si="34"/>
        <v>1.2831065047108181E-2</v>
      </c>
    </row>
    <row r="2197" spans="1:9" x14ac:dyDescent="0.2">
      <c r="A2197" t="s">
        <v>474</v>
      </c>
      <c r="B2197" t="str">
        <f>_xlfn.XLOOKUP(A2197,'Country Code &amp; Info'!A:A,'Country Code &amp; Info'!B:B)</f>
        <v>Brazil</v>
      </c>
      <c r="C2197" t="s">
        <v>626</v>
      </c>
      <c r="D2197" t="s">
        <v>625</v>
      </c>
      <c r="E2197" t="s">
        <v>624</v>
      </c>
      <c r="F2197" t="s">
        <v>623</v>
      </c>
      <c r="G2197">
        <v>2058</v>
      </c>
      <c r="H2197" s="6">
        <v>6418891</v>
      </c>
      <c r="I2197" s="5">
        <f t="shared" si="34"/>
        <v>1.2675140635498794E-2</v>
      </c>
    </row>
    <row r="2198" spans="1:9" x14ac:dyDescent="0.2">
      <c r="A2198" t="s">
        <v>474</v>
      </c>
      <c r="B2198" t="str">
        <f>_xlfn.XLOOKUP(A2198,'Country Code &amp; Info'!A:A,'Country Code &amp; Info'!B:B)</f>
        <v>Brazil</v>
      </c>
      <c r="C2198" t="s">
        <v>626</v>
      </c>
      <c r="D2198" t="s">
        <v>625</v>
      </c>
      <c r="E2198" t="s">
        <v>624</v>
      </c>
      <c r="F2198" t="s">
        <v>623</v>
      </c>
      <c r="G2198">
        <v>2059</v>
      </c>
      <c r="H2198" s="6">
        <v>6499140</v>
      </c>
      <c r="I2198" s="5">
        <f t="shared" si="34"/>
        <v>1.2502003850821009E-2</v>
      </c>
    </row>
    <row r="2199" spans="1:9" x14ac:dyDescent="0.2">
      <c r="A2199" t="s">
        <v>474</v>
      </c>
      <c r="B2199" t="str">
        <f>_xlfn.XLOOKUP(A2199,'Country Code &amp; Info'!A:A,'Country Code &amp; Info'!B:B)</f>
        <v>Brazil</v>
      </c>
      <c r="C2199" t="s">
        <v>626</v>
      </c>
      <c r="D2199" t="s">
        <v>625</v>
      </c>
      <c r="E2199" t="s">
        <v>624</v>
      </c>
      <c r="F2199" t="s">
        <v>623</v>
      </c>
      <c r="G2199">
        <v>2060</v>
      </c>
      <c r="H2199" s="6">
        <v>6579206</v>
      </c>
      <c r="I2199" s="5">
        <f t="shared" si="34"/>
        <v>1.2319476115301375E-2</v>
      </c>
    </row>
    <row r="2200" spans="1:9" x14ac:dyDescent="0.2">
      <c r="A2200" t="s">
        <v>454</v>
      </c>
      <c r="B2200" t="str">
        <f>_xlfn.XLOOKUP(A2200,'Country Code &amp; Info'!A:A,'Country Code &amp; Info'!B:B)</f>
        <v>Chile</v>
      </c>
      <c r="C2200" t="s">
        <v>626</v>
      </c>
      <c r="D2200" t="s">
        <v>625</v>
      </c>
      <c r="E2200" t="s">
        <v>624</v>
      </c>
      <c r="F2200" t="s">
        <v>623</v>
      </c>
      <c r="G2200">
        <v>1990</v>
      </c>
      <c r="H2200" s="6">
        <v>107069.790786069</v>
      </c>
      <c r="I2200" s="5">
        <f t="shared" si="34"/>
        <v>0</v>
      </c>
    </row>
    <row r="2201" spans="1:9" x14ac:dyDescent="0.2">
      <c r="A2201" t="s">
        <v>454</v>
      </c>
      <c r="B2201" t="str">
        <f>_xlfn.XLOOKUP(A2201,'Country Code &amp; Info'!A:A,'Country Code &amp; Info'!B:B)</f>
        <v>Chile</v>
      </c>
      <c r="C2201" t="s">
        <v>626</v>
      </c>
      <c r="D2201" t="s">
        <v>625</v>
      </c>
      <c r="E2201" t="s">
        <v>624</v>
      </c>
      <c r="F2201" t="s">
        <v>623</v>
      </c>
      <c r="G2201">
        <v>1991</v>
      </c>
      <c r="H2201" s="6">
        <v>115603.146631761</v>
      </c>
      <c r="I2201" s="5">
        <f t="shared" si="34"/>
        <v>7.969900550886555E-2</v>
      </c>
    </row>
    <row r="2202" spans="1:9" x14ac:dyDescent="0.2">
      <c r="A2202" t="s">
        <v>454</v>
      </c>
      <c r="B2202" t="str">
        <f>_xlfn.XLOOKUP(A2202,'Country Code &amp; Info'!A:A,'Country Code &amp; Info'!B:B)</f>
        <v>Chile</v>
      </c>
      <c r="C2202" t="s">
        <v>626</v>
      </c>
      <c r="D2202" t="s">
        <v>625</v>
      </c>
      <c r="E2202" t="s">
        <v>624</v>
      </c>
      <c r="F2202" t="s">
        <v>623</v>
      </c>
      <c r="G2202">
        <v>1992</v>
      </c>
      <c r="H2202" s="6">
        <v>129796.928155692</v>
      </c>
      <c r="I2202" s="5">
        <f t="shared" si="34"/>
        <v>0.12278023511888891</v>
      </c>
    </row>
    <row r="2203" spans="1:9" x14ac:dyDescent="0.2">
      <c r="A2203" t="s">
        <v>454</v>
      </c>
      <c r="B2203" t="str">
        <f>_xlfn.XLOOKUP(A2203,'Country Code &amp; Info'!A:A,'Country Code &amp; Info'!B:B)</f>
        <v>Chile</v>
      </c>
      <c r="C2203" t="s">
        <v>626</v>
      </c>
      <c r="D2203" t="s">
        <v>625</v>
      </c>
      <c r="E2203" t="s">
        <v>624</v>
      </c>
      <c r="F2203" t="s">
        <v>623</v>
      </c>
      <c r="G2203">
        <v>1993</v>
      </c>
      <c r="H2203" s="6">
        <v>138864.88429817001</v>
      </c>
      <c r="I2203" s="5">
        <f t="shared" si="34"/>
        <v>6.9862640598095993E-2</v>
      </c>
    </row>
    <row r="2204" spans="1:9" x14ac:dyDescent="0.2">
      <c r="A2204" t="s">
        <v>454</v>
      </c>
      <c r="B2204" t="str">
        <f>_xlfn.XLOOKUP(A2204,'Country Code &amp; Info'!A:A,'Country Code &amp; Info'!B:B)</f>
        <v>Chile</v>
      </c>
      <c r="C2204" t="s">
        <v>626</v>
      </c>
      <c r="D2204" t="s">
        <v>625</v>
      </c>
      <c r="E2204" t="s">
        <v>624</v>
      </c>
      <c r="F2204" t="s">
        <v>623</v>
      </c>
      <c r="G2204">
        <v>1994</v>
      </c>
      <c r="H2204" s="6">
        <v>146791.45727146699</v>
      </c>
      <c r="I2204" s="5">
        <f t="shared" si="34"/>
        <v>5.7081190924244574E-2</v>
      </c>
    </row>
    <row r="2205" spans="1:9" x14ac:dyDescent="0.2">
      <c r="A2205" t="s">
        <v>454</v>
      </c>
      <c r="B2205" t="str">
        <f>_xlfn.XLOOKUP(A2205,'Country Code &amp; Info'!A:A,'Country Code &amp; Info'!B:B)</f>
        <v>Chile</v>
      </c>
      <c r="C2205" t="s">
        <v>626</v>
      </c>
      <c r="D2205" t="s">
        <v>625</v>
      </c>
      <c r="E2205" t="s">
        <v>624</v>
      </c>
      <c r="F2205" t="s">
        <v>623</v>
      </c>
      <c r="G2205">
        <v>1995</v>
      </c>
      <c r="H2205" s="6">
        <v>162391.83272683999</v>
      </c>
      <c r="I2205" s="5">
        <f t="shared" si="34"/>
        <v>0.10627577207386563</v>
      </c>
    </row>
    <row r="2206" spans="1:9" x14ac:dyDescent="0.2">
      <c r="A2206" t="s">
        <v>454</v>
      </c>
      <c r="B2206" t="str">
        <f>_xlfn.XLOOKUP(A2206,'Country Code &amp; Info'!A:A,'Country Code &amp; Info'!B:B)</f>
        <v>Chile</v>
      </c>
      <c r="C2206" t="s">
        <v>626</v>
      </c>
      <c r="D2206" t="s">
        <v>625</v>
      </c>
      <c r="E2206" t="s">
        <v>624</v>
      </c>
      <c r="F2206" t="s">
        <v>623</v>
      </c>
      <c r="G2206">
        <v>1996</v>
      </c>
      <c r="H2206" s="6">
        <v>174430.76137446999</v>
      </c>
      <c r="I2206" s="5">
        <f t="shared" si="34"/>
        <v>7.4135062370290106E-2</v>
      </c>
    </row>
    <row r="2207" spans="1:9" x14ac:dyDescent="0.2">
      <c r="A2207" t="s">
        <v>454</v>
      </c>
      <c r="B2207" t="str">
        <f>_xlfn.XLOOKUP(A2207,'Country Code &amp; Info'!A:A,'Country Code &amp; Info'!B:B)</f>
        <v>Chile</v>
      </c>
      <c r="C2207" t="s">
        <v>626</v>
      </c>
      <c r="D2207" t="s">
        <v>625</v>
      </c>
      <c r="E2207" t="s">
        <v>624</v>
      </c>
      <c r="F2207" t="s">
        <v>623</v>
      </c>
      <c r="G2207">
        <v>1997</v>
      </c>
      <c r="H2207" s="6">
        <v>187260.11577892699</v>
      </c>
      <c r="I2207" s="5">
        <f t="shared" si="34"/>
        <v>7.354983893531708E-2</v>
      </c>
    </row>
    <row r="2208" spans="1:9" x14ac:dyDescent="0.2">
      <c r="A2208" t="s">
        <v>454</v>
      </c>
      <c r="B2208" t="str">
        <f>_xlfn.XLOOKUP(A2208,'Country Code &amp; Info'!A:A,'Country Code &amp; Info'!B:B)</f>
        <v>Chile</v>
      </c>
      <c r="C2208" t="s">
        <v>626</v>
      </c>
      <c r="D2208" t="s">
        <v>625</v>
      </c>
      <c r="E2208" t="s">
        <v>624</v>
      </c>
      <c r="F2208" t="s">
        <v>623</v>
      </c>
      <c r="G2208">
        <v>1998</v>
      </c>
      <c r="H2208" s="6">
        <v>195612.277413323</v>
      </c>
      <c r="I2208" s="5">
        <f t="shared" si="34"/>
        <v>4.4601924972941243E-2</v>
      </c>
    </row>
    <row r="2209" spans="1:9" x14ac:dyDescent="0.2">
      <c r="A2209" t="s">
        <v>454</v>
      </c>
      <c r="B2209" t="str">
        <f>_xlfn.XLOOKUP(A2209,'Country Code &amp; Info'!A:A,'Country Code &amp; Info'!B:B)</f>
        <v>Chile</v>
      </c>
      <c r="C2209" t="s">
        <v>626</v>
      </c>
      <c r="D2209" t="s">
        <v>625</v>
      </c>
      <c r="E2209" t="s">
        <v>624</v>
      </c>
      <c r="F2209" t="s">
        <v>623</v>
      </c>
      <c r="G2209">
        <v>1999</v>
      </c>
      <c r="H2209" s="6">
        <v>194600.862343263</v>
      </c>
      <c r="I2209" s="5">
        <f t="shared" si="34"/>
        <v>-5.1705091491927035E-3</v>
      </c>
    </row>
    <row r="2210" spans="1:9" x14ac:dyDescent="0.2">
      <c r="A2210" t="s">
        <v>454</v>
      </c>
      <c r="B2210" t="str">
        <f>_xlfn.XLOOKUP(A2210,'Country Code &amp; Info'!A:A,'Country Code &amp; Info'!B:B)</f>
        <v>Chile</v>
      </c>
      <c r="C2210" t="s">
        <v>626</v>
      </c>
      <c r="D2210" t="s">
        <v>625</v>
      </c>
      <c r="E2210" t="s">
        <v>624</v>
      </c>
      <c r="F2210" t="s">
        <v>623</v>
      </c>
      <c r="G2210">
        <v>2000</v>
      </c>
      <c r="H2210" s="6">
        <v>205004.52977903301</v>
      </c>
      <c r="I2210" s="5">
        <f t="shared" si="34"/>
        <v>5.3461569031583389E-2</v>
      </c>
    </row>
    <row r="2211" spans="1:9" x14ac:dyDescent="0.2">
      <c r="A2211" t="s">
        <v>454</v>
      </c>
      <c r="B2211" t="str">
        <f>_xlfn.XLOOKUP(A2211,'Country Code &amp; Info'!A:A,'Country Code &amp; Info'!B:B)</f>
        <v>Chile</v>
      </c>
      <c r="C2211" t="s">
        <v>626</v>
      </c>
      <c r="D2211" t="s">
        <v>625</v>
      </c>
      <c r="E2211" t="s">
        <v>624</v>
      </c>
      <c r="F2211" t="s">
        <v>623</v>
      </c>
      <c r="G2211">
        <v>2001</v>
      </c>
      <c r="H2211" s="6">
        <v>211791.34908807999</v>
      </c>
      <c r="I2211" s="5">
        <f t="shared" si="34"/>
        <v>3.3105704134256175E-2</v>
      </c>
    </row>
    <row r="2212" spans="1:9" x14ac:dyDescent="0.2">
      <c r="A2212" t="s">
        <v>454</v>
      </c>
      <c r="B2212" t="str">
        <f>_xlfn.XLOOKUP(A2212,'Country Code &amp; Info'!A:A,'Country Code &amp; Info'!B:B)</f>
        <v>Chile</v>
      </c>
      <c r="C2212" t="s">
        <v>626</v>
      </c>
      <c r="D2212" t="s">
        <v>625</v>
      </c>
      <c r="E2212" t="s">
        <v>624</v>
      </c>
      <c r="F2212" t="s">
        <v>623</v>
      </c>
      <c r="G2212">
        <v>2002</v>
      </c>
      <c r="H2212" s="6">
        <v>218363.92686052999</v>
      </c>
      <c r="I2212" s="5">
        <f t="shared" si="34"/>
        <v>3.1033268359401234E-2</v>
      </c>
    </row>
    <row r="2213" spans="1:9" x14ac:dyDescent="0.2">
      <c r="A2213" t="s">
        <v>454</v>
      </c>
      <c r="B2213" t="str">
        <f>_xlfn.XLOOKUP(A2213,'Country Code &amp; Info'!A:A,'Country Code &amp; Info'!B:B)</f>
        <v>Chile</v>
      </c>
      <c r="C2213" t="s">
        <v>626</v>
      </c>
      <c r="D2213" t="s">
        <v>625</v>
      </c>
      <c r="E2213" t="s">
        <v>624</v>
      </c>
      <c r="F2213" t="s">
        <v>623</v>
      </c>
      <c r="G2213">
        <v>2003</v>
      </c>
      <c r="H2213" s="6">
        <v>227328.57157002401</v>
      </c>
      <c r="I2213" s="5">
        <f t="shared" si="34"/>
        <v>4.1053688850447356E-2</v>
      </c>
    </row>
    <row r="2214" spans="1:9" x14ac:dyDescent="0.2">
      <c r="A2214" t="s">
        <v>454</v>
      </c>
      <c r="B2214" t="str">
        <f>_xlfn.XLOOKUP(A2214,'Country Code &amp; Info'!A:A,'Country Code &amp; Info'!B:B)</f>
        <v>Chile</v>
      </c>
      <c r="C2214" t="s">
        <v>626</v>
      </c>
      <c r="D2214" t="s">
        <v>625</v>
      </c>
      <c r="E2214" t="s">
        <v>624</v>
      </c>
      <c r="F2214" t="s">
        <v>623</v>
      </c>
      <c r="G2214">
        <v>2004</v>
      </c>
      <c r="H2214" s="6">
        <v>243650.27907174299</v>
      </c>
      <c r="I2214" s="5">
        <f t="shared" si="34"/>
        <v>7.1797871200239394E-2</v>
      </c>
    </row>
    <row r="2215" spans="1:9" x14ac:dyDescent="0.2">
      <c r="A2215" t="s">
        <v>454</v>
      </c>
      <c r="B2215" t="str">
        <f>_xlfn.XLOOKUP(A2215,'Country Code &amp; Info'!A:A,'Country Code &amp; Info'!B:B)</f>
        <v>Chile</v>
      </c>
      <c r="C2215" t="s">
        <v>626</v>
      </c>
      <c r="D2215" t="s">
        <v>625</v>
      </c>
      <c r="E2215" t="s">
        <v>624</v>
      </c>
      <c r="F2215" t="s">
        <v>623</v>
      </c>
      <c r="G2215">
        <v>2005</v>
      </c>
      <c r="H2215" s="6">
        <v>257761.449751562</v>
      </c>
      <c r="I2215" s="5">
        <f t="shared" si="34"/>
        <v>5.7915676245394287E-2</v>
      </c>
    </row>
    <row r="2216" spans="1:9" x14ac:dyDescent="0.2">
      <c r="A2216" t="s">
        <v>454</v>
      </c>
      <c r="B2216" t="str">
        <f>_xlfn.XLOOKUP(A2216,'Country Code &amp; Info'!A:A,'Country Code &amp; Info'!B:B)</f>
        <v>Chile</v>
      </c>
      <c r="C2216" t="s">
        <v>626</v>
      </c>
      <c r="D2216" t="s">
        <v>625</v>
      </c>
      <c r="E2216" t="s">
        <v>624</v>
      </c>
      <c r="F2216" t="s">
        <v>623</v>
      </c>
      <c r="G2216">
        <v>2006</v>
      </c>
      <c r="H2216" s="6">
        <v>274047.00842589099</v>
      </c>
      <c r="I2216" s="5">
        <f t="shared" si="34"/>
        <v>6.3180738198149733E-2</v>
      </c>
    </row>
    <row r="2217" spans="1:9" x14ac:dyDescent="0.2">
      <c r="A2217" t="s">
        <v>454</v>
      </c>
      <c r="B2217" t="str">
        <f>_xlfn.XLOOKUP(A2217,'Country Code &amp; Info'!A:A,'Country Code &amp; Info'!B:B)</f>
        <v>Chile</v>
      </c>
      <c r="C2217" t="s">
        <v>626</v>
      </c>
      <c r="D2217" t="s">
        <v>625</v>
      </c>
      <c r="E2217" t="s">
        <v>624</v>
      </c>
      <c r="F2217" t="s">
        <v>623</v>
      </c>
      <c r="G2217">
        <v>2007</v>
      </c>
      <c r="H2217" s="6">
        <v>287520.82746347302</v>
      </c>
      <c r="I2217" s="5">
        <f t="shared" si="34"/>
        <v>4.9166086924191665E-2</v>
      </c>
    </row>
    <row r="2218" spans="1:9" x14ac:dyDescent="0.2">
      <c r="A2218" t="s">
        <v>454</v>
      </c>
      <c r="B2218" t="str">
        <f>_xlfn.XLOOKUP(A2218,'Country Code &amp; Info'!A:A,'Country Code &amp; Info'!B:B)</f>
        <v>Chile</v>
      </c>
      <c r="C2218" t="s">
        <v>626</v>
      </c>
      <c r="D2218" t="s">
        <v>625</v>
      </c>
      <c r="E2218" t="s">
        <v>624</v>
      </c>
      <c r="F2218" t="s">
        <v>623</v>
      </c>
      <c r="G2218">
        <v>2008</v>
      </c>
      <c r="H2218" s="6">
        <v>297555.24683122803</v>
      </c>
      <c r="I2218" s="5">
        <f t="shared" si="34"/>
        <v>3.4899799977202717E-2</v>
      </c>
    </row>
    <row r="2219" spans="1:9" x14ac:dyDescent="0.2">
      <c r="A2219" t="s">
        <v>454</v>
      </c>
      <c r="B2219" t="str">
        <f>_xlfn.XLOOKUP(A2219,'Country Code &amp; Info'!A:A,'Country Code &amp; Info'!B:B)</f>
        <v>Chile</v>
      </c>
      <c r="C2219" t="s">
        <v>626</v>
      </c>
      <c r="D2219" t="s">
        <v>625</v>
      </c>
      <c r="E2219" t="s">
        <v>624</v>
      </c>
      <c r="F2219" t="s">
        <v>623</v>
      </c>
      <c r="G2219">
        <v>2009</v>
      </c>
      <c r="H2219" s="6">
        <v>292929.13832044002</v>
      </c>
      <c r="I2219" s="5">
        <f t="shared" si="34"/>
        <v>-1.5547057429008859E-2</v>
      </c>
    </row>
    <row r="2220" spans="1:9" x14ac:dyDescent="0.2">
      <c r="A2220" t="s">
        <v>454</v>
      </c>
      <c r="B2220" t="str">
        <f>_xlfn.XLOOKUP(A2220,'Country Code &amp; Info'!A:A,'Country Code &amp; Info'!B:B)</f>
        <v>Chile</v>
      </c>
      <c r="C2220" t="s">
        <v>626</v>
      </c>
      <c r="D2220" t="s">
        <v>625</v>
      </c>
      <c r="E2220" t="s">
        <v>624</v>
      </c>
      <c r="F2220" t="s">
        <v>623</v>
      </c>
      <c r="G2220">
        <v>2010</v>
      </c>
      <c r="H2220" s="6">
        <v>310169.61168104003</v>
      </c>
      <c r="I2220" s="5">
        <f t="shared" si="34"/>
        <v>5.8855440122656422E-2</v>
      </c>
    </row>
    <row r="2221" spans="1:9" x14ac:dyDescent="0.2">
      <c r="A2221" t="s">
        <v>454</v>
      </c>
      <c r="B2221" t="str">
        <f>_xlfn.XLOOKUP(A2221,'Country Code &amp; Info'!A:A,'Country Code &amp; Info'!B:B)</f>
        <v>Chile</v>
      </c>
      <c r="C2221" t="s">
        <v>626</v>
      </c>
      <c r="D2221" t="s">
        <v>625</v>
      </c>
      <c r="E2221" t="s">
        <v>624</v>
      </c>
      <c r="F2221" t="s">
        <v>623</v>
      </c>
      <c r="G2221">
        <v>2011</v>
      </c>
      <c r="H2221" s="6">
        <v>328898.31868501898</v>
      </c>
      <c r="I2221" s="5">
        <f t="shared" si="34"/>
        <v>6.0382146730861619E-2</v>
      </c>
    </row>
    <row r="2222" spans="1:9" x14ac:dyDescent="0.2">
      <c r="A2222" t="s">
        <v>454</v>
      </c>
      <c r="B2222" t="str">
        <f>_xlfn.XLOOKUP(A2222,'Country Code &amp; Info'!A:A,'Country Code &amp; Info'!B:B)</f>
        <v>Chile</v>
      </c>
      <c r="C2222" t="s">
        <v>626</v>
      </c>
      <c r="D2222" t="s">
        <v>625</v>
      </c>
      <c r="E2222" t="s">
        <v>624</v>
      </c>
      <c r="F2222" t="s">
        <v>623</v>
      </c>
      <c r="G2222">
        <v>2012</v>
      </c>
      <c r="H2222" s="6">
        <v>346622.75035643199</v>
      </c>
      <c r="I2222" s="5">
        <f t="shared" si="34"/>
        <v>5.3890307929446823E-2</v>
      </c>
    </row>
    <row r="2223" spans="1:9" x14ac:dyDescent="0.2">
      <c r="A2223" t="s">
        <v>454</v>
      </c>
      <c r="B2223" t="str">
        <f>_xlfn.XLOOKUP(A2223,'Country Code &amp; Info'!A:A,'Country Code &amp; Info'!B:B)</f>
        <v>Chile</v>
      </c>
      <c r="C2223" t="s">
        <v>626</v>
      </c>
      <c r="D2223" t="s">
        <v>625</v>
      </c>
      <c r="E2223" t="s">
        <v>624</v>
      </c>
      <c r="F2223" t="s">
        <v>623</v>
      </c>
      <c r="G2223">
        <v>2013</v>
      </c>
      <c r="H2223" s="6">
        <v>360810.37857453403</v>
      </c>
      <c r="I2223" s="5">
        <f t="shared" si="34"/>
        <v>4.0931035840875651E-2</v>
      </c>
    </row>
    <row r="2224" spans="1:9" x14ac:dyDescent="0.2">
      <c r="A2224" t="s">
        <v>454</v>
      </c>
      <c r="B2224" t="str">
        <f>_xlfn.XLOOKUP(A2224,'Country Code &amp; Info'!A:A,'Country Code &amp; Info'!B:B)</f>
        <v>Chile</v>
      </c>
      <c r="C2224" t="s">
        <v>626</v>
      </c>
      <c r="D2224" t="s">
        <v>625</v>
      </c>
      <c r="E2224" t="s">
        <v>624</v>
      </c>
      <c r="F2224" t="s">
        <v>623</v>
      </c>
      <c r="G2224">
        <v>2014</v>
      </c>
      <c r="H2224" s="6">
        <v>367129.79358984</v>
      </c>
      <c r="I2224" s="5">
        <f t="shared" si="34"/>
        <v>1.7514504544664966E-2</v>
      </c>
    </row>
    <row r="2225" spans="1:9" x14ac:dyDescent="0.2">
      <c r="A2225" t="s">
        <v>454</v>
      </c>
      <c r="B2225" t="str">
        <f>_xlfn.XLOOKUP(A2225,'Country Code &amp; Info'!A:A,'Country Code &amp; Info'!B:B)</f>
        <v>Chile</v>
      </c>
      <c r="C2225" t="s">
        <v>626</v>
      </c>
      <c r="D2225" t="s">
        <v>625</v>
      </c>
      <c r="E2225" t="s">
        <v>624</v>
      </c>
      <c r="F2225" t="s">
        <v>623</v>
      </c>
      <c r="G2225">
        <v>2015</v>
      </c>
      <c r="H2225" s="6">
        <v>375521.44399714802</v>
      </c>
      <c r="I2225" s="5">
        <f t="shared" si="34"/>
        <v>2.2857448656654622E-2</v>
      </c>
    </row>
    <row r="2226" spans="1:9" x14ac:dyDescent="0.2">
      <c r="A2226" t="s">
        <v>454</v>
      </c>
      <c r="B2226" t="str">
        <f>_xlfn.XLOOKUP(A2226,'Country Code &amp; Info'!A:A,'Country Code &amp; Info'!B:B)</f>
        <v>Chile</v>
      </c>
      <c r="C2226" t="s">
        <v>626</v>
      </c>
      <c r="D2226" t="s">
        <v>625</v>
      </c>
      <c r="E2226" t="s">
        <v>624</v>
      </c>
      <c r="F2226" t="s">
        <v>623</v>
      </c>
      <c r="G2226">
        <v>2016</v>
      </c>
      <c r="H2226" s="6">
        <v>379992.11053506797</v>
      </c>
      <c r="I2226" s="5">
        <f t="shared" si="34"/>
        <v>1.1905223015583388E-2</v>
      </c>
    </row>
    <row r="2227" spans="1:9" x14ac:dyDescent="0.2">
      <c r="A2227" t="s">
        <v>454</v>
      </c>
      <c r="B2227" t="str">
        <f>_xlfn.XLOOKUP(A2227,'Country Code &amp; Info'!A:A,'Country Code &amp; Info'!B:B)</f>
        <v>Chile</v>
      </c>
      <c r="C2227" t="s">
        <v>626</v>
      </c>
      <c r="D2227" t="s">
        <v>625</v>
      </c>
      <c r="E2227" t="s">
        <v>624</v>
      </c>
      <c r="F2227" t="s">
        <v>623</v>
      </c>
      <c r="G2227">
        <v>2017</v>
      </c>
      <c r="H2227" s="6">
        <v>386238.348875948</v>
      </c>
      <c r="I2227" s="5">
        <f t="shared" si="34"/>
        <v>1.6437810595816504E-2</v>
      </c>
    </row>
    <row r="2228" spans="1:9" x14ac:dyDescent="0.2">
      <c r="A2228" t="s">
        <v>454</v>
      </c>
      <c r="B2228" t="str">
        <f>_xlfn.XLOOKUP(A2228,'Country Code &amp; Info'!A:A,'Country Code &amp; Info'!B:B)</f>
        <v>Chile</v>
      </c>
      <c r="C2228" t="s">
        <v>626</v>
      </c>
      <c r="D2228" t="s">
        <v>625</v>
      </c>
      <c r="E2228" t="s">
        <v>624</v>
      </c>
      <c r="F2228" t="s">
        <v>623</v>
      </c>
      <c r="G2228">
        <v>2018</v>
      </c>
      <c r="H2228" s="6">
        <v>400047.279919967</v>
      </c>
      <c r="I2228" s="5">
        <f t="shared" si="34"/>
        <v>3.5752356243771599E-2</v>
      </c>
    </row>
    <row r="2229" spans="1:9" x14ac:dyDescent="0.2">
      <c r="A2229" t="s">
        <v>454</v>
      </c>
      <c r="B2229" t="str">
        <f>_xlfn.XLOOKUP(A2229,'Country Code &amp; Info'!A:A,'Country Code &amp; Info'!B:B)</f>
        <v>Chile</v>
      </c>
      <c r="C2229" t="s">
        <v>626</v>
      </c>
      <c r="D2229" t="s">
        <v>625</v>
      </c>
      <c r="E2229" t="s">
        <v>624</v>
      </c>
      <c r="F2229" t="s">
        <v>623</v>
      </c>
      <c r="G2229">
        <v>2019</v>
      </c>
      <c r="H2229" s="6">
        <v>414494.044558428</v>
      </c>
      <c r="I2229" s="5">
        <f t="shared" si="34"/>
        <v>3.6112643088964891E-2</v>
      </c>
    </row>
    <row r="2230" spans="1:9" x14ac:dyDescent="0.2">
      <c r="A2230" t="s">
        <v>454</v>
      </c>
      <c r="B2230" t="str">
        <f>_xlfn.XLOOKUP(A2230,'Country Code &amp; Info'!A:A,'Country Code &amp; Info'!B:B)</f>
        <v>Chile</v>
      </c>
      <c r="C2230" t="s">
        <v>626</v>
      </c>
      <c r="D2230" t="s">
        <v>625</v>
      </c>
      <c r="E2230" t="s">
        <v>624</v>
      </c>
      <c r="F2230" t="s">
        <v>623</v>
      </c>
      <c r="G2230">
        <v>2020</v>
      </c>
      <c r="H2230" s="6">
        <v>426878.3</v>
      </c>
      <c r="I2230" s="5">
        <f t="shared" si="34"/>
        <v>2.9878005737730806E-2</v>
      </c>
    </row>
    <row r="2231" spans="1:9" x14ac:dyDescent="0.2">
      <c r="A2231" t="s">
        <v>454</v>
      </c>
      <c r="B2231" t="str">
        <f>_xlfn.XLOOKUP(A2231,'Country Code &amp; Info'!A:A,'Country Code &amp; Info'!B:B)</f>
        <v>Chile</v>
      </c>
      <c r="C2231" t="s">
        <v>626</v>
      </c>
      <c r="D2231" t="s">
        <v>625</v>
      </c>
      <c r="E2231" t="s">
        <v>624</v>
      </c>
      <c r="F2231" t="s">
        <v>623</v>
      </c>
      <c r="G2231">
        <v>2021</v>
      </c>
      <c r="H2231" s="6">
        <v>438277.7</v>
      </c>
      <c r="I2231" s="5">
        <f t="shared" si="34"/>
        <v>2.6704098100090778E-2</v>
      </c>
    </row>
    <row r="2232" spans="1:9" x14ac:dyDescent="0.2">
      <c r="A2232" t="s">
        <v>454</v>
      </c>
      <c r="B2232" t="str">
        <f>_xlfn.XLOOKUP(A2232,'Country Code &amp; Info'!A:A,'Country Code &amp; Info'!B:B)</f>
        <v>Chile</v>
      </c>
      <c r="C2232" t="s">
        <v>626</v>
      </c>
      <c r="D2232" t="s">
        <v>625</v>
      </c>
      <c r="E2232" t="s">
        <v>624</v>
      </c>
      <c r="F2232" t="s">
        <v>623</v>
      </c>
      <c r="G2232">
        <v>2022</v>
      </c>
      <c r="H2232" s="6">
        <v>449363.4</v>
      </c>
      <c r="I2232" s="5">
        <f t="shared" si="34"/>
        <v>2.5293780632690277E-2</v>
      </c>
    </row>
    <row r="2233" spans="1:9" x14ac:dyDescent="0.2">
      <c r="A2233" t="s">
        <v>454</v>
      </c>
      <c r="B2233" t="str">
        <f>_xlfn.XLOOKUP(A2233,'Country Code &amp; Info'!A:A,'Country Code &amp; Info'!B:B)</f>
        <v>Chile</v>
      </c>
      <c r="C2233" t="s">
        <v>626</v>
      </c>
      <c r="D2233" t="s">
        <v>625</v>
      </c>
      <c r="E2233" t="s">
        <v>624</v>
      </c>
      <c r="F2233" t="s">
        <v>623</v>
      </c>
      <c r="G2233">
        <v>2023</v>
      </c>
      <c r="H2233" s="6">
        <v>460301.5</v>
      </c>
      <c r="I2233" s="5">
        <f t="shared" si="34"/>
        <v>2.4341323748217958E-2</v>
      </c>
    </row>
    <row r="2234" spans="1:9" x14ac:dyDescent="0.2">
      <c r="A2234" t="s">
        <v>454</v>
      </c>
      <c r="B2234" t="str">
        <f>_xlfn.XLOOKUP(A2234,'Country Code &amp; Info'!A:A,'Country Code &amp; Info'!B:B)</f>
        <v>Chile</v>
      </c>
      <c r="C2234" t="s">
        <v>626</v>
      </c>
      <c r="D2234" t="s">
        <v>625</v>
      </c>
      <c r="E2234" t="s">
        <v>624</v>
      </c>
      <c r="F2234" t="s">
        <v>623</v>
      </c>
      <c r="G2234">
        <v>2024</v>
      </c>
      <c r="H2234" s="6">
        <v>471220.7</v>
      </c>
      <c r="I2234" s="5">
        <f t="shared" si="34"/>
        <v>2.3721843183218017E-2</v>
      </c>
    </row>
    <row r="2235" spans="1:9" x14ac:dyDescent="0.2">
      <c r="A2235" t="s">
        <v>454</v>
      </c>
      <c r="B2235" t="str">
        <f>_xlfn.XLOOKUP(A2235,'Country Code &amp; Info'!A:A,'Country Code &amp; Info'!B:B)</f>
        <v>Chile</v>
      </c>
      <c r="C2235" t="s">
        <v>626</v>
      </c>
      <c r="D2235" t="s">
        <v>625</v>
      </c>
      <c r="E2235" t="s">
        <v>624</v>
      </c>
      <c r="F2235" t="s">
        <v>623</v>
      </c>
      <c r="G2235">
        <v>2025</v>
      </c>
      <c r="H2235" s="6">
        <v>482235.6</v>
      </c>
      <c r="I2235" s="5">
        <f t="shared" si="34"/>
        <v>2.3375246460946908E-2</v>
      </c>
    </row>
    <row r="2236" spans="1:9" x14ac:dyDescent="0.2">
      <c r="A2236" t="s">
        <v>454</v>
      </c>
      <c r="B2236" t="str">
        <f>_xlfn.XLOOKUP(A2236,'Country Code &amp; Info'!A:A,'Country Code &amp; Info'!B:B)</f>
        <v>Chile</v>
      </c>
      <c r="C2236" t="s">
        <v>626</v>
      </c>
      <c r="D2236" t="s">
        <v>625</v>
      </c>
      <c r="E2236" t="s">
        <v>624</v>
      </c>
      <c r="F2236" t="s">
        <v>623</v>
      </c>
      <c r="G2236">
        <v>2026</v>
      </c>
      <c r="H2236" s="6">
        <v>493329.1</v>
      </c>
      <c r="I2236" s="5">
        <f t="shared" si="34"/>
        <v>2.3004315732807701E-2</v>
      </c>
    </row>
    <row r="2237" spans="1:9" x14ac:dyDescent="0.2">
      <c r="A2237" t="s">
        <v>454</v>
      </c>
      <c r="B2237" t="str">
        <f>_xlfn.XLOOKUP(A2237,'Country Code &amp; Info'!A:A,'Country Code &amp; Info'!B:B)</f>
        <v>Chile</v>
      </c>
      <c r="C2237" t="s">
        <v>626</v>
      </c>
      <c r="D2237" t="s">
        <v>625</v>
      </c>
      <c r="E2237" t="s">
        <v>624</v>
      </c>
      <c r="F2237" t="s">
        <v>623</v>
      </c>
      <c r="G2237">
        <v>2027</v>
      </c>
      <c r="H2237" s="6">
        <v>504529.5</v>
      </c>
      <c r="I2237" s="5">
        <f t="shared" si="34"/>
        <v>2.270370833587565E-2</v>
      </c>
    </row>
    <row r="2238" spans="1:9" x14ac:dyDescent="0.2">
      <c r="A2238" t="s">
        <v>454</v>
      </c>
      <c r="B2238" t="str">
        <f>_xlfn.XLOOKUP(A2238,'Country Code &amp; Info'!A:A,'Country Code &amp; Info'!B:B)</f>
        <v>Chile</v>
      </c>
      <c r="C2238" t="s">
        <v>626</v>
      </c>
      <c r="D2238" t="s">
        <v>625</v>
      </c>
      <c r="E2238" t="s">
        <v>624</v>
      </c>
      <c r="F2238" t="s">
        <v>623</v>
      </c>
      <c r="G2238">
        <v>2028</v>
      </c>
      <c r="H2238" s="6">
        <v>515831.3</v>
      </c>
      <c r="I2238" s="5">
        <f t="shared" si="34"/>
        <v>2.2400672309547787E-2</v>
      </c>
    </row>
    <row r="2239" spans="1:9" x14ac:dyDescent="0.2">
      <c r="A2239" t="s">
        <v>454</v>
      </c>
      <c r="B2239" t="str">
        <f>_xlfn.XLOOKUP(A2239,'Country Code &amp; Info'!A:A,'Country Code &amp; Info'!B:B)</f>
        <v>Chile</v>
      </c>
      <c r="C2239" t="s">
        <v>626</v>
      </c>
      <c r="D2239" t="s">
        <v>625</v>
      </c>
      <c r="E2239" t="s">
        <v>624</v>
      </c>
      <c r="F2239" t="s">
        <v>623</v>
      </c>
      <c r="G2239">
        <v>2029</v>
      </c>
      <c r="H2239" s="6">
        <v>527232.30000000005</v>
      </c>
      <c r="I2239" s="5">
        <f t="shared" si="34"/>
        <v>2.210218728487412E-2</v>
      </c>
    </row>
    <row r="2240" spans="1:9" x14ac:dyDescent="0.2">
      <c r="A2240" t="s">
        <v>454</v>
      </c>
      <c r="B2240" t="str">
        <f>_xlfn.XLOOKUP(A2240,'Country Code &amp; Info'!A:A,'Country Code &amp; Info'!B:B)</f>
        <v>Chile</v>
      </c>
      <c r="C2240" t="s">
        <v>626</v>
      </c>
      <c r="D2240" t="s">
        <v>625</v>
      </c>
      <c r="E2240" t="s">
        <v>624</v>
      </c>
      <c r="F2240" t="s">
        <v>623</v>
      </c>
      <c r="G2240">
        <v>2030</v>
      </c>
      <c r="H2240" s="6">
        <v>538732</v>
      </c>
      <c r="I2240" s="5">
        <f t="shared" si="34"/>
        <v>2.18114481984506E-2</v>
      </c>
    </row>
    <row r="2241" spans="1:9" x14ac:dyDescent="0.2">
      <c r="A2241" t="s">
        <v>454</v>
      </c>
      <c r="B2241" t="str">
        <f>_xlfn.XLOOKUP(A2241,'Country Code &amp; Info'!A:A,'Country Code &amp; Info'!B:B)</f>
        <v>Chile</v>
      </c>
      <c r="C2241" t="s">
        <v>626</v>
      </c>
      <c r="D2241" t="s">
        <v>625</v>
      </c>
      <c r="E2241" t="s">
        <v>624</v>
      </c>
      <c r="F2241" t="s">
        <v>623</v>
      </c>
      <c r="G2241">
        <v>2031</v>
      </c>
      <c r="H2241" s="6">
        <v>550332.69999999995</v>
      </c>
      <c r="I2241" s="5">
        <f t="shared" si="34"/>
        <v>2.1533341253164862E-2</v>
      </c>
    </row>
    <row r="2242" spans="1:9" x14ac:dyDescent="0.2">
      <c r="A2242" t="s">
        <v>454</v>
      </c>
      <c r="B2242" t="str">
        <f>_xlfn.XLOOKUP(A2242,'Country Code &amp; Info'!A:A,'Country Code &amp; Info'!B:B)</f>
        <v>Chile</v>
      </c>
      <c r="C2242" t="s">
        <v>626</v>
      </c>
      <c r="D2242" t="s">
        <v>625</v>
      </c>
      <c r="E2242" t="s">
        <v>624</v>
      </c>
      <c r="F2242" t="s">
        <v>623</v>
      </c>
      <c r="G2242">
        <v>2032</v>
      </c>
      <c r="H2242" s="6">
        <v>561996.9</v>
      </c>
      <c r="I2242" s="5">
        <f t="shared" si="34"/>
        <v>2.1194815427104441E-2</v>
      </c>
    </row>
    <row r="2243" spans="1:9" x14ac:dyDescent="0.2">
      <c r="A2243" t="s">
        <v>454</v>
      </c>
      <c r="B2243" t="str">
        <f>_xlfn.XLOOKUP(A2243,'Country Code &amp; Info'!A:A,'Country Code &amp; Info'!B:B)</f>
        <v>Chile</v>
      </c>
      <c r="C2243" t="s">
        <v>626</v>
      </c>
      <c r="D2243" t="s">
        <v>625</v>
      </c>
      <c r="E2243" t="s">
        <v>624</v>
      </c>
      <c r="F2243" t="s">
        <v>623</v>
      </c>
      <c r="G2243">
        <v>2033</v>
      </c>
      <c r="H2243" s="6">
        <v>573733.1</v>
      </c>
      <c r="I2243" s="5">
        <f t="shared" ref="I2243:I2306" si="35">IF(A2243=A2242, H2243/H2242-1, 0)</f>
        <v>2.0883033340575174E-2</v>
      </c>
    </row>
    <row r="2244" spans="1:9" x14ac:dyDescent="0.2">
      <c r="A2244" t="s">
        <v>454</v>
      </c>
      <c r="B2244" t="str">
        <f>_xlfn.XLOOKUP(A2244,'Country Code &amp; Info'!A:A,'Country Code &amp; Info'!B:B)</f>
        <v>Chile</v>
      </c>
      <c r="C2244" t="s">
        <v>626</v>
      </c>
      <c r="D2244" t="s">
        <v>625</v>
      </c>
      <c r="E2244" t="s">
        <v>624</v>
      </c>
      <c r="F2244" t="s">
        <v>623</v>
      </c>
      <c r="G2244">
        <v>2034</v>
      </c>
      <c r="H2244" s="6">
        <v>585548.5</v>
      </c>
      <c r="I2244" s="5">
        <f t="shared" si="35"/>
        <v>2.0593896360520336E-2</v>
      </c>
    </row>
    <row r="2245" spans="1:9" x14ac:dyDescent="0.2">
      <c r="A2245" t="s">
        <v>454</v>
      </c>
      <c r="B2245" t="str">
        <f>_xlfn.XLOOKUP(A2245,'Country Code &amp; Info'!A:A,'Country Code &amp; Info'!B:B)</f>
        <v>Chile</v>
      </c>
      <c r="C2245" t="s">
        <v>626</v>
      </c>
      <c r="D2245" t="s">
        <v>625</v>
      </c>
      <c r="E2245" t="s">
        <v>624</v>
      </c>
      <c r="F2245" t="s">
        <v>623</v>
      </c>
      <c r="G2245">
        <v>2035</v>
      </c>
      <c r="H2245" s="6">
        <v>597448.9</v>
      </c>
      <c r="I2245" s="5">
        <f t="shared" si="35"/>
        <v>2.0323508641897359E-2</v>
      </c>
    </row>
    <row r="2246" spans="1:9" x14ac:dyDescent="0.2">
      <c r="A2246" t="s">
        <v>454</v>
      </c>
      <c r="B2246" t="str">
        <f>_xlfn.XLOOKUP(A2246,'Country Code &amp; Info'!A:A,'Country Code &amp; Info'!B:B)</f>
        <v>Chile</v>
      </c>
      <c r="C2246" t="s">
        <v>626</v>
      </c>
      <c r="D2246" t="s">
        <v>625</v>
      </c>
      <c r="E2246" t="s">
        <v>624</v>
      </c>
      <c r="F2246" t="s">
        <v>623</v>
      </c>
      <c r="G2246">
        <v>2036</v>
      </c>
      <c r="H2246" s="6">
        <v>609439.6</v>
      </c>
      <c r="I2246" s="5">
        <f t="shared" si="35"/>
        <v>2.006983358744141E-2</v>
      </c>
    </row>
    <row r="2247" spans="1:9" x14ac:dyDescent="0.2">
      <c r="A2247" t="s">
        <v>454</v>
      </c>
      <c r="B2247" t="str">
        <f>_xlfn.XLOOKUP(A2247,'Country Code &amp; Info'!A:A,'Country Code &amp; Info'!B:B)</f>
        <v>Chile</v>
      </c>
      <c r="C2247" t="s">
        <v>626</v>
      </c>
      <c r="D2247" t="s">
        <v>625</v>
      </c>
      <c r="E2247" t="s">
        <v>624</v>
      </c>
      <c r="F2247" t="s">
        <v>623</v>
      </c>
      <c r="G2247">
        <v>2037</v>
      </c>
      <c r="H2247" s="6">
        <v>621528</v>
      </c>
      <c r="I2247" s="5">
        <f t="shared" si="35"/>
        <v>1.9835271616744254E-2</v>
      </c>
    </row>
    <row r="2248" spans="1:9" x14ac:dyDescent="0.2">
      <c r="A2248" t="s">
        <v>454</v>
      </c>
      <c r="B2248" t="str">
        <f>_xlfn.XLOOKUP(A2248,'Country Code &amp; Info'!A:A,'Country Code &amp; Info'!B:B)</f>
        <v>Chile</v>
      </c>
      <c r="C2248" t="s">
        <v>626</v>
      </c>
      <c r="D2248" t="s">
        <v>625</v>
      </c>
      <c r="E2248" t="s">
        <v>624</v>
      </c>
      <c r="F2248" t="s">
        <v>623</v>
      </c>
      <c r="G2248">
        <v>2038</v>
      </c>
      <c r="H2248" s="6">
        <v>633719.5</v>
      </c>
      <c r="I2248" s="5">
        <f t="shared" si="35"/>
        <v>1.961536728836033E-2</v>
      </c>
    </row>
    <row r="2249" spans="1:9" x14ac:dyDescent="0.2">
      <c r="A2249" t="s">
        <v>454</v>
      </c>
      <c r="B2249" t="str">
        <f>_xlfn.XLOOKUP(A2249,'Country Code &amp; Info'!A:A,'Country Code &amp; Info'!B:B)</f>
        <v>Chile</v>
      </c>
      <c r="C2249" t="s">
        <v>626</v>
      </c>
      <c r="D2249" t="s">
        <v>625</v>
      </c>
      <c r="E2249" t="s">
        <v>624</v>
      </c>
      <c r="F2249" t="s">
        <v>623</v>
      </c>
      <c r="G2249">
        <v>2039</v>
      </c>
      <c r="H2249" s="6">
        <v>646015.6</v>
      </c>
      <c r="I2249" s="5">
        <f t="shared" si="35"/>
        <v>1.9403063973887358E-2</v>
      </c>
    </row>
    <row r="2250" spans="1:9" x14ac:dyDescent="0.2">
      <c r="A2250" t="s">
        <v>454</v>
      </c>
      <c r="B2250" t="str">
        <f>_xlfn.XLOOKUP(A2250,'Country Code &amp; Info'!A:A,'Country Code &amp; Info'!B:B)</f>
        <v>Chile</v>
      </c>
      <c r="C2250" t="s">
        <v>626</v>
      </c>
      <c r="D2250" t="s">
        <v>625</v>
      </c>
      <c r="E2250" t="s">
        <v>624</v>
      </c>
      <c r="F2250" t="s">
        <v>623</v>
      </c>
      <c r="G2250">
        <v>2040</v>
      </c>
      <c r="H2250" s="6">
        <v>658412.69999999995</v>
      </c>
      <c r="I2250" s="5">
        <f t="shared" si="35"/>
        <v>1.9190093861510382E-2</v>
      </c>
    </row>
    <row r="2251" spans="1:9" x14ac:dyDescent="0.2">
      <c r="A2251" t="s">
        <v>454</v>
      </c>
      <c r="B2251" t="str">
        <f>_xlfn.XLOOKUP(A2251,'Country Code &amp; Info'!A:A,'Country Code &amp; Info'!B:B)</f>
        <v>Chile</v>
      </c>
      <c r="C2251" t="s">
        <v>626</v>
      </c>
      <c r="D2251" t="s">
        <v>625</v>
      </c>
      <c r="E2251" t="s">
        <v>624</v>
      </c>
      <c r="F2251" t="s">
        <v>623</v>
      </c>
      <c r="G2251">
        <v>2041</v>
      </c>
      <c r="H2251" s="6">
        <v>670906.6</v>
      </c>
      <c r="I2251" s="5">
        <f t="shared" si="35"/>
        <v>1.8975788285979345E-2</v>
      </c>
    </row>
    <row r="2252" spans="1:9" x14ac:dyDescent="0.2">
      <c r="A2252" t="s">
        <v>454</v>
      </c>
      <c r="B2252" t="str">
        <f>_xlfn.XLOOKUP(A2252,'Country Code &amp; Info'!A:A,'Country Code &amp; Info'!B:B)</f>
        <v>Chile</v>
      </c>
      <c r="C2252" t="s">
        <v>626</v>
      </c>
      <c r="D2252" t="s">
        <v>625</v>
      </c>
      <c r="E2252" t="s">
        <v>624</v>
      </c>
      <c r="F2252" t="s">
        <v>623</v>
      </c>
      <c r="G2252">
        <v>2042</v>
      </c>
      <c r="H2252" s="6">
        <v>683552.2</v>
      </c>
      <c r="I2252" s="5">
        <f t="shared" si="35"/>
        <v>1.8848525264172356E-2</v>
      </c>
    </row>
    <row r="2253" spans="1:9" x14ac:dyDescent="0.2">
      <c r="A2253" t="s">
        <v>454</v>
      </c>
      <c r="B2253" t="str">
        <f>_xlfn.XLOOKUP(A2253,'Country Code &amp; Info'!A:A,'Country Code &amp; Info'!B:B)</f>
        <v>Chile</v>
      </c>
      <c r="C2253" t="s">
        <v>626</v>
      </c>
      <c r="D2253" t="s">
        <v>625</v>
      </c>
      <c r="E2253" t="s">
        <v>624</v>
      </c>
      <c r="F2253" t="s">
        <v>623</v>
      </c>
      <c r="G2253">
        <v>2043</v>
      </c>
      <c r="H2253" s="6">
        <v>696351.4</v>
      </c>
      <c r="I2253" s="5">
        <f t="shared" si="35"/>
        <v>1.872453925245221E-2</v>
      </c>
    </row>
    <row r="2254" spans="1:9" x14ac:dyDescent="0.2">
      <c r="A2254" t="s">
        <v>454</v>
      </c>
      <c r="B2254" t="str">
        <f>_xlfn.XLOOKUP(A2254,'Country Code &amp; Info'!A:A,'Country Code &amp; Info'!B:B)</f>
        <v>Chile</v>
      </c>
      <c r="C2254" t="s">
        <v>626</v>
      </c>
      <c r="D2254" t="s">
        <v>625</v>
      </c>
      <c r="E2254" t="s">
        <v>624</v>
      </c>
      <c r="F2254" t="s">
        <v>623</v>
      </c>
      <c r="G2254">
        <v>2044</v>
      </c>
      <c r="H2254" s="6">
        <v>709307.1</v>
      </c>
      <c r="I2254" s="5">
        <f t="shared" si="35"/>
        <v>1.8605118048157898E-2</v>
      </c>
    </row>
    <row r="2255" spans="1:9" x14ac:dyDescent="0.2">
      <c r="A2255" t="s">
        <v>454</v>
      </c>
      <c r="B2255" t="str">
        <f>_xlfn.XLOOKUP(A2255,'Country Code &amp; Info'!A:A,'Country Code &amp; Info'!B:B)</f>
        <v>Chile</v>
      </c>
      <c r="C2255" t="s">
        <v>626</v>
      </c>
      <c r="D2255" t="s">
        <v>625</v>
      </c>
      <c r="E2255" t="s">
        <v>624</v>
      </c>
      <c r="F2255" t="s">
        <v>623</v>
      </c>
      <c r="G2255">
        <v>2045</v>
      </c>
      <c r="H2255" s="6">
        <v>722423.7</v>
      </c>
      <c r="I2255" s="5">
        <f t="shared" si="35"/>
        <v>1.8492131264441047E-2</v>
      </c>
    </row>
    <row r="2256" spans="1:9" x14ac:dyDescent="0.2">
      <c r="A2256" t="s">
        <v>454</v>
      </c>
      <c r="B2256" t="str">
        <f>_xlfn.XLOOKUP(A2256,'Country Code &amp; Info'!A:A,'Country Code &amp; Info'!B:B)</f>
        <v>Chile</v>
      </c>
      <c r="C2256" t="s">
        <v>626</v>
      </c>
      <c r="D2256" t="s">
        <v>625</v>
      </c>
      <c r="E2256" t="s">
        <v>624</v>
      </c>
      <c r="F2256" t="s">
        <v>623</v>
      </c>
      <c r="G2256">
        <v>2046</v>
      </c>
      <c r="H2256" s="6">
        <v>735706.7</v>
      </c>
      <c r="I2256" s="5">
        <f t="shared" si="35"/>
        <v>1.8386716825596894E-2</v>
      </c>
    </row>
    <row r="2257" spans="1:9" x14ac:dyDescent="0.2">
      <c r="A2257" t="s">
        <v>454</v>
      </c>
      <c r="B2257" t="str">
        <f>_xlfn.XLOOKUP(A2257,'Country Code &amp; Info'!A:A,'Country Code &amp; Info'!B:B)</f>
        <v>Chile</v>
      </c>
      <c r="C2257" t="s">
        <v>626</v>
      </c>
      <c r="D2257" t="s">
        <v>625</v>
      </c>
      <c r="E2257" t="s">
        <v>624</v>
      </c>
      <c r="F2257" t="s">
        <v>623</v>
      </c>
      <c r="G2257">
        <v>2047</v>
      </c>
      <c r="H2257" s="6">
        <v>749098.2</v>
      </c>
      <c r="I2257" s="5">
        <f t="shared" si="35"/>
        <v>1.8202226512277209E-2</v>
      </c>
    </row>
    <row r="2258" spans="1:9" x14ac:dyDescent="0.2">
      <c r="A2258" t="s">
        <v>454</v>
      </c>
      <c r="B2258" t="str">
        <f>_xlfn.XLOOKUP(A2258,'Country Code &amp; Info'!A:A,'Country Code &amp; Info'!B:B)</f>
        <v>Chile</v>
      </c>
      <c r="C2258" t="s">
        <v>626</v>
      </c>
      <c r="D2258" t="s">
        <v>625</v>
      </c>
      <c r="E2258" t="s">
        <v>624</v>
      </c>
      <c r="F2258" t="s">
        <v>623</v>
      </c>
      <c r="G2258">
        <v>2048</v>
      </c>
      <c r="H2258" s="6">
        <v>762595.3</v>
      </c>
      <c r="I2258" s="5">
        <f t="shared" si="35"/>
        <v>1.8017797933568724E-2</v>
      </c>
    </row>
    <row r="2259" spans="1:9" x14ac:dyDescent="0.2">
      <c r="A2259" t="s">
        <v>454</v>
      </c>
      <c r="B2259" t="str">
        <f>_xlfn.XLOOKUP(A2259,'Country Code &amp; Info'!A:A,'Country Code &amp; Info'!B:B)</f>
        <v>Chile</v>
      </c>
      <c r="C2259" t="s">
        <v>626</v>
      </c>
      <c r="D2259" t="s">
        <v>625</v>
      </c>
      <c r="E2259" t="s">
        <v>624</v>
      </c>
      <c r="F2259" t="s">
        <v>623</v>
      </c>
      <c r="G2259">
        <v>2049</v>
      </c>
      <c r="H2259" s="6">
        <v>776191.2</v>
      </c>
      <c r="I2259" s="5">
        <f t="shared" si="35"/>
        <v>1.7828460259327494E-2</v>
      </c>
    </row>
    <row r="2260" spans="1:9" x14ac:dyDescent="0.2">
      <c r="A2260" t="s">
        <v>454</v>
      </c>
      <c r="B2260" t="str">
        <f>_xlfn.XLOOKUP(A2260,'Country Code &amp; Info'!A:A,'Country Code &amp; Info'!B:B)</f>
        <v>Chile</v>
      </c>
      <c r="C2260" t="s">
        <v>626</v>
      </c>
      <c r="D2260" t="s">
        <v>625</v>
      </c>
      <c r="E2260" t="s">
        <v>624</v>
      </c>
      <c r="F2260" t="s">
        <v>623</v>
      </c>
      <c r="G2260">
        <v>2050</v>
      </c>
      <c r="H2260" s="6">
        <v>789879</v>
      </c>
      <c r="I2260" s="5">
        <f t="shared" si="35"/>
        <v>1.7634572512545965E-2</v>
      </c>
    </row>
    <row r="2261" spans="1:9" x14ac:dyDescent="0.2">
      <c r="A2261" t="s">
        <v>454</v>
      </c>
      <c r="B2261" t="str">
        <f>_xlfn.XLOOKUP(A2261,'Country Code &amp; Info'!A:A,'Country Code &amp; Info'!B:B)</f>
        <v>Chile</v>
      </c>
      <c r="C2261" t="s">
        <v>626</v>
      </c>
      <c r="D2261" t="s">
        <v>625</v>
      </c>
      <c r="E2261" t="s">
        <v>624</v>
      </c>
      <c r="F2261" t="s">
        <v>623</v>
      </c>
      <c r="G2261">
        <v>2051</v>
      </c>
      <c r="H2261" s="6">
        <v>803654.4</v>
      </c>
      <c r="I2261" s="5">
        <f t="shared" si="35"/>
        <v>1.7439886362341506E-2</v>
      </c>
    </row>
    <row r="2262" spans="1:9" x14ac:dyDescent="0.2">
      <c r="A2262" t="s">
        <v>454</v>
      </c>
      <c r="B2262" t="str">
        <f>_xlfn.XLOOKUP(A2262,'Country Code &amp; Info'!A:A,'Country Code &amp; Info'!B:B)</f>
        <v>Chile</v>
      </c>
      <c r="C2262" t="s">
        <v>626</v>
      </c>
      <c r="D2262" t="s">
        <v>625</v>
      </c>
      <c r="E2262" t="s">
        <v>624</v>
      </c>
      <c r="F2262" t="s">
        <v>623</v>
      </c>
      <c r="G2262">
        <v>2052</v>
      </c>
      <c r="H2262" s="6">
        <v>817512.7</v>
      </c>
      <c r="I2262" s="5">
        <f t="shared" si="35"/>
        <v>1.7244103933232946E-2</v>
      </c>
    </row>
    <row r="2263" spans="1:9" x14ac:dyDescent="0.2">
      <c r="A2263" t="s">
        <v>454</v>
      </c>
      <c r="B2263" t="str">
        <f>_xlfn.XLOOKUP(A2263,'Country Code &amp; Info'!A:A,'Country Code &amp; Info'!B:B)</f>
        <v>Chile</v>
      </c>
      <c r="C2263" t="s">
        <v>626</v>
      </c>
      <c r="D2263" t="s">
        <v>625</v>
      </c>
      <c r="E2263" t="s">
        <v>624</v>
      </c>
      <c r="F2263" t="s">
        <v>623</v>
      </c>
      <c r="G2263">
        <v>2053</v>
      </c>
      <c r="H2263" s="6">
        <v>831448.1</v>
      </c>
      <c r="I2263" s="5">
        <f t="shared" si="35"/>
        <v>1.7046096042300007E-2</v>
      </c>
    </row>
    <row r="2264" spans="1:9" x14ac:dyDescent="0.2">
      <c r="A2264" t="s">
        <v>454</v>
      </c>
      <c r="B2264" t="str">
        <f>_xlfn.XLOOKUP(A2264,'Country Code &amp; Info'!A:A,'Country Code &amp; Info'!B:B)</f>
        <v>Chile</v>
      </c>
      <c r="C2264" t="s">
        <v>626</v>
      </c>
      <c r="D2264" t="s">
        <v>625</v>
      </c>
      <c r="E2264" t="s">
        <v>624</v>
      </c>
      <c r="F2264" t="s">
        <v>623</v>
      </c>
      <c r="G2264">
        <v>2054</v>
      </c>
      <c r="H2264" s="6">
        <v>845457.2</v>
      </c>
      <c r="I2264" s="5">
        <f t="shared" si="35"/>
        <v>1.6849037239967224E-2</v>
      </c>
    </row>
    <row r="2265" spans="1:9" x14ac:dyDescent="0.2">
      <c r="A2265" t="s">
        <v>454</v>
      </c>
      <c r="B2265" t="str">
        <f>_xlfn.XLOOKUP(A2265,'Country Code &amp; Info'!A:A,'Country Code &amp; Info'!B:B)</f>
        <v>Chile</v>
      </c>
      <c r="C2265" t="s">
        <v>626</v>
      </c>
      <c r="D2265" t="s">
        <v>625</v>
      </c>
      <c r="E2265" t="s">
        <v>624</v>
      </c>
      <c r="F2265" t="s">
        <v>623</v>
      </c>
      <c r="G2265">
        <v>2055</v>
      </c>
      <c r="H2265" s="6">
        <v>859544.6</v>
      </c>
      <c r="I2265" s="5">
        <f t="shared" si="35"/>
        <v>1.6662463812479267E-2</v>
      </c>
    </row>
    <row r="2266" spans="1:9" x14ac:dyDescent="0.2">
      <c r="A2266" t="s">
        <v>454</v>
      </c>
      <c r="B2266" t="str">
        <f>_xlfn.XLOOKUP(A2266,'Country Code &amp; Info'!A:A,'Country Code &amp; Info'!B:B)</f>
        <v>Chile</v>
      </c>
      <c r="C2266" t="s">
        <v>626</v>
      </c>
      <c r="D2266" t="s">
        <v>625</v>
      </c>
      <c r="E2266" t="s">
        <v>624</v>
      </c>
      <c r="F2266" t="s">
        <v>623</v>
      </c>
      <c r="G2266">
        <v>2056</v>
      </c>
      <c r="H2266" s="6">
        <v>873724.4</v>
      </c>
      <c r="I2266" s="5">
        <f t="shared" si="35"/>
        <v>1.6496875205777695E-2</v>
      </c>
    </row>
    <row r="2267" spans="1:9" x14ac:dyDescent="0.2">
      <c r="A2267" t="s">
        <v>454</v>
      </c>
      <c r="B2267" t="str">
        <f>_xlfn.XLOOKUP(A2267,'Country Code &amp; Info'!A:A,'Country Code &amp; Info'!B:B)</f>
        <v>Chile</v>
      </c>
      <c r="C2267" t="s">
        <v>626</v>
      </c>
      <c r="D2267" t="s">
        <v>625</v>
      </c>
      <c r="E2267" t="s">
        <v>624</v>
      </c>
      <c r="F2267" t="s">
        <v>623</v>
      </c>
      <c r="G2267">
        <v>2057</v>
      </c>
      <c r="H2267" s="6">
        <v>888017.7</v>
      </c>
      <c r="I2267" s="5">
        <f t="shared" si="35"/>
        <v>1.6359048688579625E-2</v>
      </c>
    </row>
    <row r="2268" spans="1:9" x14ac:dyDescent="0.2">
      <c r="A2268" t="s">
        <v>454</v>
      </c>
      <c r="B2268" t="str">
        <f>_xlfn.XLOOKUP(A2268,'Country Code &amp; Info'!A:A,'Country Code &amp; Info'!B:B)</f>
        <v>Chile</v>
      </c>
      <c r="C2268" t="s">
        <v>626</v>
      </c>
      <c r="D2268" t="s">
        <v>625</v>
      </c>
      <c r="E2268" t="s">
        <v>624</v>
      </c>
      <c r="F2268" t="s">
        <v>623</v>
      </c>
      <c r="G2268">
        <v>2058</v>
      </c>
      <c r="H2268" s="6">
        <v>902450.8</v>
      </c>
      <c r="I2268" s="5">
        <f t="shared" si="35"/>
        <v>1.6253167025837456E-2</v>
      </c>
    </row>
    <row r="2269" spans="1:9" x14ac:dyDescent="0.2">
      <c r="A2269" t="s">
        <v>454</v>
      </c>
      <c r="B2269" t="str">
        <f>_xlfn.XLOOKUP(A2269,'Country Code &amp; Info'!A:A,'Country Code &amp; Info'!B:B)</f>
        <v>Chile</v>
      </c>
      <c r="C2269" t="s">
        <v>626</v>
      </c>
      <c r="D2269" t="s">
        <v>625</v>
      </c>
      <c r="E2269" t="s">
        <v>624</v>
      </c>
      <c r="F2269" t="s">
        <v>623</v>
      </c>
      <c r="G2269">
        <v>2059</v>
      </c>
      <c r="H2269" s="6">
        <v>917059.6</v>
      </c>
      <c r="I2269" s="5">
        <f t="shared" si="35"/>
        <v>1.6187918499268816E-2</v>
      </c>
    </row>
    <row r="2270" spans="1:9" x14ac:dyDescent="0.2">
      <c r="A2270" t="s">
        <v>454</v>
      </c>
      <c r="B2270" t="str">
        <f>_xlfn.XLOOKUP(A2270,'Country Code &amp; Info'!A:A,'Country Code &amp; Info'!B:B)</f>
        <v>Chile</v>
      </c>
      <c r="C2270" t="s">
        <v>626</v>
      </c>
      <c r="D2270" t="s">
        <v>625</v>
      </c>
      <c r="E2270" t="s">
        <v>624</v>
      </c>
      <c r="F2270" t="s">
        <v>623</v>
      </c>
      <c r="G2270">
        <v>2060</v>
      </c>
      <c r="H2270" s="6">
        <v>931889.4</v>
      </c>
      <c r="I2270" s="5">
        <f t="shared" si="35"/>
        <v>1.6171031850056528E-2</v>
      </c>
    </row>
    <row r="2271" spans="1:9" x14ac:dyDescent="0.2">
      <c r="A2271" t="s">
        <v>452</v>
      </c>
      <c r="B2271" t="str">
        <f>_xlfn.XLOOKUP(A2271,'Country Code &amp; Info'!A:A,'Country Code &amp; Info'!B:B)</f>
        <v>China</v>
      </c>
      <c r="C2271" t="s">
        <v>626</v>
      </c>
      <c r="D2271" t="s">
        <v>625</v>
      </c>
      <c r="E2271" t="s">
        <v>624</v>
      </c>
      <c r="F2271" t="s">
        <v>623</v>
      </c>
      <c r="G2271">
        <v>1990</v>
      </c>
      <c r="H2271" s="6">
        <v>1697872.8787509601</v>
      </c>
      <c r="I2271" s="5">
        <f t="shared" si="35"/>
        <v>0</v>
      </c>
    </row>
    <row r="2272" spans="1:9" x14ac:dyDescent="0.2">
      <c r="A2272" t="s">
        <v>452</v>
      </c>
      <c r="B2272" t="str">
        <f>_xlfn.XLOOKUP(A2272,'Country Code &amp; Info'!A:A,'Country Code &amp; Info'!B:B)</f>
        <v>China</v>
      </c>
      <c r="C2272" t="s">
        <v>626</v>
      </c>
      <c r="D2272" t="s">
        <v>625</v>
      </c>
      <c r="E2272" t="s">
        <v>624</v>
      </c>
      <c r="F2272" t="s">
        <v>623</v>
      </c>
      <c r="G2272">
        <v>1991</v>
      </c>
      <c r="H2272" s="6">
        <v>1853719.55553798</v>
      </c>
      <c r="I2272" s="5">
        <f t="shared" si="35"/>
        <v>9.1789367000000954E-2</v>
      </c>
    </row>
    <row r="2273" spans="1:9" x14ac:dyDescent="0.2">
      <c r="A2273" t="s">
        <v>452</v>
      </c>
      <c r="B2273" t="str">
        <f>_xlfn.XLOOKUP(A2273,'Country Code &amp; Info'!A:A,'Country Code &amp; Info'!B:B)</f>
        <v>China</v>
      </c>
      <c r="C2273" t="s">
        <v>626</v>
      </c>
      <c r="D2273" t="s">
        <v>625</v>
      </c>
      <c r="E2273" t="s">
        <v>624</v>
      </c>
      <c r="F2273" t="s">
        <v>623</v>
      </c>
      <c r="G2273">
        <v>1992</v>
      </c>
      <c r="H2273" s="6">
        <v>2117702.31492153</v>
      </c>
      <c r="I2273" s="5">
        <f t="shared" si="35"/>
        <v>0.14240706400000058</v>
      </c>
    </row>
    <row r="2274" spans="1:9" x14ac:dyDescent="0.2">
      <c r="A2274" t="s">
        <v>452</v>
      </c>
      <c r="B2274" t="str">
        <f>_xlfn.XLOOKUP(A2274,'Country Code &amp; Info'!A:A,'Country Code &amp; Info'!B:B)</f>
        <v>China</v>
      </c>
      <c r="C2274" t="s">
        <v>626</v>
      </c>
      <c r="D2274" t="s">
        <v>625</v>
      </c>
      <c r="E2274" t="s">
        <v>624</v>
      </c>
      <c r="F2274" t="s">
        <v>623</v>
      </c>
      <c r="G2274">
        <v>1993</v>
      </c>
      <c r="H2274" s="6">
        <v>2411792.0582159599</v>
      </c>
      <c r="I2274" s="5">
        <f t="shared" si="35"/>
        <v>0.13887208849999633</v>
      </c>
    </row>
    <row r="2275" spans="1:9" x14ac:dyDescent="0.2">
      <c r="A2275" t="s">
        <v>452</v>
      </c>
      <c r="B2275" t="str">
        <f>_xlfn.XLOOKUP(A2275,'Country Code &amp; Info'!A:A,'Country Code &amp; Info'!B:B)</f>
        <v>China</v>
      </c>
      <c r="C2275" t="s">
        <v>626</v>
      </c>
      <c r="D2275" t="s">
        <v>625</v>
      </c>
      <c r="E2275" t="s">
        <v>624</v>
      </c>
      <c r="F2275" t="s">
        <v>623</v>
      </c>
      <c r="G2275">
        <v>1994</v>
      </c>
      <c r="H2275" s="6">
        <v>2726182.7060698899</v>
      </c>
      <c r="I2275" s="5">
        <f t="shared" si="35"/>
        <v>0.13035561950000352</v>
      </c>
    </row>
    <row r="2276" spans="1:9" x14ac:dyDescent="0.2">
      <c r="A2276" t="s">
        <v>452</v>
      </c>
      <c r="B2276" t="str">
        <f>_xlfn.XLOOKUP(A2276,'Country Code &amp; Info'!A:A,'Country Code &amp; Info'!B:B)</f>
        <v>China</v>
      </c>
      <c r="C2276" t="s">
        <v>626</v>
      </c>
      <c r="D2276" t="s">
        <v>625</v>
      </c>
      <c r="E2276" t="s">
        <v>624</v>
      </c>
      <c r="F2276" t="s">
        <v>623</v>
      </c>
      <c r="G2276">
        <v>1995</v>
      </c>
      <c r="H2276" s="6">
        <v>3024698.0180619899</v>
      </c>
      <c r="I2276" s="5">
        <f t="shared" si="35"/>
        <v>0.10949937849999958</v>
      </c>
    </row>
    <row r="2277" spans="1:9" x14ac:dyDescent="0.2">
      <c r="A2277" t="s">
        <v>452</v>
      </c>
      <c r="B2277" t="str">
        <f>_xlfn.XLOOKUP(A2277,'Country Code &amp; Info'!A:A,'Country Code &amp; Info'!B:B)</f>
        <v>China</v>
      </c>
      <c r="C2277" t="s">
        <v>626</v>
      </c>
      <c r="D2277" t="s">
        <v>625</v>
      </c>
      <c r="E2277" t="s">
        <v>624</v>
      </c>
      <c r="F2277" t="s">
        <v>623</v>
      </c>
      <c r="G2277">
        <v>1996</v>
      </c>
      <c r="H2277" s="6">
        <v>3324870.03603095</v>
      </c>
      <c r="I2277" s="5">
        <f t="shared" si="35"/>
        <v>9.9240326199998341E-2</v>
      </c>
    </row>
    <row r="2278" spans="1:9" x14ac:dyDescent="0.2">
      <c r="A2278" t="s">
        <v>452</v>
      </c>
      <c r="B2278" t="str">
        <f>_xlfn.XLOOKUP(A2278,'Country Code &amp; Info'!A:A,'Country Code &amp; Info'!B:B)</f>
        <v>China</v>
      </c>
      <c r="C2278" t="s">
        <v>626</v>
      </c>
      <c r="D2278" t="s">
        <v>625</v>
      </c>
      <c r="E2278" t="s">
        <v>624</v>
      </c>
      <c r="F2278" t="s">
        <v>623</v>
      </c>
      <c r="G2278">
        <v>1997</v>
      </c>
      <c r="H2278" s="6">
        <v>3632066.8861740902</v>
      </c>
      <c r="I2278" s="5">
        <f t="shared" si="35"/>
        <v>9.2393641500001289E-2</v>
      </c>
    </row>
    <row r="2279" spans="1:9" x14ac:dyDescent="0.2">
      <c r="A2279" t="s">
        <v>452</v>
      </c>
      <c r="B2279" t="str">
        <f>_xlfn.XLOOKUP(A2279,'Country Code &amp; Info'!A:A,'Country Code &amp; Info'!B:B)</f>
        <v>China</v>
      </c>
      <c r="C2279" t="s">
        <v>626</v>
      </c>
      <c r="D2279" t="s">
        <v>625</v>
      </c>
      <c r="E2279" t="s">
        <v>624</v>
      </c>
      <c r="F2279" t="s">
        <v>623</v>
      </c>
      <c r="G2279">
        <v>1998</v>
      </c>
      <c r="H2279" s="6">
        <v>3917114.2423332199</v>
      </c>
      <c r="I2279" s="5">
        <f t="shared" si="35"/>
        <v>7.8480756300000287E-2</v>
      </c>
    </row>
    <row r="2280" spans="1:9" x14ac:dyDescent="0.2">
      <c r="A2280" t="s">
        <v>452</v>
      </c>
      <c r="B2280" t="str">
        <f>_xlfn.XLOOKUP(A2280,'Country Code &amp; Info'!A:A,'Country Code &amp; Info'!B:B)</f>
        <v>China</v>
      </c>
      <c r="C2280" t="s">
        <v>626</v>
      </c>
      <c r="D2280" t="s">
        <v>625</v>
      </c>
      <c r="E2280" t="s">
        <v>624</v>
      </c>
      <c r="F2280" t="s">
        <v>623</v>
      </c>
      <c r="G2280">
        <v>1999</v>
      </c>
      <c r="H2280" s="6">
        <v>4217263.3792898301</v>
      </c>
      <c r="I2280" s="5">
        <f t="shared" si="35"/>
        <v>7.6625065899999623E-2</v>
      </c>
    </row>
    <row r="2281" spans="1:9" x14ac:dyDescent="0.2">
      <c r="A2281" t="s">
        <v>452</v>
      </c>
      <c r="B2281" t="str">
        <f>_xlfn.XLOOKUP(A2281,'Country Code &amp; Info'!A:A,'Country Code &amp; Info'!B:B)</f>
        <v>China</v>
      </c>
      <c r="C2281" t="s">
        <v>626</v>
      </c>
      <c r="D2281" t="s">
        <v>625</v>
      </c>
      <c r="E2281" t="s">
        <v>624</v>
      </c>
      <c r="F2281" t="s">
        <v>623</v>
      </c>
      <c r="G2281">
        <v>2000</v>
      </c>
      <c r="H2281" s="6">
        <v>4575349.3821112895</v>
      </c>
      <c r="I2281" s="5">
        <f t="shared" si="35"/>
        <v>8.4909565899998318E-2</v>
      </c>
    </row>
    <row r="2282" spans="1:9" x14ac:dyDescent="0.2">
      <c r="A2282" t="s">
        <v>452</v>
      </c>
      <c r="B2282" t="str">
        <f>_xlfn.XLOOKUP(A2282,'Country Code &amp; Info'!A:A,'Country Code &amp; Info'!B:B)</f>
        <v>China</v>
      </c>
      <c r="C2282" t="s">
        <v>626</v>
      </c>
      <c r="D2282" t="s">
        <v>625</v>
      </c>
      <c r="E2282" t="s">
        <v>624</v>
      </c>
      <c r="F2282" t="s">
        <v>623</v>
      </c>
      <c r="G2282">
        <v>2001</v>
      </c>
      <c r="H2282" s="6">
        <v>4956695.7968638605</v>
      </c>
      <c r="I2282" s="5">
        <f t="shared" si="35"/>
        <v>8.3348042500002384E-2</v>
      </c>
    </row>
    <row r="2283" spans="1:9" x14ac:dyDescent="0.2">
      <c r="A2283" t="s">
        <v>452</v>
      </c>
      <c r="B2283" t="str">
        <f>_xlfn.XLOOKUP(A2283,'Country Code &amp; Info'!A:A,'Country Code &amp; Info'!B:B)</f>
        <v>China</v>
      </c>
      <c r="C2283" t="s">
        <v>626</v>
      </c>
      <c r="D2283" t="s">
        <v>625</v>
      </c>
      <c r="E2283" t="s">
        <v>624</v>
      </c>
      <c r="F2283" t="s">
        <v>623</v>
      </c>
      <c r="G2283">
        <v>2002</v>
      </c>
      <c r="H2283" s="6">
        <v>5409480.6730247997</v>
      </c>
      <c r="I2283" s="5">
        <f t="shared" si="35"/>
        <v>9.1348126799998486E-2</v>
      </c>
    </row>
    <row r="2284" spans="1:9" x14ac:dyDescent="0.2">
      <c r="A2284" t="s">
        <v>452</v>
      </c>
      <c r="B2284" t="str">
        <f>_xlfn.XLOOKUP(A2284,'Country Code &amp; Info'!A:A,'Country Code &amp; Info'!B:B)</f>
        <v>China</v>
      </c>
      <c r="C2284" t="s">
        <v>626</v>
      </c>
      <c r="D2284" t="s">
        <v>625</v>
      </c>
      <c r="E2284" t="s">
        <v>624</v>
      </c>
      <c r="F2284" t="s">
        <v>623</v>
      </c>
      <c r="G2284">
        <v>2003</v>
      </c>
      <c r="H2284" s="6">
        <v>5952702.8378578499</v>
      </c>
      <c r="I2284" s="5">
        <f t="shared" si="35"/>
        <v>0.10042039110000167</v>
      </c>
    </row>
    <row r="2285" spans="1:9" x14ac:dyDescent="0.2">
      <c r="A2285" t="s">
        <v>452</v>
      </c>
      <c r="B2285" t="str">
        <f>_xlfn.XLOOKUP(A2285,'Country Code &amp; Info'!A:A,'Country Code &amp; Info'!B:B)</f>
        <v>China</v>
      </c>
      <c r="C2285" t="s">
        <v>626</v>
      </c>
      <c r="D2285" t="s">
        <v>625</v>
      </c>
      <c r="E2285" t="s">
        <v>624</v>
      </c>
      <c r="F2285" t="s">
        <v>623</v>
      </c>
      <c r="G2285">
        <v>2004</v>
      </c>
      <c r="H2285" s="6">
        <v>6554949.5054310802</v>
      </c>
      <c r="I2285" s="5">
        <f t="shared" si="35"/>
        <v>0.10117196909999904</v>
      </c>
    </row>
    <row r="2286" spans="1:9" x14ac:dyDescent="0.2">
      <c r="A2286" t="s">
        <v>452</v>
      </c>
      <c r="B2286" t="str">
        <f>_xlfn.XLOOKUP(A2286,'Country Code &amp; Info'!A:A,'Country Code &amp; Info'!B:B)</f>
        <v>China</v>
      </c>
      <c r="C2286" t="s">
        <v>626</v>
      </c>
      <c r="D2286" t="s">
        <v>625</v>
      </c>
      <c r="E2286" t="s">
        <v>624</v>
      </c>
      <c r="F2286" t="s">
        <v>623</v>
      </c>
      <c r="G2286">
        <v>2005</v>
      </c>
      <c r="H2286" s="6">
        <v>7302079.0199290803</v>
      </c>
      <c r="I2286" s="5">
        <f t="shared" si="35"/>
        <v>0.11397944620000033</v>
      </c>
    </row>
    <row r="2287" spans="1:9" x14ac:dyDescent="0.2">
      <c r="A2287" t="s">
        <v>452</v>
      </c>
      <c r="B2287" t="str">
        <f>_xlfn.XLOOKUP(A2287,'Country Code &amp; Info'!A:A,'Country Code &amp; Info'!B:B)</f>
        <v>China</v>
      </c>
      <c r="C2287" t="s">
        <v>626</v>
      </c>
      <c r="D2287" t="s">
        <v>625</v>
      </c>
      <c r="E2287" t="s">
        <v>624</v>
      </c>
      <c r="F2287" t="s">
        <v>623</v>
      </c>
      <c r="G2287">
        <v>2006</v>
      </c>
      <c r="H2287" s="6">
        <v>8230608.7944047898</v>
      </c>
      <c r="I2287" s="5">
        <f t="shared" si="35"/>
        <v>0.12715964479999942</v>
      </c>
    </row>
    <row r="2288" spans="1:9" x14ac:dyDescent="0.2">
      <c r="A2288" t="s">
        <v>452</v>
      </c>
      <c r="B2288" t="str">
        <f>_xlfn.XLOOKUP(A2288,'Country Code &amp; Info'!A:A,'Country Code &amp; Info'!B:B)</f>
        <v>China</v>
      </c>
      <c r="C2288" t="s">
        <v>626</v>
      </c>
      <c r="D2288" t="s">
        <v>625</v>
      </c>
      <c r="E2288" t="s">
        <v>624</v>
      </c>
      <c r="F2288" t="s">
        <v>623</v>
      </c>
      <c r="G2288">
        <v>2007</v>
      </c>
      <c r="H2288" s="6">
        <v>9401776.6817330997</v>
      </c>
      <c r="I2288" s="5">
        <f t="shared" si="35"/>
        <v>0.14229419920000042</v>
      </c>
    </row>
    <row r="2289" spans="1:9" x14ac:dyDescent="0.2">
      <c r="A2289" t="s">
        <v>452</v>
      </c>
      <c r="B2289" t="str">
        <f>_xlfn.XLOOKUP(A2289,'Country Code &amp; Info'!A:A,'Country Code &amp; Info'!B:B)</f>
        <v>China</v>
      </c>
      <c r="C2289" t="s">
        <v>626</v>
      </c>
      <c r="D2289" t="s">
        <v>625</v>
      </c>
      <c r="E2289" t="s">
        <v>624</v>
      </c>
      <c r="F2289" t="s">
        <v>623</v>
      </c>
      <c r="G2289">
        <v>2008</v>
      </c>
      <c r="H2289" s="6">
        <v>10309140.732439401</v>
      </c>
      <c r="I2289" s="5">
        <f t="shared" si="35"/>
        <v>9.6509849299998507E-2</v>
      </c>
    </row>
    <row r="2290" spans="1:9" x14ac:dyDescent="0.2">
      <c r="A2290" t="s">
        <v>452</v>
      </c>
      <c r="B2290" t="str">
        <f>_xlfn.XLOOKUP(A2290,'Country Code &amp; Info'!A:A,'Country Code &amp; Info'!B:B)</f>
        <v>China</v>
      </c>
      <c r="C2290" t="s">
        <v>626</v>
      </c>
      <c r="D2290" t="s">
        <v>625</v>
      </c>
      <c r="E2290" t="s">
        <v>624</v>
      </c>
      <c r="F2290" t="s">
        <v>623</v>
      </c>
      <c r="G2290">
        <v>2009</v>
      </c>
      <c r="H2290" s="6">
        <v>11277796.094515</v>
      </c>
      <c r="I2290" s="5">
        <f t="shared" si="35"/>
        <v>9.3960824399997422E-2</v>
      </c>
    </row>
    <row r="2291" spans="1:9" x14ac:dyDescent="0.2">
      <c r="A2291" t="s">
        <v>452</v>
      </c>
      <c r="B2291" t="str">
        <f>_xlfn.XLOOKUP(A2291,'Country Code &amp; Info'!A:A,'Country Code &amp; Info'!B:B)</f>
        <v>China</v>
      </c>
      <c r="C2291" t="s">
        <v>626</v>
      </c>
      <c r="D2291" t="s">
        <v>625</v>
      </c>
      <c r="E2291" t="s">
        <v>624</v>
      </c>
      <c r="F2291" t="s">
        <v>623</v>
      </c>
      <c r="G2291">
        <v>2010</v>
      </c>
      <c r="H2291" s="6">
        <v>12477670.895509301</v>
      </c>
      <c r="I2291" s="5">
        <f t="shared" si="35"/>
        <v>0.10639266670000036</v>
      </c>
    </row>
    <row r="2292" spans="1:9" x14ac:dyDescent="0.2">
      <c r="A2292" t="s">
        <v>452</v>
      </c>
      <c r="B2292" t="str">
        <f>_xlfn.XLOOKUP(A2292,'Country Code &amp; Info'!A:A,'Country Code &amp; Info'!B:B)</f>
        <v>China</v>
      </c>
      <c r="C2292" t="s">
        <v>626</v>
      </c>
      <c r="D2292" t="s">
        <v>625</v>
      </c>
      <c r="E2292" t="s">
        <v>624</v>
      </c>
      <c r="F2292" t="s">
        <v>623</v>
      </c>
      <c r="G2292">
        <v>2011</v>
      </c>
      <c r="H2292" s="6">
        <v>13667692.489570299</v>
      </c>
      <c r="I2292" s="5">
        <f t="shared" si="35"/>
        <v>9.5372093400001967E-2</v>
      </c>
    </row>
    <row r="2293" spans="1:9" x14ac:dyDescent="0.2">
      <c r="A2293" t="s">
        <v>452</v>
      </c>
      <c r="B2293" t="str">
        <f>_xlfn.XLOOKUP(A2293,'Country Code &amp; Info'!A:A,'Country Code &amp; Info'!B:B)</f>
        <v>China</v>
      </c>
      <c r="C2293" t="s">
        <v>626</v>
      </c>
      <c r="D2293" t="s">
        <v>625</v>
      </c>
      <c r="E2293" t="s">
        <v>624</v>
      </c>
      <c r="F2293" t="s">
        <v>623</v>
      </c>
      <c r="G2293">
        <v>2012</v>
      </c>
      <c r="H2293" s="6">
        <v>14741638.374226401</v>
      </c>
      <c r="I2293" s="5">
        <f t="shared" si="35"/>
        <v>7.8575508300001706E-2</v>
      </c>
    </row>
    <row r="2294" spans="1:9" x14ac:dyDescent="0.2">
      <c r="A2294" t="s">
        <v>452</v>
      </c>
      <c r="B2294" t="str">
        <f>_xlfn.XLOOKUP(A2294,'Country Code &amp; Info'!A:A,'Country Code &amp; Info'!B:B)</f>
        <v>China</v>
      </c>
      <c r="C2294" t="s">
        <v>626</v>
      </c>
      <c r="D2294" t="s">
        <v>625</v>
      </c>
      <c r="E2294" t="s">
        <v>624</v>
      </c>
      <c r="F2294" t="s">
        <v>623</v>
      </c>
      <c r="G2294">
        <v>2013</v>
      </c>
      <c r="H2294" s="6">
        <v>15884901.973845899</v>
      </c>
      <c r="I2294" s="5">
        <f t="shared" si="35"/>
        <v>7.7553360799999416E-2</v>
      </c>
    </row>
    <row r="2295" spans="1:9" x14ac:dyDescent="0.2">
      <c r="A2295" t="s">
        <v>452</v>
      </c>
      <c r="B2295" t="str">
        <f>_xlfn.XLOOKUP(A2295,'Country Code &amp; Info'!A:A,'Country Code &amp; Info'!B:B)</f>
        <v>China</v>
      </c>
      <c r="C2295" t="s">
        <v>626</v>
      </c>
      <c r="D2295" t="s">
        <v>625</v>
      </c>
      <c r="E2295" t="s">
        <v>624</v>
      </c>
      <c r="F2295" t="s">
        <v>623</v>
      </c>
      <c r="G2295">
        <v>2014</v>
      </c>
      <c r="H2295" s="6">
        <v>17046007.5794737</v>
      </c>
      <c r="I2295" s="5">
        <f t="shared" si="35"/>
        <v>7.3094917899999112E-2</v>
      </c>
    </row>
    <row r="2296" spans="1:9" x14ac:dyDescent="0.2">
      <c r="A2296" t="s">
        <v>452</v>
      </c>
      <c r="B2296" t="str">
        <f>_xlfn.XLOOKUP(A2296,'Country Code &amp; Info'!A:A,'Country Code &amp; Info'!B:B)</f>
        <v>China</v>
      </c>
      <c r="C2296" t="s">
        <v>626</v>
      </c>
      <c r="D2296" t="s">
        <v>625</v>
      </c>
      <c r="E2296" t="s">
        <v>624</v>
      </c>
      <c r="F2296" t="s">
        <v>623</v>
      </c>
      <c r="G2296">
        <v>2015</v>
      </c>
      <c r="H2296" s="6">
        <v>18225591.303973299</v>
      </c>
      <c r="I2296" s="5">
        <f t="shared" si="35"/>
        <v>6.9200000000001038E-2</v>
      </c>
    </row>
    <row r="2297" spans="1:9" x14ac:dyDescent="0.2">
      <c r="A2297" t="s">
        <v>452</v>
      </c>
      <c r="B2297" t="str">
        <f>_xlfn.XLOOKUP(A2297,'Country Code &amp; Info'!A:A,'Country Code &amp; Info'!B:B)</f>
        <v>China</v>
      </c>
      <c r="C2297" t="s">
        <v>626</v>
      </c>
      <c r="D2297" t="s">
        <v>625</v>
      </c>
      <c r="E2297" t="s">
        <v>624</v>
      </c>
      <c r="F2297" t="s">
        <v>623</v>
      </c>
      <c r="G2297">
        <v>2016</v>
      </c>
      <c r="H2297" s="6">
        <v>19446705.921339501</v>
      </c>
      <c r="I2297" s="5">
        <f t="shared" si="35"/>
        <v>6.6999999999999504E-2</v>
      </c>
    </row>
    <row r="2298" spans="1:9" x14ac:dyDescent="0.2">
      <c r="A2298" t="s">
        <v>452</v>
      </c>
      <c r="B2298" t="str">
        <f>_xlfn.XLOOKUP(A2298,'Country Code &amp; Info'!A:A,'Country Code &amp; Info'!B:B)</f>
        <v>China</v>
      </c>
      <c r="C2298" t="s">
        <v>626</v>
      </c>
      <c r="D2298" t="s">
        <v>625</v>
      </c>
      <c r="E2298" t="s">
        <v>624</v>
      </c>
      <c r="F2298" t="s">
        <v>623</v>
      </c>
      <c r="G2298">
        <v>2017</v>
      </c>
      <c r="H2298" s="6">
        <v>20788528.6299119</v>
      </c>
      <c r="I2298" s="5">
        <f t="shared" si="35"/>
        <v>6.8999999999998618E-2</v>
      </c>
    </row>
    <row r="2299" spans="1:9" x14ac:dyDescent="0.2">
      <c r="A2299" t="s">
        <v>452</v>
      </c>
      <c r="B2299" t="str">
        <f>_xlfn.XLOOKUP(A2299,'Country Code &amp; Info'!A:A,'Country Code &amp; Info'!B:B)</f>
        <v>China</v>
      </c>
      <c r="C2299" t="s">
        <v>626</v>
      </c>
      <c r="D2299" t="s">
        <v>625</v>
      </c>
      <c r="E2299" t="s">
        <v>624</v>
      </c>
      <c r="F2299" t="s">
        <v>623</v>
      </c>
      <c r="G2299">
        <v>2018</v>
      </c>
      <c r="H2299" s="6">
        <v>22173019.957116999</v>
      </c>
      <c r="I2299" s="5">
        <f t="shared" si="35"/>
        <v>6.6598812828581044E-2</v>
      </c>
    </row>
    <row r="2300" spans="1:9" x14ac:dyDescent="0.2">
      <c r="A2300" t="s">
        <v>452</v>
      </c>
      <c r="B2300" t="str">
        <f>_xlfn.XLOOKUP(A2300,'Country Code &amp; Info'!A:A,'Country Code &amp; Info'!B:B)</f>
        <v>China</v>
      </c>
      <c r="C2300" t="s">
        <v>626</v>
      </c>
      <c r="D2300" t="s">
        <v>625</v>
      </c>
      <c r="E2300" t="s">
        <v>624</v>
      </c>
      <c r="F2300" t="s">
        <v>623</v>
      </c>
      <c r="G2300">
        <v>2019</v>
      </c>
      <c r="H2300" s="6">
        <v>23601365.668477301</v>
      </c>
      <c r="I2300" s="5">
        <f t="shared" si="35"/>
        <v>6.4418185439906184E-2</v>
      </c>
    </row>
    <row r="2301" spans="1:9" x14ac:dyDescent="0.2">
      <c r="A2301" t="s">
        <v>452</v>
      </c>
      <c r="B2301" t="str">
        <f>_xlfn.XLOOKUP(A2301,'Country Code &amp; Info'!A:A,'Country Code &amp; Info'!B:B)</f>
        <v>China</v>
      </c>
      <c r="C2301" t="s">
        <v>626</v>
      </c>
      <c r="D2301" t="s">
        <v>625</v>
      </c>
      <c r="E2301" t="s">
        <v>624</v>
      </c>
      <c r="F2301" t="s">
        <v>623</v>
      </c>
      <c r="G2301">
        <v>2020</v>
      </c>
      <c r="H2301" s="6">
        <v>24896400</v>
      </c>
      <c r="I2301" s="5">
        <f t="shared" si="35"/>
        <v>5.4871160835086252E-2</v>
      </c>
    </row>
    <row r="2302" spans="1:9" x14ac:dyDescent="0.2">
      <c r="A2302" t="s">
        <v>452</v>
      </c>
      <c r="B2302" t="str">
        <f>_xlfn.XLOOKUP(A2302,'Country Code &amp; Info'!A:A,'Country Code &amp; Info'!B:B)</f>
        <v>China</v>
      </c>
      <c r="C2302" t="s">
        <v>626</v>
      </c>
      <c r="D2302" t="s">
        <v>625</v>
      </c>
      <c r="E2302" t="s">
        <v>624</v>
      </c>
      <c r="F2302" t="s">
        <v>623</v>
      </c>
      <c r="G2302">
        <v>2021</v>
      </c>
      <c r="H2302" s="6">
        <v>26133560</v>
      </c>
      <c r="I2302" s="5">
        <f t="shared" si="35"/>
        <v>4.969232499477827E-2</v>
      </c>
    </row>
    <row r="2303" spans="1:9" x14ac:dyDescent="0.2">
      <c r="A2303" t="s">
        <v>452</v>
      </c>
      <c r="B2303" t="str">
        <f>_xlfn.XLOOKUP(A2303,'Country Code &amp; Info'!A:A,'Country Code &amp; Info'!B:B)</f>
        <v>China</v>
      </c>
      <c r="C2303" t="s">
        <v>626</v>
      </c>
      <c r="D2303" t="s">
        <v>625</v>
      </c>
      <c r="E2303" t="s">
        <v>624</v>
      </c>
      <c r="F2303" t="s">
        <v>623</v>
      </c>
      <c r="G2303">
        <v>2022</v>
      </c>
      <c r="H2303" s="6">
        <v>27347400</v>
      </c>
      <c r="I2303" s="5">
        <f t="shared" si="35"/>
        <v>4.6447556322215533E-2</v>
      </c>
    </row>
    <row r="2304" spans="1:9" x14ac:dyDescent="0.2">
      <c r="A2304" t="s">
        <v>452</v>
      </c>
      <c r="B2304" t="str">
        <f>_xlfn.XLOOKUP(A2304,'Country Code &amp; Info'!A:A,'Country Code &amp; Info'!B:B)</f>
        <v>China</v>
      </c>
      <c r="C2304" t="s">
        <v>626</v>
      </c>
      <c r="D2304" t="s">
        <v>625</v>
      </c>
      <c r="E2304" t="s">
        <v>624</v>
      </c>
      <c r="F2304" t="s">
        <v>623</v>
      </c>
      <c r="G2304">
        <v>2023</v>
      </c>
      <c r="H2304" s="6">
        <v>28546210</v>
      </c>
      <c r="I2304" s="5">
        <f t="shared" si="35"/>
        <v>4.3836342760189329E-2</v>
      </c>
    </row>
    <row r="2305" spans="1:9" x14ac:dyDescent="0.2">
      <c r="A2305" t="s">
        <v>452</v>
      </c>
      <c r="B2305" t="str">
        <f>_xlfn.XLOOKUP(A2305,'Country Code &amp; Info'!A:A,'Country Code &amp; Info'!B:B)</f>
        <v>China</v>
      </c>
      <c r="C2305" t="s">
        <v>626</v>
      </c>
      <c r="D2305" t="s">
        <v>625</v>
      </c>
      <c r="E2305" t="s">
        <v>624</v>
      </c>
      <c r="F2305" t="s">
        <v>623</v>
      </c>
      <c r="G2305">
        <v>2024</v>
      </c>
      <c r="H2305" s="6">
        <v>29737510</v>
      </c>
      <c r="I2305" s="5">
        <f t="shared" si="35"/>
        <v>4.1732335045527869E-2</v>
      </c>
    </row>
    <row r="2306" spans="1:9" x14ac:dyDescent="0.2">
      <c r="A2306" t="s">
        <v>452</v>
      </c>
      <c r="B2306" t="str">
        <f>_xlfn.XLOOKUP(A2306,'Country Code &amp; Info'!A:A,'Country Code &amp; Info'!B:B)</f>
        <v>China</v>
      </c>
      <c r="C2306" t="s">
        <v>626</v>
      </c>
      <c r="D2306" t="s">
        <v>625</v>
      </c>
      <c r="E2306" t="s">
        <v>624</v>
      </c>
      <c r="F2306" t="s">
        <v>623</v>
      </c>
      <c r="G2306">
        <v>2025</v>
      </c>
      <c r="H2306" s="6">
        <v>30924390</v>
      </c>
      <c r="I2306" s="5">
        <f t="shared" si="35"/>
        <v>3.9911882333120596E-2</v>
      </c>
    </row>
    <row r="2307" spans="1:9" x14ac:dyDescent="0.2">
      <c r="A2307" t="s">
        <v>452</v>
      </c>
      <c r="B2307" t="str">
        <f>_xlfn.XLOOKUP(A2307,'Country Code &amp; Info'!A:A,'Country Code &amp; Info'!B:B)</f>
        <v>China</v>
      </c>
      <c r="C2307" t="s">
        <v>626</v>
      </c>
      <c r="D2307" t="s">
        <v>625</v>
      </c>
      <c r="E2307" t="s">
        <v>624</v>
      </c>
      <c r="F2307" t="s">
        <v>623</v>
      </c>
      <c r="G2307">
        <v>2026</v>
      </c>
      <c r="H2307" s="6">
        <v>32102730</v>
      </c>
      <c r="I2307" s="5">
        <f t="shared" ref="I2307:I2370" si="36">IF(A2307=A2306, H2307/H2306-1, 0)</f>
        <v>3.8103904393910426E-2</v>
      </c>
    </row>
    <row r="2308" spans="1:9" x14ac:dyDescent="0.2">
      <c r="A2308" t="s">
        <v>452</v>
      </c>
      <c r="B2308" t="str">
        <f>_xlfn.XLOOKUP(A2308,'Country Code &amp; Info'!A:A,'Country Code &amp; Info'!B:B)</f>
        <v>China</v>
      </c>
      <c r="C2308" t="s">
        <v>626</v>
      </c>
      <c r="D2308" t="s">
        <v>625</v>
      </c>
      <c r="E2308" t="s">
        <v>624</v>
      </c>
      <c r="F2308" t="s">
        <v>623</v>
      </c>
      <c r="G2308">
        <v>2027</v>
      </c>
      <c r="H2308" s="6">
        <v>33270140</v>
      </c>
      <c r="I2308" s="5">
        <f t="shared" si="36"/>
        <v>3.6364820063589542E-2</v>
      </c>
    </row>
    <row r="2309" spans="1:9" x14ac:dyDescent="0.2">
      <c r="A2309" t="s">
        <v>452</v>
      </c>
      <c r="B2309" t="str">
        <f>_xlfn.XLOOKUP(A2309,'Country Code &amp; Info'!A:A,'Country Code &amp; Info'!B:B)</f>
        <v>China</v>
      </c>
      <c r="C2309" t="s">
        <v>626</v>
      </c>
      <c r="D2309" t="s">
        <v>625</v>
      </c>
      <c r="E2309" t="s">
        <v>624</v>
      </c>
      <c r="F2309" t="s">
        <v>623</v>
      </c>
      <c r="G2309">
        <v>2028</v>
      </c>
      <c r="H2309" s="6">
        <v>34425170</v>
      </c>
      <c r="I2309" s="5">
        <f t="shared" si="36"/>
        <v>3.4716715950098287E-2</v>
      </c>
    </row>
    <row r="2310" spans="1:9" x14ac:dyDescent="0.2">
      <c r="A2310" t="s">
        <v>452</v>
      </c>
      <c r="B2310" t="str">
        <f>_xlfn.XLOOKUP(A2310,'Country Code &amp; Info'!A:A,'Country Code &amp; Info'!B:B)</f>
        <v>China</v>
      </c>
      <c r="C2310" t="s">
        <v>626</v>
      </c>
      <c r="D2310" t="s">
        <v>625</v>
      </c>
      <c r="E2310" t="s">
        <v>624</v>
      </c>
      <c r="F2310" t="s">
        <v>623</v>
      </c>
      <c r="G2310">
        <v>2029</v>
      </c>
      <c r="H2310" s="6">
        <v>35566660</v>
      </c>
      <c r="I2310" s="5">
        <f t="shared" si="36"/>
        <v>3.3158587161661091E-2</v>
      </c>
    </row>
    <row r="2311" spans="1:9" x14ac:dyDescent="0.2">
      <c r="A2311" t="s">
        <v>452</v>
      </c>
      <c r="B2311" t="str">
        <f>_xlfn.XLOOKUP(A2311,'Country Code &amp; Info'!A:A,'Country Code &amp; Info'!B:B)</f>
        <v>China</v>
      </c>
      <c r="C2311" t="s">
        <v>626</v>
      </c>
      <c r="D2311" t="s">
        <v>625</v>
      </c>
      <c r="E2311" t="s">
        <v>624</v>
      </c>
      <c r="F2311" t="s">
        <v>623</v>
      </c>
      <c r="G2311">
        <v>2030</v>
      </c>
      <c r="H2311" s="6">
        <v>36693390</v>
      </c>
      <c r="I2311" s="5">
        <f t="shared" si="36"/>
        <v>3.1679387381328361E-2</v>
      </c>
    </row>
    <row r="2312" spans="1:9" x14ac:dyDescent="0.2">
      <c r="A2312" t="s">
        <v>452</v>
      </c>
      <c r="B2312" t="str">
        <f>_xlfn.XLOOKUP(A2312,'Country Code &amp; Info'!A:A,'Country Code &amp; Info'!B:B)</f>
        <v>China</v>
      </c>
      <c r="C2312" t="s">
        <v>626</v>
      </c>
      <c r="D2312" t="s">
        <v>625</v>
      </c>
      <c r="E2312" t="s">
        <v>624</v>
      </c>
      <c r="F2312" t="s">
        <v>623</v>
      </c>
      <c r="G2312">
        <v>2031</v>
      </c>
      <c r="H2312" s="6">
        <v>37803900</v>
      </c>
      <c r="I2312" s="5">
        <f t="shared" si="36"/>
        <v>3.0264578988204782E-2</v>
      </c>
    </row>
    <row r="2313" spans="1:9" x14ac:dyDescent="0.2">
      <c r="A2313" t="s">
        <v>452</v>
      </c>
      <c r="B2313" t="str">
        <f>_xlfn.XLOOKUP(A2313,'Country Code &amp; Info'!A:A,'Country Code &amp; Info'!B:B)</f>
        <v>China</v>
      </c>
      <c r="C2313" t="s">
        <v>626</v>
      </c>
      <c r="D2313" t="s">
        <v>625</v>
      </c>
      <c r="E2313" t="s">
        <v>624</v>
      </c>
      <c r="F2313" t="s">
        <v>623</v>
      </c>
      <c r="G2313">
        <v>2032</v>
      </c>
      <c r="H2313" s="6">
        <v>38894150</v>
      </c>
      <c r="I2313" s="5">
        <f t="shared" si="36"/>
        <v>2.8839617076545032E-2</v>
      </c>
    </row>
    <row r="2314" spans="1:9" x14ac:dyDescent="0.2">
      <c r="A2314" t="s">
        <v>452</v>
      </c>
      <c r="B2314" t="str">
        <f>_xlfn.XLOOKUP(A2314,'Country Code &amp; Info'!A:A,'Country Code &amp; Info'!B:B)</f>
        <v>China</v>
      </c>
      <c r="C2314" t="s">
        <v>626</v>
      </c>
      <c r="D2314" t="s">
        <v>625</v>
      </c>
      <c r="E2314" t="s">
        <v>624</v>
      </c>
      <c r="F2314" t="s">
        <v>623</v>
      </c>
      <c r="G2314">
        <v>2033</v>
      </c>
      <c r="H2314" s="6">
        <v>39961290</v>
      </c>
      <c r="I2314" s="5">
        <f t="shared" si="36"/>
        <v>2.7437031018803681E-2</v>
      </c>
    </row>
    <row r="2315" spans="1:9" x14ac:dyDescent="0.2">
      <c r="A2315" t="s">
        <v>452</v>
      </c>
      <c r="B2315" t="str">
        <f>_xlfn.XLOOKUP(A2315,'Country Code &amp; Info'!A:A,'Country Code &amp; Info'!B:B)</f>
        <v>China</v>
      </c>
      <c r="C2315" t="s">
        <v>626</v>
      </c>
      <c r="D2315" t="s">
        <v>625</v>
      </c>
      <c r="E2315" t="s">
        <v>624</v>
      </c>
      <c r="F2315" t="s">
        <v>623</v>
      </c>
      <c r="G2315">
        <v>2034</v>
      </c>
      <c r="H2315" s="6">
        <v>41001810</v>
      </c>
      <c r="I2315" s="5">
        <f t="shared" si="36"/>
        <v>2.6038198466566076E-2</v>
      </c>
    </row>
    <row r="2316" spans="1:9" x14ac:dyDescent="0.2">
      <c r="A2316" t="s">
        <v>452</v>
      </c>
      <c r="B2316" t="str">
        <f>_xlfn.XLOOKUP(A2316,'Country Code &amp; Info'!A:A,'Country Code &amp; Info'!B:B)</f>
        <v>China</v>
      </c>
      <c r="C2316" t="s">
        <v>626</v>
      </c>
      <c r="D2316" t="s">
        <v>625</v>
      </c>
      <c r="E2316" t="s">
        <v>624</v>
      </c>
      <c r="F2316" t="s">
        <v>623</v>
      </c>
      <c r="G2316">
        <v>2035</v>
      </c>
      <c r="H2316" s="6">
        <v>42012500</v>
      </c>
      <c r="I2316" s="5">
        <f t="shared" si="36"/>
        <v>2.4649887407409476E-2</v>
      </c>
    </row>
    <row r="2317" spans="1:9" x14ac:dyDescent="0.2">
      <c r="A2317" t="s">
        <v>452</v>
      </c>
      <c r="B2317" t="str">
        <f>_xlfn.XLOOKUP(A2317,'Country Code &amp; Info'!A:A,'Country Code &amp; Info'!B:B)</f>
        <v>China</v>
      </c>
      <c r="C2317" t="s">
        <v>626</v>
      </c>
      <c r="D2317" t="s">
        <v>625</v>
      </c>
      <c r="E2317" t="s">
        <v>624</v>
      </c>
      <c r="F2317" t="s">
        <v>623</v>
      </c>
      <c r="G2317">
        <v>2036</v>
      </c>
      <c r="H2317" s="6">
        <v>42991250</v>
      </c>
      <c r="I2317" s="5">
        <f t="shared" si="36"/>
        <v>2.3296637905385387E-2</v>
      </c>
    </row>
    <row r="2318" spans="1:9" x14ac:dyDescent="0.2">
      <c r="A2318" t="s">
        <v>452</v>
      </c>
      <c r="B2318" t="str">
        <f>_xlfn.XLOOKUP(A2318,'Country Code &amp; Info'!A:A,'Country Code &amp; Info'!B:B)</f>
        <v>China</v>
      </c>
      <c r="C2318" t="s">
        <v>626</v>
      </c>
      <c r="D2318" t="s">
        <v>625</v>
      </c>
      <c r="E2318" t="s">
        <v>624</v>
      </c>
      <c r="F2318" t="s">
        <v>623</v>
      </c>
      <c r="G2318">
        <v>2037</v>
      </c>
      <c r="H2318" s="6">
        <v>43940020</v>
      </c>
      <c r="I2318" s="5">
        <f t="shared" si="36"/>
        <v>2.2068909371092849E-2</v>
      </c>
    </row>
    <row r="2319" spans="1:9" x14ac:dyDescent="0.2">
      <c r="A2319" t="s">
        <v>452</v>
      </c>
      <c r="B2319" t="str">
        <f>_xlfn.XLOOKUP(A2319,'Country Code &amp; Info'!A:A,'Country Code &amp; Info'!B:B)</f>
        <v>China</v>
      </c>
      <c r="C2319" t="s">
        <v>626</v>
      </c>
      <c r="D2319" t="s">
        <v>625</v>
      </c>
      <c r="E2319" t="s">
        <v>624</v>
      </c>
      <c r="F2319" t="s">
        <v>623</v>
      </c>
      <c r="G2319">
        <v>2038</v>
      </c>
      <c r="H2319" s="6">
        <v>44859150</v>
      </c>
      <c r="I2319" s="5">
        <f t="shared" si="36"/>
        <v>2.0917832991427909E-2</v>
      </c>
    </row>
    <row r="2320" spans="1:9" x14ac:dyDescent="0.2">
      <c r="A2320" t="s">
        <v>452</v>
      </c>
      <c r="B2320" t="str">
        <f>_xlfn.XLOOKUP(A2320,'Country Code &amp; Info'!A:A,'Country Code &amp; Info'!B:B)</f>
        <v>China</v>
      </c>
      <c r="C2320" t="s">
        <v>626</v>
      </c>
      <c r="D2320" t="s">
        <v>625</v>
      </c>
      <c r="E2320" t="s">
        <v>624</v>
      </c>
      <c r="F2320" t="s">
        <v>623</v>
      </c>
      <c r="G2320">
        <v>2039</v>
      </c>
      <c r="H2320" s="6">
        <v>45749680</v>
      </c>
      <c r="I2320" s="5">
        <f t="shared" si="36"/>
        <v>1.9851691349479506E-2</v>
      </c>
    </row>
    <row r="2321" spans="1:9" x14ac:dyDescent="0.2">
      <c r="A2321" t="s">
        <v>452</v>
      </c>
      <c r="B2321" t="str">
        <f>_xlfn.XLOOKUP(A2321,'Country Code &amp; Info'!A:A,'Country Code &amp; Info'!B:B)</f>
        <v>China</v>
      </c>
      <c r="C2321" t="s">
        <v>626</v>
      </c>
      <c r="D2321" t="s">
        <v>625</v>
      </c>
      <c r="E2321" t="s">
        <v>624</v>
      </c>
      <c r="F2321" t="s">
        <v>623</v>
      </c>
      <c r="G2321">
        <v>2040</v>
      </c>
      <c r="H2321" s="6">
        <v>46613240</v>
      </c>
      <c r="I2321" s="5">
        <f t="shared" si="36"/>
        <v>1.8875760442477407E-2</v>
      </c>
    </row>
    <row r="2322" spans="1:9" x14ac:dyDescent="0.2">
      <c r="A2322" t="s">
        <v>452</v>
      </c>
      <c r="B2322" t="str">
        <f>_xlfn.XLOOKUP(A2322,'Country Code &amp; Info'!A:A,'Country Code &amp; Info'!B:B)</f>
        <v>China</v>
      </c>
      <c r="C2322" t="s">
        <v>626</v>
      </c>
      <c r="D2322" t="s">
        <v>625</v>
      </c>
      <c r="E2322" t="s">
        <v>624</v>
      </c>
      <c r="F2322" t="s">
        <v>623</v>
      </c>
      <c r="G2322">
        <v>2041</v>
      </c>
      <c r="H2322" s="6">
        <v>47452010</v>
      </c>
      <c r="I2322" s="5">
        <f t="shared" si="36"/>
        <v>1.7994243695568013E-2</v>
      </c>
    </row>
    <row r="2323" spans="1:9" x14ac:dyDescent="0.2">
      <c r="A2323" t="s">
        <v>452</v>
      </c>
      <c r="B2323" t="str">
        <f>_xlfn.XLOOKUP(A2323,'Country Code &amp; Info'!A:A,'Country Code &amp; Info'!B:B)</f>
        <v>China</v>
      </c>
      <c r="C2323" t="s">
        <v>626</v>
      </c>
      <c r="D2323" t="s">
        <v>625</v>
      </c>
      <c r="E2323" t="s">
        <v>624</v>
      </c>
      <c r="F2323" t="s">
        <v>623</v>
      </c>
      <c r="G2323">
        <v>2042</v>
      </c>
      <c r="H2323" s="6">
        <v>48266000</v>
      </c>
      <c r="I2323" s="5">
        <f t="shared" si="36"/>
        <v>1.7153962498111186E-2</v>
      </c>
    </row>
    <row r="2324" spans="1:9" x14ac:dyDescent="0.2">
      <c r="A2324" t="s">
        <v>452</v>
      </c>
      <c r="B2324" t="str">
        <f>_xlfn.XLOOKUP(A2324,'Country Code &amp; Info'!A:A,'Country Code &amp; Info'!B:B)</f>
        <v>China</v>
      </c>
      <c r="C2324" t="s">
        <v>626</v>
      </c>
      <c r="D2324" t="s">
        <v>625</v>
      </c>
      <c r="E2324" t="s">
        <v>624</v>
      </c>
      <c r="F2324" t="s">
        <v>623</v>
      </c>
      <c r="G2324">
        <v>2043</v>
      </c>
      <c r="H2324" s="6">
        <v>49058320</v>
      </c>
      <c r="I2324" s="5">
        <f t="shared" si="36"/>
        <v>1.6415696349397102E-2</v>
      </c>
    </row>
    <row r="2325" spans="1:9" x14ac:dyDescent="0.2">
      <c r="A2325" t="s">
        <v>452</v>
      </c>
      <c r="B2325" t="str">
        <f>_xlfn.XLOOKUP(A2325,'Country Code &amp; Info'!A:A,'Country Code &amp; Info'!B:B)</f>
        <v>China</v>
      </c>
      <c r="C2325" t="s">
        <v>626</v>
      </c>
      <c r="D2325" t="s">
        <v>625</v>
      </c>
      <c r="E2325" t="s">
        <v>624</v>
      </c>
      <c r="F2325" t="s">
        <v>623</v>
      </c>
      <c r="G2325">
        <v>2044</v>
      </c>
      <c r="H2325" s="6">
        <v>49832330</v>
      </c>
      <c r="I2325" s="5">
        <f t="shared" si="36"/>
        <v>1.577734418952792E-2</v>
      </c>
    </row>
    <row r="2326" spans="1:9" x14ac:dyDescent="0.2">
      <c r="A2326" t="s">
        <v>452</v>
      </c>
      <c r="B2326" t="str">
        <f>_xlfn.XLOOKUP(A2326,'Country Code &amp; Info'!A:A,'Country Code &amp; Info'!B:B)</f>
        <v>China</v>
      </c>
      <c r="C2326" t="s">
        <v>626</v>
      </c>
      <c r="D2326" t="s">
        <v>625</v>
      </c>
      <c r="E2326" t="s">
        <v>624</v>
      </c>
      <c r="F2326" t="s">
        <v>623</v>
      </c>
      <c r="G2326">
        <v>2045</v>
      </c>
      <c r="H2326" s="6">
        <v>50591680</v>
      </c>
      <c r="I2326" s="5">
        <f t="shared" si="36"/>
        <v>1.5238099442671071E-2</v>
      </c>
    </row>
    <row r="2327" spans="1:9" x14ac:dyDescent="0.2">
      <c r="A2327" t="s">
        <v>452</v>
      </c>
      <c r="B2327" t="str">
        <f>_xlfn.XLOOKUP(A2327,'Country Code &amp; Info'!A:A,'Country Code &amp; Info'!B:B)</f>
        <v>China</v>
      </c>
      <c r="C2327" t="s">
        <v>626</v>
      </c>
      <c r="D2327" t="s">
        <v>625</v>
      </c>
      <c r="E2327" t="s">
        <v>624</v>
      </c>
      <c r="F2327" t="s">
        <v>623</v>
      </c>
      <c r="G2327">
        <v>2046</v>
      </c>
      <c r="H2327" s="6">
        <v>51340420</v>
      </c>
      <c r="I2327" s="5">
        <f t="shared" si="36"/>
        <v>1.4799666664558231E-2</v>
      </c>
    </row>
    <row r="2328" spans="1:9" x14ac:dyDescent="0.2">
      <c r="A2328" t="s">
        <v>452</v>
      </c>
      <c r="B2328" t="str">
        <f>_xlfn.XLOOKUP(A2328,'Country Code &amp; Info'!A:A,'Country Code &amp; Info'!B:B)</f>
        <v>China</v>
      </c>
      <c r="C2328" t="s">
        <v>626</v>
      </c>
      <c r="D2328" t="s">
        <v>625</v>
      </c>
      <c r="E2328" t="s">
        <v>624</v>
      </c>
      <c r="F2328" t="s">
        <v>623</v>
      </c>
      <c r="G2328">
        <v>2047</v>
      </c>
      <c r="H2328" s="6">
        <v>52086680</v>
      </c>
      <c r="I2328" s="5">
        <f t="shared" si="36"/>
        <v>1.4535525809878491E-2</v>
      </c>
    </row>
    <row r="2329" spans="1:9" x14ac:dyDescent="0.2">
      <c r="A2329" t="s">
        <v>452</v>
      </c>
      <c r="B2329" t="str">
        <f>_xlfn.XLOOKUP(A2329,'Country Code &amp; Info'!A:A,'Country Code &amp; Info'!B:B)</f>
        <v>China</v>
      </c>
      <c r="C2329" t="s">
        <v>626</v>
      </c>
      <c r="D2329" t="s">
        <v>625</v>
      </c>
      <c r="E2329" t="s">
        <v>624</v>
      </c>
      <c r="F2329" t="s">
        <v>623</v>
      </c>
      <c r="G2329">
        <v>2048</v>
      </c>
      <c r="H2329" s="6">
        <v>52835350</v>
      </c>
      <c r="I2329" s="5">
        <f t="shared" si="36"/>
        <v>1.4373540413787245E-2</v>
      </c>
    </row>
    <row r="2330" spans="1:9" x14ac:dyDescent="0.2">
      <c r="A2330" t="s">
        <v>452</v>
      </c>
      <c r="B2330" t="str">
        <f>_xlfn.XLOOKUP(A2330,'Country Code &amp; Info'!A:A,'Country Code &amp; Info'!B:B)</f>
        <v>China</v>
      </c>
      <c r="C2330" t="s">
        <v>626</v>
      </c>
      <c r="D2330" t="s">
        <v>625</v>
      </c>
      <c r="E2330" t="s">
        <v>624</v>
      </c>
      <c r="F2330" t="s">
        <v>623</v>
      </c>
      <c r="G2330">
        <v>2049</v>
      </c>
      <c r="H2330" s="6">
        <v>53590860</v>
      </c>
      <c r="I2330" s="5">
        <f t="shared" si="36"/>
        <v>1.4299328006722734E-2</v>
      </c>
    </row>
    <row r="2331" spans="1:9" x14ac:dyDescent="0.2">
      <c r="A2331" t="s">
        <v>452</v>
      </c>
      <c r="B2331" t="str">
        <f>_xlfn.XLOOKUP(A2331,'Country Code &amp; Info'!A:A,'Country Code &amp; Info'!B:B)</f>
        <v>China</v>
      </c>
      <c r="C2331" t="s">
        <v>626</v>
      </c>
      <c r="D2331" t="s">
        <v>625</v>
      </c>
      <c r="E2331" t="s">
        <v>624</v>
      </c>
      <c r="F2331" t="s">
        <v>623</v>
      </c>
      <c r="G2331">
        <v>2050</v>
      </c>
      <c r="H2331" s="6">
        <v>54356810</v>
      </c>
      <c r="I2331" s="5">
        <f t="shared" si="36"/>
        <v>1.4292549139909294E-2</v>
      </c>
    </row>
    <row r="2332" spans="1:9" x14ac:dyDescent="0.2">
      <c r="A2332" t="s">
        <v>452</v>
      </c>
      <c r="B2332" t="str">
        <f>_xlfn.XLOOKUP(A2332,'Country Code &amp; Info'!A:A,'Country Code &amp; Info'!B:B)</f>
        <v>China</v>
      </c>
      <c r="C2332" t="s">
        <v>626</v>
      </c>
      <c r="D2332" t="s">
        <v>625</v>
      </c>
      <c r="E2332" t="s">
        <v>624</v>
      </c>
      <c r="F2332" t="s">
        <v>623</v>
      </c>
      <c r="G2332">
        <v>2051</v>
      </c>
      <c r="H2332" s="6">
        <v>55135830</v>
      </c>
      <c r="I2332" s="5">
        <f t="shared" si="36"/>
        <v>1.4331598929370637E-2</v>
      </c>
    </row>
    <row r="2333" spans="1:9" x14ac:dyDescent="0.2">
      <c r="A2333" t="s">
        <v>452</v>
      </c>
      <c r="B2333" t="str">
        <f>_xlfn.XLOOKUP(A2333,'Country Code &amp; Info'!A:A,'Country Code &amp; Info'!B:B)</f>
        <v>China</v>
      </c>
      <c r="C2333" t="s">
        <v>626</v>
      </c>
      <c r="D2333" t="s">
        <v>625</v>
      </c>
      <c r="E2333" t="s">
        <v>624</v>
      </c>
      <c r="F2333" t="s">
        <v>623</v>
      </c>
      <c r="G2333">
        <v>2052</v>
      </c>
      <c r="H2333" s="6">
        <v>55925910</v>
      </c>
      <c r="I2333" s="5">
        <f t="shared" si="36"/>
        <v>1.4329701756552904E-2</v>
      </c>
    </row>
    <row r="2334" spans="1:9" x14ac:dyDescent="0.2">
      <c r="A2334" t="s">
        <v>452</v>
      </c>
      <c r="B2334" t="str">
        <f>_xlfn.XLOOKUP(A2334,'Country Code &amp; Info'!A:A,'Country Code &amp; Info'!B:B)</f>
        <v>China</v>
      </c>
      <c r="C2334" t="s">
        <v>626</v>
      </c>
      <c r="D2334" t="s">
        <v>625</v>
      </c>
      <c r="E2334" t="s">
        <v>624</v>
      </c>
      <c r="F2334" t="s">
        <v>623</v>
      </c>
      <c r="G2334">
        <v>2053</v>
      </c>
      <c r="H2334" s="6">
        <v>56726750</v>
      </c>
      <c r="I2334" s="5">
        <f t="shared" si="36"/>
        <v>1.431965970692306E-2</v>
      </c>
    </row>
    <row r="2335" spans="1:9" x14ac:dyDescent="0.2">
      <c r="A2335" t="s">
        <v>452</v>
      </c>
      <c r="B2335" t="str">
        <f>_xlfn.XLOOKUP(A2335,'Country Code &amp; Info'!A:A,'Country Code &amp; Info'!B:B)</f>
        <v>China</v>
      </c>
      <c r="C2335" t="s">
        <v>626</v>
      </c>
      <c r="D2335" t="s">
        <v>625</v>
      </c>
      <c r="E2335" t="s">
        <v>624</v>
      </c>
      <c r="F2335" t="s">
        <v>623</v>
      </c>
      <c r="G2335">
        <v>2054</v>
      </c>
      <c r="H2335" s="6">
        <v>57536900</v>
      </c>
      <c r="I2335" s="5">
        <f t="shared" si="36"/>
        <v>1.4281621986099946E-2</v>
      </c>
    </row>
    <row r="2336" spans="1:9" x14ac:dyDescent="0.2">
      <c r="A2336" t="s">
        <v>452</v>
      </c>
      <c r="B2336" t="str">
        <f>_xlfn.XLOOKUP(A2336,'Country Code &amp; Info'!A:A,'Country Code &amp; Info'!B:B)</f>
        <v>China</v>
      </c>
      <c r="C2336" t="s">
        <v>626</v>
      </c>
      <c r="D2336" t="s">
        <v>625</v>
      </c>
      <c r="E2336" t="s">
        <v>624</v>
      </c>
      <c r="F2336" t="s">
        <v>623</v>
      </c>
      <c r="G2336">
        <v>2055</v>
      </c>
      <c r="H2336" s="6">
        <v>58354920</v>
      </c>
      <c r="I2336" s="5">
        <f t="shared" si="36"/>
        <v>1.4217310977824749E-2</v>
      </c>
    </row>
    <row r="2337" spans="1:9" x14ac:dyDescent="0.2">
      <c r="A2337" t="s">
        <v>452</v>
      </c>
      <c r="B2337" t="str">
        <f>_xlfn.XLOOKUP(A2337,'Country Code &amp; Info'!A:A,'Country Code &amp; Info'!B:B)</f>
        <v>China</v>
      </c>
      <c r="C2337" t="s">
        <v>626</v>
      </c>
      <c r="D2337" t="s">
        <v>625</v>
      </c>
      <c r="E2337" t="s">
        <v>624</v>
      </c>
      <c r="F2337" t="s">
        <v>623</v>
      </c>
      <c r="G2337">
        <v>2056</v>
      </c>
      <c r="H2337" s="6">
        <v>59180130</v>
      </c>
      <c r="I2337" s="5">
        <f t="shared" si="36"/>
        <v>1.4141224081876791E-2</v>
      </c>
    </row>
    <row r="2338" spans="1:9" x14ac:dyDescent="0.2">
      <c r="A2338" t="s">
        <v>452</v>
      </c>
      <c r="B2338" t="str">
        <f>_xlfn.XLOOKUP(A2338,'Country Code &amp; Info'!A:A,'Country Code &amp; Info'!B:B)</f>
        <v>China</v>
      </c>
      <c r="C2338" t="s">
        <v>626</v>
      </c>
      <c r="D2338" t="s">
        <v>625</v>
      </c>
      <c r="E2338" t="s">
        <v>624</v>
      </c>
      <c r="F2338" t="s">
        <v>623</v>
      </c>
      <c r="G2338">
        <v>2057</v>
      </c>
      <c r="H2338" s="6">
        <v>60016730</v>
      </c>
      <c r="I2338" s="5">
        <f t="shared" si="36"/>
        <v>1.4136501558884795E-2</v>
      </c>
    </row>
    <row r="2339" spans="1:9" x14ac:dyDescent="0.2">
      <c r="A2339" t="s">
        <v>452</v>
      </c>
      <c r="B2339" t="str">
        <f>_xlfn.XLOOKUP(A2339,'Country Code &amp; Info'!A:A,'Country Code &amp; Info'!B:B)</f>
        <v>China</v>
      </c>
      <c r="C2339" t="s">
        <v>626</v>
      </c>
      <c r="D2339" t="s">
        <v>625</v>
      </c>
      <c r="E2339" t="s">
        <v>624</v>
      </c>
      <c r="F2339" t="s">
        <v>623</v>
      </c>
      <c r="G2339">
        <v>2058</v>
      </c>
      <c r="H2339" s="6">
        <v>60864800</v>
      </c>
      <c r="I2339" s="5">
        <f t="shared" si="36"/>
        <v>1.4130559928873243E-2</v>
      </c>
    </row>
    <row r="2340" spans="1:9" x14ac:dyDescent="0.2">
      <c r="A2340" t="s">
        <v>452</v>
      </c>
      <c r="B2340" t="str">
        <f>_xlfn.XLOOKUP(A2340,'Country Code &amp; Info'!A:A,'Country Code &amp; Info'!B:B)</f>
        <v>China</v>
      </c>
      <c r="C2340" t="s">
        <v>626</v>
      </c>
      <c r="D2340" t="s">
        <v>625</v>
      </c>
      <c r="E2340" t="s">
        <v>624</v>
      </c>
      <c r="F2340" t="s">
        <v>623</v>
      </c>
      <c r="G2340">
        <v>2059</v>
      </c>
      <c r="H2340" s="6">
        <v>61723510</v>
      </c>
      <c r="I2340" s="5">
        <f t="shared" si="36"/>
        <v>1.4108483064102728E-2</v>
      </c>
    </row>
    <row r="2341" spans="1:9" x14ac:dyDescent="0.2">
      <c r="A2341" t="s">
        <v>452</v>
      </c>
      <c r="B2341" t="str">
        <f>_xlfn.XLOOKUP(A2341,'Country Code &amp; Info'!A:A,'Country Code &amp; Info'!B:B)</f>
        <v>China</v>
      </c>
      <c r="C2341" t="s">
        <v>626</v>
      </c>
      <c r="D2341" t="s">
        <v>625</v>
      </c>
      <c r="E2341" t="s">
        <v>624</v>
      </c>
      <c r="F2341" t="s">
        <v>623</v>
      </c>
      <c r="G2341">
        <v>2060</v>
      </c>
      <c r="H2341" s="6">
        <v>62591470</v>
      </c>
      <c r="I2341" s="5">
        <f t="shared" si="36"/>
        <v>1.4062064843687549E-2</v>
      </c>
    </row>
    <row r="2342" spans="1:9" x14ac:dyDescent="0.2">
      <c r="A2342" t="s">
        <v>390</v>
      </c>
      <c r="B2342" t="str">
        <f>_xlfn.XLOOKUP(A2342,'Country Code &amp; Info'!A:A,'Country Code &amp; Info'!B:B)</f>
        <v>Estonia</v>
      </c>
      <c r="C2342" t="s">
        <v>626</v>
      </c>
      <c r="D2342" t="s">
        <v>625</v>
      </c>
      <c r="E2342" t="s">
        <v>624</v>
      </c>
      <c r="F2342" t="s">
        <v>623</v>
      </c>
      <c r="G2342">
        <v>1995</v>
      </c>
      <c r="H2342" s="6">
        <v>15489.481459877499</v>
      </c>
      <c r="I2342" s="5">
        <f t="shared" si="36"/>
        <v>0</v>
      </c>
    </row>
    <row r="2343" spans="1:9" x14ac:dyDescent="0.2">
      <c r="A2343" t="s">
        <v>390</v>
      </c>
      <c r="B2343" t="str">
        <f>_xlfn.XLOOKUP(A2343,'Country Code &amp; Info'!A:A,'Country Code &amp; Info'!B:B)</f>
        <v>Estonia</v>
      </c>
      <c r="C2343" t="s">
        <v>626</v>
      </c>
      <c r="D2343" t="s">
        <v>625</v>
      </c>
      <c r="E2343" t="s">
        <v>624</v>
      </c>
      <c r="F2343" t="s">
        <v>623</v>
      </c>
      <c r="G2343">
        <v>1996</v>
      </c>
      <c r="H2343" s="6">
        <v>16312.455917442499</v>
      </c>
      <c r="I2343" s="5">
        <f t="shared" si="36"/>
        <v>5.3131181937675409E-2</v>
      </c>
    </row>
    <row r="2344" spans="1:9" x14ac:dyDescent="0.2">
      <c r="A2344" t="s">
        <v>390</v>
      </c>
      <c r="B2344" t="str">
        <f>_xlfn.XLOOKUP(A2344,'Country Code &amp; Info'!A:A,'Country Code &amp; Info'!B:B)</f>
        <v>Estonia</v>
      </c>
      <c r="C2344" t="s">
        <v>626</v>
      </c>
      <c r="D2344" t="s">
        <v>625</v>
      </c>
      <c r="E2344" t="s">
        <v>624</v>
      </c>
      <c r="F2344" t="s">
        <v>623</v>
      </c>
      <c r="G2344">
        <v>1997</v>
      </c>
      <c r="H2344" s="6">
        <v>18222.691294697699</v>
      </c>
      <c r="I2344" s="5">
        <f t="shared" si="36"/>
        <v>0.1171028683187203</v>
      </c>
    </row>
    <row r="2345" spans="1:9" x14ac:dyDescent="0.2">
      <c r="A2345" t="s">
        <v>390</v>
      </c>
      <c r="B2345" t="str">
        <f>_xlfn.XLOOKUP(A2345,'Country Code &amp; Info'!A:A,'Country Code &amp; Info'!B:B)</f>
        <v>Estonia</v>
      </c>
      <c r="C2345" t="s">
        <v>626</v>
      </c>
      <c r="D2345" t="s">
        <v>625</v>
      </c>
      <c r="E2345" t="s">
        <v>624</v>
      </c>
      <c r="F2345" t="s">
        <v>623</v>
      </c>
      <c r="G2345">
        <v>1998</v>
      </c>
      <c r="H2345" s="6">
        <v>19002.187131666</v>
      </c>
      <c r="I2345" s="5">
        <f t="shared" si="36"/>
        <v>4.2776109432041576E-2</v>
      </c>
    </row>
    <row r="2346" spans="1:9" x14ac:dyDescent="0.2">
      <c r="A2346" t="s">
        <v>390</v>
      </c>
      <c r="B2346" t="str">
        <f>_xlfn.XLOOKUP(A2346,'Country Code &amp; Info'!A:A,'Country Code &amp; Info'!B:B)</f>
        <v>Estonia</v>
      </c>
      <c r="C2346" t="s">
        <v>626</v>
      </c>
      <c r="D2346" t="s">
        <v>625</v>
      </c>
      <c r="E2346" t="s">
        <v>624</v>
      </c>
      <c r="F2346" t="s">
        <v>623</v>
      </c>
      <c r="G2346">
        <v>1999</v>
      </c>
      <c r="H2346" s="6">
        <v>18925.918776263999</v>
      </c>
      <c r="I2346" s="5">
        <f t="shared" si="36"/>
        <v>-4.0136619470978463E-3</v>
      </c>
    </row>
    <row r="2347" spans="1:9" x14ac:dyDescent="0.2">
      <c r="A2347" t="s">
        <v>390</v>
      </c>
      <c r="B2347" t="str">
        <f>_xlfn.XLOOKUP(A2347,'Country Code &amp; Info'!A:A,'Country Code &amp; Info'!B:B)</f>
        <v>Estonia</v>
      </c>
      <c r="C2347" t="s">
        <v>626</v>
      </c>
      <c r="D2347" t="s">
        <v>625</v>
      </c>
      <c r="E2347" t="s">
        <v>624</v>
      </c>
      <c r="F2347" t="s">
        <v>623</v>
      </c>
      <c r="G2347">
        <v>2000</v>
      </c>
      <c r="H2347" s="6">
        <v>20779.133802855999</v>
      </c>
      <c r="I2347" s="5">
        <f t="shared" si="36"/>
        <v>9.7919421957797681E-2</v>
      </c>
    </row>
    <row r="2348" spans="1:9" x14ac:dyDescent="0.2">
      <c r="A2348" t="s">
        <v>390</v>
      </c>
      <c r="B2348" t="str">
        <f>_xlfn.XLOOKUP(A2348,'Country Code &amp; Info'!A:A,'Country Code &amp; Info'!B:B)</f>
        <v>Estonia</v>
      </c>
      <c r="C2348" t="s">
        <v>626</v>
      </c>
      <c r="D2348" t="s">
        <v>625</v>
      </c>
      <c r="E2348" t="s">
        <v>624</v>
      </c>
      <c r="F2348" t="s">
        <v>623</v>
      </c>
      <c r="G2348">
        <v>2001</v>
      </c>
      <c r="H2348" s="6">
        <v>22118.073730822402</v>
      </c>
      <c r="I2348" s="5">
        <f t="shared" si="36"/>
        <v>6.4436753748723152E-2</v>
      </c>
    </row>
    <row r="2349" spans="1:9" x14ac:dyDescent="0.2">
      <c r="A2349" t="s">
        <v>390</v>
      </c>
      <c r="B2349" t="str">
        <f>_xlfn.XLOOKUP(A2349,'Country Code &amp; Info'!A:A,'Country Code &amp; Info'!B:B)</f>
        <v>Estonia</v>
      </c>
      <c r="C2349" t="s">
        <v>626</v>
      </c>
      <c r="D2349" t="s">
        <v>625</v>
      </c>
      <c r="E2349" t="s">
        <v>624</v>
      </c>
      <c r="F2349" t="s">
        <v>623</v>
      </c>
      <c r="G2349">
        <v>2002</v>
      </c>
      <c r="H2349" s="6">
        <v>23475.037843739599</v>
      </c>
      <c r="I2349" s="5">
        <f t="shared" si="36"/>
        <v>6.1350917328131249E-2</v>
      </c>
    </row>
    <row r="2350" spans="1:9" x14ac:dyDescent="0.2">
      <c r="A2350" t="s">
        <v>390</v>
      </c>
      <c r="B2350" t="str">
        <f>_xlfn.XLOOKUP(A2350,'Country Code &amp; Info'!A:A,'Country Code &amp; Info'!B:B)</f>
        <v>Estonia</v>
      </c>
      <c r="C2350" t="s">
        <v>626</v>
      </c>
      <c r="D2350" t="s">
        <v>625</v>
      </c>
      <c r="E2350" t="s">
        <v>624</v>
      </c>
      <c r="F2350" t="s">
        <v>623</v>
      </c>
      <c r="G2350">
        <v>2003</v>
      </c>
      <c r="H2350" s="6">
        <v>25230.0079234798</v>
      </c>
      <c r="I2350" s="5">
        <f t="shared" si="36"/>
        <v>7.4758988310138941E-2</v>
      </c>
    </row>
    <row r="2351" spans="1:9" x14ac:dyDescent="0.2">
      <c r="A2351" t="s">
        <v>390</v>
      </c>
      <c r="B2351" t="str">
        <f>_xlfn.XLOOKUP(A2351,'Country Code &amp; Info'!A:A,'Country Code &amp; Info'!B:B)</f>
        <v>Estonia</v>
      </c>
      <c r="C2351" t="s">
        <v>626</v>
      </c>
      <c r="D2351" t="s">
        <v>625</v>
      </c>
      <c r="E2351" t="s">
        <v>624</v>
      </c>
      <c r="F2351" t="s">
        <v>623</v>
      </c>
      <c r="G2351">
        <v>2004</v>
      </c>
      <c r="H2351" s="6">
        <v>26845.8589602916</v>
      </c>
      <c r="I2351" s="5">
        <f t="shared" si="36"/>
        <v>6.4044808931987829E-2</v>
      </c>
    </row>
    <row r="2352" spans="1:9" x14ac:dyDescent="0.2">
      <c r="A2352" t="s">
        <v>390</v>
      </c>
      <c r="B2352" t="str">
        <f>_xlfn.XLOOKUP(A2352,'Country Code &amp; Info'!A:A,'Country Code &amp; Info'!B:B)</f>
        <v>Estonia</v>
      </c>
      <c r="C2352" t="s">
        <v>626</v>
      </c>
      <c r="D2352" t="s">
        <v>625</v>
      </c>
      <c r="E2352" t="s">
        <v>624</v>
      </c>
      <c r="F2352" t="s">
        <v>623</v>
      </c>
      <c r="G2352">
        <v>2005</v>
      </c>
      <c r="H2352" s="6">
        <v>29299.756740964101</v>
      </c>
      <c r="I2352" s="5">
        <f t="shared" si="36"/>
        <v>9.1406938563676654E-2</v>
      </c>
    </row>
    <row r="2353" spans="1:9" x14ac:dyDescent="0.2">
      <c r="A2353" t="s">
        <v>390</v>
      </c>
      <c r="B2353" t="str">
        <f>_xlfn.XLOOKUP(A2353,'Country Code &amp; Info'!A:A,'Country Code &amp; Info'!B:B)</f>
        <v>Estonia</v>
      </c>
      <c r="C2353" t="s">
        <v>626</v>
      </c>
      <c r="D2353" t="s">
        <v>625</v>
      </c>
      <c r="E2353" t="s">
        <v>624</v>
      </c>
      <c r="F2353" t="s">
        <v>623</v>
      </c>
      <c r="G2353">
        <v>2006</v>
      </c>
      <c r="H2353" s="6">
        <v>32364.328873382001</v>
      </c>
      <c r="I2353" s="5">
        <f t="shared" si="36"/>
        <v>0.10459377391803759</v>
      </c>
    </row>
    <row r="2354" spans="1:9" x14ac:dyDescent="0.2">
      <c r="A2354" t="s">
        <v>390</v>
      </c>
      <c r="B2354" t="str">
        <f>_xlfn.XLOOKUP(A2354,'Country Code &amp; Info'!A:A,'Country Code &amp; Info'!B:B)</f>
        <v>Estonia</v>
      </c>
      <c r="C2354" t="s">
        <v>626</v>
      </c>
      <c r="D2354" t="s">
        <v>625</v>
      </c>
      <c r="E2354" t="s">
        <v>624</v>
      </c>
      <c r="F2354" t="s">
        <v>623</v>
      </c>
      <c r="G2354">
        <v>2007</v>
      </c>
      <c r="H2354" s="6">
        <v>34697.117143062103</v>
      </c>
      <c r="I2354" s="5">
        <f t="shared" si="36"/>
        <v>7.207899409274332E-2</v>
      </c>
    </row>
    <row r="2355" spans="1:9" x14ac:dyDescent="0.2">
      <c r="A2355" t="s">
        <v>390</v>
      </c>
      <c r="B2355" t="str">
        <f>_xlfn.XLOOKUP(A2355,'Country Code &amp; Info'!A:A,'Country Code &amp; Info'!B:B)</f>
        <v>Estonia</v>
      </c>
      <c r="C2355" t="s">
        <v>626</v>
      </c>
      <c r="D2355" t="s">
        <v>625</v>
      </c>
      <c r="E2355" t="s">
        <v>624</v>
      </c>
      <c r="F2355" t="s">
        <v>623</v>
      </c>
      <c r="G2355">
        <v>2008</v>
      </c>
      <c r="H2355" s="6">
        <v>32959.283666328804</v>
      </c>
      <c r="I2355" s="5">
        <f t="shared" si="36"/>
        <v>-5.0085817492211748E-2</v>
      </c>
    </row>
    <row r="2356" spans="1:9" x14ac:dyDescent="0.2">
      <c r="A2356" t="s">
        <v>390</v>
      </c>
      <c r="B2356" t="str">
        <f>_xlfn.XLOOKUP(A2356,'Country Code &amp; Info'!A:A,'Country Code &amp; Info'!B:B)</f>
        <v>Estonia</v>
      </c>
      <c r="C2356" t="s">
        <v>626</v>
      </c>
      <c r="D2356" t="s">
        <v>625</v>
      </c>
      <c r="E2356" t="s">
        <v>624</v>
      </c>
      <c r="F2356" t="s">
        <v>623</v>
      </c>
      <c r="G2356">
        <v>2009</v>
      </c>
      <c r="H2356" s="6">
        <v>28274.732254423801</v>
      </c>
      <c r="I2356" s="5">
        <f t="shared" si="36"/>
        <v>-0.14213146921911834</v>
      </c>
    </row>
    <row r="2357" spans="1:9" x14ac:dyDescent="0.2">
      <c r="A2357" t="s">
        <v>390</v>
      </c>
      <c r="B2357" t="str">
        <f>_xlfn.XLOOKUP(A2357,'Country Code &amp; Info'!A:A,'Country Code &amp; Info'!B:B)</f>
        <v>Estonia</v>
      </c>
      <c r="C2357" t="s">
        <v>626</v>
      </c>
      <c r="D2357" t="s">
        <v>625</v>
      </c>
      <c r="E2357" t="s">
        <v>624</v>
      </c>
      <c r="F2357" t="s">
        <v>623</v>
      </c>
      <c r="G2357">
        <v>2010</v>
      </c>
      <c r="H2357" s="6">
        <v>28741.240674230499</v>
      </c>
      <c r="I2357" s="5">
        <f t="shared" si="36"/>
        <v>1.6499127758626608E-2</v>
      </c>
    </row>
    <row r="2358" spans="1:9" x14ac:dyDescent="0.2">
      <c r="A2358" t="s">
        <v>390</v>
      </c>
      <c r="B2358" t="str">
        <f>_xlfn.XLOOKUP(A2358,'Country Code &amp; Info'!A:A,'Country Code &amp; Info'!B:B)</f>
        <v>Estonia</v>
      </c>
      <c r="C2358" t="s">
        <v>626</v>
      </c>
      <c r="D2358" t="s">
        <v>625</v>
      </c>
      <c r="E2358" t="s">
        <v>624</v>
      </c>
      <c r="F2358" t="s">
        <v>623</v>
      </c>
      <c r="G2358">
        <v>2011</v>
      </c>
      <c r="H2358" s="6">
        <v>30910.356528053901</v>
      </c>
      <c r="I2358" s="5">
        <f t="shared" si="36"/>
        <v>7.5470501722921135E-2</v>
      </c>
    </row>
    <row r="2359" spans="1:9" x14ac:dyDescent="0.2">
      <c r="A2359" t="s">
        <v>390</v>
      </c>
      <c r="B2359" t="str">
        <f>_xlfn.XLOOKUP(A2359,'Country Code &amp; Info'!A:A,'Country Code &amp; Info'!B:B)</f>
        <v>Estonia</v>
      </c>
      <c r="C2359" t="s">
        <v>626</v>
      </c>
      <c r="D2359" t="s">
        <v>625</v>
      </c>
      <c r="E2359" t="s">
        <v>624</v>
      </c>
      <c r="F2359" t="s">
        <v>623</v>
      </c>
      <c r="G2359">
        <v>2012</v>
      </c>
      <c r="H2359" s="6">
        <v>32247.349168053199</v>
      </c>
      <c r="I2359" s="5">
        <f t="shared" si="36"/>
        <v>4.3253873140733923E-2</v>
      </c>
    </row>
    <row r="2360" spans="1:9" x14ac:dyDescent="0.2">
      <c r="A2360" t="s">
        <v>390</v>
      </c>
      <c r="B2360" t="str">
        <f>_xlfn.XLOOKUP(A2360,'Country Code &amp; Info'!A:A,'Country Code &amp; Info'!B:B)</f>
        <v>Estonia</v>
      </c>
      <c r="C2360" t="s">
        <v>626</v>
      </c>
      <c r="D2360" t="s">
        <v>625</v>
      </c>
      <c r="E2360" t="s">
        <v>624</v>
      </c>
      <c r="F2360" t="s">
        <v>623</v>
      </c>
      <c r="G2360">
        <v>2013</v>
      </c>
      <c r="H2360" s="6">
        <v>32899.016793728202</v>
      </c>
      <c r="I2360" s="5">
        <f t="shared" si="36"/>
        <v>2.0208409140203054E-2</v>
      </c>
    </row>
    <row r="2361" spans="1:9" x14ac:dyDescent="0.2">
      <c r="A2361" t="s">
        <v>390</v>
      </c>
      <c r="B2361" t="str">
        <f>_xlfn.XLOOKUP(A2361,'Country Code &amp; Info'!A:A,'Country Code &amp; Info'!B:B)</f>
        <v>Estonia</v>
      </c>
      <c r="C2361" t="s">
        <v>626</v>
      </c>
      <c r="D2361" t="s">
        <v>625</v>
      </c>
      <c r="E2361" t="s">
        <v>624</v>
      </c>
      <c r="F2361" t="s">
        <v>623</v>
      </c>
      <c r="G2361">
        <v>2014</v>
      </c>
      <c r="H2361" s="6">
        <v>33806.065560686999</v>
      </c>
      <c r="I2361" s="5">
        <f t="shared" si="36"/>
        <v>2.7570695277790547E-2</v>
      </c>
    </row>
    <row r="2362" spans="1:9" x14ac:dyDescent="0.2">
      <c r="A2362" t="s">
        <v>390</v>
      </c>
      <c r="B2362" t="str">
        <f>_xlfn.XLOOKUP(A2362,'Country Code &amp; Info'!A:A,'Country Code &amp; Info'!B:B)</f>
        <v>Estonia</v>
      </c>
      <c r="C2362" t="s">
        <v>626</v>
      </c>
      <c r="D2362" t="s">
        <v>625</v>
      </c>
      <c r="E2362" t="s">
        <v>624</v>
      </c>
      <c r="F2362" t="s">
        <v>623</v>
      </c>
      <c r="G2362">
        <v>2015</v>
      </c>
      <c r="H2362" s="6">
        <v>34397.678098667202</v>
      </c>
      <c r="I2362" s="5">
        <f t="shared" si="36"/>
        <v>1.7500189039099112E-2</v>
      </c>
    </row>
    <row r="2363" spans="1:9" x14ac:dyDescent="0.2">
      <c r="A2363" t="s">
        <v>390</v>
      </c>
      <c r="B2363" t="str">
        <f>_xlfn.XLOOKUP(A2363,'Country Code &amp; Info'!A:A,'Country Code &amp; Info'!B:B)</f>
        <v>Estonia</v>
      </c>
      <c r="C2363" t="s">
        <v>626</v>
      </c>
      <c r="D2363" t="s">
        <v>625</v>
      </c>
      <c r="E2363" t="s">
        <v>624</v>
      </c>
      <c r="F2363" t="s">
        <v>623</v>
      </c>
      <c r="G2363">
        <v>2016</v>
      </c>
      <c r="H2363" s="6">
        <v>35155.125642100596</v>
      </c>
      <c r="I2363" s="5">
        <f t="shared" si="36"/>
        <v>2.2020310244799335E-2</v>
      </c>
    </row>
    <row r="2364" spans="1:9" x14ac:dyDescent="0.2">
      <c r="A2364" t="s">
        <v>390</v>
      </c>
      <c r="B2364" t="str">
        <f>_xlfn.XLOOKUP(A2364,'Country Code &amp; Info'!A:A,'Country Code &amp; Info'!B:B)</f>
        <v>Estonia</v>
      </c>
      <c r="C2364" t="s">
        <v>626</v>
      </c>
      <c r="D2364" t="s">
        <v>625</v>
      </c>
      <c r="E2364" t="s">
        <v>624</v>
      </c>
      <c r="F2364" t="s">
        <v>623</v>
      </c>
      <c r="G2364">
        <v>2017</v>
      </c>
      <c r="H2364" s="6">
        <v>36828.460846334398</v>
      </c>
      <c r="I2364" s="5">
        <f t="shared" si="36"/>
        <v>4.7598612540012297E-2</v>
      </c>
    </row>
    <row r="2365" spans="1:9" x14ac:dyDescent="0.2">
      <c r="A2365" t="s">
        <v>390</v>
      </c>
      <c r="B2365" t="str">
        <f>_xlfn.XLOOKUP(A2365,'Country Code &amp; Info'!A:A,'Country Code &amp; Info'!B:B)</f>
        <v>Estonia</v>
      </c>
      <c r="C2365" t="s">
        <v>626</v>
      </c>
      <c r="D2365" t="s">
        <v>625</v>
      </c>
      <c r="E2365" t="s">
        <v>624</v>
      </c>
      <c r="F2365" t="s">
        <v>623</v>
      </c>
      <c r="G2365">
        <v>2018</v>
      </c>
      <c r="H2365" s="6">
        <v>38191.853209906803</v>
      </c>
      <c r="I2365" s="5">
        <f t="shared" si="36"/>
        <v>3.7020074481556975E-2</v>
      </c>
    </row>
    <row r="2366" spans="1:9" x14ac:dyDescent="0.2">
      <c r="A2366" t="s">
        <v>390</v>
      </c>
      <c r="B2366" t="str">
        <f>_xlfn.XLOOKUP(A2366,'Country Code &amp; Info'!A:A,'Country Code &amp; Info'!B:B)</f>
        <v>Estonia</v>
      </c>
      <c r="C2366" t="s">
        <v>626</v>
      </c>
      <c r="D2366" t="s">
        <v>625</v>
      </c>
      <c r="E2366" t="s">
        <v>624</v>
      </c>
      <c r="F2366" t="s">
        <v>623</v>
      </c>
      <c r="G2366">
        <v>2019</v>
      </c>
      <c r="H2366" s="6">
        <v>39409.724666366099</v>
      </c>
      <c r="I2366" s="5">
        <f t="shared" si="36"/>
        <v>3.1888252443937004E-2</v>
      </c>
    </row>
    <row r="2367" spans="1:9" x14ac:dyDescent="0.2">
      <c r="A2367" t="s">
        <v>390</v>
      </c>
      <c r="B2367" t="str">
        <f>_xlfn.XLOOKUP(A2367,'Country Code &amp; Info'!A:A,'Country Code &amp; Info'!B:B)</f>
        <v>Estonia</v>
      </c>
      <c r="C2367" t="s">
        <v>626</v>
      </c>
      <c r="D2367" t="s">
        <v>625</v>
      </c>
      <c r="E2367" t="s">
        <v>624</v>
      </c>
      <c r="F2367" t="s">
        <v>623</v>
      </c>
      <c r="G2367">
        <v>2020</v>
      </c>
      <c r="H2367" s="6">
        <v>40532.080000000002</v>
      </c>
      <c r="I2367" s="5">
        <f t="shared" si="36"/>
        <v>2.8479146787639742E-2</v>
      </c>
    </row>
    <row r="2368" spans="1:9" x14ac:dyDescent="0.2">
      <c r="A2368" t="s">
        <v>390</v>
      </c>
      <c r="B2368" t="str">
        <f>_xlfn.XLOOKUP(A2368,'Country Code &amp; Info'!A:A,'Country Code &amp; Info'!B:B)</f>
        <v>Estonia</v>
      </c>
      <c r="C2368" t="s">
        <v>626</v>
      </c>
      <c r="D2368" t="s">
        <v>625</v>
      </c>
      <c r="E2368" t="s">
        <v>624</v>
      </c>
      <c r="F2368" t="s">
        <v>623</v>
      </c>
      <c r="G2368">
        <v>2021</v>
      </c>
      <c r="H2368" s="6">
        <v>41588.11</v>
      </c>
      <c r="I2368" s="5">
        <f t="shared" si="36"/>
        <v>2.6054177333114881E-2</v>
      </c>
    </row>
    <row r="2369" spans="1:9" x14ac:dyDescent="0.2">
      <c r="A2369" t="s">
        <v>390</v>
      </c>
      <c r="B2369" t="str">
        <f>_xlfn.XLOOKUP(A2369,'Country Code &amp; Info'!A:A,'Country Code &amp; Info'!B:B)</f>
        <v>Estonia</v>
      </c>
      <c r="C2369" t="s">
        <v>626</v>
      </c>
      <c r="D2369" t="s">
        <v>625</v>
      </c>
      <c r="E2369" t="s">
        <v>624</v>
      </c>
      <c r="F2369" t="s">
        <v>623</v>
      </c>
      <c r="G2369">
        <v>2022</v>
      </c>
      <c r="H2369" s="6">
        <v>42591.92</v>
      </c>
      <c r="I2369" s="5">
        <f t="shared" si="36"/>
        <v>2.4136946834083073E-2</v>
      </c>
    </row>
    <row r="2370" spans="1:9" x14ac:dyDescent="0.2">
      <c r="A2370" t="s">
        <v>390</v>
      </c>
      <c r="B2370" t="str">
        <f>_xlfn.XLOOKUP(A2370,'Country Code &amp; Info'!A:A,'Country Code &amp; Info'!B:B)</f>
        <v>Estonia</v>
      </c>
      <c r="C2370" t="s">
        <v>626</v>
      </c>
      <c r="D2370" t="s">
        <v>625</v>
      </c>
      <c r="E2370" t="s">
        <v>624</v>
      </c>
      <c r="F2370" t="s">
        <v>623</v>
      </c>
      <c r="G2370">
        <v>2023</v>
      </c>
      <c r="H2370" s="6">
        <v>43572.61</v>
      </c>
      <c r="I2370" s="5">
        <f t="shared" si="36"/>
        <v>2.3025259251050478E-2</v>
      </c>
    </row>
    <row r="2371" spans="1:9" x14ac:dyDescent="0.2">
      <c r="A2371" t="s">
        <v>390</v>
      </c>
      <c r="B2371" t="str">
        <f>_xlfn.XLOOKUP(A2371,'Country Code &amp; Info'!A:A,'Country Code &amp; Info'!B:B)</f>
        <v>Estonia</v>
      </c>
      <c r="C2371" t="s">
        <v>626</v>
      </c>
      <c r="D2371" t="s">
        <v>625</v>
      </c>
      <c r="E2371" t="s">
        <v>624</v>
      </c>
      <c r="F2371" t="s">
        <v>623</v>
      </c>
      <c r="G2371">
        <v>2024</v>
      </c>
      <c r="H2371" s="6">
        <v>44561.46</v>
      </c>
      <c r="I2371" s="5">
        <f t="shared" ref="I2371:I2434" si="37">IF(A2371=A2370, H2371/H2370-1, 0)</f>
        <v>2.2694302682350287E-2</v>
      </c>
    </row>
    <row r="2372" spans="1:9" x14ac:dyDescent="0.2">
      <c r="A2372" t="s">
        <v>390</v>
      </c>
      <c r="B2372" t="str">
        <f>_xlfn.XLOOKUP(A2372,'Country Code &amp; Info'!A:A,'Country Code &amp; Info'!B:B)</f>
        <v>Estonia</v>
      </c>
      <c r="C2372" t="s">
        <v>626</v>
      </c>
      <c r="D2372" t="s">
        <v>625</v>
      </c>
      <c r="E2372" t="s">
        <v>624</v>
      </c>
      <c r="F2372" t="s">
        <v>623</v>
      </c>
      <c r="G2372">
        <v>2025</v>
      </c>
      <c r="H2372" s="6">
        <v>45567.78</v>
      </c>
      <c r="I2372" s="5">
        <f t="shared" si="37"/>
        <v>2.2582743025026497E-2</v>
      </c>
    </row>
    <row r="2373" spans="1:9" x14ac:dyDescent="0.2">
      <c r="A2373" t="s">
        <v>390</v>
      </c>
      <c r="B2373" t="str">
        <f>_xlfn.XLOOKUP(A2373,'Country Code &amp; Info'!A:A,'Country Code &amp; Info'!B:B)</f>
        <v>Estonia</v>
      </c>
      <c r="C2373" t="s">
        <v>626</v>
      </c>
      <c r="D2373" t="s">
        <v>625</v>
      </c>
      <c r="E2373" t="s">
        <v>624</v>
      </c>
      <c r="F2373" t="s">
        <v>623</v>
      </c>
      <c r="G2373">
        <v>2026</v>
      </c>
      <c r="H2373" s="6">
        <v>46588.11</v>
      </c>
      <c r="I2373" s="5">
        <f t="shared" si="37"/>
        <v>2.2391479242570123E-2</v>
      </c>
    </row>
    <row r="2374" spans="1:9" x14ac:dyDescent="0.2">
      <c r="A2374" t="s">
        <v>390</v>
      </c>
      <c r="B2374" t="str">
        <f>_xlfn.XLOOKUP(A2374,'Country Code &amp; Info'!A:A,'Country Code &amp; Info'!B:B)</f>
        <v>Estonia</v>
      </c>
      <c r="C2374" t="s">
        <v>626</v>
      </c>
      <c r="D2374" t="s">
        <v>625</v>
      </c>
      <c r="E2374" t="s">
        <v>624</v>
      </c>
      <c r="F2374" t="s">
        <v>623</v>
      </c>
      <c r="G2374">
        <v>2027</v>
      </c>
      <c r="H2374" s="6">
        <v>47623.02</v>
      </c>
      <c r="I2374" s="5">
        <f t="shared" si="37"/>
        <v>2.2214037015023669E-2</v>
      </c>
    </row>
    <row r="2375" spans="1:9" x14ac:dyDescent="0.2">
      <c r="A2375" t="s">
        <v>390</v>
      </c>
      <c r="B2375" t="str">
        <f>_xlfn.XLOOKUP(A2375,'Country Code &amp; Info'!A:A,'Country Code &amp; Info'!B:B)</f>
        <v>Estonia</v>
      </c>
      <c r="C2375" t="s">
        <v>626</v>
      </c>
      <c r="D2375" t="s">
        <v>625</v>
      </c>
      <c r="E2375" t="s">
        <v>624</v>
      </c>
      <c r="F2375" t="s">
        <v>623</v>
      </c>
      <c r="G2375">
        <v>2028</v>
      </c>
      <c r="H2375" s="6">
        <v>48667.16</v>
      </c>
      <c r="I2375" s="5">
        <f t="shared" si="37"/>
        <v>2.1925111007239817E-2</v>
      </c>
    </row>
    <row r="2376" spans="1:9" x14ac:dyDescent="0.2">
      <c r="A2376" t="s">
        <v>390</v>
      </c>
      <c r="B2376" t="str">
        <f>_xlfn.XLOOKUP(A2376,'Country Code &amp; Info'!A:A,'Country Code &amp; Info'!B:B)</f>
        <v>Estonia</v>
      </c>
      <c r="C2376" t="s">
        <v>626</v>
      </c>
      <c r="D2376" t="s">
        <v>625</v>
      </c>
      <c r="E2376" t="s">
        <v>624</v>
      </c>
      <c r="F2376" t="s">
        <v>623</v>
      </c>
      <c r="G2376">
        <v>2029</v>
      </c>
      <c r="H2376" s="6">
        <v>49714.26</v>
      </c>
      <c r="I2376" s="5">
        <f t="shared" si="37"/>
        <v>2.1515535321970702E-2</v>
      </c>
    </row>
    <row r="2377" spans="1:9" x14ac:dyDescent="0.2">
      <c r="A2377" t="s">
        <v>390</v>
      </c>
      <c r="B2377" t="str">
        <f>_xlfn.XLOOKUP(A2377,'Country Code &amp; Info'!A:A,'Country Code &amp; Info'!B:B)</f>
        <v>Estonia</v>
      </c>
      <c r="C2377" t="s">
        <v>626</v>
      </c>
      <c r="D2377" t="s">
        <v>625</v>
      </c>
      <c r="E2377" t="s">
        <v>624</v>
      </c>
      <c r="F2377" t="s">
        <v>623</v>
      </c>
      <c r="G2377">
        <v>2030</v>
      </c>
      <c r="H2377" s="6">
        <v>50758.34</v>
      </c>
      <c r="I2377" s="5">
        <f t="shared" si="37"/>
        <v>2.1001620058309189E-2</v>
      </c>
    </row>
    <row r="2378" spans="1:9" x14ac:dyDescent="0.2">
      <c r="A2378" t="s">
        <v>390</v>
      </c>
      <c r="B2378" t="str">
        <f>_xlfn.XLOOKUP(A2378,'Country Code &amp; Info'!A:A,'Country Code &amp; Info'!B:B)</f>
        <v>Estonia</v>
      </c>
      <c r="C2378" t="s">
        <v>626</v>
      </c>
      <c r="D2378" t="s">
        <v>625</v>
      </c>
      <c r="E2378" t="s">
        <v>624</v>
      </c>
      <c r="F2378" t="s">
        <v>623</v>
      </c>
      <c r="G2378">
        <v>2031</v>
      </c>
      <c r="H2378" s="6">
        <v>51795.3</v>
      </c>
      <c r="I2378" s="5">
        <f t="shared" si="37"/>
        <v>2.0429352102531384E-2</v>
      </c>
    </row>
    <row r="2379" spans="1:9" x14ac:dyDescent="0.2">
      <c r="A2379" t="s">
        <v>390</v>
      </c>
      <c r="B2379" t="str">
        <f>_xlfn.XLOOKUP(A2379,'Country Code &amp; Info'!A:A,'Country Code &amp; Info'!B:B)</f>
        <v>Estonia</v>
      </c>
      <c r="C2379" t="s">
        <v>626</v>
      </c>
      <c r="D2379" t="s">
        <v>625</v>
      </c>
      <c r="E2379" t="s">
        <v>624</v>
      </c>
      <c r="F2379" t="s">
        <v>623</v>
      </c>
      <c r="G2379">
        <v>2032</v>
      </c>
      <c r="H2379" s="6">
        <v>52817.02</v>
      </c>
      <c r="I2379" s="5">
        <f t="shared" si="37"/>
        <v>1.9726114145491858E-2</v>
      </c>
    </row>
    <row r="2380" spans="1:9" x14ac:dyDescent="0.2">
      <c r="A2380" t="s">
        <v>390</v>
      </c>
      <c r="B2380" t="str">
        <f>_xlfn.XLOOKUP(A2380,'Country Code &amp; Info'!A:A,'Country Code &amp; Info'!B:B)</f>
        <v>Estonia</v>
      </c>
      <c r="C2380" t="s">
        <v>626</v>
      </c>
      <c r="D2380" t="s">
        <v>625</v>
      </c>
      <c r="E2380" t="s">
        <v>624</v>
      </c>
      <c r="F2380" t="s">
        <v>623</v>
      </c>
      <c r="G2380">
        <v>2033</v>
      </c>
      <c r="H2380" s="6">
        <v>53823.040000000001</v>
      </c>
      <c r="I2380" s="5">
        <f t="shared" si="37"/>
        <v>1.9047269232531638E-2</v>
      </c>
    </row>
    <row r="2381" spans="1:9" x14ac:dyDescent="0.2">
      <c r="A2381" t="s">
        <v>390</v>
      </c>
      <c r="B2381" t="str">
        <f>_xlfn.XLOOKUP(A2381,'Country Code &amp; Info'!A:A,'Country Code &amp; Info'!B:B)</f>
        <v>Estonia</v>
      </c>
      <c r="C2381" t="s">
        <v>626</v>
      </c>
      <c r="D2381" t="s">
        <v>625</v>
      </c>
      <c r="E2381" t="s">
        <v>624</v>
      </c>
      <c r="F2381" t="s">
        <v>623</v>
      </c>
      <c r="G2381">
        <v>2034</v>
      </c>
      <c r="H2381" s="6">
        <v>54814.01</v>
      </c>
      <c r="I2381" s="5">
        <f t="shared" si="37"/>
        <v>1.8411631895931535E-2</v>
      </c>
    </row>
    <row r="2382" spans="1:9" x14ac:dyDescent="0.2">
      <c r="A2382" t="s">
        <v>390</v>
      </c>
      <c r="B2382" t="str">
        <f>_xlfn.XLOOKUP(A2382,'Country Code &amp; Info'!A:A,'Country Code &amp; Info'!B:B)</f>
        <v>Estonia</v>
      </c>
      <c r="C2382" t="s">
        <v>626</v>
      </c>
      <c r="D2382" t="s">
        <v>625</v>
      </c>
      <c r="E2382" t="s">
        <v>624</v>
      </c>
      <c r="F2382" t="s">
        <v>623</v>
      </c>
      <c r="G2382">
        <v>2035</v>
      </c>
      <c r="H2382" s="6">
        <v>55791.33</v>
      </c>
      <c r="I2382" s="5">
        <f t="shared" si="37"/>
        <v>1.7829748270560719E-2</v>
      </c>
    </row>
    <row r="2383" spans="1:9" x14ac:dyDescent="0.2">
      <c r="A2383" t="s">
        <v>390</v>
      </c>
      <c r="B2383" t="str">
        <f>_xlfn.XLOOKUP(A2383,'Country Code &amp; Info'!A:A,'Country Code &amp; Info'!B:B)</f>
        <v>Estonia</v>
      </c>
      <c r="C2383" t="s">
        <v>626</v>
      </c>
      <c r="D2383" t="s">
        <v>625</v>
      </c>
      <c r="E2383" t="s">
        <v>624</v>
      </c>
      <c r="F2383" t="s">
        <v>623</v>
      </c>
      <c r="G2383">
        <v>2036</v>
      </c>
      <c r="H2383" s="6">
        <v>56756.67</v>
      </c>
      <c r="I2383" s="5">
        <f t="shared" si="37"/>
        <v>1.7302688428470825E-2</v>
      </c>
    </row>
    <row r="2384" spans="1:9" x14ac:dyDescent="0.2">
      <c r="A2384" t="s">
        <v>390</v>
      </c>
      <c r="B2384" t="str">
        <f>_xlfn.XLOOKUP(A2384,'Country Code &amp; Info'!A:A,'Country Code &amp; Info'!B:B)</f>
        <v>Estonia</v>
      </c>
      <c r="C2384" t="s">
        <v>626</v>
      </c>
      <c r="D2384" t="s">
        <v>625</v>
      </c>
      <c r="E2384" t="s">
        <v>624</v>
      </c>
      <c r="F2384" t="s">
        <v>623</v>
      </c>
      <c r="G2384">
        <v>2037</v>
      </c>
      <c r="H2384" s="6">
        <v>57711.040000000001</v>
      </c>
      <c r="I2384" s="5">
        <f t="shared" si="37"/>
        <v>1.6815116179296652E-2</v>
      </c>
    </row>
    <row r="2385" spans="1:9" x14ac:dyDescent="0.2">
      <c r="A2385" t="s">
        <v>390</v>
      </c>
      <c r="B2385" t="str">
        <f>_xlfn.XLOOKUP(A2385,'Country Code &amp; Info'!A:A,'Country Code &amp; Info'!B:B)</f>
        <v>Estonia</v>
      </c>
      <c r="C2385" t="s">
        <v>626</v>
      </c>
      <c r="D2385" t="s">
        <v>625</v>
      </c>
      <c r="E2385" t="s">
        <v>624</v>
      </c>
      <c r="F2385" t="s">
        <v>623</v>
      </c>
      <c r="G2385">
        <v>2038</v>
      </c>
      <c r="H2385" s="6">
        <v>58655.99</v>
      </c>
      <c r="I2385" s="5">
        <f t="shared" si="37"/>
        <v>1.6373816864156288E-2</v>
      </c>
    </row>
    <row r="2386" spans="1:9" x14ac:dyDescent="0.2">
      <c r="A2386" t="s">
        <v>390</v>
      </c>
      <c r="B2386" t="str">
        <f>_xlfn.XLOOKUP(A2386,'Country Code &amp; Info'!A:A,'Country Code &amp; Info'!B:B)</f>
        <v>Estonia</v>
      </c>
      <c r="C2386" t="s">
        <v>626</v>
      </c>
      <c r="D2386" t="s">
        <v>625</v>
      </c>
      <c r="E2386" t="s">
        <v>624</v>
      </c>
      <c r="F2386" t="s">
        <v>623</v>
      </c>
      <c r="G2386">
        <v>2039</v>
      </c>
      <c r="H2386" s="6">
        <v>59592.5</v>
      </c>
      <c r="I2386" s="5">
        <f t="shared" si="37"/>
        <v>1.5966144293191542E-2</v>
      </c>
    </row>
    <row r="2387" spans="1:9" x14ac:dyDescent="0.2">
      <c r="A2387" t="s">
        <v>390</v>
      </c>
      <c r="B2387" t="str">
        <f>_xlfn.XLOOKUP(A2387,'Country Code &amp; Info'!A:A,'Country Code &amp; Info'!B:B)</f>
        <v>Estonia</v>
      </c>
      <c r="C2387" t="s">
        <v>626</v>
      </c>
      <c r="D2387" t="s">
        <v>625</v>
      </c>
      <c r="E2387" t="s">
        <v>624</v>
      </c>
      <c r="F2387" t="s">
        <v>623</v>
      </c>
      <c r="G2387">
        <v>2040</v>
      </c>
      <c r="H2387" s="6">
        <v>60520.54</v>
      </c>
      <c r="I2387" s="5">
        <f t="shared" si="37"/>
        <v>1.557310064185935E-2</v>
      </c>
    </row>
    <row r="2388" spans="1:9" x14ac:dyDescent="0.2">
      <c r="A2388" t="s">
        <v>390</v>
      </c>
      <c r="B2388" t="str">
        <f>_xlfn.XLOOKUP(A2388,'Country Code &amp; Info'!A:A,'Country Code &amp; Info'!B:B)</f>
        <v>Estonia</v>
      </c>
      <c r="C2388" t="s">
        <v>626</v>
      </c>
      <c r="D2388" t="s">
        <v>625</v>
      </c>
      <c r="E2388" t="s">
        <v>624</v>
      </c>
      <c r="F2388" t="s">
        <v>623</v>
      </c>
      <c r="G2388">
        <v>2041</v>
      </c>
      <c r="H2388" s="6">
        <v>61439.09</v>
      </c>
      <c r="I2388" s="5">
        <f t="shared" si="37"/>
        <v>1.5177491806913856E-2</v>
      </c>
    </row>
    <row r="2389" spans="1:9" x14ac:dyDescent="0.2">
      <c r="A2389" t="s">
        <v>390</v>
      </c>
      <c r="B2389" t="str">
        <f>_xlfn.XLOOKUP(A2389,'Country Code &amp; Info'!A:A,'Country Code &amp; Info'!B:B)</f>
        <v>Estonia</v>
      </c>
      <c r="C2389" t="s">
        <v>626</v>
      </c>
      <c r="D2389" t="s">
        <v>625</v>
      </c>
      <c r="E2389" t="s">
        <v>624</v>
      </c>
      <c r="F2389" t="s">
        <v>623</v>
      </c>
      <c r="G2389">
        <v>2042</v>
      </c>
      <c r="H2389" s="6">
        <v>62345.599999999999</v>
      </c>
      <c r="I2389" s="5">
        <f t="shared" si="37"/>
        <v>1.4754613064744238E-2</v>
      </c>
    </row>
    <row r="2390" spans="1:9" x14ac:dyDescent="0.2">
      <c r="A2390" t="s">
        <v>390</v>
      </c>
      <c r="B2390" t="str">
        <f>_xlfn.XLOOKUP(A2390,'Country Code &amp; Info'!A:A,'Country Code &amp; Info'!B:B)</f>
        <v>Estonia</v>
      </c>
      <c r="C2390" t="s">
        <v>626</v>
      </c>
      <c r="D2390" t="s">
        <v>625</v>
      </c>
      <c r="E2390" t="s">
        <v>624</v>
      </c>
      <c r="F2390" t="s">
        <v>623</v>
      </c>
      <c r="G2390">
        <v>2043</v>
      </c>
      <c r="H2390" s="6">
        <v>63236.81</v>
      </c>
      <c r="I2390" s="5">
        <f t="shared" si="37"/>
        <v>1.4294673561566551E-2</v>
      </c>
    </row>
    <row r="2391" spans="1:9" x14ac:dyDescent="0.2">
      <c r="A2391" t="s">
        <v>390</v>
      </c>
      <c r="B2391" t="str">
        <f>_xlfn.XLOOKUP(A2391,'Country Code &amp; Info'!A:A,'Country Code &amp; Info'!B:B)</f>
        <v>Estonia</v>
      </c>
      <c r="C2391" t="s">
        <v>626</v>
      </c>
      <c r="D2391" t="s">
        <v>625</v>
      </c>
      <c r="E2391" t="s">
        <v>624</v>
      </c>
      <c r="F2391" t="s">
        <v>623</v>
      </c>
      <c r="G2391">
        <v>2044</v>
      </c>
      <c r="H2391" s="6">
        <v>64109.38</v>
      </c>
      <c r="I2391" s="5">
        <f t="shared" si="37"/>
        <v>1.3798450617606983E-2</v>
      </c>
    </row>
    <row r="2392" spans="1:9" x14ac:dyDescent="0.2">
      <c r="A2392" t="s">
        <v>390</v>
      </c>
      <c r="B2392" t="str">
        <f>_xlfn.XLOOKUP(A2392,'Country Code &amp; Info'!A:A,'Country Code &amp; Info'!B:B)</f>
        <v>Estonia</v>
      </c>
      <c r="C2392" t="s">
        <v>626</v>
      </c>
      <c r="D2392" t="s">
        <v>625</v>
      </c>
      <c r="E2392" t="s">
        <v>624</v>
      </c>
      <c r="F2392" t="s">
        <v>623</v>
      </c>
      <c r="G2392">
        <v>2045</v>
      </c>
      <c r="H2392" s="6">
        <v>64961.09</v>
      </c>
      <c r="I2392" s="5">
        <f t="shared" si="37"/>
        <v>1.3285263404512637E-2</v>
      </c>
    </row>
    <row r="2393" spans="1:9" x14ac:dyDescent="0.2">
      <c r="A2393" t="s">
        <v>390</v>
      </c>
      <c r="B2393" t="str">
        <f>_xlfn.XLOOKUP(A2393,'Country Code &amp; Info'!A:A,'Country Code &amp; Info'!B:B)</f>
        <v>Estonia</v>
      </c>
      <c r="C2393" t="s">
        <v>626</v>
      </c>
      <c r="D2393" t="s">
        <v>625</v>
      </c>
      <c r="E2393" t="s">
        <v>624</v>
      </c>
      <c r="F2393" t="s">
        <v>623</v>
      </c>
      <c r="G2393">
        <v>2046</v>
      </c>
      <c r="H2393" s="6">
        <v>65791.42</v>
      </c>
      <c r="I2393" s="5">
        <f t="shared" si="37"/>
        <v>1.2781959169712254E-2</v>
      </c>
    </row>
    <row r="2394" spans="1:9" x14ac:dyDescent="0.2">
      <c r="A2394" t="s">
        <v>390</v>
      </c>
      <c r="B2394" t="str">
        <f>_xlfn.XLOOKUP(A2394,'Country Code &amp; Info'!A:A,'Country Code &amp; Info'!B:B)</f>
        <v>Estonia</v>
      </c>
      <c r="C2394" t="s">
        <v>626</v>
      </c>
      <c r="D2394" t="s">
        <v>625</v>
      </c>
      <c r="E2394" t="s">
        <v>624</v>
      </c>
      <c r="F2394" t="s">
        <v>623</v>
      </c>
      <c r="G2394">
        <v>2047</v>
      </c>
      <c r="H2394" s="6">
        <v>66601.440000000002</v>
      </c>
      <c r="I2394" s="5">
        <f t="shared" si="37"/>
        <v>1.2311939763574031E-2</v>
      </c>
    </row>
    <row r="2395" spans="1:9" x14ac:dyDescent="0.2">
      <c r="A2395" t="s">
        <v>390</v>
      </c>
      <c r="B2395" t="str">
        <f>_xlfn.XLOOKUP(A2395,'Country Code &amp; Info'!A:A,'Country Code &amp; Info'!B:B)</f>
        <v>Estonia</v>
      </c>
      <c r="C2395" t="s">
        <v>626</v>
      </c>
      <c r="D2395" t="s">
        <v>625</v>
      </c>
      <c r="E2395" t="s">
        <v>624</v>
      </c>
      <c r="F2395" t="s">
        <v>623</v>
      </c>
      <c r="G2395">
        <v>2048</v>
      </c>
      <c r="H2395" s="6">
        <v>67394.179999999993</v>
      </c>
      <c r="I2395" s="5">
        <f t="shared" si="37"/>
        <v>1.1902745646340307E-2</v>
      </c>
    </row>
    <row r="2396" spans="1:9" x14ac:dyDescent="0.2">
      <c r="A2396" t="s">
        <v>390</v>
      </c>
      <c r="B2396" t="str">
        <f>_xlfn.XLOOKUP(A2396,'Country Code &amp; Info'!A:A,'Country Code &amp; Info'!B:B)</f>
        <v>Estonia</v>
      </c>
      <c r="C2396" t="s">
        <v>626</v>
      </c>
      <c r="D2396" t="s">
        <v>625</v>
      </c>
      <c r="E2396" t="s">
        <v>624</v>
      </c>
      <c r="F2396" t="s">
        <v>623</v>
      </c>
      <c r="G2396">
        <v>2049</v>
      </c>
      <c r="H2396" s="6">
        <v>68174.38</v>
      </c>
      <c r="I2396" s="5">
        <f t="shared" si="37"/>
        <v>1.1576667302725774E-2</v>
      </c>
    </row>
    <row r="2397" spans="1:9" x14ac:dyDescent="0.2">
      <c r="A2397" t="s">
        <v>390</v>
      </c>
      <c r="B2397" t="str">
        <f>_xlfn.XLOOKUP(A2397,'Country Code &amp; Info'!A:A,'Country Code &amp; Info'!B:B)</f>
        <v>Estonia</v>
      </c>
      <c r="C2397" t="s">
        <v>626</v>
      </c>
      <c r="D2397" t="s">
        <v>625</v>
      </c>
      <c r="E2397" t="s">
        <v>624</v>
      </c>
      <c r="F2397" t="s">
        <v>623</v>
      </c>
      <c r="G2397">
        <v>2050</v>
      </c>
      <c r="H2397" s="6">
        <v>68947.929999999993</v>
      </c>
      <c r="I2397" s="5">
        <f t="shared" si="37"/>
        <v>1.1346637842544194E-2</v>
      </c>
    </row>
    <row r="2398" spans="1:9" x14ac:dyDescent="0.2">
      <c r="A2398" t="s">
        <v>390</v>
      </c>
      <c r="B2398" t="str">
        <f>_xlfn.XLOOKUP(A2398,'Country Code &amp; Info'!A:A,'Country Code &amp; Info'!B:B)</f>
        <v>Estonia</v>
      </c>
      <c r="C2398" t="s">
        <v>626</v>
      </c>
      <c r="D2398" t="s">
        <v>625</v>
      </c>
      <c r="E2398" t="s">
        <v>624</v>
      </c>
      <c r="F2398" t="s">
        <v>623</v>
      </c>
      <c r="G2398">
        <v>2051</v>
      </c>
      <c r="H2398" s="6">
        <v>69721.36</v>
      </c>
      <c r="I2398" s="5">
        <f t="shared" si="37"/>
        <v>1.1217595655156121E-2</v>
      </c>
    </row>
    <row r="2399" spans="1:9" x14ac:dyDescent="0.2">
      <c r="A2399" t="s">
        <v>390</v>
      </c>
      <c r="B2399" t="str">
        <f>_xlfn.XLOOKUP(A2399,'Country Code &amp; Info'!A:A,'Country Code &amp; Info'!B:B)</f>
        <v>Estonia</v>
      </c>
      <c r="C2399" t="s">
        <v>626</v>
      </c>
      <c r="D2399" t="s">
        <v>625</v>
      </c>
      <c r="E2399" t="s">
        <v>624</v>
      </c>
      <c r="F2399" t="s">
        <v>623</v>
      </c>
      <c r="G2399">
        <v>2052</v>
      </c>
      <c r="H2399" s="6">
        <v>70500.87</v>
      </c>
      <c r="I2399" s="5">
        <f t="shared" si="37"/>
        <v>1.1180361369887093E-2</v>
      </c>
    </row>
    <row r="2400" spans="1:9" x14ac:dyDescent="0.2">
      <c r="A2400" t="s">
        <v>390</v>
      </c>
      <c r="B2400" t="str">
        <f>_xlfn.XLOOKUP(A2400,'Country Code &amp; Info'!A:A,'Country Code &amp; Info'!B:B)</f>
        <v>Estonia</v>
      </c>
      <c r="C2400" t="s">
        <v>626</v>
      </c>
      <c r="D2400" t="s">
        <v>625</v>
      </c>
      <c r="E2400" t="s">
        <v>624</v>
      </c>
      <c r="F2400" t="s">
        <v>623</v>
      </c>
      <c r="G2400">
        <v>2053</v>
      </c>
      <c r="H2400" s="6">
        <v>71291.92</v>
      </c>
      <c r="I2400" s="5">
        <f t="shared" si="37"/>
        <v>1.1220428911019154E-2</v>
      </c>
    </row>
    <row r="2401" spans="1:9" x14ac:dyDescent="0.2">
      <c r="A2401" t="s">
        <v>390</v>
      </c>
      <c r="B2401" t="str">
        <f>_xlfn.XLOOKUP(A2401,'Country Code &amp; Info'!A:A,'Country Code &amp; Info'!B:B)</f>
        <v>Estonia</v>
      </c>
      <c r="C2401" t="s">
        <v>626</v>
      </c>
      <c r="D2401" t="s">
        <v>625</v>
      </c>
      <c r="E2401" t="s">
        <v>624</v>
      </c>
      <c r="F2401" t="s">
        <v>623</v>
      </c>
      <c r="G2401">
        <v>2054</v>
      </c>
      <c r="H2401" s="6">
        <v>72099.7</v>
      </c>
      <c r="I2401" s="5">
        <f t="shared" si="37"/>
        <v>1.1330596791333525E-2</v>
      </c>
    </row>
    <row r="2402" spans="1:9" x14ac:dyDescent="0.2">
      <c r="A2402" t="s">
        <v>390</v>
      </c>
      <c r="B2402" t="str">
        <f>_xlfn.XLOOKUP(A2402,'Country Code &amp; Info'!A:A,'Country Code &amp; Info'!B:B)</f>
        <v>Estonia</v>
      </c>
      <c r="C2402" t="s">
        <v>626</v>
      </c>
      <c r="D2402" t="s">
        <v>625</v>
      </c>
      <c r="E2402" t="s">
        <v>624</v>
      </c>
      <c r="F2402" t="s">
        <v>623</v>
      </c>
      <c r="G2402">
        <v>2055</v>
      </c>
      <c r="H2402" s="6">
        <v>72927.83</v>
      </c>
      <c r="I2402" s="5">
        <f t="shared" si="37"/>
        <v>1.1485900773512192E-2</v>
      </c>
    </row>
    <row r="2403" spans="1:9" x14ac:dyDescent="0.2">
      <c r="A2403" t="s">
        <v>390</v>
      </c>
      <c r="B2403" t="str">
        <f>_xlfn.XLOOKUP(A2403,'Country Code &amp; Info'!A:A,'Country Code &amp; Info'!B:B)</f>
        <v>Estonia</v>
      </c>
      <c r="C2403" t="s">
        <v>626</v>
      </c>
      <c r="D2403" t="s">
        <v>625</v>
      </c>
      <c r="E2403" t="s">
        <v>624</v>
      </c>
      <c r="F2403" t="s">
        <v>623</v>
      </c>
      <c r="G2403">
        <v>2056</v>
      </c>
      <c r="H2403" s="6">
        <v>73778.429999999993</v>
      </c>
      <c r="I2403" s="5">
        <f t="shared" si="37"/>
        <v>1.1663585766914952E-2</v>
      </c>
    </row>
    <row r="2404" spans="1:9" x14ac:dyDescent="0.2">
      <c r="A2404" t="s">
        <v>390</v>
      </c>
      <c r="B2404" t="str">
        <f>_xlfn.XLOOKUP(A2404,'Country Code &amp; Info'!A:A,'Country Code &amp; Info'!B:B)</f>
        <v>Estonia</v>
      </c>
      <c r="C2404" t="s">
        <v>626</v>
      </c>
      <c r="D2404" t="s">
        <v>625</v>
      </c>
      <c r="E2404" t="s">
        <v>624</v>
      </c>
      <c r="F2404" t="s">
        <v>623</v>
      </c>
      <c r="G2404">
        <v>2057</v>
      </c>
      <c r="H2404" s="6">
        <v>74643.66</v>
      </c>
      <c r="I2404" s="5">
        <f t="shared" si="37"/>
        <v>1.172741138568556E-2</v>
      </c>
    </row>
    <row r="2405" spans="1:9" x14ac:dyDescent="0.2">
      <c r="A2405" t="s">
        <v>390</v>
      </c>
      <c r="B2405" t="str">
        <f>_xlfn.XLOOKUP(A2405,'Country Code &amp; Info'!A:A,'Country Code &amp; Info'!B:B)</f>
        <v>Estonia</v>
      </c>
      <c r="C2405" t="s">
        <v>626</v>
      </c>
      <c r="D2405" t="s">
        <v>625</v>
      </c>
      <c r="E2405" t="s">
        <v>624</v>
      </c>
      <c r="F2405" t="s">
        <v>623</v>
      </c>
      <c r="G2405">
        <v>2058</v>
      </c>
      <c r="H2405" s="6">
        <v>75521.59</v>
      </c>
      <c r="I2405" s="5">
        <f t="shared" si="37"/>
        <v>1.1761615119087132E-2</v>
      </c>
    </row>
    <row r="2406" spans="1:9" x14ac:dyDescent="0.2">
      <c r="A2406" t="s">
        <v>390</v>
      </c>
      <c r="B2406" t="str">
        <f>_xlfn.XLOOKUP(A2406,'Country Code &amp; Info'!A:A,'Country Code &amp; Info'!B:B)</f>
        <v>Estonia</v>
      </c>
      <c r="C2406" t="s">
        <v>626</v>
      </c>
      <c r="D2406" t="s">
        <v>625</v>
      </c>
      <c r="E2406" t="s">
        <v>624</v>
      </c>
      <c r="F2406" t="s">
        <v>623</v>
      </c>
      <c r="G2406">
        <v>2059</v>
      </c>
      <c r="H2406" s="6">
        <v>76409.38</v>
      </c>
      <c r="I2406" s="5">
        <f t="shared" si="37"/>
        <v>1.1755446356465749E-2</v>
      </c>
    </row>
    <row r="2407" spans="1:9" x14ac:dyDescent="0.2">
      <c r="A2407" t="s">
        <v>390</v>
      </c>
      <c r="B2407" t="str">
        <f>_xlfn.XLOOKUP(A2407,'Country Code &amp; Info'!A:A,'Country Code &amp; Info'!B:B)</f>
        <v>Estonia</v>
      </c>
      <c r="C2407" t="s">
        <v>626</v>
      </c>
      <c r="D2407" t="s">
        <v>625</v>
      </c>
      <c r="E2407" t="s">
        <v>624</v>
      </c>
      <c r="F2407" t="s">
        <v>623</v>
      </c>
      <c r="G2407">
        <v>2060</v>
      </c>
      <c r="H2407" s="6">
        <v>77303.490000000005</v>
      </c>
      <c r="I2407" s="5">
        <f t="shared" si="37"/>
        <v>1.1701573812010979E-2</v>
      </c>
    </row>
    <row r="2408" spans="1:9" x14ac:dyDescent="0.2">
      <c r="A2408" t="s">
        <v>314</v>
      </c>
      <c r="B2408" t="str">
        <f>_xlfn.XLOOKUP(A2408,'Country Code &amp; Info'!A:A,'Country Code &amp; Info'!B:B)</f>
        <v>India</v>
      </c>
      <c r="C2408" t="s">
        <v>626</v>
      </c>
      <c r="D2408" t="s">
        <v>625</v>
      </c>
      <c r="E2408" t="s">
        <v>624</v>
      </c>
      <c r="F2408" t="s">
        <v>623</v>
      </c>
      <c r="G2408">
        <v>1990</v>
      </c>
      <c r="H2408" s="6">
        <v>1297455.0864621</v>
      </c>
      <c r="I2408" s="5">
        <f t="shared" si="37"/>
        <v>0</v>
      </c>
    </row>
    <row r="2409" spans="1:9" x14ac:dyDescent="0.2">
      <c r="A2409" t="s">
        <v>314</v>
      </c>
      <c r="B2409" t="str">
        <f>_xlfn.XLOOKUP(A2409,'Country Code &amp; Info'!A:A,'Country Code &amp; Info'!B:B)</f>
        <v>India</v>
      </c>
      <c r="C2409" t="s">
        <v>626</v>
      </c>
      <c r="D2409" t="s">
        <v>625</v>
      </c>
      <c r="E2409" t="s">
        <v>624</v>
      </c>
      <c r="F2409" t="s">
        <v>623</v>
      </c>
      <c r="G2409">
        <v>1991</v>
      </c>
      <c r="H2409" s="6">
        <v>1366028.0368876101</v>
      </c>
      <c r="I2409" s="5">
        <f t="shared" si="37"/>
        <v>5.2851887622942462E-2</v>
      </c>
    </row>
    <row r="2410" spans="1:9" x14ac:dyDescent="0.2">
      <c r="A2410" t="s">
        <v>314</v>
      </c>
      <c r="B2410" t="str">
        <f>_xlfn.XLOOKUP(A2410,'Country Code &amp; Info'!A:A,'Country Code &amp; Info'!B:B)</f>
        <v>India</v>
      </c>
      <c r="C2410" t="s">
        <v>626</v>
      </c>
      <c r="D2410" t="s">
        <v>625</v>
      </c>
      <c r="E2410" t="s">
        <v>624</v>
      </c>
      <c r="F2410" t="s">
        <v>623</v>
      </c>
      <c r="G2410">
        <v>1992</v>
      </c>
      <c r="H2410" s="6">
        <v>1385568.4408217799</v>
      </c>
      <c r="I2410" s="5">
        <f t="shared" si="37"/>
        <v>1.4304540907294383E-2</v>
      </c>
    </row>
    <row r="2411" spans="1:9" x14ac:dyDescent="0.2">
      <c r="A2411" t="s">
        <v>314</v>
      </c>
      <c r="B2411" t="str">
        <f>_xlfn.XLOOKUP(A2411,'Country Code &amp; Info'!A:A,'Country Code &amp; Info'!B:B)</f>
        <v>India</v>
      </c>
      <c r="C2411" t="s">
        <v>626</v>
      </c>
      <c r="D2411" t="s">
        <v>625</v>
      </c>
      <c r="E2411" t="s">
        <v>624</v>
      </c>
      <c r="F2411" t="s">
        <v>623</v>
      </c>
      <c r="G2411">
        <v>1993</v>
      </c>
      <c r="H2411" s="6">
        <v>1459888.79134637</v>
      </c>
      <c r="I2411" s="5">
        <f t="shared" si="37"/>
        <v>5.3638888080123071E-2</v>
      </c>
    </row>
    <row r="2412" spans="1:9" x14ac:dyDescent="0.2">
      <c r="A2412" t="s">
        <v>314</v>
      </c>
      <c r="B2412" t="str">
        <f>_xlfn.XLOOKUP(A2412,'Country Code &amp; Info'!A:A,'Country Code &amp; Info'!B:B)</f>
        <v>India</v>
      </c>
      <c r="C2412" t="s">
        <v>626</v>
      </c>
      <c r="D2412" t="s">
        <v>625</v>
      </c>
      <c r="E2412" t="s">
        <v>624</v>
      </c>
      <c r="F2412" t="s">
        <v>623</v>
      </c>
      <c r="G2412">
        <v>1994</v>
      </c>
      <c r="H2412" s="6">
        <v>1542829.6116839901</v>
      </c>
      <c r="I2412" s="5">
        <f t="shared" si="37"/>
        <v>5.6813108525292977E-2</v>
      </c>
    </row>
    <row r="2413" spans="1:9" x14ac:dyDescent="0.2">
      <c r="A2413" t="s">
        <v>314</v>
      </c>
      <c r="B2413" t="str">
        <f>_xlfn.XLOOKUP(A2413,'Country Code &amp; Info'!A:A,'Country Code &amp; Info'!B:B)</f>
        <v>India</v>
      </c>
      <c r="C2413" t="s">
        <v>626</v>
      </c>
      <c r="D2413" t="s">
        <v>625</v>
      </c>
      <c r="E2413" t="s">
        <v>624</v>
      </c>
      <c r="F2413" t="s">
        <v>623</v>
      </c>
      <c r="G2413">
        <v>1995</v>
      </c>
      <c r="H2413" s="6">
        <v>1641489.7414832299</v>
      </c>
      <c r="I2413" s="5">
        <f t="shared" si="37"/>
        <v>6.3947521522841999E-2</v>
      </c>
    </row>
    <row r="2414" spans="1:9" x14ac:dyDescent="0.2">
      <c r="A2414" t="s">
        <v>314</v>
      </c>
      <c r="B2414" t="str">
        <f>_xlfn.XLOOKUP(A2414,'Country Code &amp; Info'!A:A,'Country Code &amp; Info'!B:B)</f>
        <v>India</v>
      </c>
      <c r="C2414" t="s">
        <v>626</v>
      </c>
      <c r="D2414" t="s">
        <v>625</v>
      </c>
      <c r="E2414" t="s">
        <v>624</v>
      </c>
      <c r="F2414" t="s">
        <v>623</v>
      </c>
      <c r="G2414">
        <v>1996</v>
      </c>
      <c r="H2414" s="6">
        <v>1900779.33589633</v>
      </c>
      <c r="I2414" s="5">
        <f t="shared" si="37"/>
        <v>0.15795992375731149</v>
      </c>
    </row>
    <row r="2415" spans="1:9" x14ac:dyDescent="0.2">
      <c r="A2415" t="s">
        <v>314</v>
      </c>
      <c r="B2415" t="str">
        <f>_xlfn.XLOOKUP(A2415,'Country Code &amp; Info'!A:A,'Country Code &amp; Info'!B:B)</f>
        <v>India</v>
      </c>
      <c r="C2415" t="s">
        <v>626</v>
      </c>
      <c r="D2415" t="s">
        <v>625</v>
      </c>
      <c r="E2415" t="s">
        <v>624</v>
      </c>
      <c r="F2415" t="s">
        <v>623</v>
      </c>
      <c r="G2415">
        <v>1997</v>
      </c>
      <c r="H2415" s="6">
        <v>2073784.8909215699</v>
      </c>
      <c r="I2415" s="5">
        <f t="shared" si="37"/>
        <v>9.1018221714651348E-2</v>
      </c>
    </row>
    <row r="2416" spans="1:9" x14ac:dyDescent="0.2">
      <c r="A2416" t="s">
        <v>314</v>
      </c>
      <c r="B2416" t="str">
        <f>_xlfn.XLOOKUP(A2416,'Country Code &amp; Info'!A:A,'Country Code &amp; Info'!B:B)</f>
        <v>India</v>
      </c>
      <c r="C2416" t="s">
        <v>626</v>
      </c>
      <c r="D2416" t="s">
        <v>625</v>
      </c>
      <c r="E2416" t="s">
        <v>624</v>
      </c>
      <c r="F2416" t="s">
        <v>623</v>
      </c>
      <c r="G2416">
        <v>1998</v>
      </c>
      <c r="H2416" s="6">
        <v>2196414.0127776</v>
      </c>
      <c r="I2416" s="5">
        <f t="shared" si="37"/>
        <v>5.913299995234067E-2</v>
      </c>
    </row>
    <row r="2417" spans="1:9" x14ac:dyDescent="0.2">
      <c r="A2417" t="s">
        <v>314</v>
      </c>
      <c r="B2417" t="str">
        <f>_xlfn.XLOOKUP(A2417,'Country Code &amp; Info'!A:A,'Country Code &amp; Info'!B:B)</f>
        <v>India</v>
      </c>
      <c r="C2417" t="s">
        <v>626</v>
      </c>
      <c r="D2417" t="s">
        <v>625</v>
      </c>
      <c r="E2417" t="s">
        <v>624</v>
      </c>
      <c r="F2417" t="s">
        <v>623</v>
      </c>
      <c r="G2417">
        <v>1999</v>
      </c>
      <c r="H2417" s="6">
        <v>2348745.87597303</v>
      </c>
      <c r="I2417" s="5">
        <f t="shared" si="37"/>
        <v>6.9354803925508524E-2</v>
      </c>
    </row>
    <row r="2418" spans="1:9" x14ac:dyDescent="0.2">
      <c r="A2418" t="s">
        <v>314</v>
      </c>
      <c r="B2418" t="str">
        <f>_xlfn.XLOOKUP(A2418,'Country Code &amp; Info'!A:A,'Country Code &amp; Info'!B:B)</f>
        <v>India</v>
      </c>
      <c r="C2418" t="s">
        <v>626</v>
      </c>
      <c r="D2418" t="s">
        <v>625</v>
      </c>
      <c r="E2418" t="s">
        <v>624</v>
      </c>
      <c r="F2418" t="s">
        <v>623</v>
      </c>
      <c r="G2418">
        <v>2000</v>
      </c>
      <c r="H2418" s="6">
        <v>2478611.3014422199</v>
      </c>
      <c r="I2418" s="5">
        <f t="shared" si="37"/>
        <v>5.5291390523629858E-2</v>
      </c>
    </row>
    <row r="2419" spans="1:9" x14ac:dyDescent="0.2">
      <c r="A2419" t="s">
        <v>314</v>
      </c>
      <c r="B2419" t="str">
        <f>_xlfn.XLOOKUP(A2419,'Country Code &amp; Info'!A:A,'Country Code &amp; Info'!B:B)</f>
        <v>India</v>
      </c>
      <c r="C2419" t="s">
        <v>626</v>
      </c>
      <c r="D2419" t="s">
        <v>625</v>
      </c>
      <c r="E2419" t="s">
        <v>624</v>
      </c>
      <c r="F2419" t="s">
        <v>623</v>
      </c>
      <c r="G2419">
        <v>2001</v>
      </c>
      <c r="H2419" s="6">
        <v>2578383.8829852198</v>
      </c>
      <c r="I2419" s="5">
        <f t="shared" si="37"/>
        <v>4.0253419923061529E-2</v>
      </c>
    </row>
    <row r="2420" spans="1:9" x14ac:dyDescent="0.2">
      <c r="A2420" t="s">
        <v>314</v>
      </c>
      <c r="B2420" t="str">
        <f>_xlfn.XLOOKUP(A2420,'Country Code &amp; Info'!A:A,'Country Code &amp; Info'!B:B)</f>
        <v>India</v>
      </c>
      <c r="C2420" t="s">
        <v>626</v>
      </c>
      <c r="D2420" t="s">
        <v>625</v>
      </c>
      <c r="E2420" t="s">
        <v>624</v>
      </c>
      <c r="F2420" t="s">
        <v>623</v>
      </c>
      <c r="G2420">
        <v>2002</v>
      </c>
      <c r="H2420" s="6">
        <v>2695603.7494090898</v>
      </c>
      <c r="I2420" s="5">
        <f t="shared" si="37"/>
        <v>4.5462534573460944E-2</v>
      </c>
    </row>
    <row r="2421" spans="1:9" x14ac:dyDescent="0.2">
      <c r="A2421" t="s">
        <v>314</v>
      </c>
      <c r="B2421" t="str">
        <f>_xlfn.XLOOKUP(A2421,'Country Code &amp; Info'!A:A,'Country Code &amp; Info'!B:B)</f>
        <v>India</v>
      </c>
      <c r="C2421" t="s">
        <v>626</v>
      </c>
      <c r="D2421" t="s">
        <v>625</v>
      </c>
      <c r="E2421" t="s">
        <v>624</v>
      </c>
      <c r="F2421" t="s">
        <v>623</v>
      </c>
      <c r="G2421">
        <v>2003</v>
      </c>
      <c r="H2421" s="6">
        <v>2883977.0281541301</v>
      </c>
      <c r="I2421" s="5">
        <f t="shared" si="37"/>
        <v>6.988166520629524E-2</v>
      </c>
    </row>
    <row r="2422" spans="1:9" x14ac:dyDescent="0.2">
      <c r="A2422" t="s">
        <v>314</v>
      </c>
      <c r="B2422" t="str">
        <f>_xlfn.XLOOKUP(A2422,'Country Code &amp; Info'!A:A,'Country Code &amp; Info'!B:B)</f>
        <v>India</v>
      </c>
      <c r="C2422" t="s">
        <v>626</v>
      </c>
      <c r="D2422" t="s">
        <v>625</v>
      </c>
      <c r="E2422" t="s">
        <v>624</v>
      </c>
      <c r="F2422" t="s">
        <v>623</v>
      </c>
      <c r="G2422">
        <v>2004</v>
      </c>
      <c r="H2422" s="6">
        <v>3120261.9689771198</v>
      </c>
      <c r="I2422" s="5">
        <f t="shared" si="37"/>
        <v>8.1930243728127738E-2</v>
      </c>
    </row>
    <row r="2423" spans="1:9" x14ac:dyDescent="0.2">
      <c r="A2423" t="s">
        <v>314</v>
      </c>
      <c r="B2423" t="str">
        <f>_xlfn.XLOOKUP(A2423,'Country Code &amp; Info'!A:A,'Country Code &amp; Info'!B:B)</f>
        <v>India</v>
      </c>
      <c r="C2423" t="s">
        <v>626</v>
      </c>
      <c r="D2423" t="s">
        <v>625</v>
      </c>
      <c r="E2423" t="s">
        <v>624</v>
      </c>
      <c r="F2423" t="s">
        <v>623</v>
      </c>
      <c r="G2423">
        <v>2005</v>
      </c>
      <c r="H2423" s="6">
        <v>3407940.51403919</v>
      </c>
      <c r="I2423" s="5">
        <f t="shared" si="37"/>
        <v>9.2196920618295541E-2</v>
      </c>
    </row>
    <row r="2424" spans="1:9" x14ac:dyDescent="0.2">
      <c r="A2424" t="s">
        <v>314</v>
      </c>
      <c r="B2424" t="str">
        <f>_xlfn.XLOOKUP(A2424,'Country Code &amp; Info'!A:A,'Country Code &amp; Info'!B:B)</f>
        <v>India</v>
      </c>
      <c r="C2424" t="s">
        <v>626</v>
      </c>
      <c r="D2424" t="s">
        <v>625</v>
      </c>
      <c r="E2424" t="s">
        <v>624</v>
      </c>
      <c r="F2424" t="s">
        <v>623</v>
      </c>
      <c r="G2424">
        <v>2006</v>
      </c>
      <c r="H2424" s="6">
        <v>3723706.8026835402</v>
      </c>
      <c r="I2424" s="5">
        <f t="shared" si="37"/>
        <v>9.2656044711911578E-2</v>
      </c>
    </row>
    <row r="2425" spans="1:9" x14ac:dyDescent="0.2">
      <c r="A2425" t="s">
        <v>314</v>
      </c>
      <c r="B2425" t="str">
        <f>_xlfn.XLOOKUP(A2425,'Country Code &amp; Info'!A:A,'Country Code &amp; Info'!B:B)</f>
        <v>India</v>
      </c>
      <c r="C2425" t="s">
        <v>626</v>
      </c>
      <c r="D2425" t="s">
        <v>625</v>
      </c>
      <c r="E2425" t="s">
        <v>624</v>
      </c>
      <c r="F2425" t="s">
        <v>623</v>
      </c>
      <c r="G2425">
        <v>2007</v>
      </c>
      <c r="H2425" s="6">
        <v>4093851.16605847</v>
      </c>
      <c r="I2425" s="5">
        <f t="shared" si="37"/>
        <v>9.9402123472283055E-2</v>
      </c>
    </row>
    <row r="2426" spans="1:9" x14ac:dyDescent="0.2">
      <c r="A2426" t="s">
        <v>314</v>
      </c>
      <c r="B2426" t="str">
        <f>_xlfn.XLOOKUP(A2426,'Country Code &amp; Info'!A:A,'Country Code &amp; Info'!B:B)</f>
        <v>India</v>
      </c>
      <c r="C2426" t="s">
        <v>626</v>
      </c>
      <c r="D2426" t="s">
        <v>625</v>
      </c>
      <c r="E2426" t="s">
        <v>624</v>
      </c>
      <c r="F2426" t="s">
        <v>623</v>
      </c>
      <c r="G2426">
        <v>2008</v>
      </c>
      <c r="H2426" s="6">
        <v>4339082.2586688204</v>
      </c>
      <c r="I2426" s="5">
        <f t="shared" si="37"/>
        <v>5.9902298022831424E-2</v>
      </c>
    </row>
    <row r="2427" spans="1:9" x14ac:dyDescent="0.2">
      <c r="A2427" t="s">
        <v>314</v>
      </c>
      <c r="B2427" t="str">
        <f>_xlfn.XLOOKUP(A2427,'Country Code &amp; Info'!A:A,'Country Code &amp; Info'!B:B)</f>
        <v>India</v>
      </c>
      <c r="C2427" t="s">
        <v>626</v>
      </c>
      <c r="D2427" t="s">
        <v>625</v>
      </c>
      <c r="E2427" t="s">
        <v>624</v>
      </c>
      <c r="F2427" t="s">
        <v>623</v>
      </c>
      <c r="G2427">
        <v>2009</v>
      </c>
      <c r="H2427" s="6">
        <v>4574522.4912396902</v>
      </c>
      <c r="I2427" s="5">
        <f t="shared" si="37"/>
        <v>5.426037547467466E-2</v>
      </c>
    </row>
    <row r="2428" spans="1:9" x14ac:dyDescent="0.2">
      <c r="A2428" t="s">
        <v>314</v>
      </c>
      <c r="B2428" t="str">
        <f>_xlfn.XLOOKUP(A2428,'Country Code &amp; Info'!A:A,'Country Code &amp; Info'!B:B)</f>
        <v>India</v>
      </c>
      <c r="C2428" t="s">
        <v>626</v>
      </c>
      <c r="D2428" t="s">
        <v>625</v>
      </c>
      <c r="E2428" t="s">
        <v>624</v>
      </c>
      <c r="F2428" t="s">
        <v>623</v>
      </c>
      <c r="G2428">
        <v>2010</v>
      </c>
      <c r="H2428" s="6">
        <v>5080534.18151893</v>
      </c>
      <c r="I2428" s="5">
        <f t="shared" si="37"/>
        <v>0.1106151934433075</v>
      </c>
    </row>
    <row r="2429" spans="1:9" x14ac:dyDescent="0.2">
      <c r="A2429" t="s">
        <v>314</v>
      </c>
      <c r="B2429" t="str">
        <f>_xlfn.XLOOKUP(A2429,'Country Code &amp; Info'!A:A,'Country Code &amp; Info'!B:B)</f>
        <v>India</v>
      </c>
      <c r="C2429" t="s">
        <v>626</v>
      </c>
      <c r="D2429" t="s">
        <v>625</v>
      </c>
      <c r="E2429" t="s">
        <v>624</v>
      </c>
      <c r="F2429" t="s">
        <v>623</v>
      </c>
      <c r="G2429">
        <v>2011</v>
      </c>
      <c r="H2429" s="6">
        <v>5467670.4455820899</v>
      </c>
      <c r="I2429" s="5">
        <f t="shared" si="37"/>
        <v>7.6199913283019782E-2</v>
      </c>
    </row>
    <row r="2430" spans="1:9" x14ac:dyDescent="0.2">
      <c r="A2430" t="s">
        <v>314</v>
      </c>
      <c r="B2430" t="str">
        <f>_xlfn.XLOOKUP(A2430,'Country Code &amp; Info'!A:A,'Country Code &amp; Info'!B:B)</f>
        <v>India</v>
      </c>
      <c r="C2430" t="s">
        <v>626</v>
      </c>
      <c r="D2430" t="s">
        <v>625</v>
      </c>
      <c r="E2430" t="s">
        <v>624</v>
      </c>
      <c r="F2430" t="s">
        <v>623</v>
      </c>
      <c r="G2430">
        <v>2012</v>
      </c>
      <c r="H2430" s="6">
        <v>5773816.5707423398</v>
      </c>
      <c r="I2430" s="5">
        <f t="shared" si="37"/>
        <v>5.5992058813204126E-2</v>
      </c>
    </row>
    <row r="2431" spans="1:9" x14ac:dyDescent="0.2">
      <c r="A2431" t="s">
        <v>314</v>
      </c>
      <c r="B2431" t="str">
        <f>_xlfn.XLOOKUP(A2431,'Country Code &amp; Info'!A:A,'Country Code &amp; Info'!B:B)</f>
        <v>India</v>
      </c>
      <c r="C2431" t="s">
        <v>626</v>
      </c>
      <c r="D2431" t="s">
        <v>625</v>
      </c>
      <c r="E2431" t="s">
        <v>624</v>
      </c>
      <c r="F2431" t="s">
        <v>623</v>
      </c>
      <c r="G2431">
        <v>2013</v>
      </c>
      <c r="H2431" s="6">
        <v>6125805.4525573198</v>
      </c>
      <c r="I2431" s="5">
        <f t="shared" si="37"/>
        <v>6.0962948424550412E-2</v>
      </c>
    </row>
    <row r="2432" spans="1:9" x14ac:dyDescent="0.2">
      <c r="A2432" t="s">
        <v>314</v>
      </c>
      <c r="B2432" t="str">
        <f>_xlfn.XLOOKUP(A2432,'Country Code &amp; Info'!A:A,'Country Code &amp; Info'!B:B)</f>
        <v>India</v>
      </c>
      <c r="C2432" t="s">
        <v>626</v>
      </c>
      <c r="D2432" t="s">
        <v>625</v>
      </c>
      <c r="E2432" t="s">
        <v>624</v>
      </c>
      <c r="F2432" t="s">
        <v>623</v>
      </c>
      <c r="G2432">
        <v>2014</v>
      </c>
      <c r="H2432" s="6">
        <v>6561038.1361180795</v>
      </c>
      <c r="I2432" s="5">
        <f t="shared" si="37"/>
        <v>7.1049054190753802E-2</v>
      </c>
    </row>
    <row r="2433" spans="1:9" x14ac:dyDescent="0.2">
      <c r="A2433" t="s">
        <v>314</v>
      </c>
      <c r="B2433" t="str">
        <f>_xlfn.XLOOKUP(A2433,'Country Code &amp; Info'!A:A,'Country Code &amp; Info'!B:B)</f>
        <v>India</v>
      </c>
      <c r="C2433" t="s">
        <v>626</v>
      </c>
      <c r="D2433" t="s">
        <v>625</v>
      </c>
      <c r="E2433" t="s">
        <v>624</v>
      </c>
      <c r="F2433" t="s">
        <v>623</v>
      </c>
      <c r="G2433">
        <v>2015</v>
      </c>
      <c r="H2433" s="6">
        <v>7068982.5221440597</v>
      </c>
      <c r="I2433" s="5">
        <f t="shared" si="37"/>
        <v>7.7418295014897165E-2</v>
      </c>
    </row>
    <row r="2434" spans="1:9" x14ac:dyDescent="0.2">
      <c r="A2434" t="s">
        <v>314</v>
      </c>
      <c r="B2434" t="str">
        <f>_xlfn.XLOOKUP(A2434,'Country Code &amp; Info'!A:A,'Country Code &amp; Info'!B:B)</f>
        <v>India</v>
      </c>
      <c r="C2434" t="s">
        <v>626</v>
      </c>
      <c r="D2434" t="s">
        <v>625</v>
      </c>
      <c r="E2434" t="s">
        <v>624</v>
      </c>
      <c r="F2434" t="s">
        <v>623</v>
      </c>
      <c r="G2434">
        <v>2016</v>
      </c>
      <c r="H2434" s="6">
        <v>7626477.7678518398</v>
      </c>
      <c r="I2434" s="5">
        <f t="shared" si="37"/>
        <v>7.8864991384741678E-2</v>
      </c>
    </row>
    <row r="2435" spans="1:9" x14ac:dyDescent="0.2">
      <c r="A2435" t="s">
        <v>314</v>
      </c>
      <c r="B2435" t="str">
        <f>_xlfn.XLOOKUP(A2435,'Country Code &amp; Info'!A:A,'Country Code &amp; Info'!B:B)</f>
        <v>India</v>
      </c>
      <c r="C2435" t="s">
        <v>626</v>
      </c>
      <c r="D2435" t="s">
        <v>625</v>
      </c>
      <c r="E2435" t="s">
        <v>624</v>
      </c>
      <c r="F2435" t="s">
        <v>623</v>
      </c>
      <c r="G2435">
        <v>2017</v>
      </c>
      <c r="H2435" s="6">
        <v>8110254.5011760397</v>
      </c>
      <c r="I2435" s="5">
        <f t="shared" ref="I2435:I2498" si="38">IF(A2435=A2434, H2435/H2434-1, 0)</f>
        <v>6.3433835126810667E-2</v>
      </c>
    </row>
    <row r="2436" spans="1:9" x14ac:dyDescent="0.2">
      <c r="A2436" t="s">
        <v>314</v>
      </c>
      <c r="B2436" t="str">
        <f>_xlfn.XLOOKUP(A2436,'Country Code &amp; Info'!A:A,'Country Code &amp; Info'!B:B)</f>
        <v>India</v>
      </c>
      <c r="C2436" t="s">
        <v>626</v>
      </c>
      <c r="D2436" t="s">
        <v>625</v>
      </c>
      <c r="E2436" t="s">
        <v>624</v>
      </c>
      <c r="F2436" t="s">
        <v>623</v>
      </c>
      <c r="G2436">
        <v>2018</v>
      </c>
      <c r="H2436" s="6">
        <v>8692351.28365013</v>
      </c>
      <c r="I2436" s="5">
        <f t="shared" si="38"/>
        <v>7.1772936643317742E-2</v>
      </c>
    </row>
    <row r="2437" spans="1:9" x14ac:dyDescent="0.2">
      <c r="A2437" t="s">
        <v>314</v>
      </c>
      <c r="B2437" t="str">
        <f>_xlfn.XLOOKUP(A2437,'Country Code &amp; Info'!A:A,'Country Code &amp; Info'!B:B)</f>
        <v>India</v>
      </c>
      <c r="C2437" t="s">
        <v>626</v>
      </c>
      <c r="D2437" t="s">
        <v>625</v>
      </c>
      <c r="E2437" t="s">
        <v>624</v>
      </c>
      <c r="F2437" t="s">
        <v>623</v>
      </c>
      <c r="G2437">
        <v>2019</v>
      </c>
      <c r="H2437" s="6">
        <v>9352168.7779072691</v>
      </c>
      <c r="I2437" s="5">
        <f t="shared" si="38"/>
        <v>7.590782663123874E-2</v>
      </c>
    </row>
    <row r="2438" spans="1:9" x14ac:dyDescent="0.2">
      <c r="A2438" t="s">
        <v>314</v>
      </c>
      <c r="B2438" t="str">
        <f>_xlfn.XLOOKUP(A2438,'Country Code &amp; Info'!A:A,'Country Code &amp; Info'!B:B)</f>
        <v>India</v>
      </c>
      <c r="C2438" t="s">
        <v>626</v>
      </c>
      <c r="D2438" t="s">
        <v>625</v>
      </c>
      <c r="E2438" t="s">
        <v>624</v>
      </c>
      <c r="F2438" t="s">
        <v>623</v>
      </c>
      <c r="G2438">
        <v>2020</v>
      </c>
      <c r="H2438" s="6">
        <v>10074210</v>
      </c>
      <c r="I2438" s="5">
        <f t="shared" si="38"/>
        <v>7.7205751867782446E-2</v>
      </c>
    </row>
    <row r="2439" spans="1:9" x14ac:dyDescent="0.2">
      <c r="A2439" t="s">
        <v>314</v>
      </c>
      <c r="B2439" t="str">
        <f>_xlfn.XLOOKUP(A2439,'Country Code &amp; Info'!A:A,'Country Code &amp; Info'!B:B)</f>
        <v>India</v>
      </c>
      <c r="C2439" t="s">
        <v>626</v>
      </c>
      <c r="D2439" t="s">
        <v>625</v>
      </c>
      <c r="E2439" t="s">
        <v>624</v>
      </c>
      <c r="F2439" t="s">
        <v>623</v>
      </c>
      <c r="G2439">
        <v>2021</v>
      </c>
      <c r="H2439" s="6">
        <v>10810090</v>
      </c>
      <c r="I2439" s="5">
        <f t="shared" si="38"/>
        <v>7.3045926181804832E-2</v>
      </c>
    </row>
    <row r="2440" spans="1:9" x14ac:dyDescent="0.2">
      <c r="A2440" t="s">
        <v>314</v>
      </c>
      <c r="B2440" t="str">
        <f>_xlfn.XLOOKUP(A2440,'Country Code &amp; Info'!A:A,'Country Code &amp; Info'!B:B)</f>
        <v>India</v>
      </c>
      <c r="C2440" t="s">
        <v>626</v>
      </c>
      <c r="D2440" t="s">
        <v>625</v>
      </c>
      <c r="E2440" t="s">
        <v>624</v>
      </c>
      <c r="F2440" t="s">
        <v>623</v>
      </c>
      <c r="G2440">
        <v>2022</v>
      </c>
      <c r="H2440" s="6">
        <v>11558350</v>
      </c>
      <c r="I2440" s="5">
        <f t="shared" si="38"/>
        <v>6.9218665154499259E-2</v>
      </c>
    </row>
    <row r="2441" spans="1:9" x14ac:dyDescent="0.2">
      <c r="A2441" t="s">
        <v>314</v>
      </c>
      <c r="B2441" t="str">
        <f>_xlfn.XLOOKUP(A2441,'Country Code &amp; Info'!A:A,'Country Code &amp; Info'!B:B)</f>
        <v>India</v>
      </c>
      <c r="C2441" t="s">
        <v>626</v>
      </c>
      <c r="D2441" t="s">
        <v>625</v>
      </c>
      <c r="E2441" t="s">
        <v>624</v>
      </c>
      <c r="F2441" t="s">
        <v>623</v>
      </c>
      <c r="G2441">
        <v>2023</v>
      </c>
      <c r="H2441" s="6">
        <v>12319860</v>
      </c>
      <c r="I2441" s="5">
        <f t="shared" si="38"/>
        <v>6.5883971328087432E-2</v>
      </c>
    </row>
    <row r="2442" spans="1:9" x14ac:dyDescent="0.2">
      <c r="A2442" t="s">
        <v>314</v>
      </c>
      <c r="B2442" t="str">
        <f>_xlfn.XLOOKUP(A2442,'Country Code &amp; Info'!A:A,'Country Code &amp; Info'!B:B)</f>
        <v>India</v>
      </c>
      <c r="C2442" t="s">
        <v>626</v>
      </c>
      <c r="D2442" t="s">
        <v>625</v>
      </c>
      <c r="E2442" t="s">
        <v>624</v>
      </c>
      <c r="F2442" t="s">
        <v>623</v>
      </c>
      <c r="G2442">
        <v>2024</v>
      </c>
      <c r="H2442" s="6">
        <v>13098490</v>
      </c>
      <c r="I2442" s="5">
        <f t="shared" si="38"/>
        <v>6.3201205208500699E-2</v>
      </c>
    </row>
    <row r="2443" spans="1:9" x14ac:dyDescent="0.2">
      <c r="A2443" t="s">
        <v>314</v>
      </c>
      <c r="B2443" t="str">
        <f>_xlfn.XLOOKUP(A2443,'Country Code &amp; Info'!A:A,'Country Code &amp; Info'!B:B)</f>
        <v>India</v>
      </c>
      <c r="C2443" t="s">
        <v>626</v>
      </c>
      <c r="D2443" t="s">
        <v>625</v>
      </c>
      <c r="E2443" t="s">
        <v>624</v>
      </c>
      <c r="F2443" t="s">
        <v>623</v>
      </c>
      <c r="G2443">
        <v>2025</v>
      </c>
      <c r="H2443" s="6">
        <v>13897900</v>
      </c>
      <c r="I2443" s="5">
        <f t="shared" si="38"/>
        <v>6.1030698958429497E-2</v>
      </c>
    </row>
    <row r="2444" spans="1:9" x14ac:dyDescent="0.2">
      <c r="A2444" t="s">
        <v>314</v>
      </c>
      <c r="B2444" t="str">
        <f>_xlfn.XLOOKUP(A2444,'Country Code &amp; Info'!A:A,'Country Code &amp; Info'!B:B)</f>
        <v>India</v>
      </c>
      <c r="C2444" t="s">
        <v>626</v>
      </c>
      <c r="D2444" t="s">
        <v>625</v>
      </c>
      <c r="E2444" t="s">
        <v>624</v>
      </c>
      <c r="F2444" t="s">
        <v>623</v>
      </c>
      <c r="G2444">
        <v>2026</v>
      </c>
      <c r="H2444" s="6">
        <v>14719120</v>
      </c>
      <c r="I2444" s="5">
        <f t="shared" si="38"/>
        <v>5.9089502730628407E-2</v>
      </c>
    </row>
    <row r="2445" spans="1:9" x14ac:dyDescent="0.2">
      <c r="A2445" t="s">
        <v>314</v>
      </c>
      <c r="B2445" t="str">
        <f>_xlfn.XLOOKUP(A2445,'Country Code &amp; Info'!A:A,'Country Code &amp; Info'!B:B)</f>
        <v>India</v>
      </c>
      <c r="C2445" t="s">
        <v>626</v>
      </c>
      <c r="D2445" t="s">
        <v>625</v>
      </c>
      <c r="E2445" t="s">
        <v>624</v>
      </c>
      <c r="F2445" t="s">
        <v>623</v>
      </c>
      <c r="G2445">
        <v>2027</v>
      </c>
      <c r="H2445" s="6">
        <v>15563830</v>
      </c>
      <c r="I2445" s="5">
        <f t="shared" si="38"/>
        <v>5.7388621058867662E-2</v>
      </c>
    </row>
    <row r="2446" spans="1:9" x14ac:dyDescent="0.2">
      <c r="A2446" t="s">
        <v>314</v>
      </c>
      <c r="B2446" t="str">
        <f>_xlfn.XLOOKUP(A2446,'Country Code &amp; Info'!A:A,'Country Code &amp; Info'!B:B)</f>
        <v>India</v>
      </c>
      <c r="C2446" t="s">
        <v>626</v>
      </c>
      <c r="D2446" t="s">
        <v>625</v>
      </c>
      <c r="E2446" t="s">
        <v>624</v>
      </c>
      <c r="F2446" t="s">
        <v>623</v>
      </c>
      <c r="G2446">
        <v>2028</v>
      </c>
      <c r="H2446" s="6">
        <v>16432660</v>
      </c>
      <c r="I2446" s="5">
        <f t="shared" si="38"/>
        <v>5.5823662941576702E-2</v>
      </c>
    </row>
    <row r="2447" spans="1:9" x14ac:dyDescent="0.2">
      <c r="A2447" t="s">
        <v>314</v>
      </c>
      <c r="B2447" t="str">
        <f>_xlfn.XLOOKUP(A2447,'Country Code &amp; Info'!A:A,'Country Code &amp; Info'!B:B)</f>
        <v>India</v>
      </c>
      <c r="C2447" t="s">
        <v>626</v>
      </c>
      <c r="D2447" t="s">
        <v>625</v>
      </c>
      <c r="E2447" t="s">
        <v>624</v>
      </c>
      <c r="F2447" t="s">
        <v>623</v>
      </c>
      <c r="G2447">
        <v>2029</v>
      </c>
      <c r="H2447" s="6">
        <v>17325930</v>
      </c>
      <c r="I2447" s="5">
        <f t="shared" si="38"/>
        <v>5.4359428114498787E-2</v>
      </c>
    </row>
    <row r="2448" spans="1:9" x14ac:dyDescent="0.2">
      <c r="A2448" t="s">
        <v>314</v>
      </c>
      <c r="B2448" t="str">
        <f>_xlfn.XLOOKUP(A2448,'Country Code &amp; Info'!A:A,'Country Code &amp; Info'!B:B)</f>
        <v>India</v>
      </c>
      <c r="C2448" t="s">
        <v>626</v>
      </c>
      <c r="D2448" t="s">
        <v>625</v>
      </c>
      <c r="E2448" t="s">
        <v>624</v>
      </c>
      <c r="F2448" t="s">
        <v>623</v>
      </c>
      <c r="G2448">
        <v>2030</v>
      </c>
      <c r="H2448" s="6">
        <v>18243690</v>
      </c>
      <c r="I2448" s="5">
        <f t="shared" si="38"/>
        <v>5.2970316744902046E-2</v>
      </c>
    </row>
    <row r="2449" spans="1:9" x14ac:dyDescent="0.2">
      <c r="A2449" t="s">
        <v>314</v>
      </c>
      <c r="B2449" t="str">
        <f>_xlfn.XLOOKUP(A2449,'Country Code &amp; Info'!A:A,'Country Code &amp; Info'!B:B)</f>
        <v>India</v>
      </c>
      <c r="C2449" t="s">
        <v>626</v>
      </c>
      <c r="D2449" t="s">
        <v>625</v>
      </c>
      <c r="E2449" t="s">
        <v>624</v>
      </c>
      <c r="F2449" t="s">
        <v>623</v>
      </c>
      <c r="G2449">
        <v>2031</v>
      </c>
      <c r="H2449" s="6">
        <v>19185900</v>
      </c>
      <c r="I2449" s="5">
        <f t="shared" si="38"/>
        <v>5.1645801918361878E-2</v>
      </c>
    </row>
    <row r="2450" spans="1:9" x14ac:dyDescent="0.2">
      <c r="A2450" t="s">
        <v>314</v>
      </c>
      <c r="B2450" t="str">
        <f>_xlfn.XLOOKUP(A2450,'Country Code &amp; Info'!A:A,'Country Code &amp; Info'!B:B)</f>
        <v>India</v>
      </c>
      <c r="C2450" t="s">
        <v>626</v>
      </c>
      <c r="D2450" t="s">
        <v>625</v>
      </c>
      <c r="E2450" t="s">
        <v>624</v>
      </c>
      <c r="F2450" t="s">
        <v>623</v>
      </c>
      <c r="G2450">
        <v>2032</v>
      </c>
      <c r="H2450" s="6">
        <v>20151790</v>
      </c>
      <c r="I2450" s="5">
        <f t="shared" si="38"/>
        <v>5.0343742018878368E-2</v>
      </c>
    </row>
    <row r="2451" spans="1:9" x14ac:dyDescent="0.2">
      <c r="A2451" t="s">
        <v>314</v>
      </c>
      <c r="B2451" t="str">
        <f>_xlfn.XLOOKUP(A2451,'Country Code &amp; Info'!A:A,'Country Code &amp; Info'!B:B)</f>
        <v>India</v>
      </c>
      <c r="C2451" t="s">
        <v>626</v>
      </c>
      <c r="D2451" t="s">
        <v>625</v>
      </c>
      <c r="E2451" t="s">
        <v>624</v>
      </c>
      <c r="F2451" t="s">
        <v>623</v>
      </c>
      <c r="G2451">
        <v>2033</v>
      </c>
      <c r="H2451" s="6">
        <v>21141450</v>
      </c>
      <c r="I2451" s="5">
        <f t="shared" si="38"/>
        <v>4.9110277548545245E-2</v>
      </c>
    </row>
    <row r="2452" spans="1:9" x14ac:dyDescent="0.2">
      <c r="A2452" t="s">
        <v>314</v>
      </c>
      <c r="B2452" t="str">
        <f>_xlfn.XLOOKUP(A2452,'Country Code &amp; Info'!A:A,'Country Code &amp; Info'!B:B)</f>
        <v>India</v>
      </c>
      <c r="C2452" t="s">
        <v>626</v>
      </c>
      <c r="D2452" t="s">
        <v>625</v>
      </c>
      <c r="E2452" t="s">
        <v>624</v>
      </c>
      <c r="F2452" t="s">
        <v>623</v>
      </c>
      <c r="G2452">
        <v>2034</v>
      </c>
      <c r="H2452" s="6">
        <v>22154570</v>
      </c>
      <c r="I2452" s="5">
        <f t="shared" si="38"/>
        <v>4.7921027176470954E-2</v>
      </c>
    </row>
    <row r="2453" spans="1:9" x14ac:dyDescent="0.2">
      <c r="A2453" t="s">
        <v>314</v>
      </c>
      <c r="B2453" t="str">
        <f>_xlfn.XLOOKUP(A2453,'Country Code &amp; Info'!A:A,'Country Code &amp; Info'!B:B)</f>
        <v>India</v>
      </c>
      <c r="C2453" t="s">
        <v>626</v>
      </c>
      <c r="D2453" t="s">
        <v>625</v>
      </c>
      <c r="E2453" t="s">
        <v>624</v>
      </c>
      <c r="F2453" t="s">
        <v>623</v>
      </c>
      <c r="G2453">
        <v>2035</v>
      </c>
      <c r="H2453" s="6">
        <v>23190540</v>
      </c>
      <c r="I2453" s="5">
        <f t="shared" si="38"/>
        <v>4.6761006871268496E-2</v>
      </c>
    </row>
    <row r="2454" spans="1:9" x14ac:dyDescent="0.2">
      <c r="A2454" t="s">
        <v>314</v>
      </c>
      <c r="B2454" t="str">
        <f>_xlfn.XLOOKUP(A2454,'Country Code &amp; Info'!A:A,'Country Code &amp; Info'!B:B)</f>
        <v>India</v>
      </c>
      <c r="C2454" t="s">
        <v>626</v>
      </c>
      <c r="D2454" t="s">
        <v>625</v>
      </c>
      <c r="E2454" t="s">
        <v>624</v>
      </c>
      <c r="F2454" t="s">
        <v>623</v>
      </c>
      <c r="G2454">
        <v>2036</v>
      </c>
      <c r="H2454" s="6">
        <v>24248800</v>
      </c>
      <c r="I2454" s="5">
        <f t="shared" si="38"/>
        <v>4.5633262528600005E-2</v>
      </c>
    </row>
    <row r="2455" spans="1:9" x14ac:dyDescent="0.2">
      <c r="A2455" t="s">
        <v>314</v>
      </c>
      <c r="B2455" t="str">
        <f>_xlfn.XLOOKUP(A2455,'Country Code &amp; Info'!A:A,'Country Code &amp; Info'!B:B)</f>
        <v>India</v>
      </c>
      <c r="C2455" t="s">
        <v>626</v>
      </c>
      <c r="D2455" t="s">
        <v>625</v>
      </c>
      <c r="E2455" t="s">
        <v>624</v>
      </c>
      <c r="F2455" t="s">
        <v>623</v>
      </c>
      <c r="G2455">
        <v>2037</v>
      </c>
      <c r="H2455" s="6">
        <v>25329450</v>
      </c>
      <c r="I2455" s="5">
        <f t="shared" si="38"/>
        <v>4.456509188083535E-2</v>
      </c>
    </row>
    <row r="2456" spans="1:9" x14ac:dyDescent="0.2">
      <c r="A2456" t="s">
        <v>314</v>
      </c>
      <c r="B2456" t="str">
        <f>_xlfn.XLOOKUP(A2456,'Country Code &amp; Info'!A:A,'Country Code &amp; Info'!B:B)</f>
        <v>India</v>
      </c>
      <c r="C2456" t="s">
        <v>626</v>
      </c>
      <c r="D2456" t="s">
        <v>625</v>
      </c>
      <c r="E2456" t="s">
        <v>624</v>
      </c>
      <c r="F2456" t="s">
        <v>623</v>
      </c>
      <c r="G2456">
        <v>2038</v>
      </c>
      <c r="H2456" s="6">
        <v>26432740</v>
      </c>
      <c r="I2456" s="5">
        <f t="shared" si="38"/>
        <v>4.355759797390002E-2</v>
      </c>
    </row>
    <row r="2457" spans="1:9" x14ac:dyDescent="0.2">
      <c r="A2457" t="s">
        <v>314</v>
      </c>
      <c r="B2457" t="str">
        <f>_xlfn.XLOOKUP(A2457,'Country Code &amp; Info'!A:A,'Country Code &amp; Info'!B:B)</f>
        <v>India</v>
      </c>
      <c r="C2457" t="s">
        <v>626</v>
      </c>
      <c r="D2457" t="s">
        <v>625</v>
      </c>
      <c r="E2457" t="s">
        <v>624</v>
      </c>
      <c r="F2457" t="s">
        <v>623</v>
      </c>
      <c r="G2457">
        <v>2039</v>
      </c>
      <c r="H2457" s="6">
        <v>27558680</v>
      </c>
      <c r="I2457" s="5">
        <f t="shared" si="38"/>
        <v>4.2596416413886784E-2</v>
      </c>
    </row>
    <row r="2458" spans="1:9" x14ac:dyDescent="0.2">
      <c r="A2458" t="s">
        <v>314</v>
      </c>
      <c r="B2458" t="str">
        <f>_xlfn.XLOOKUP(A2458,'Country Code &amp; Info'!A:A,'Country Code &amp; Info'!B:B)</f>
        <v>India</v>
      </c>
      <c r="C2458" t="s">
        <v>626</v>
      </c>
      <c r="D2458" t="s">
        <v>625</v>
      </c>
      <c r="E2458" t="s">
        <v>624</v>
      </c>
      <c r="F2458" t="s">
        <v>623</v>
      </c>
      <c r="G2458">
        <v>2040</v>
      </c>
      <c r="H2458" s="6">
        <v>28707070</v>
      </c>
      <c r="I2458" s="5">
        <f t="shared" si="38"/>
        <v>4.1670718626581449E-2</v>
      </c>
    </row>
    <row r="2459" spans="1:9" x14ac:dyDescent="0.2">
      <c r="A2459" t="s">
        <v>314</v>
      </c>
      <c r="B2459" t="str">
        <f>_xlfn.XLOOKUP(A2459,'Country Code &amp; Info'!A:A,'Country Code &amp; Info'!B:B)</f>
        <v>India</v>
      </c>
      <c r="C2459" t="s">
        <v>626</v>
      </c>
      <c r="D2459" t="s">
        <v>625</v>
      </c>
      <c r="E2459" t="s">
        <v>624</v>
      </c>
      <c r="F2459" t="s">
        <v>623</v>
      </c>
      <c r="G2459">
        <v>2041</v>
      </c>
      <c r="H2459" s="6">
        <v>29877730</v>
      </c>
      <c r="I2459" s="5">
        <f t="shared" si="38"/>
        <v>4.0779501356286163E-2</v>
      </c>
    </row>
    <row r="2460" spans="1:9" x14ac:dyDescent="0.2">
      <c r="A2460" t="s">
        <v>314</v>
      </c>
      <c r="B2460" t="str">
        <f>_xlfn.XLOOKUP(A2460,'Country Code &amp; Info'!A:A,'Country Code &amp; Info'!B:B)</f>
        <v>India</v>
      </c>
      <c r="C2460" t="s">
        <v>626</v>
      </c>
      <c r="D2460" t="s">
        <v>625</v>
      </c>
      <c r="E2460" t="s">
        <v>624</v>
      </c>
      <c r="F2460" t="s">
        <v>623</v>
      </c>
      <c r="G2460">
        <v>2042</v>
      </c>
      <c r="H2460" s="6">
        <v>31071270</v>
      </c>
      <c r="I2460" s="5">
        <f t="shared" si="38"/>
        <v>3.9947479276370768E-2</v>
      </c>
    </row>
    <row r="2461" spans="1:9" x14ac:dyDescent="0.2">
      <c r="A2461" t="s">
        <v>314</v>
      </c>
      <c r="B2461" t="str">
        <f>_xlfn.XLOOKUP(A2461,'Country Code &amp; Info'!A:A,'Country Code &amp; Info'!B:B)</f>
        <v>India</v>
      </c>
      <c r="C2461" t="s">
        <v>626</v>
      </c>
      <c r="D2461" t="s">
        <v>625</v>
      </c>
      <c r="E2461" t="s">
        <v>624</v>
      </c>
      <c r="F2461" t="s">
        <v>623</v>
      </c>
      <c r="G2461">
        <v>2043</v>
      </c>
      <c r="H2461" s="6">
        <v>32288260</v>
      </c>
      <c r="I2461" s="5">
        <f t="shared" si="38"/>
        <v>3.9167694143174669E-2</v>
      </c>
    </row>
    <row r="2462" spans="1:9" x14ac:dyDescent="0.2">
      <c r="A2462" t="s">
        <v>314</v>
      </c>
      <c r="B2462" t="str">
        <f>_xlfn.XLOOKUP(A2462,'Country Code &amp; Info'!A:A,'Country Code &amp; Info'!B:B)</f>
        <v>India</v>
      </c>
      <c r="C2462" t="s">
        <v>626</v>
      </c>
      <c r="D2462" t="s">
        <v>625</v>
      </c>
      <c r="E2462" t="s">
        <v>624</v>
      </c>
      <c r="F2462" t="s">
        <v>623</v>
      </c>
      <c r="G2462">
        <v>2044</v>
      </c>
      <c r="H2462" s="6">
        <v>33528770</v>
      </c>
      <c r="I2462" s="5">
        <f t="shared" si="38"/>
        <v>3.8419846718280803E-2</v>
      </c>
    </row>
    <row r="2463" spans="1:9" x14ac:dyDescent="0.2">
      <c r="A2463" t="s">
        <v>314</v>
      </c>
      <c r="B2463" t="str">
        <f>_xlfn.XLOOKUP(A2463,'Country Code &amp; Info'!A:A,'Country Code &amp; Info'!B:B)</f>
        <v>India</v>
      </c>
      <c r="C2463" t="s">
        <v>626</v>
      </c>
      <c r="D2463" t="s">
        <v>625</v>
      </c>
      <c r="E2463" t="s">
        <v>624</v>
      </c>
      <c r="F2463" t="s">
        <v>623</v>
      </c>
      <c r="G2463">
        <v>2045</v>
      </c>
      <c r="H2463" s="6">
        <v>34792330</v>
      </c>
      <c r="I2463" s="5">
        <f t="shared" si="38"/>
        <v>3.7685844127297141E-2</v>
      </c>
    </row>
    <row r="2464" spans="1:9" x14ac:dyDescent="0.2">
      <c r="A2464" t="s">
        <v>314</v>
      </c>
      <c r="B2464" t="str">
        <f>_xlfn.XLOOKUP(A2464,'Country Code &amp; Info'!A:A,'Country Code &amp; Info'!B:B)</f>
        <v>India</v>
      </c>
      <c r="C2464" t="s">
        <v>626</v>
      </c>
      <c r="D2464" t="s">
        <v>625</v>
      </c>
      <c r="E2464" t="s">
        <v>624</v>
      </c>
      <c r="F2464" t="s">
        <v>623</v>
      </c>
      <c r="G2464">
        <v>2046</v>
      </c>
      <c r="H2464" s="6">
        <v>36078400</v>
      </c>
      <c r="I2464" s="5">
        <f t="shared" si="38"/>
        <v>3.6964181473330582E-2</v>
      </c>
    </row>
    <row r="2465" spans="1:9" x14ac:dyDescent="0.2">
      <c r="A2465" t="s">
        <v>314</v>
      </c>
      <c r="B2465" t="str">
        <f>_xlfn.XLOOKUP(A2465,'Country Code &amp; Info'!A:A,'Country Code &amp; Info'!B:B)</f>
        <v>India</v>
      </c>
      <c r="C2465" t="s">
        <v>626</v>
      </c>
      <c r="D2465" t="s">
        <v>625</v>
      </c>
      <c r="E2465" t="s">
        <v>624</v>
      </c>
      <c r="F2465" t="s">
        <v>623</v>
      </c>
      <c r="G2465">
        <v>2047</v>
      </c>
      <c r="H2465" s="6">
        <v>37387350</v>
      </c>
      <c r="I2465" s="5">
        <f t="shared" si="38"/>
        <v>3.6280710896270385E-2</v>
      </c>
    </row>
    <row r="2466" spans="1:9" x14ac:dyDescent="0.2">
      <c r="A2466" t="s">
        <v>314</v>
      </c>
      <c r="B2466" t="str">
        <f>_xlfn.XLOOKUP(A2466,'Country Code &amp; Info'!A:A,'Country Code &amp; Info'!B:B)</f>
        <v>India</v>
      </c>
      <c r="C2466" t="s">
        <v>626</v>
      </c>
      <c r="D2466" t="s">
        <v>625</v>
      </c>
      <c r="E2466" t="s">
        <v>624</v>
      </c>
      <c r="F2466" t="s">
        <v>623</v>
      </c>
      <c r="G2466">
        <v>2048</v>
      </c>
      <c r="H2466" s="6">
        <v>38719370</v>
      </c>
      <c r="I2466" s="5">
        <f t="shared" si="38"/>
        <v>3.5627558519124802E-2</v>
      </c>
    </row>
    <row r="2467" spans="1:9" x14ac:dyDescent="0.2">
      <c r="A2467" t="s">
        <v>314</v>
      </c>
      <c r="B2467" t="str">
        <f>_xlfn.XLOOKUP(A2467,'Country Code &amp; Info'!A:A,'Country Code &amp; Info'!B:B)</f>
        <v>India</v>
      </c>
      <c r="C2467" t="s">
        <v>626</v>
      </c>
      <c r="D2467" t="s">
        <v>625</v>
      </c>
      <c r="E2467" t="s">
        <v>624</v>
      </c>
      <c r="F2467" t="s">
        <v>623</v>
      </c>
      <c r="G2467">
        <v>2049</v>
      </c>
      <c r="H2467" s="6">
        <v>40074020</v>
      </c>
      <c r="I2467" s="5">
        <f t="shared" si="38"/>
        <v>3.4986364705830608E-2</v>
      </c>
    </row>
    <row r="2468" spans="1:9" x14ac:dyDescent="0.2">
      <c r="A2468" t="s">
        <v>314</v>
      </c>
      <c r="B2468" t="str">
        <f>_xlfn.XLOOKUP(A2468,'Country Code &amp; Info'!A:A,'Country Code &amp; Info'!B:B)</f>
        <v>India</v>
      </c>
      <c r="C2468" t="s">
        <v>626</v>
      </c>
      <c r="D2468" t="s">
        <v>625</v>
      </c>
      <c r="E2468" t="s">
        <v>624</v>
      </c>
      <c r="F2468" t="s">
        <v>623</v>
      </c>
      <c r="G2468">
        <v>2050</v>
      </c>
      <c r="H2468" s="6">
        <v>41450380</v>
      </c>
      <c r="I2468" s="5">
        <f t="shared" si="38"/>
        <v>3.4345443756328864E-2</v>
      </c>
    </row>
    <row r="2469" spans="1:9" x14ac:dyDescent="0.2">
      <c r="A2469" t="s">
        <v>314</v>
      </c>
      <c r="B2469" t="str">
        <f>_xlfn.XLOOKUP(A2469,'Country Code &amp; Info'!A:A,'Country Code &amp; Info'!B:B)</f>
        <v>India</v>
      </c>
      <c r="C2469" t="s">
        <v>626</v>
      </c>
      <c r="D2469" t="s">
        <v>625</v>
      </c>
      <c r="E2469" t="s">
        <v>624</v>
      </c>
      <c r="F2469" t="s">
        <v>623</v>
      </c>
      <c r="G2469">
        <v>2051</v>
      </c>
      <c r="H2469" s="6">
        <v>42847680</v>
      </c>
      <c r="I2469" s="5">
        <f t="shared" si="38"/>
        <v>3.3710185527852765E-2</v>
      </c>
    </row>
    <row r="2470" spans="1:9" x14ac:dyDescent="0.2">
      <c r="A2470" t="s">
        <v>314</v>
      </c>
      <c r="B2470" t="str">
        <f>_xlfn.XLOOKUP(A2470,'Country Code &amp; Info'!A:A,'Country Code &amp; Info'!B:B)</f>
        <v>India</v>
      </c>
      <c r="C2470" t="s">
        <v>626</v>
      </c>
      <c r="D2470" t="s">
        <v>625</v>
      </c>
      <c r="E2470" t="s">
        <v>624</v>
      </c>
      <c r="F2470" t="s">
        <v>623</v>
      </c>
      <c r="G2470">
        <v>2052</v>
      </c>
      <c r="H2470" s="6">
        <v>44263780</v>
      </c>
      <c r="I2470" s="5">
        <f t="shared" si="38"/>
        <v>3.3049630691790011E-2</v>
      </c>
    </row>
    <row r="2471" spans="1:9" x14ac:dyDescent="0.2">
      <c r="A2471" t="s">
        <v>314</v>
      </c>
      <c r="B2471" t="str">
        <f>_xlfn.XLOOKUP(A2471,'Country Code &amp; Info'!A:A,'Country Code &amp; Info'!B:B)</f>
        <v>India</v>
      </c>
      <c r="C2471" t="s">
        <v>626</v>
      </c>
      <c r="D2471" t="s">
        <v>625</v>
      </c>
      <c r="E2471" t="s">
        <v>624</v>
      </c>
      <c r="F2471" t="s">
        <v>623</v>
      </c>
      <c r="G2471">
        <v>2053</v>
      </c>
      <c r="H2471" s="6">
        <v>45699030</v>
      </c>
      <c r="I2471" s="5">
        <f t="shared" si="38"/>
        <v>3.2424930722138923E-2</v>
      </c>
    </row>
    <row r="2472" spans="1:9" x14ac:dyDescent="0.2">
      <c r="A2472" t="s">
        <v>314</v>
      </c>
      <c r="B2472" t="str">
        <f>_xlfn.XLOOKUP(A2472,'Country Code &amp; Info'!A:A,'Country Code &amp; Info'!B:B)</f>
        <v>India</v>
      </c>
      <c r="C2472" t="s">
        <v>626</v>
      </c>
      <c r="D2472" t="s">
        <v>625</v>
      </c>
      <c r="E2472" t="s">
        <v>624</v>
      </c>
      <c r="F2472" t="s">
        <v>623</v>
      </c>
      <c r="G2472">
        <v>2054</v>
      </c>
      <c r="H2472" s="6">
        <v>47153260</v>
      </c>
      <c r="I2472" s="5">
        <f t="shared" si="38"/>
        <v>3.18219008149625E-2</v>
      </c>
    </row>
    <row r="2473" spans="1:9" x14ac:dyDescent="0.2">
      <c r="A2473" t="s">
        <v>314</v>
      </c>
      <c r="B2473" t="str">
        <f>_xlfn.XLOOKUP(A2473,'Country Code &amp; Info'!A:A,'Country Code &amp; Info'!B:B)</f>
        <v>India</v>
      </c>
      <c r="C2473" t="s">
        <v>626</v>
      </c>
      <c r="D2473" t="s">
        <v>625</v>
      </c>
      <c r="E2473" t="s">
        <v>624</v>
      </c>
      <c r="F2473" t="s">
        <v>623</v>
      </c>
      <c r="G2473">
        <v>2055</v>
      </c>
      <c r="H2473" s="6">
        <v>48625880</v>
      </c>
      <c r="I2473" s="5">
        <f t="shared" si="38"/>
        <v>3.1230502408529093E-2</v>
      </c>
    </row>
    <row r="2474" spans="1:9" x14ac:dyDescent="0.2">
      <c r="A2474" t="s">
        <v>314</v>
      </c>
      <c r="B2474" t="str">
        <f>_xlfn.XLOOKUP(A2474,'Country Code &amp; Info'!A:A,'Country Code &amp; Info'!B:B)</f>
        <v>India</v>
      </c>
      <c r="C2474" t="s">
        <v>626</v>
      </c>
      <c r="D2474" t="s">
        <v>625</v>
      </c>
      <c r="E2474" t="s">
        <v>624</v>
      </c>
      <c r="F2474" t="s">
        <v>623</v>
      </c>
      <c r="G2474">
        <v>2056</v>
      </c>
      <c r="H2474" s="6">
        <v>50116830</v>
      </c>
      <c r="I2474" s="5">
        <f t="shared" si="38"/>
        <v>3.0661655891883077E-2</v>
      </c>
    </row>
    <row r="2475" spans="1:9" x14ac:dyDescent="0.2">
      <c r="A2475" t="s">
        <v>314</v>
      </c>
      <c r="B2475" t="str">
        <f>_xlfn.XLOOKUP(A2475,'Country Code &amp; Info'!A:A,'Country Code &amp; Info'!B:B)</f>
        <v>India</v>
      </c>
      <c r="C2475" t="s">
        <v>626</v>
      </c>
      <c r="D2475" t="s">
        <v>625</v>
      </c>
      <c r="E2475" t="s">
        <v>624</v>
      </c>
      <c r="F2475" t="s">
        <v>623</v>
      </c>
      <c r="G2475">
        <v>2057</v>
      </c>
      <c r="H2475" s="6">
        <v>51631240</v>
      </c>
      <c r="I2475" s="5">
        <f t="shared" si="38"/>
        <v>3.02175935708624E-2</v>
      </c>
    </row>
    <row r="2476" spans="1:9" x14ac:dyDescent="0.2">
      <c r="A2476" t="s">
        <v>314</v>
      </c>
      <c r="B2476" t="str">
        <f>_xlfn.XLOOKUP(A2476,'Country Code &amp; Info'!A:A,'Country Code &amp; Info'!B:B)</f>
        <v>India</v>
      </c>
      <c r="C2476" t="s">
        <v>626</v>
      </c>
      <c r="D2476" t="s">
        <v>625</v>
      </c>
      <c r="E2476" t="s">
        <v>624</v>
      </c>
      <c r="F2476" t="s">
        <v>623</v>
      </c>
      <c r="G2476">
        <v>2058</v>
      </c>
      <c r="H2476" s="6">
        <v>53172280</v>
      </c>
      <c r="I2476" s="5">
        <f t="shared" si="38"/>
        <v>2.9847046090700102E-2</v>
      </c>
    </row>
    <row r="2477" spans="1:9" x14ac:dyDescent="0.2">
      <c r="A2477" t="s">
        <v>314</v>
      </c>
      <c r="B2477" t="str">
        <f>_xlfn.XLOOKUP(A2477,'Country Code &amp; Info'!A:A,'Country Code &amp; Info'!B:B)</f>
        <v>India</v>
      </c>
      <c r="C2477" t="s">
        <v>626</v>
      </c>
      <c r="D2477" t="s">
        <v>625</v>
      </c>
      <c r="E2477" t="s">
        <v>624</v>
      </c>
      <c r="F2477" t="s">
        <v>623</v>
      </c>
      <c r="G2477">
        <v>2059</v>
      </c>
      <c r="H2477" s="6">
        <v>54743510</v>
      </c>
      <c r="I2477" s="5">
        <f t="shared" si="38"/>
        <v>2.9549795494945963E-2</v>
      </c>
    </row>
    <row r="2478" spans="1:9" x14ac:dyDescent="0.2">
      <c r="A2478" t="s">
        <v>314</v>
      </c>
      <c r="B2478" t="str">
        <f>_xlfn.XLOOKUP(A2478,'Country Code &amp; Info'!A:A,'Country Code &amp; Info'!B:B)</f>
        <v>India</v>
      </c>
      <c r="C2478" t="s">
        <v>626</v>
      </c>
      <c r="D2478" t="s">
        <v>625</v>
      </c>
      <c r="E2478" t="s">
        <v>624</v>
      </c>
      <c r="F2478" t="s">
        <v>623</v>
      </c>
      <c r="G2478">
        <v>2060</v>
      </c>
      <c r="H2478" s="6">
        <v>56348490</v>
      </c>
      <c r="I2478" s="5">
        <f t="shared" si="38"/>
        <v>2.9318178538424E-2</v>
      </c>
    </row>
    <row r="2479" spans="1:9" x14ac:dyDescent="0.2">
      <c r="A2479" t="s">
        <v>320</v>
      </c>
      <c r="B2479" t="str">
        <f>_xlfn.XLOOKUP(A2479,'Country Code &amp; Info'!A:A,'Country Code &amp; Info'!B:B)</f>
        <v>Indonesia</v>
      </c>
      <c r="C2479" t="s">
        <v>626</v>
      </c>
      <c r="D2479" t="s">
        <v>625</v>
      </c>
      <c r="E2479" t="s">
        <v>624</v>
      </c>
      <c r="F2479" t="s">
        <v>623</v>
      </c>
      <c r="G2479">
        <v>1990</v>
      </c>
      <c r="H2479" s="6">
        <v>794026.95899242302</v>
      </c>
      <c r="I2479" s="5">
        <f t="shared" si="38"/>
        <v>0</v>
      </c>
    </row>
    <row r="2480" spans="1:9" x14ac:dyDescent="0.2">
      <c r="A2480" t="s">
        <v>320</v>
      </c>
      <c r="B2480" t="str">
        <f>_xlfn.XLOOKUP(A2480,'Country Code &amp; Info'!A:A,'Country Code &amp; Info'!B:B)</f>
        <v>Indonesia</v>
      </c>
      <c r="C2480" t="s">
        <v>626</v>
      </c>
      <c r="D2480" t="s">
        <v>625</v>
      </c>
      <c r="E2480" t="s">
        <v>624</v>
      </c>
      <c r="F2480" t="s">
        <v>623</v>
      </c>
      <c r="G2480">
        <v>1991</v>
      </c>
      <c r="H2480" s="6">
        <v>864915.50695658603</v>
      </c>
      <c r="I2480" s="5">
        <f t="shared" si="38"/>
        <v>8.9277255842945991E-2</v>
      </c>
    </row>
    <row r="2481" spans="1:9" x14ac:dyDescent="0.2">
      <c r="A2481" t="s">
        <v>320</v>
      </c>
      <c r="B2481" t="str">
        <f>_xlfn.XLOOKUP(A2481,'Country Code &amp; Info'!A:A,'Country Code &amp; Info'!B:B)</f>
        <v>Indonesia</v>
      </c>
      <c r="C2481" t="s">
        <v>626</v>
      </c>
      <c r="D2481" t="s">
        <v>625</v>
      </c>
      <c r="E2481" t="s">
        <v>624</v>
      </c>
      <c r="F2481" t="s">
        <v>623</v>
      </c>
      <c r="G2481">
        <v>1992</v>
      </c>
      <c r="H2481" s="6">
        <v>921343.61513742502</v>
      </c>
      <c r="I2481" s="5">
        <f t="shared" si="38"/>
        <v>6.5241179892120194E-2</v>
      </c>
    </row>
    <row r="2482" spans="1:9" x14ac:dyDescent="0.2">
      <c r="A2482" t="s">
        <v>320</v>
      </c>
      <c r="B2482" t="str">
        <f>_xlfn.XLOOKUP(A2482,'Country Code &amp; Info'!A:A,'Country Code &amp; Info'!B:B)</f>
        <v>Indonesia</v>
      </c>
      <c r="C2482" t="s">
        <v>626</v>
      </c>
      <c r="D2482" t="s">
        <v>625</v>
      </c>
      <c r="E2482" t="s">
        <v>624</v>
      </c>
      <c r="F2482" t="s">
        <v>623</v>
      </c>
      <c r="G2482">
        <v>1993</v>
      </c>
      <c r="H2482" s="6">
        <v>994640.52726957202</v>
      </c>
      <c r="I2482" s="5">
        <f t="shared" si="38"/>
        <v>7.9554371385331946E-2</v>
      </c>
    </row>
    <row r="2483" spans="1:9" x14ac:dyDescent="0.2">
      <c r="A2483" t="s">
        <v>320</v>
      </c>
      <c r="B2483" t="str">
        <f>_xlfn.XLOOKUP(A2483,'Country Code &amp; Info'!A:A,'Country Code &amp; Info'!B:B)</f>
        <v>Indonesia</v>
      </c>
      <c r="C2483" t="s">
        <v>626</v>
      </c>
      <c r="D2483" t="s">
        <v>625</v>
      </c>
      <c r="E2483" t="s">
        <v>624</v>
      </c>
      <c r="F2483" t="s">
        <v>623</v>
      </c>
      <c r="G2483">
        <v>1994</v>
      </c>
      <c r="H2483" s="6">
        <v>1069636.1127885799</v>
      </c>
      <c r="I2483" s="5">
        <f t="shared" si="38"/>
        <v>7.5399688091215555E-2</v>
      </c>
    </row>
    <row r="2484" spans="1:9" x14ac:dyDescent="0.2">
      <c r="A2484" t="s">
        <v>320</v>
      </c>
      <c r="B2484" t="str">
        <f>_xlfn.XLOOKUP(A2484,'Country Code &amp; Info'!A:A,'Country Code &amp; Info'!B:B)</f>
        <v>Indonesia</v>
      </c>
      <c r="C2484" t="s">
        <v>626</v>
      </c>
      <c r="D2484" t="s">
        <v>625</v>
      </c>
      <c r="E2484" t="s">
        <v>624</v>
      </c>
      <c r="F2484" t="s">
        <v>623</v>
      </c>
      <c r="G2484">
        <v>1995</v>
      </c>
      <c r="H2484" s="6">
        <v>1157561.7636653199</v>
      </c>
      <c r="I2484" s="5">
        <f t="shared" si="38"/>
        <v>8.2201460688826833E-2</v>
      </c>
    </row>
    <row r="2485" spans="1:9" x14ac:dyDescent="0.2">
      <c r="A2485" t="s">
        <v>320</v>
      </c>
      <c r="B2485" t="str">
        <f>_xlfn.XLOOKUP(A2485,'Country Code &amp; Info'!A:A,'Country Code &amp; Info'!B:B)</f>
        <v>Indonesia</v>
      </c>
      <c r="C2485" t="s">
        <v>626</v>
      </c>
      <c r="D2485" t="s">
        <v>625</v>
      </c>
      <c r="E2485" t="s">
        <v>624</v>
      </c>
      <c r="F2485" t="s">
        <v>623</v>
      </c>
      <c r="G2485">
        <v>1996</v>
      </c>
      <c r="H2485" s="6">
        <v>1248059.8551167301</v>
      </c>
      <c r="I2485" s="5">
        <f t="shared" si="38"/>
        <v>7.8179924641650134E-2</v>
      </c>
    </row>
    <row r="2486" spans="1:9" x14ac:dyDescent="0.2">
      <c r="A2486" t="s">
        <v>320</v>
      </c>
      <c r="B2486" t="str">
        <f>_xlfn.XLOOKUP(A2486,'Country Code &amp; Info'!A:A,'Country Code &amp; Info'!B:B)</f>
        <v>Indonesia</v>
      </c>
      <c r="C2486" t="s">
        <v>626</v>
      </c>
      <c r="D2486" t="s">
        <v>625</v>
      </c>
      <c r="E2486" t="s">
        <v>624</v>
      </c>
      <c r="F2486" t="s">
        <v>623</v>
      </c>
      <c r="G2486">
        <v>1997</v>
      </c>
      <c r="H2486" s="6">
        <v>1306717.4721178201</v>
      </c>
      <c r="I2486" s="5">
        <f t="shared" si="38"/>
        <v>4.6999041560874311E-2</v>
      </c>
    </row>
    <row r="2487" spans="1:9" x14ac:dyDescent="0.2">
      <c r="A2487" t="s">
        <v>320</v>
      </c>
      <c r="B2487" t="str">
        <f>_xlfn.XLOOKUP(A2487,'Country Code &amp; Info'!A:A,'Country Code &amp; Info'!B:B)</f>
        <v>Indonesia</v>
      </c>
      <c r="C2487" t="s">
        <v>626</v>
      </c>
      <c r="D2487" t="s">
        <v>625</v>
      </c>
      <c r="E2487" t="s">
        <v>624</v>
      </c>
      <c r="F2487" t="s">
        <v>623</v>
      </c>
      <c r="G2487">
        <v>1998</v>
      </c>
      <c r="H2487" s="6">
        <v>1135187.95498088</v>
      </c>
      <c r="I2487" s="5">
        <f t="shared" si="38"/>
        <v>-0.13126748573962133</v>
      </c>
    </row>
    <row r="2488" spans="1:9" x14ac:dyDescent="0.2">
      <c r="A2488" t="s">
        <v>320</v>
      </c>
      <c r="B2488" t="str">
        <f>_xlfn.XLOOKUP(A2488,'Country Code &amp; Info'!A:A,'Country Code &amp; Info'!B:B)</f>
        <v>Indonesia</v>
      </c>
      <c r="C2488" t="s">
        <v>626</v>
      </c>
      <c r="D2488" t="s">
        <v>625</v>
      </c>
      <c r="E2488" t="s">
        <v>624</v>
      </c>
      <c r="F2488" t="s">
        <v>623</v>
      </c>
      <c r="G2488">
        <v>1999</v>
      </c>
      <c r="H2488" s="6">
        <v>1144169.02696962</v>
      </c>
      <c r="I2488" s="5">
        <f t="shared" si="38"/>
        <v>7.9115286145643449E-3</v>
      </c>
    </row>
    <row r="2489" spans="1:9" x14ac:dyDescent="0.2">
      <c r="A2489" t="s">
        <v>320</v>
      </c>
      <c r="B2489" t="str">
        <f>_xlfn.XLOOKUP(A2489,'Country Code &amp; Info'!A:A,'Country Code &amp; Info'!B:B)</f>
        <v>Indonesia</v>
      </c>
      <c r="C2489" t="s">
        <v>626</v>
      </c>
      <c r="D2489" t="s">
        <v>625</v>
      </c>
      <c r="E2489" t="s">
        <v>624</v>
      </c>
      <c r="F2489" t="s">
        <v>623</v>
      </c>
      <c r="G2489">
        <v>2000</v>
      </c>
      <c r="H2489" s="6">
        <v>1200462.6166258601</v>
      </c>
      <c r="I2489" s="5">
        <f t="shared" si="38"/>
        <v>4.9200413863095038E-2</v>
      </c>
    </row>
    <row r="2490" spans="1:9" x14ac:dyDescent="0.2">
      <c r="A2490" t="s">
        <v>320</v>
      </c>
      <c r="B2490" t="str">
        <f>_xlfn.XLOOKUP(A2490,'Country Code &amp; Info'!A:A,'Country Code &amp; Info'!B:B)</f>
        <v>Indonesia</v>
      </c>
      <c r="C2490" t="s">
        <v>626</v>
      </c>
      <c r="D2490" t="s">
        <v>625</v>
      </c>
      <c r="E2490" t="s">
        <v>624</v>
      </c>
      <c r="F2490" t="s">
        <v>623</v>
      </c>
      <c r="G2490">
        <v>2001</v>
      </c>
      <c r="H2490" s="6">
        <v>1244201.0692771401</v>
      </c>
      <c r="I2490" s="5">
        <f t="shared" si="38"/>
        <v>3.6434664474780165E-2</v>
      </c>
    </row>
    <row r="2491" spans="1:9" x14ac:dyDescent="0.2">
      <c r="A2491" t="s">
        <v>320</v>
      </c>
      <c r="B2491" t="str">
        <f>_xlfn.XLOOKUP(A2491,'Country Code &amp; Info'!A:A,'Country Code &amp; Info'!B:B)</f>
        <v>Indonesia</v>
      </c>
      <c r="C2491" t="s">
        <v>626</v>
      </c>
      <c r="D2491" t="s">
        <v>625</v>
      </c>
      <c r="E2491" t="s">
        <v>624</v>
      </c>
      <c r="F2491" t="s">
        <v>623</v>
      </c>
      <c r="G2491">
        <v>2002</v>
      </c>
      <c r="H2491" s="6">
        <v>1300183.5902923001</v>
      </c>
      <c r="I2491" s="5">
        <f t="shared" si="38"/>
        <v>4.4994753981110858E-2</v>
      </c>
    </row>
    <row r="2492" spans="1:9" x14ac:dyDescent="0.2">
      <c r="A2492" t="s">
        <v>320</v>
      </c>
      <c r="B2492" t="str">
        <f>_xlfn.XLOOKUP(A2492,'Country Code &amp; Info'!A:A,'Country Code &amp; Info'!B:B)</f>
        <v>Indonesia</v>
      </c>
      <c r="C2492" t="s">
        <v>626</v>
      </c>
      <c r="D2492" t="s">
        <v>625</v>
      </c>
      <c r="E2492" t="s">
        <v>624</v>
      </c>
      <c r="F2492" t="s">
        <v>623</v>
      </c>
      <c r="G2492">
        <v>2003</v>
      </c>
      <c r="H2492" s="6">
        <v>1362337.1651677301</v>
      </c>
      <c r="I2492" s="5">
        <f t="shared" si="38"/>
        <v>4.7803691216758759E-2</v>
      </c>
    </row>
    <row r="2493" spans="1:9" x14ac:dyDescent="0.2">
      <c r="A2493" t="s">
        <v>320</v>
      </c>
      <c r="B2493" t="str">
        <f>_xlfn.XLOOKUP(A2493,'Country Code &amp; Info'!A:A,'Country Code &amp; Info'!B:B)</f>
        <v>Indonesia</v>
      </c>
      <c r="C2493" t="s">
        <v>626</v>
      </c>
      <c r="D2493" t="s">
        <v>625</v>
      </c>
      <c r="E2493" t="s">
        <v>624</v>
      </c>
      <c r="F2493" t="s">
        <v>623</v>
      </c>
      <c r="G2493">
        <v>2004</v>
      </c>
      <c r="H2493" s="6">
        <v>1430874.63073983</v>
      </c>
      <c r="I2493" s="5">
        <f t="shared" si="38"/>
        <v>5.0308739513585499E-2</v>
      </c>
    </row>
    <row r="2494" spans="1:9" x14ac:dyDescent="0.2">
      <c r="A2494" t="s">
        <v>320</v>
      </c>
      <c r="B2494" t="str">
        <f>_xlfn.XLOOKUP(A2494,'Country Code &amp; Info'!A:A,'Country Code &amp; Info'!B:B)</f>
        <v>Indonesia</v>
      </c>
      <c r="C2494" t="s">
        <v>626</v>
      </c>
      <c r="D2494" t="s">
        <v>625</v>
      </c>
      <c r="E2494" t="s">
        <v>624</v>
      </c>
      <c r="F2494" t="s">
        <v>623</v>
      </c>
      <c r="G2494">
        <v>2005</v>
      </c>
      <c r="H2494" s="6">
        <v>1512328.1891854999</v>
      </c>
      <c r="I2494" s="5">
        <f t="shared" si="38"/>
        <v>5.6925712914173809E-2</v>
      </c>
    </row>
    <row r="2495" spans="1:9" x14ac:dyDescent="0.2">
      <c r="A2495" t="s">
        <v>320</v>
      </c>
      <c r="B2495" t="str">
        <f>_xlfn.XLOOKUP(A2495,'Country Code &amp; Info'!A:A,'Country Code &amp; Info'!B:B)</f>
        <v>Indonesia</v>
      </c>
      <c r="C2495" t="s">
        <v>626</v>
      </c>
      <c r="D2495" t="s">
        <v>625</v>
      </c>
      <c r="E2495" t="s">
        <v>624</v>
      </c>
      <c r="F2495" t="s">
        <v>623</v>
      </c>
      <c r="G2495">
        <v>2006</v>
      </c>
      <c r="H2495" s="6">
        <v>1595520.6337113699</v>
      </c>
      <c r="I2495" s="5">
        <f t="shared" si="38"/>
        <v>5.5009517855165502E-2</v>
      </c>
    </row>
    <row r="2496" spans="1:9" x14ac:dyDescent="0.2">
      <c r="A2496" t="s">
        <v>320</v>
      </c>
      <c r="B2496" t="str">
        <f>_xlfn.XLOOKUP(A2496,'Country Code &amp; Info'!A:A,'Country Code &amp; Info'!B:B)</f>
        <v>Indonesia</v>
      </c>
      <c r="C2496" t="s">
        <v>626</v>
      </c>
      <c r="D2496" t="s">
        <v>625</v>
      </c>
      <c r="E2496" t="s">
        <v>624</v>
      </c>
      <c r="F2496" t="s">
        <v>623</v>
      </c>
      <c r="G2496">
        <v>2007</v>
      </c>
      <c r="H2496" s="6">
        <v>1696756.77292859</v>
      </c>
      <c r="I2496" s="5">
        <f t="shared" si="38"/>
        <v>6.3450222503066422E-2</v>
      </c>
    </row>
    <row r="2497" spans="1:9" x14ac:dyDescent="0.2">
      <c r="A2497" t="s">
        <v>320</v>
      </c>
      <c r="B2497" t="str">
        <f>_xlfn.XLOOKUP(A2497,'Country Code &amp; Info'!A:A,'Country Code &amp; Info'!B:B)</f>
        <v>Indonesia</v>
      </c>
      <c r="C2497" t="s">
        <v>626</v>
      </c>
      <c r="D2497" t="s">
        <v>625</v>
      </c>
      <c r="E2497" t="s">
        <v>624</v>
      </c>
      <c r="F2497" t="s">
        <v>623</v>
      </c>
      <c r="G2497">
        <v>2008</v>
      </c>
      <c r="H2497" s="6">
        <v>1798794.67744578</v>
      </c>
      <c r="I2497" s="5">
        <f t="shared" si="38"/>
        <v>6.0137025026323343E-2</v>
      </c>
    </row>
    <row r="2498" spans="1:9" x14ac:dyDescent="0.2">
      <c r="A2498" t="s">
        <v>320</v>
      </c>
      <c r="B2498" t="str">
        <f>_xlfn.XLOOKUP(A2498,'Country Code &amp; Info'!A:A,'Country Code &amp; Info'!B:B)</f>
        <v>Indonesia</v>
      </c>
      <c r="C2498" t="s">
        <v>626</v>
      </c>
      <c r="D2498" t="s">
        <v>625</v>
      </c>
      <c r="E2498" t="s">
        <v>624</v>
      </c>
      <c r="F2498" t="s">
        <v>623</v>
      </c>
      <c r="G2498">
        <v>2009</v>
      </c>
      <c r="H2498" s="6">
        <v>1883369.8392763201</v>
      </c>
      <c r="I2498" s="5">
        <f t="shared" si="38"/>
        <v>4.7017685170512857E-2</v>
      </c>
    </row>
    <row r="2499" spans="1:9" x14ac:dyDescent="0.2">
      <c r="A2499" t="s">
        <v>320</v>
      </c>
      <c r="B2499" t="str">
        <f>_xlfn.XLOOKUP(A2499,'Country Code &amp; Info'!A:A,'Country Code &amp; Info'!B:B)</f>
        <v>Indonesia</v>
      </c>
      <c r="C2499" t="s">
        <v>626</v>
      </c>
      <c r="D2499" t="s">
        <v>625</v>
      </c>
      <c r="E2499" t="s">
        <v>624</v>
      </c>
      <c r="F2499" t="s">
        <v>623</v>
      </c>
      <c r="G2499">
        <v>2010</v>
      </c>
      <c r="H2499" s="6">
        <v>2003484.1179019101</v>
      </c>
      <c r="I2499" s="5">
        <f t="shared" ref="I2499:I2562" si="39">IF(A2499=A2498, H2499/H2498-1, 0)</f>
        <v>6.3776256856562741E-2</v>
      </c>
    </row>
    <row r="2500" spans="1:9" x14ac:dyDescent="0.2">
      <c r="A2500" t="s">
        <v>320</v>
      </c>
      <c r="B2500" t="str">
        <f>_xlfn.XLOOKUP(A2500,'Country Code &amp; Info'!A:A,'Country Code &amp; Info'!B:B)</f>
        <v>Indonesia</v>
      </c>
      <c r="C2500" t="s">
        <v>626</v>
      </c>
      <c r="D2500" t="s">
        <v>625</v>
      </c>
      <c r="E2500" t="s">
        <v>624</v>
      </c>
      <c r="F2500" t="s">
        <v>623</v>
      </c>
      <c r="G2500">
        <v>2011</v>
      </c>
      <c r="H2500" s="6">
        <v>2127094.76461221</v>
      </c>
      <c r="I2500" s="5">
        <f t="shared" si="39"/>
        <v>6.1697842077104825E-2</v>
      </c>
    </row>
    <row r="2501" spans="1:9" x14ac:dyDescent="0.2">
      <c r="A2501" t="s">
        <v>320</v>
      </c>
      <c r="B2501" t="str">
        <f>_xlfn.XLOOKUP(A2501,'Country Code &amp; Info'!A:A,'Country Code &amp; Info'!B:B)</f>
        <v>Indonesia</v>
      </c>
      <c r="C2501" t="s">
        <v>626</v>
      </c>
      <c r="D2501" t="s">
        <v>625</v>
      </c>
      <c r="E2501" t="s">
        <v>624</v>
      </c>
      <c r="F2501" t="s">
        <v>623</v>
      </c>
      <c r="G2501">
        <v>2012</v>
      </c>
      <c r="H2501" s="6">
        <v>2255359.6563568199</v>
      </c>
      <c r="I2501" s="5">
        <f t="shared" si="39"/>
        <v>6.0300506530555964E-2</v>
      </c>
    </row>
    <row r="2502" spans="1:9" x14ac:dyDescent="0.2">
      <c r="A2502" t="s">
        <v>320</v>
      </c>
      <c r="B2502" t="str">
        <f>_xlfn.XLOOKUP(A2502,'Country Code &amp; Info'!A:A,'Country Code &amp; Info'!B:B)</f>
        <v>Indonesia</v>
      </c>
      <c r="C2502" t="s">
        <v>626</v>
      </c>
      <c r="D2502" t="s">
        <v>625</v>
      </c>
      <c r="E2502" t="s">
        <v>624</v>
      </c>
      <c r="F2502" t="s">
        <v>623</v>
      </c>
      <c r="G2502">
        <v>2013</v>
      </c>
      <c r="H2502" s="6">
        <v>2380695.9395938702</v>
      </c>
      <c r="I2502" s="5">
        <f t="shared" si="39"/>
        <v>5.5572636889103189E-2</v>
      </c>
    </row>
    <row r="2503" spans="1:9" x14ac:dyDescent="0.2">
      <c r="A2503" t="s">
        <v>320</v>
      </c>
      <c r="B2503" t="str">
        <f>_xlfn.XLOOKUP(A2503,'Country Code &amp; Info'!A:A,'Country Code &amp; Info'!B:B)</f>
        <v>Indonesia</v>
      </c>
      <c r="C2503" t="s">
        <v>626</v>
      </c>
      <c r="D2503" t="s">
        <v>625</v>
      </c>
      <c r="E2503" t="s">
        <v>624</v>
      </c>
      <c r="F2503" t="s">
        <v>623</v>
      </c>
      <c r="G2503">
        <v>2014</v>
      </c>
      <c r="H2503" s="6">
        <v>2499889.49151474</v>
      </c>
      <c r="I2503" s="5">
        <f t="shared" si="39"/>
        <v>5.006668425754679E-2</v>
      </c>
    </row>
    <row r="2504" spans="1:9" x14ac:dyDescent="0.2">
      <c r="A2504" t="s">
        <v>320</v>
      </c>
      <c r="B2504" t="str">
        <f>_xlfn.XLOOKUP(A2504,'Country Code &amp; Info'!A:A,'Country Code &amp; Info'!B:B)</f>
        <v>Indonesia</v>
      </c>
      <c r="C2504" t="s">
        <v>626</v>
      </c>
      <c r="D2504" t="s">
        <v>625</v>
      </c>
      <c r="E2504" t="s">
        <v>624</v>
      </c>
      <c r="F2504" t="s">
        <v>623</v>
      </c>
      <c r="G2504">
        <v>2015</v>
      </c>
      <c r="H2504" s="6">
        <v>2621792.1602703701</v>
      </c>
      <c r="I2504" s="5">
        <f t="shared" si="39"/>
        <v>4.8763223002216138E-2</v>
      </c>
    </row>
    <row r="2505" spans="1:9" x14ac:dyDescent="0.2">
      <c r="A2505" t="s">
        <v>320</v>
      </c>
      <c r="B2505" t="str">
        <f>_xlfn.XLOOKUP(A2505,'Country Code &amp; Info'!A:A,'Country Code &amp; Info'!B:B)</f>
        <v>Indonesia</v>
      </c>
      <c r="C2505" t="s">
        <v>626</v>
      </c>
      <c r="D2505" t="s">
        <v>625</v>
      </c>
      <c r="E2505" t="s">
        <v>624</v>
      </c>
      <c r="F2505" t="s">
        <v>623</v>
      </c>
      <c r="G2505">
        <v>2016</v>
      </c>
      <c r="H2505" s="6">
        <v>2753754.2900055898</v>
      </c>
      <c r="I2505" s="5">
        <f t="shared" si="39"/>
        <v>5.0332795915299045E-2</v>
      </c>
    </row>
    <row r="2506" spans="1:9" x14ac:dyDescent="0.2">
      <c r="A2506" t="s">
        <v>320</v>
      </c>
      <c r="B2506" t="str">
        <f>_xlfn.XLOOKUP(A2506,'Country Code &amp; Info'!A:A,'Country Code &amp; Info'!B:B)</f>
        <v>Indonesia</v>
      </c>
      <c r="C2506" t="s">
        <v>626</v>
      </c>
      <c r="D2506" t="s">
        <v>625</v>
      </c>
      <c r="E2506" t="s">
        <v>624</v>
      </c>
      <c r="F2506" t="s">
        <v>623</v>
      </c>
      <c r="G2506">
        <v>2017</v>
      </c>
      <c r="H2506" s="6">
        <v>2893305.7529571098</v>
      </c>
      <c r="I2506" s="5">
        <f t="shared" si="39"/>
        <v>5.0676802740899918E-2</v>
      </c>
    </row>
    <row r="2507" spans="1:9" x14ac:dyDescent="0.2">
      <c r="A2507" t="s">
        <v>320</v>
      </c>
      <c r="B2507" t="str">
        <f>_xlfn.XLOOKUP(A2507,'Country Code &amp; Info'!A:A,'Country Code &amp; Info'!B:B)</f>
        <v>Indonesia</v>
      </c>
      <c r="C2507" t="s">
        <v>626</v>
      </c>
      <c r="D2507" t="s">
        <v>625</v>
      </c>
      <c r="E2507" t="s">
        <v>624</v>
      </c>
      <c r="F2507" t="s">
        <v>623</v>
      </c>
      <c r="G2507">
        <v>2018</v>
      </c>
      <c r="H2507" s="6">
        <v>3046621.0799341402</v>
      </c>
      <c r="I2507" s="5">
        <f t="shared" si="39"/>
        <v>5.2989673428165629E-2</v>
      </c>
    </row>
    <row r="2508" spans="1:9" x14ac:dyDescent="0.2">
      <c r="A2508" t="s">
        <v>320</v>
      </c>
      <c r="B2508" t="str">
        <f>_xlfn.XLOOKUP(A2508,'Country Code &amp; Info'!A:A,'Country Code &amp; Info'!B:B)</f>
        <v>Indonesia</v>
      </c>
      <c r="C2508" t="s">
        <v>626</v>
      </c>
      <c r="D2508" t="s">
        <v>625</v>
      </c>
      <c r="E2508" t="s">
        <v>624</v>
      </c>
      <c r="F2508" t="s">
        <v>623</v>
      </c>
      <c r="G2508">
        <v>2019</v>
      </c>
      <c r="H2508" s="6">
        <v>3209713.0138112698</v>
      </c>
      <c r="I2508" s="5">
        <f t="shared" si="39"/>
        <v>5.3532070315962965E-2</v>
      </c>
    </row>
    <row r="2509" spans="1:9" x14ac:dyDescent="0.2">
      <c r="A2509" t="s">
        <v>320</v>
      </c>
      <c r="B2509" t="str">
        <f>_xlfn.XLOOKUP(A2509,'Country Code &amp; Info'!A:A,'Country Code &amp; Info'!B:B)</f>
        <v>Indonesia</v>
      </c>
      <c r="C2509" t="s">
        <v>626</v>
      </c>
      <c r="D2509" t="s">
        <v>625</v>
      </c>
      <c r="E2509" t="s">
        <v>624</v>
      </c>
      <c r="F2509" t="s">
        <v>623</v>
      </c>
      <c r="G2509">
        <v>2020</v>
      </c>
      <c r="H2509" s="6">
        <v>3369484</v>
      </c>
      <c r="I2509" s="5">
        <f t="shared" si="39"/>
        <v>4.9777343177175526E-2</v>
      </c>
    </row>
    <row r="2510" spans="1:9" x14ac:dyDescent="0.2">
      <c r="A2510" t="s">
        <v>320</v>
      </c>
      <c r="B2510" t="str">
        <f>_xlfn.XLOOKUP(A2510,'Country Code &amp; Info'!A:A,'Country Code &amp; Info'!B:B)</f>
        <v>Indonesia</v>
      </c>
      <c r="C2510" t="s">
        <v>626</v>
      </c>
      <c r="D2510" t="s">
        <v>625</v>
      </c>
      <c r="E2510" t="s">
        <v>624</v>
      </c>
      <c r="F2510" t="s">
        <v>623</v>
      </c>
      <c r="G2510">
        <v>2021</v>
      </c>
      <c r="H2510" s="6">
        <v>3529872</v>
      </c>
      <c r="I2510" s="5">
        <f t="shared" si="39"/>
        <v>4.7600166672404409E-2</v>
      </c>
    </row>
    <row r="2511" spans="1:9" x14ac:dyDescent="0.2">
      <c r="A2511" t="s">
        <v>320</v>
      </c>
      <c r="B2511" t="str">
        <f>_xlfn.XLOOKUP(A2511,'Country Code &amp; Info'!A:A,'Country Code &amp; Info'!B:B)</f>
        <v>Indonesia</v>
      </c>
      <c r="C2511" t="s">
        <v>626</v>
      </c>
      <c r="D2511" t="s">
        <v>625</v>
      </c>
      <c r="E2511" t="s">
        <v>624</v>
      </c>
      <c r="F2511" t="s">
        <v>623</v>
      </c>
      <c r="G2511">
        <v>2022</v>
      </c>
      <c r="H2511" s="6">
        <v>3692687</v>
      </c>
      <c r="I2511" s="5">
        <f t="shared" si="39"/>
        <v>4.6124901979448518E-2</v>
      </c>
    </row>
    <row r="2512" spans="1:9" x14ac:dyDescent="0.2">
      <c r="A2512" t="s">
        <v>320</v>
      </c>
      <c r="B2512" t="str">
        <f>_xlfn.XLOOKUP(A2512,'Country Code &amp; Info'!A:A,'Country Code &amp; Info'!B:B)</f>
        <v>Indonesia</v>
      </c>
      <c r="C2512" t="s">
        <v>626</v>
      </c>
      <c r="D2512" t="s">
        <v>625</v>
      </c>
      <c r="E2512" t="s">
        <v>624</v>
      </c>
      <c r="F2512" t="s">
        <v>623</v>
      </c>
      <c r="G2512">
        <v>2023</v>
      </c>
      <c r="H2512" s="6">
        <v>3858863</v>
      </c>
      <c r="I2512" s="5">
        <f t="shared" si="39"/>
        <v>4.5001377046037128E-2</v>
      </c>
    </row>
    <row r="2513" spans="1:9" x14ac:dyDescent="0.2">
      <c r="A2513" t="s">
        <v>320</v>
      </c>
      <c r="B2513" t="str">
        <f>_xlfn.XLOOKUP(A2513,'Country Code &amp; Info'!A:A,'Country Code &amp; Info'!B:B)</f>
        <v>Indonesia</v>
      </c>
      <c r="C2513" t="s">
        <v>626</v>
      </c>
      <c r="D2513" t="s">
        <v>625</v>
      </c>
      <c r="E2513" t="s">
        <v>624</v>
      </c>
      <c r="F2513" t="s">
        <v>623</v>
      </c>
      <c r="G2513">
        <v>2024</v>
      </c>
      <c r="H2513" s="6">
        <v>4029423</v>
      </c>
      <c r="I2513" s="5">
        <f t="shared" si="39"/>
        <v>4.4199547897917135E-2</v>
      </c>
    </row>
    <row r="2514" spans="1:9" x14ac:dyDescent="0.2">
      <c r="A2514" t="s">
        <v>320</v>
      </c>
      <c r="B2514" t="str">
        <f>_xlfn.XLOOKUP(A2514,'Country Code &amp; Info'!A:A,'Country Code &amp; Info'!B:B)</f>
        <v>Indonesia</v>
      </c>
      <c r="C2514" t="s">
        <v>626</v>
      </c>
      <c r="D2514" t="s">
        <v>625</v>
      </c>
      <c r="E2514" t="s">
        <v>624</v>
      </c>
      <c r="F2514" t="s">
        <v>623</v>
      </c>
      <c r="G2514">
        <v>2025</v>
      </c>
      <c r="H2514" s="6">
        <v>4205102</v>
      </c>
      <c r="I2514" s="5">
        <f t="shared" si="39"/>
        <v>4.3599046315067946E-2</v>
      </c>
    </row>
    <row r="2515" spans="1:9" x14ac:dyDescent="0.2">
      <c r="A2515" t="s">
        <v>320</v>
      </c>
      <c r="B2515" t="str">
        <f>_xlfn.XLOOKUP(A2515,'Country Code &amp; Info'!A:A,'Country Code &amp; Info'!B:B)</f>
        <v>Indonesia</v>
      </c>
      <c r="C2515" t="s">
        <v>626</v>
      </c>
      <c r="D2515" t="s">
        <v>625</v>
      </c>
      <c r="E2515" t="s">
        <v>624</v>
      </c>
      <c r="F2515" t="s">
        <v>623</v>
      </c>
      <c r="G2515">
        <v>2026</v>
      </c>
      <c r="H2515" s="6">
        <v>4386041</v>
      </c>
      <c r="I2515" s="5">
        <f t="shared" si="39"/>
        <v>4.3028444969943624E-2</v>
      </c>
    </row>
    <row r="2516" spans="1:9" x14ac:dyDescent="0.2">
      <c r="A2516" t="s">
        <v>320</v>
      </c>
      <c r="B2516" t="str">
        <f>_xlfn.XLOOKUP(A2516,'Country Code &amp; Info'!A:A,'Country Code &amp; Info'!B:B)</f>
        <v>Indonesia</v>
      </c>
      <c r="C2516" t="s">
        <v>626</v>
      </c>
      <c r="D2516" t="s">
        <v>625</v>
      </c>
      <c r="E2516" t="s">
        <v>624</v>
      </c>
      <c r="F2516" t="s">
        <v>623</v>
      </c>
      <c r="G2516">
        <v>2027</v>
      </c>
      <c r="H2516" s="6">
        <v>4572193</v>
      </c>
      <c r="I2516" s="5">
        <f t="shared" si="39"/>
        <v>4.2441919717576715E-2</v>
      </c>
    </row>
    <row r="2517" spans="1:9" x14ac:dyDescent="0.2">
      <c r="A2517" t="s">
        <v>320</v>
      </c>
      <c r="B2517" t="str">
        <f>_xlfn.XLOOKUP(A2517,'Country Code &amp; Info'!A:A,'Country Code &amp; Info'!B:B)</f>
        <v>Indonesia</v>
      </c>
      <c r="C2517" t="s">
        <v>626</v>
      </c>
      <c r="D2517" t="s">
        <v>625</v>
      </c>
      <c r="E2517" t="s">
        <v>624</v>
      </c>
      <c r="F2517" t="s">
        <v>623</v>
      </c>
      <c r="G2517">
        <v>2028</v>
      </c>
      <c r="H2517" s="6">
        <v>4763718</v>
      </c>
      <c r="I2517" s="5">
        <f t="shared" si="39"/>
        <v>4.1889089108880562E-2</v>
      </c>
    </row>
    <row r="2518" spans="1:9" x14ac:dyDescent="0.2">
      <c r="A2518" t="s">
        <v>320</v>
      </c>
      <c r="B2518" t="str">
        <f>_xlfn.XLOOKUP(A2518,'Country Code &amp; Info'!A:A,'Country Code &amp; Info'!B:B)</f>
        <v>Indonesia</v>
      </c>
      <c r="C2518" t="s">
        <v>626</v>
      </c>
      <c r="D2518" t="s">
        <v>625</v>
      </c>
      <c r="E2518" t="s">
        <v>624</v>
      </c>
      <c r="F2518" t="s">
        <v>623</v>
      </c>
      <c r="G2518">
        <v>2029</v>
      </c>
      <c r="H2518" s="6">
        <v>4960712</v>
      </c>
      <c r="I2518" s="5">
        <f t="shared" si="39"/>
        <v>4.1352993607094213E-2</v>
      </c>
    </row>
    <row r="2519" spans="1:9" x14ac:dyDescent="0.2">
      <c r="A2519" t="s">
        <v>320</v>
      </c>
      <c r="B2519" t="str">
        <f>_xlfn.XLOOKUP(A2519,'Country Code &amp; Info'!A:A,'Country Code &amp; Info'!B:B)</f>
        <v>Indonesia</v>
      </c>
      <c r="C2519" t="s">
        <v>626</v>
      </c>
      <c r="D2519" t="s">
        <v>625</v>
      </c>
      <c r="E2519" t="s">
        <v>624</v>
      </c>
      <c r="F2519" t="s">
        <v>623</v>
      </c>
      <c r="G2519">
        <v>2030</v>
      </c>
      <c r="H2519" s="6">
        <v>5163064</v>
      </c>
      <c r="I2519" s="5">
        <f t="shared" si="39"/>
        <v>4.0790918722957592E-2</v>
      </c>
    </row>
    <row r="2520" spans="1:9" x14ac:dyDescent="0.2">
      <c r="A2520" t="s">
        <v>320</v>
      </c>
      <c r="B2520" t="str">
        <f>_xlfn.XLOOKUP(A2520,'Country Code &amp; Info'!A:A,'Country Code &amp; Info'!B:B)</f>
        <v>Indonesia</v>
      </c>
      <c r="C2520" t="s">
        <v>626</v>
      </c>
      <c r="D2520" t="s">
        <v>625</v>
      </c>
      <c r="E2520" t="s">
        <v>624</v>
      </c>
      <c r="F2520" t="s">
        <v>623</v>
      </c>
      <c r="G2520">
        <v>2031</v>
      </c>
      <c r="H2520" s="6">
        <v>5370735</v>
      </c>
      <c r="I2520" s="5">
        <f t="shared" si="39"/>
        <v>4.0222433810620961E-2</v>
      </c>
    </row>
    <row r="2521" spans="1:9" x14ac:dyDescent="0.2">
      <c r="A2521" t="s">
        <v>320</v>
      </c>
      <c r="B2521" t="str">
        <f>_xlfn.XLOOKUP(A2521,'Country Code &amp; Info'!A:A,'Country Code &amp; Info'!B:B)</f>
        <v>Indonesia</v>
      </c>
      <c r="C2521" t="s">
        <v>626</v>
      </c>
      <c r="D2521" t="s">
        <v>625</v>
      </c>
      <c r="E2521" t="s">
        <v>624</v>
      </c>
      <c r="F2521" t="s">
        <v>623</v>
      </c>
      <c r="G2521">
        <v>2032</v>
      </c>
      <c r="H2521" s="6">
        <v>5584181</v>
      </c>
      <c r="I2521" s="5">
        <f t="shared" si="39"/>
        <v>3.9742418868180973E-2</v>
      </c>
    </row>
    <row r="2522" spans="1:9" x14ac:dyDescent="0.2">
      <c r="A2522" t="s">
        <v>320</v>
      </c>
      <c r="B2522" t="str">
        <f>_xlfn.XLOOKUP(A2522,'Country Code &amp; Info'!A:A,'Country Code &amp; Info'!B:B)</f>
        <v>Indonesia</v>
      </c>
      <c r="C2522" t="s">
        <v>626</v>
      </c>
      <c r="D2522" t="s">
        <v>625</v>
      </c>
      <c r="E2522" t="s">
        <v>624</v>
      </c>
      <c r="F2522" t="s">
        <v>623</v>
      </c>
      <c r="G2522">
        <v>2033</v>
      </c>
      <c r="H2522" s="6">
        <v>5803479</v>
      </c>
      <c r="I2522" s="5">
        <f t="shared" si="39"/>
        <v>3.9271291528695018E-2</v>
      </c>
    </row>
    <row r="2523" spans="1:9" x14ac:dyDescent="0.2">
      <c r="A2523" t="s">
        <v>320</v>
      </c>
      <c r="B2523" t="str">
        <f>_xlfn.XLOOKUP(A2523,'Country Code &amp; Info'!A:A,'Country Code &amp; Info'!B:B)</f>
        <v>Indonesia</v>
      </c>
      <c r="C2523" t="s">
        <v>626</v>
      </c>
      <c r="D2523" t="s">
        <v>625</v>
      </c>
      <c r="E2523" t="s">
        <v>624</v>
      </c>
      <c r="F2523" t="s">
        <v>623</v>
      </c>
      <c r="G2523">
        <v>2034</v>
      </c>
      <c r="H2523" s="6">
        <v>6028728</v>
      </c>
      <c r="I2523" s="5">
        <f t="shared" si="39"/>
        <v>3.8812753522499133E-2</v>
      </c>
    </row>
    <row r="2524" spans="1:9" x14ac:dyDescent="0.2">
      <c r="A2524" t="s">
        <v>320</v>
      </c>
      <c r="B2524" t="str">
        <f>_xlfn.XLOOKUP(A2524,'Country Code &amp; Info'!A:A,'Country Code &amp; Info'!B:B)</f>
        <v>Indonesia</v>
      </c>
      <c r="C2524" t="s">
        <v>626</v>
      </c>
      <c r="D2524" t="s">
        <v>625</v>
      </c>
      <c r="E2524" t="s">
        <v>624</v>
      </c>
      <c r="F2524" t="s">
        <v>623</v>
      </c>
      <c r="G2524">
        <v>2035</v>
      </c>
      <c r="H2524" s="6">
        <v>6260036</v>
      </c>
      <c r="I2524" s="5">
        <f t="shared" si="39"/>
        <v>3.8367629125082514E-2</v>
      </c>
    </row>
    <row r="2525" spans="1:9" x14ac:dyDescent="0.2">
      <c r="A2525" t="s">
        <v>320</v>
      </c>
      <c r="B2525" t="str">
        <f>_xlfn.XLOOKUP(A2525,'Country Code &amp; Info'!A:A,'Country Code &amp; Info'!B:B)</f>
        <v>Indonesia</v>
      </c>
      <c r="C2525" t="s">
        <v>626</v>
      </c>
      <c r="D2525" t="s">
        <v>625</v>
      </c>
      <c r="E2525" t="s">
        <v>624</v>
      </c>
      <c r="F2525" t="s">
        <v>623</v>
      </c>
      <c r="G2525">
        <v>2036</v>
      </c>
      <c r="H2525" s="6">
        <v>6497364</v>
      </c>
      <c r="I2525" s="5">
        <f t="shared" si="39"/>
        <v>3.7911603064263444E-2</v>
      </c>
    </row>
    <row r="2526" spans="1:9" x14ac:dyDescent="0.2">
      <c r="A2526" t="s">
        <v>320</v>
      </c>
      <c r="B2526" t="str">
        <f>_xlfn.XLOOKUP(A2526,'Country Code &amp; Info'!A:A,'Country Code &amp; Info'!B:B)</f>
        <v>Indonesia</v>
      </c>
      <c r="C2526" t="s">
        <v>626</v>
      </c>
      <c r="D2526" t="s">
        <v>625</v>
      </c>
      <c r="E2526" t="s">
        <v>624</v>
      </c>
      <c r="F2526" t="s">
        <v>623</v>
      </c>
      <c r="G2526">
        <v>2037</v>
      </c>
      <c r="H2526" s="6">
        <v>6740571</v>
      </c>
      <c r="I2526" s="5">
        <f t="shared" si="39"/>
        <v>3.7431641508771873E-2</v>
      </c>
    </row>
    <row r="2527" spans="1:9" x14ac:dyDescent="0.2">
      <c r="A2527" t="s">
        <v>320</v>
      </c>
      <c r="B2527" t="str">
        <f>_xlfn.XLOOKUP(A2527,'Country Code &amp; Info'!A:A,'Country Code &amp; Info'!B:B)</f>
        <v>Indonesia</v>
      </c>
      <c r="C2527" t="s">
        <v>626</v>
      </c>
      <c r="D2527" t="s">
        <v>625</v>
      </c>
      <c r="E2527" t="s">
        <v>624</v>
      </c>
      <c r="F2527" t="s">
        <v>623</v>
      </c>
      <c r="G2527">
        <v>2038</v>
      </c>
      <c r="H2527" s="6">
        <v>6989865</v>
      </c>
      <c r="I2527" s="5">
        <f t="shared" si="39"/>
        <v>3.6984107132763677E-2</v>
      </c>
    </row>
    <row r="2528" spans="1:9" x14ac:dyDescent="0.2">
      <c r="A2528" t="s">
        <v>320</v>
      </c>
      <c r="B2528" t="str">
        <f>_xlfn.XLOOKUP(A2528,'Country Code &amp; Info'!A:A,'Country Code &amp; Info'!B:B)</f>
        <v>Indonesia</v>
      </c>
      <c r="C2528" t="s">
        <v>626</v>
      </c>
      <c r="D2528" t="s">
        <v>625</v>
      </c>
      <c r="E2528" t="s">
        <v>624</v>
      </c>
      <c r="F2528" t="s">
        <v>623</v>
      </c>
      <c r="G2528">
        <v>2039</v>
      </c>
      <c r="H2528" s="6">
        <v>7245123</v>
      </c>
      <c r="I2528" s="5">
        <f t="shared" si="39"/>
        <v>3.6518301855615221E-2</v>
      </c>
    </row>
    <row r="2529" spans="1:9" x14ac:dyDescent="0.2">
      <c r="A2529" t="s">
        <v>320</v>
      </c>
      <c r="B2529" t="str">
        <f>_xlfn.XLOOKUP(A2529,'Country Code &amp; Info'!A:A,'Country Code &amp; Info'!B:B)</f>
        <v>Indonesia</v>
      </c>
      <c r="C2529" t="s">
        <v>626</v>
      </c>
      <c r="D2529" t="s">
        <v>625</v>
      </c>
      <c r="E2529" t="s">
        <v>624</v>
      </c>
      <c r="F2529" t="s">
        <v>623</v>
      </c>
      <c r="G2529">
        <v>2040</v>
      </c>
      <c r="H2529" s="6">
        <v>7506188</v>
      </c>
      <c r="I2529" s="5">
        <f t="shared" si="39"/>
        <v>3.6033204681273245E-2</v>
      </c>
    </row>
    <row r="2530" spans="1:9" x14ac:dyDescent="0.2">
      <c r="A2530" t="s">
        <v>320</v>
      </c>
      <c r="B2530" t="str">
        <f>_xlfn.XLOOKUP(A2530,'Country Code &amp; Info'!A:A,'Country Code &amp; Info'!B:B)</f>
        <v>Indonesia</v>
      </c>
      <c r="C2530" t="s">
        <v>626</v>
      </c>
      <c r="D2530" t="s">
        <v>625</v>
      </c>
      <c r="E2530" t="s">
        <v>624</v>
      </c>
      <c r="F2530" t="s">
        <v>623</v>
      </c>
      <c r="G2530">
        <v>2041</v>
      </c>
      <c r="H2530" s="6">
        <v>7772993</v>
      </c>
      <c r="I2530" s="5">
        <f t="shared" si="39"/>
        <v>3.5544673274903404E-2</v>
      </c>
    </row>
    <row r="2531" spans="1:9" x14ac:dyDescent="0.2">
      <c r="A2531" t="s">
        <v>320</v>
      </c>
      <c r="B2531" t="str">
        <f>_xlfn.XLOOKUP(A2531,'Country Code &amp; Info'!A:A,'Country Code &amp; Info'!B:B)</f>
        <v>Indonesia</v>
      </c>
      <c r="C2531" t="s">
        <v>626</v>
      </c>
      <c r="D2531" t="s">
        <v>625</v>
      </c>
      <c r="E2531" t="s">
        <v>624</v>
      </c>
      <c r="F2531" t="s">
        <v>623</v>
      </c>
      <c r="G2531">
        <v>2042</v>
      </c>
      <c r="H2531" s="6">
        <v>8045444</v>
      </c>
      <c r="I2531" s="5">
        <f t="shared" si="39"/>
        <v>3.5050977146126261E-2</v>
      </c>
    </row>
    <row r="2532" spans="1:9" x14ac:dyDescent="0.2">
      <c r="A2532" t="s">
        <v>320</v>
      </c>
      <c r="B2532" t="str">
        <f>_xlfn.XLOOKUP(A2532,'Country Code &amp; Info'!A:A,'Country Code &amp; Info'!B:B)</f>
        <v>Indonesia</v>
      </c>
      <c r="C2532" t="s">
        <v>626</v>
      </c>
      <c r="D2532" t="s">
        <v>625</v>
      </c>
      <c r="E2532" t="s">
        <v>624</v>
      </c>
      <c r="F2532" t="s">
        <v>623</v>
      </c>
      <c r="G2532">
        <v>2043</v>
      </c>
      <c r="H2532" s="6">
        <v>8323461</v>
      </c>
      <c r="I2532" s="5">
        <f t="shared" si="39"/>
        <v>3.4555830604252602E-2</v>
      </c>
    </row>
    <row r="2533" spans="1:9" x14ac:dyDescent="0.2">
      <c r="A2533" t="s">
        <v>320</v>
      </c>
      <c r="B2533" t="str">
        <f>_xlfn.XLOOKUP(A2533,'Country Code &amp; Info'!A:A,'Country Code &amp; Info'!B:B)</f>
        <v>Indonesia</v>
      </c>
      <c r="C2533" t="s">
        <v>626</v>
      </c>
      <c r="D2533" t="s">
        <v>625</v>
      </c>
      <c r="E2533" t="s">
        <v>624</v>
      </c>
      <c r="F2533" t="s">
        <v>623</v>
      </c>
      <c r="G2533">
        <v>2044</v>
      </c>
      <c r="H2533" s="6">
        <v>8606789</v>
      </c>
      <c r="I2533" s="5">
        <f t="shared" si="39"/>
        <v>3.4039686135370895E-2</v>
      </c>
    </row>
    <row r="2534" spans="1:9" x14ac:dyDescent="0.2">
      <c r="A2534" t="s">
        <v>320</v>
      </c>
      <c r="B2534" t="str">
        <f>_xlfn.XLOOKUP(A2534,'Country Code &amp; Info'!A:A,'Country Code &amp; Info'!B:B)</f>
        <v>Indonesia</v>
      </c>
      <c r="C2534" t="s">
        <v>626</v>
      </c>
      <c r="D2534" t="s">
        <v>625</v>
      </c>
      <c r="E2534" t="s">
        <v>624</v>
      </c>
      <c r="F2534" t="s">
        <v>623</v>
      </c>
      <c r="G2534">
        <v>2045</v>
      </c>
      <c r="H2534" s="6">
        <v>8894611</v>
      </c>
      <c r="I2534" s="5">
        <f t="shared" si="39"/>
        <v>3.3441275253756064E-2</v>
      </c>
    </row>
    <row r="2535" spans="1:9" x14ac:dyDescent="0.2">
      <c r="A2535" t="s">
        <v>320</v>
      </c>
      <c r="B2535" t="str">
        <f>_xlfn.XLOOKUP(A2535,'Country Code &amp; Info'!A:A,'Country Code &amp; Info'!B:B)</f>
        <v>Indonesia</v>
      </c>
      <c r="C2535" t="s">
        <v>626</v>
      </c>
      <c r="D2535" t="s">
        <v>625</v>
      </c>
      <c r="E2535" t="s">
        <v>624</v>
      </c>
      <c r="F2535" t="s">
        <v>623</v>
      </c>
      <c r="G2535">
        <v>2046</v>
      </c>
      <c r="H2535" s="6">
        <v>9186111</v>
      </c>
      <c r="I2535" s="5">
        <f t="shared" si="39"/>
        <v>3.2772653014280229E-2</v>
      </c>
    </row>
    <row r="2536" spans="1:9" x14ac:dyDescent="0.2">
      <c r="A2536" t="s">
        <v>320</v>
      </c>
      <c r="B2536" t="str">
        <f>_xlfn.XLOOKUP(A2536,'Country Code &amp; Info'!A:A,'Country Code &amp; Info'!B:B)</f>
        <v>Indonesia</v>
      </c>
      <c r="C2536" t="s">
        <v>626</v>
      </c>
      <c r="D2536" t="s">
        <v>625</v>
      </c>
      <c r="E2536" t="s">
        <v>624</v>
      </c>
      <c r="F2536" t="s">
        <v>623</v>
      </c>
      <c r="G2536">
        <v>2047</v>
      </c>
      <c r="H2536" s="6">
        <v>9480952</v>
      </c>
      <c r="I2536" s="5">
        <f t="shared" si="39"/>
        <v>3.2096389865091002E-2</v>
      </c>
    </row>
    <row r="2537" spans="1:9" x14ac:dyDescent="0.2">
      <c r="A2537" t="s">
        <v>320</v>
      </c>
      <c r="B2537" t="str">
        <f>_xlfn.XLOOKUP(A2537,'Country Code &amp; Info'!A:A,'Country Code &amp; Info'!B:B)</f>
        <v>Indonesia</v>
      </c>
      <c r="C2537" t="s">
        <v>626</v>
      </c>
      <c r="D2537" t="s">
        <v>625</v>
      </c>
      <c r="E2537" t="s">
        <v>624</v>
      </c>
      <c r="F2537" t="s">
        <v>623</v>
      </c>
      <c r="G2537">
        <v>2048</v>
      </c>
      <c r="H2537" s="6">
        <v>9779022</v>
      </c>
      <c r="I2537" s="5">
        <f t="shared" si="39"/>
        <v>3.1438825974438034E-2</v>
      </c>
    </row>
    <row r="2538" spans="1:9" x14ac:dyDescent="0.2">
      <c r="A2538" t="s">
        <v>320</v>
      </c>
      <c r="B2538" t="str">
        <f>_xlfn.XLOOKUP(A2538,'Country Code &amp; Info'!A:A,'Country Code &amp; Info'!B:B)</f>
        <v>Indonesia</v>
      </c>
      <c r="C2538" t="s">
        <v>626</v>
      </c>
      <c r="D2538" t="s">
        <v>625</v>
      </c>
      <c r="E2538" t="s">
        <v>624</v>
      </c>
      <c r="F2538" t="s">
        <v>623</v>
      </c>
      <c r="G2538">
        <v>2049</v>
      </c>
      <c r="H2538" s="6">
        <v>10080230</v>
      </c>
      <c r="I2538" s="5">
        <f t="shared" si="39"/>
        <v>3.0801444152595225E-2</v>
      </c>
    </row>
    <row r="2539" spans="1:9" x14ac:dyDescent="0.2">
      <c r="A2539" t="s">
        <v>320</v>
      </c>
      <c r="B2539" t="str">
        <f>_xlfn.XLOOKUP(A2539,'Country Code &amp; Info'!A:A,'Country Code &amp; Info'!B:B)</f>
        <v>Indonesia</v>
      </c>
      <c r="C2539" t="s">
        <v>626</v>
      </c>
      <c r="D2539" t="s">
        <v>625</v>
      </c>
      <c r="E2539" t="s">
        <v>624</v>
      </c>
      <c r="F2539" t="s">
        <v>623</v>
      </c>
      <c r="G2539">
        <v>2050</v>
      </c>
      <c r="H2539" s="6">
        <v>10384460</v>
      </c>
      <c r="I2539" s="5">
        <f t="shared" si="39"/>
        <v>3.0180858968495761E-2</v>
      </c>
    </row>
    <row r="2540" spans="1:9" x14ac:dyDescent="0.2">
      <c r="A2540" t="s">
        <v>320</v>
      </c>
      <c r="B2540" t="str">
        <f>_xlfn.XLOOKUP(A2540,'Country Code &amp; Info'!A:A,'Country Code &amp; Info'!B:B)</f>
        <v>Indonesia</v>
      </c>
      <c r="C2540" t="s">
        <v>626</v>
      </c>
      <c r="D2540" t="s">
        <v>625</v>
      </c>
      <c r="E2540" t="s">
        <v>624</v>
      </c>
      <c r="F2540" t="s">
        <v>623</v>
      </c>
      <c r="G2540">
        <v>2051</v>
      </c>
      <c r="H2540" s="6">
        <v>10691690</v>
      </c>
      <c r="I2540" s="5">
        <f t="shared" si="39"/>
        <v>2.9585553798656905E-2</v>
      </c>
    </row>
    <row r="2541" spans="1:9" x14ac:dyDescent="0.2">
      <c r="A2541" t="s">
        <v>320</v>
      </c>
      <c r="B2541" t="str">
        <f>_xlfn.XLOOKUP(A2541,'Country Code &amp; Info'!A:A,'Country Code &amp; Info'!B:B)</f>
        <v>Indonesia</v>
      </c>
      <c r="C2541" t="s">
        <v>626</v>
      </c>
      <c r="D2541" t="s">
        <v>625</v>
      </c>
      <c r="E2541" t="s">
        <v>624</v>
      </c>
      <c r="F2541" t="s">
        <v>623</v>
      </c>
      <c r="G2541">
        <v>2052</v>
      </c>
      <c r="H2541" s="6">
        <v>11001750</v>
      </c>
      <c r="I2541" s="5">
        <f t="shared" si="39"/>
        <v>2.900009259527736E-2</v>
      </c>
    </row>
    <row r="2542" spans="1:9" x14ac:dyDescent="0.2">
      <c r="A2542" t="s">
        <v>320</v>
      </c>
      <c r="B2542" t="str">
        <f>_xlfn.XLOOKUP(A2542,'Country Code &amp; Info'!A:A,'Country Code &amp; Info'!B:B)</f>
        <v>Indonesia</v>
      </c>
      <c r="C2542" t="s">
        <v>626</v>
      </c>
      <c r="D2542" t="s">
        <v>625</v>
      </c>
      <c r="E2542" t="s">
        <v>624</v>
      </c>
      <c r="F2542" t="s">
        <v>623</v>
      </c>
      <c r="G2542">
        <v>2053</v>
      </c>
      <c r="H2542" s="6">
        <v>11314990</v>
      </c>
      <c r="I2542" s="5">
        <f t="shared" si="39"/>
        <v>2.8471834026404963E-2</v>
      </c>
    </row>
    <row r="2543" spans="1:9" x14ac:dyDescent="0.2">
      <c r="A2543" t="s">
        <v>320</v>
      </c>
      <c r="B2543" t="str">
        <f>_xlfn.XLOOKUP(A2543,'Country Code &amp; Info'!A:A,'Country Code &amp; Info'!B:B)</f>
        <v>Indonesia</v>
      </c>
      <c r="C2543" t="s">
        <v>626</v>
      </c>
      <c r="D2543" t="s">
        <v>625</v>
      </c>
      <c r="E2543" t="s">
        <v>624</v>
      </c>
      <c r="F2543" t="s">
        <v>623</v>
      </c>
      <c r="G2543">
        <v>2054</v>
      </c>
      <c r="H2543" s="6">
        <v>11631550</v>
      </c>
      <c r="I2543" s="5">
        <f t="shared" si="39"/>
        <v>2.7977046378300008E-2</v>
      </c>
    </row>
    <row r="2544" spans="1:9" x14ac:dyDescent="0.2">
      <c r="A2544" t="s">
        <v>320</v>
      </c>
      <c r="B2544" t="str">
        <f>_xlfn.XLOOKUP(A2544,'Country Code &amp; Info'!A:A,'Country Code &amp; Info'!B:B)</f>
        <v>Indonesia</v>
      </c>
      <c r="C2544" t="s">
        <v>626</v>
      </c>
      <c r="D2544" t="s">
        <v>625</v>
      </c>
      <c r="E2544" t="s">
        <v>624</v>
      </c>
      <c r="F2544" t="s">
        <v>623</v>
      </c>
      <c r="G2544">
        <v>2055</v>
      </c>
      <c r="H2544" s="6">
        <v>11951390</v>
      </c>
      <c r="I2544" s="5">
        <f t="shared" si="39"/>
        <v>2.7497624994089254E-2</v>
      </c>
    </row>
    <row r="2545" spans="1:9" x14ac:dyDescent="0.2">
      <c r="A2545" t="s">
        <v>320</v>
      </c>
      <c r="B2545" t="str">
        <f>_xlfn.XLOOKUP(A2545,'Country Code &amp; Info'!A:A,'Country Code &amp; Info'!B:B)</f>
        <v>Indonesia</v>
      </c>
      <c r="C2545" t="s">
        <v>626</v>
      </c>
      <c r="D2545" t="s">
        <v>625</v>
      </c>
      <c r="E2545" t="s">
        <v>624</v>
      </c>
      <c r="F2545" t="s">
        <v>623</v>
      </c>
      <c r="G2545">
        <v>2056</v>
      </c>
      <c r="H2545" s="6">
        <v>12274610</v>
      </c>
      <c r="I2545" s="5">
        <f t="shared" si="39"/>
        <v>2.7044552976682956E-2</v>
      </c>
    </row>
    <row r="2546" spans="1:9" x14ac:dyDescent="0.2">
      <c r="A2546" t="s">
        <v>320</v>
      </c>
      <c r="B2546" t="str">
        <f>_xlfn.XLOOKUP(A2546,'Country Code &amp; Info'!A:A,'Country Code &amp; Info'!B:B)</f>
        <v>Indonesia</v>
      </c>
      <c r="C2546" t="s">
        <v>626</v>
      </c>
      <c r="D2546" t="s">
        <v>625</v>
      </c>
      <c r="E2546" t="s">
        <v>624</v>
      </c>
      <c r="F2546" t="s">
        <v>623</v>
      </c>
      <c r="G2546">
        <v>2057</v>
      </c>
      <c r="H2546" s="6">
        <v>12602610</v>
      </c>
      <c r="I2546" s="5">
        <f t="shared" si="39"/>
        <v>2.6721826599786169E-2</v>
      </c>
    </row>
    <row r="2547" spans="1:9" x14ac:dyDescent="0.2">
      <c r="A2547" t="s">
        <v>320</v>
      </c>
      <c r="B2547" t="str">
        <f>_xlfn.XLOOKUP(A2547,'Country Code &amp; Info'!A:A,'Country Code &amp; Info'!B:B)</f>
        <v>Indonesia</v>
      </c>
      <c r="C2547" t="s">
        <v>626</v>
      </c>
      <c r="D2547" t="s">
        <v>625</v>
      </c>
      <c r="E2547" t="s">
        <v>624</v>
      </c>
      <c r="F2547" t="s">
        <v>623</v>
      </c>
      <c r="G2547">
        <v>2058</v>
      </c>
      <c r="H2547" s="6">
        <v>12936330</v>
      </c>
      <c r="I2547" s="5">
        <f t="shared" si="39"/>
        <v>2.6480229095401597E-2</v>
      </c>
    </row>
    <row r="2548" spans="1:9" x14ac:dyDescent="0.2">
      <c r="A2548" t="s">
        <v>320</v>
      </c>
      <c r="B2548" t="str">
        <f>_xlfn.XLOOKUP(A2548,'Country Code &amp; Info'!A:A,'Country Code &amp; Info'!B:B)</f>
        <v>Indonesia</v>
      </c>
      <c r="C2548" t="s">
        <v>626</v>
      </c>
      <c r="D2548" t="s">
        <v>625</v>
      </c>
      <c r="E2548" t="s">
        <v>624</v>
      </c>
      <c r="F2548" t="s">
        <v>623</v>
      </c>
      <c r="G2548">
        <v>2059</v>
      </c>
      <c r="H2548" s="6">
        <v>13276620</v>
      </c>
      <c r="I2548" s="5">
        <f t="shared" si="39"/>
        <v>2.6304987581485584E-2</v>
      </c>
    </row>
    <row r="2549" spans="1:9" x14ac:dyDescent="0.2">
      <c r="A2549" t="s">
        <v>320</v>
      </c>
      <c r="B2549" t="str">
        <f>_xlfn.XLOOKUP(A2549,'Country Code &amp; Info'!A:A,'Country Code &amp; Info'!B:B)</f>
        <v>Indonesia</v>
      </c>
      <c r="C2549" t="s">
        <v>626</v>
      </c>
      <c r="D2549" t="s">
        <v>625</v>
      </c>
      <c r="E2549" t="s">
        <v>624</v>
      </c>
      <c r="F2549" t="s">
        <v>623</v>
      </c>
      <c r="G2549">
        <v>2060</v>
      </c>
      <c r="H2549" s="6">
        <v>13624130</v>
      </c>
      <c r="I2549" s="5">
        <f t="shared" si="39"/>
        <v>2.6174583591305645E-2</v>
      </c>
    </row>
    <row r="2550" spans="1:9" x14ac:dyDescent="0.2">
      <c r="A2550" t="s">
        <v>302</v>
      </c>
      <c r="B2550" t="str">
        <f>_xlfn.XLOOKUP(A2550,'Country Code &amp; Info'!A:A,'Country Code &amp; Info'!B:B)</f>
        <v>Israel</v>
      </c>
      <c r="C2550" t="s">
        <v>626</v>
      </c>
      <c r="D2550" t="s">
        <v>625</v>
      </c>
      <c r="E2550" t="s">
        <v>624</v>
      </c>
      <c r="F2550" t="s">
        <v>623</v>
      </c>
      <c r="G2550">
        <v>1990</v>
      </c>
      <c r="H2550" s="6">
        <v>90050.3225224411</v>
      </c>
      <c r="I2550" s="5">
        <f t="shared" si="39"/>
        <v>0</v>
      </c>
    </row>
    <row r="2551" spans="1:9" x14ac:dyDescent="0.2">
      <c r="A2551" t="s">
        <v>302</v>
      </c>
      <c r="B2551" t="str">
        <f>_xlfn.XLOOKUP(A2551,'Country Code &amp; Info'!A:A,'Country Code &amp; Info'!B:B)</f>
        <v>Israel</v>
      </c>
      <c r="C2551" t="s">
        <v>626</v>
      </c>
      <c r="D2551" t="s">
        <v>625</v>
      </c>
      <c r="E2551" t="s">
        <v>624</v>
      </c>
      <c r="F2551" t="s">
        <v>623</v>
      </c>
      <c r="G2551">
        <v>1991</v>
      </c>
      <c r="H2551" s="6">
        <v>97007.714135900096</v>
      </c>
      <c r="I2551" s="5">
        <f t="shared" si="39"/>
        <v>7.7261151526971661E-2</v>
      </c>
    </row>
    <row r="2552" spans="1:9" x14ac:dyDescent="0.2">
      <c r="A2552" t="s">
        <v>302</v>
      </c>
      <c r="B2552" t="str">
        <f>_xlfn.XLOOKUP(A2552,'Country Code &amp; Info'!A:A,'Country Code &amp; Info'!B:B)</f>
        <v>Israel</v>
      </c>
      <c r="C2552" t="s">
        <v>626</v>
      </c>
      <c r="D2552" t="s">
        <v>625</v>
      </c>
      <c r="E2552" t="s">
        <v>624</v>
      </c>
      <c r="F2552" t="s">
        <v>623</v>
      </c>
      <c r="G2552">
        <v>1992</v>
      </c>
      <c r="H2552" s="6">
        <v>104534.800829802</v>
      </c>
      <c r="I2552" s="5">
        <f t="shared" si="39"/>
        <v>7.7592661170812205E-2</v>
      </c>
    </row>
    <row r="2553" spans="1:9" x14ac:dyDescent="0.2">
      <c r="A2553" t="s">
        <v>302</v>
      </c>
      <c r="B2553" t="str">
        <f>_xlfn.XLOOKUP(A2553,'Country Code &amp; Info'!A:A,'Country Code &amp; Info'!B:B)</f>
        <v>Israel</v>
      </c>
      <c r="C2553" t="s">
        <v>626</v>
      </c>
      <c r="D2553" t="s">
        <v>625</v>
      </c>
      <c r="E2553" t="s">
        <v>624</v>
      </c>
      <c r="F2553" t="s">
        <v>623</v>
      </c>
      <c r="G2553">
        <v>1993</v>
      </c>
      <c r="H2553" s="6">
        <v>108838.243923844</v>
      </c>
      <c r="I2553" s="5">
        <f t="shared" si="39"/>
        <v>4.1167563910593064E-2</v>
      </c>
    </row>
    <row r="2554" spans="1:9" x14ac:dyDescent="0.2">
      <c r="A2554" t="s">
        <v>302</v>
      </c>
      <c r="B2554" t="str">
        <f>_xlfn.XLOOKUP(A2554,'Country Code &amp; Info'!A:A,'Country Code &amp; Info'!B:B)</f>
        <v>Israel</v>
      </c>
      <c r="C2554" t="s">
        <v>626</v>
      </c>
      <c r="D2554" t="s">
        <v>625</v>
      </c>
      <c r="E2554" t="s">
        <v>624</v>
      </c>
      <c r="F2554" t="s">
        <v>623</v>
      </c>
      <c r="G2554">
        <v>1994</v>
      </c>
      <c r="H2554" s="6">
        <v>116922.580262563</v>
      </c>
      <c r="I2554" s="5">
        <f t="shared" si="39"/>
        <v>7.4278452566505448E-2</v>
      </c>
    </row>
    <row r="2555" spans="1:9" x14ac:dyDescent="0.2">
      <c r="A2555" t="s">
        <v>302</v>
      </c>
      <c r="B2555" t="str">
        <f>_xlfn.XLOOKUP(A2555,'Country Code &amp; Info'!A:A,'Country Code &amp; Info'!B:B)</f>
        <v>Israel</v>
      </c>
      <c r="C2555" t="s">
        <v>626</v>
      </c>
      <c r="D2555" t="s">
        <v>625</v>
      </c>
      <c r="E2555" t="s">
        <v>624</v>
      </c>
      <c r="F2555" t="s">
        <v>623</v>
      </c>
      <c r="G2555">
        <v>1995</v>
      </c>
      <c r="H2555" s="6">
        <v>124642.890356024</v>
      </c>
      <c r="I2555" s="5">
        <f t="shared" si="39"/>
        <v>6.6029248380630623E-2</v>
      </c>
    </row>
    <row r="2556" spans="1:9" x14ac:dyDescent="0.2">
      <c r="A2556" t="s">
        <v>302</v>
      </c>
      <c r="B2556" t="str">
        <f>_xlfn.XLOOKUP(A2556,'Country Code &amp; Info'!A:A,'Country Code &amp; Info'!B:B)</f>
        <v>Israel</v>
      </c>
      <c r="C2556" t="s">
        <v>626</v>
      </c>
      <c r="D2556" t="s">
        <v>625</v>
      </c>
      <c r="E2556" t="s">
        <v>624</v>
      </c>
      <c r="F2556" t="s">
        <v>623</v>
      </c>
      <c r="G2556">
        <v>1996</v>
      </c>
      <c r="H2556" s="6">
        <v>132138.26838576901</v>
      </c>
      <c r="I2556" s="5">
        <f t="shared" si="39"/>
        <v>6.0134822037065883E-2</v>
      </c>
    </row>
    <row r="2557" spans="1:9" x14ac:dyDescent="0.2">
      <c r="A2557" t="s">
        <v>302</v>
      </c>
      <c r="B2557" t="str">
        <f>_xlfn.XLOOKUP(A2557,'Country Code &amp; Info'!A:A,'Country Code &amp; Info'!B:B)</f>
        <v>Israel</v>
      </c>
      <c r="C2557" t="s">
        <v>626</v>
      </c>
      <c r="D2557" t="s">
        <v>625</v>
      </c>
      <c r="E2557" t="s">
        <v>624</v>
      </c>
      <c r="F2557" t="s">
        <v>623</v>
      </c>
      <c r="G2557">
        <v>1997</v>
      </c>
      <c r="H2557" s="6">
        <v>137485.37279676599</v>
      </c>
      <c r="I2557" s="5">
        <f t="shared" si="39"/>
        <v>4.0465979131696139E-2</v>
      </c>
    </row>
    <row r="2558" spans="1:9" x14ac:dyDescent="0.2">
      <c r="A2558" t="s">
        <v>302</v>
      </c>
      <c r="B2558" t="str">
        <f>_xlfn.XLOOKUP(A2558,'Country Code &amp; Info'!A:A,'Country Code &amp; Info'!B:B)</f>
        <v>Israel</v>
      </c>
      <c r="C2558" t="s">
        <v>626</v>
      </c>
      <c r="D2558" t="s">
        <v>625</v>
      </c>
      <c r="E2558" t="s">
        <v>624</v>
      </c>
      <c r="F2558" t="s">
        <v>623</v>
      </c>
      <c r="G2558">
        <v>1998</v>
      </c>
      <c r="H2558" s="6">
        <v>143165.678430022</v>
      </c>
      <c r="I2558" s="5">
        <f t="shared" si="39"/>
        <v>4.1315708847462274E-2</v>
      </c>
    </row>
    <row r="2559" spans="1:9" x14ac:dyDescent="0.2">
      <c r="A2559" t="s">
        <v>302</v>
      </c>
      <c r="B2559" t="str">
        <f>_xlfn.XLOOKUP(A2559,'Country Code &amp; Info'!A:A,'Country Code &amp; Info'!B:B)</f>
        <v>Israel</v>
      </c>
      <c r="C2559" t="s">
        <v>626</v>
      </c>
      <c r="D2559" t="s">
        <v>625</v>
      </c>
      <c r="E2559" t="s">
        <v>624</v>
      </c>
      <c r="F2559" t="s">
        <v>623</v>
      </c>
      <c r="G2559">
        <v>1999</v>
      </c>
      <c r="H2559" s="6">
        <v>148245.31485394199</v>
      </c>
      <c r="I2559" s="5">
        <f t="shared" si="39"/>
        <v>3.5480825290140183E-2</v>
      </c>
    </row>
    <row r="2560" spans="1:9" x14ac:dyDescent="0.2">
      <c r="A2560" t="s">
        <v>302</v>
      </c>
      <c r="B2560" t="str">
        <f>_xlfn.XLOOKUP(A2560,'Country Code &amp; Info'!A:A,'Country Code &amp; Info'!B:B)</f>
        <v>Israel</v>
      </c>
      <c r="C2560" t="s">
        <v>626</v>
      </c>
      <c r="D2560" t="s">
        <v>625</v>
      </c>
      <c r="E2560" t="s">
        <v>624</v>
      </c>
      <c r="F2560" t="s">
        <v>623</v>
      </c>
      <c r="G2560">
        <v>2000</v>
      </c>
      <c r="H2560" s="6">
        <v>161496.84041279199</v>
      </c>
      <c r="I2560" s="5">
        <f t="shared" si="39"/>
        <v>8.9389169377163791E-2</v>
      </c>
    </row>
    <row r="2561" spans="1:9" x14ac:dyDescent="0.2">
      <c r="A2561" t="s">
        <v>302</v>
      </c>
      <c r="B2561" t="str">
        <f>_xlfn.XLOOKUP(A2561,'Country Code &amp; Info'!A:A,'Country Code &amp; Info'!B:B)</f>
        <v>Israel</v>
      </c>
      <c r="C2561" t="s">
        <v>626</v>
      </c>
      <c r="D2561" t="s">
        <v>625</v>
      </c>
      <c r="E2561" t="s">
        <v>624</v>
      </c>
      <c r="F2561" t="s">
        <v>623</v>
      </c>
      <c r="G2561">
        <v>2001</v>
      </c>
      <c r="H2561" s="6">
        <v>161229.954158874</v>
      </c>
      <c r="I2561" s="5">
        <f t="shared" si="39"/>
        <v>-1.6525787949523973E-3</v>
      </c>
    </row>
    <row r="2562" spans="1:9" x14ac:dyDescent="0.2">
      <c r="A2562" t="s">
        <v>302</v>
      </c>
      <c r="B2562" t="str">
        <f>_xlfn.XLOOKUP(A2562,'Country Code &amp; Info'!A:A,'Country Code &amp; Info'!B:B)</f>
        <v>Israel</v>
      </c>
      <c r="C2562" t="s">
        <v>626</v>
      </c>
      <c r="D2562" t="s">
        <v>625</v>
      </c>
      <c r="E2562" t="s">
        <v>624</v>
      </c>
      <c r="F2562" t="s">
        <v>623</v>
      </c>
      <c r="G2562">
        <v>2002</v>
      </c>
      <c r="H2562" s="6">
        <v>160977.05242247001</v>
      </c>
      <c r="I2562" s="5">
        <f t="shared" si="39"/>
        <v>-1.5685778596375988E-3</v>
      </c>
    </row>
    <row r="2563" spans="1:9" x14ac:dyDescent="0.2">
      <c r="A2563" t="s">
        <v>302</v>
      </c>
      <c r="B2563" t="str">
        <f>_xlfn.XLOOKUP(A2563,'Country Code &amp; Info'!A:A,'Country Code &amp; Info'!B:B)</f>
        <v>Israel</v>
      </c>
      <c r="C2563" t="s">
        <v>626</v>
      </c>
      <c r="D2563" t="s">
        <v>625</v>
      </c>
      <c r="E2563" t="s">
        <v>624</v>
      </c>
      <c r="F2563" t="s">
        <v>623</v>
      </c>
      <c r="G2563">
        <v>2003</v>
      </c>
      <c r="H2563" s="6">
        <v>162749.040201166</v>
      </c>
      <c r="I2563" s="5">
        <f t="shared" ref="I2563:I2626" si="40">IF(A2563=A2562, H2563/H2562-1, 0)</f>
        <v>1.1007704216409619E-2</v>
      </c>
    </row>
    <row r="2564" spans="1:9" x14ac:dyDescent="0.2">
      <c r="A2564" t="s">
        <v>302</v>
      </c>
      <c r="B2564" t="str">
        <f>_xlfn.XLOOKUP(A2564,'Country Code &amp; Info'!A:A,'Country Code &amp; Info'!B:B)</f>
        <v>Israel</v>
      </c>
      <c r="C2564" t="s">
        <v>626</v>
      </c>
      <c r="D2564" t="s">
        <v>625</v>
      </c>
      <c r="E2564" t="s">
        <v>624</v>
      </c>
      <c r="F2564" t="s">
        <v>623</v>
      </c>
      <c r="G2564">
        <v>2004</v>
      </c>
      <c r="H2564" s="6">
        <v>170829.29442971401</v>
      </c>
      <c r="I2564" s="5">
        <f t="shared" si="40"/>
        <v>4.9648552265256995E-2</v>
      </c>
    </row>
    <row r="2565" spans="1:9" x14ac:dyDescent="0.2">
      <c r="A2565" t="s">
        <v>302</v>
      </c>
      <c r="B2565" t="str">
        <f>_xlfn.XLOOKUP(A2565,'Country Code &amp; Info'!A:A,'Country Code &amp; Info'!B:B)</f>
        <v>Israel</v>
      </c>
      <c r="C2565" t="s">
        <v>626</v>
      </c>
      <c r="D2565" t="s">
        <v>625</v>
      </c>
      <c r="E2565" t="s">
        <v>624</v>
      </c>
      <c r="F2565" t="s">
        <v>623</v>
      </c>
      <c r="G2565">
        <v>2005</v>
      </c>
      <c r="H2565" s="6">
        <v>177813.572548956</v>
      </c>
      <c r="I2565" s="5">
        <f t="shared" si="40"/>
        <v>4.0884545841846753E-2</v>
      </c>
    </row>
    <row r="2566" spans="1:9" x14ac:dyDescent="0.2">
      <c r="A2566" t="s">
        <v>302</v>
      </c>
      <c r="B2566" t="str">
        <f>_xlfn.XLOOKUP(A2566,'Country Code &amp; Info'!A:A,'Country Code &amp; Info'!B:B)</f>
        <v>Israel</v>
      </c>
      <c r="C2566" t="s">
        <v>626</v>
      </c>
      <c r="D2566" t="s">
        <v>625</v>
      </c>
      <c r="E2566" t="s">
        <v>624</v>
      </c>
      <c r="F2566" t="s">
        <v>623</v>
      </c>
      <c r="G2566">
        <v>2006</v>
      </c>
      <c r="H2566" s="6">
        <v>187675.23297727699</v>
      </c>
      <c r="I2566" s="5">
        <f t="shared" si="40"/>
        <v>5.5460673147466499E-2</v>
      </c>
    </row>
    <row r="2567" spans="1:9" x14ac:dyDescent="0.2">
      <c r="A2567" t="s">
        <v>302</v>
      </c>
      <c r="B2567" t="str">
        <f>_xlfn.XLOOKUP(A2567,'Country Code &amp; Info'!A:A,'Country Code &amp; Info'!B:B)</f>
        <v>Israel</v>
      </c>
      <c r="C2567" t="s">
        <v>626</v>
      </c>
      <c r="D2567" t="s">
        <v>625</v>
      </c>
      <c r="E2567" t="s">
        <v>624</v>
      </c>
      <c r="F2567" t="s">
        <v>623</v>
      </c>
      <c r="G2567">
        <v>2007</v>
      </c>
      <c r="H2567" s="6">
        <v>199334.57280019901</v>
      </c>
      <c r="I2567" s="5">
        <f t="shared" si="40"/>
        <v>6.2125085116232048E-2</v>
      </c>
    </row>
    <row r="2568" spans="1:9" x14ac:dyDescent="0.2">
      <c r="A2568" t="s">
        <v>302</v>
      </c>
      <c r="B2568" t="str">
        <f>_xlfn.XLOOKUP(A2568,'Country Code &amp; Info'!A:A,'Country Code &amp; Info'!B:B)</f>
        <v>Israel</v>
      </c>
      <c r="C2568" t="s">
        <v>626</v>
      </c>
      <c r="D2568" t="s">
        <v>625</v>
      </c>
      <c r="E2568" t="s">
        <v>624</v>
      </c>
      <c r="F2568" t="s">
        <v>623</v>
      </c>
      <c r="G2568">
        <v>2008</v>
      </c>
      <c r="H2568" s="6">
        <v>205538.87678394601</v>
      </c>
      <c r="I2568" s="5">
        <f t="shared" si="40"/>
        <v>3.1125077283837843E-2</v>
      </c>
    </row>
    <row r="2569" spans="1:9" x14ac:dyDescent="0.2">
      <c r="A2569" t="s">
        <v>302</v>
      </c>
      <c r="B2569" t="str">
        <f>_xlfn.XLOOKUP(A2569,'Country Code &amp; Info'!A:A,'Country Code &amp; Info'!B:B)</f>
        <v>Israel</v>
      </c>
      <c r="C2569" t="s">
        <v>626</v>
      </c>
      <c r="D2569" t="s">
        <v>625</v>
      </c>
      <c r="E2569" t="s">
        <v>624</v>
      </c>
      <c r="F2569" t="s">
        <v>623</v>
      </c>
      <c r="G2569">
        <v>2009</v>
      </c>
      <c r="H2569" s="6">
        <v>208460.23481902099</v>
      </c>
      <c r="I2569" s="5">
        <f t="shared" si="40"/>
        <v>1.4213165318334386E-2</v>
      </c>
    </row>
    <row r="2570" spans="1:9" x14ac:dyDescent="0.2">
      <c r="A2570" t="s">
        <v>302</v>
      </c>
      <c r="B2570" t="str">
        <f>_xlfn.XLOOKUP(A2570,'Country Code &amp; Info'!A:A,'Country Code &amp; Info'!B:B)</f>
        <v>Israel</v>
      </c>
      <c r="C2570" t="s">
        <v>626</v>
      </c>
      <c r="D2570" t="s">
        <v>625</v>
      </c>
      <c r="E2570" t="s">
        <v>624</v>
      </c>
      <c r="F2570" t="s">
        <v>623</v>
      </c>
      <c r="G2570">
        <v>2010</v>
      </c>
      <c r="H2570" s="6">
        <v>219761.241853666</v>
      </c>
      <c r="I2570" s="5">
        <f t="shared" si="40"/>
        <v>5.4211811880842342E-2</v>
      </c>
    </row>
    <row r="2571" spans="1:9" x14ac:dyDescent="0.2">
      <c r="A2571" t="s">
        <v>302</v>
      </c>
      <c r="B2571" t="str">
        <f>_xlfn.XLOOKUP(A2571,'Country Code &amp; Info'!A:A,'Country Code &amp; Info'!B:B)</f>
        <v>Israel</v>
      </c>
      <c r="C2571" t="s">
        <v>626</v>
      </c>
      <c r="D2571" t="s">
        <v>625</v>
      </c>
      <c r="E2571" t="s">
        <v>624</v>
      </c>
      <c r="F2571" t="s">
        <v>623</v>
      </c>
      <c r="G2571">
        <v>2011</v>
      </c>
      <c r="H2571" s="6">
        <v>231546.257812489</v>
      </c>
      <c r="I2571" s="5">
        <f t="shared" si="40"/>
        <v>5.3626453233597937E-2</v>
      </c>
    </row>
    <row r="2572" spans="1:9" x14ac:dyDescent="0.2">
      <c r="A2572" t="s">
        <v>302</v>
      </c>
      <c r="B2572" t="str">
        <f>_xlfn.XLOOKUP(A2572,'Country Code &amp; Info'!A:A,'Country Code &amp; Info'!B:B)</f>
        <v>Israel</v>
      </c>
      <c r="C2572" t="s">
        <v>626</v>
      </c>
      <c r="D2572" t="s">
        <v>625</v>
      </c>
      <c r="E2572" t="s">
        <v>624</v>
      </c>
      <c r="F2572" t="s">
        <v>623</v>
      </c>
      <c r="G2572">
        <v>2012</v>
      </c>
      <c r="H2572" s="6">
        <v>236614.83198458701</v>
      </c>
      <c r="I2572" s="5">
        <f t="shared" si="40"/>
        <v>2.1890114830543483E-2</v>
      </c>
    </row>
    <row r="2573" spans="1:9" x14ac:dyDescent="0.2">
      <c r="A2573" t="s">
        <v>302</v>
      </c>
      <c r="B2573" t="str">
        <f>_xlfn.XLOOKUP(A2573,'Country Code &amp; Info'!A:A,'Country Code &amp; Info'!B:B)</f>
        <v>Israel</v>
      </c>
      <c r="C2573" t="s">
        <v>626</v>
      </c>
      <c r="D2573" t="s">
        <v>625</v>
      </c>
      <c r="E2573" t="s">
        <v>624</v>
      </c>
      <c r="F2573" t="s">
        <v>623</v>
      </c>
      <c r="G2573">
        <v>2013</v>
      </c>
      <c r="H2573" s="6">
        <v>246556.707214664</v>
      </c>
      <c r="I2573" s="5">
        <f t="shared" si="40"/>
        <v>4.2017126089224144E-2</v>
      </c>
    </row>
    <row r="2574" spans="1:9" x14ac:dyDescent="0.2">
      <c r="A2574" t="s">
        <v>302</v>
      </c>
      <c r="B2574" t="str">
        <f>_xlfn.XLOOKUP(A2574,'Country Code &amp; Info'!A:A,'Country Code &amp; Info'!B:B)</f>
        <v>Israel</v>
      </c>
      <c r="C2574" t="s">
        <v>626</v>
      </c>
      <c r="D2574" t="s">
        <v>625</v>
      </c>
      <c r="E2574" t="s">
        <v>624</v>
      </c>
      <c r="F2574" t="s">
        <v>623</v>
      </c>
      <c r="G2574">
        <v>2014</v>
      </c>
      <c r="H2574" s="6">
        <v>255147.236150952</v>
      </c>
      <c r="I2574" s="5">
        <f t="shared" si="40"/>
        <v>3.4842000582075761E-2</v>
      </c>
    </row>
    <row r="2575" spans="1:9" x14ac:dyDescent="0.2">
      <c r="A2575" t="s">
        <v>302</v>
      </c>
      <c r="B2575" t="str">
        <f>_xlfn.XLOOKUP(A2575,'Country Code &amp; Info'!A:A,'Country Code &amp; Info'!B:B)</f>
        <v>Israel</v>
      </c>
      <c r="C2575" t="s">
        <v>626</v>
      </c>
      <c r="D2575" t="s">
        <v>625</v>
      </c>
      <c r="E2575" t="s">
        <v>624</v>
      </c>
      <c r="F2575" t="s">
        <v>623</v>
      </c>
      <c r="G2575">
        <v>2015</v>
      </c>
      <c r="H2575" s="6">
        <v>261760.23749129599</v>
      </c>
      <c r="I2575" s="5">
        <f t="shared" si="40"/>
        <v>2.5918373407076922E-2</v>
      </c>
    </row>
    <row r="2576" spans="1:9" x14ac:dyDescent="0.2">
      <c r="A2576" t="s">
        <v>302</v>
      </c>
      <c r="B2576" t="str">
        <f>_xlfn.XLOOKUP(A2576,'Country Code &amp; Info'!A:A,'Country Code &amp; Info'!B:B)</f>
        <v>Israel</v>
      </c>
      <c r="C2576" t="s">
        <v>626</v>
      </c>
      <c r="D2576" t="s">
        <v>625</v>
      </c>
      <c r="E2576" t="s">
        <v>624</v>
      </c>
      <c r="F2576" t="s">
        <v>623</v>
      </c>
      <c r="G2576">
        <v>2016</v>
      </c>
      <c r="H2576" s="6">
        <v>272129.62600241002</v>
      </c>
      <c r="I2576" s="5">
        <f t="shared" si="40"/>
        <v>3.9614070534524259E-2</v>
      </c>
    </row>
    <row r="2577" spans="1:9" x14ac:dyDescent="0.2">
      <c r="A2577" t="s">
        <v>302</v>
      </c>
      <c r="B2577" t="str">
        <f>_xlfn.XLOOKUP(A2577,'Country Code &amp; Info'!A:A,'Country Code &amp; Info'!B:B)</f>
        <v>Israel</v>
      </c>
      <c r="C2577" t="s">
        <v>626</v>
      </c>
      <c r="D2577" t="s">
        <v>625</v>
      </c>
      <c r="E2577" t="s">
        <v>624</v>
      </c>
      <c r="F2577" t="s">
        <v>623</v>
      </c>
      <c r="G2577">
        <v>2017</v>
      </c>
      <c r="H2577" s="6">
        <v>280998.91583537997</v>
      </c>
      <c r="I2577" s="5">
        <f t="shared" si="40"/>
        <v>3.2592150892425842E-2</v>
      </c>
    </row>
    <row r="2578" spans="1:9" x14ac:dyDescent="0.2">
      <c r="A2578" t="s">
        <v>302</v>
      </c>
      <c r="B2578" t="str">
        <f>_xlfn.XLOOKUP(A2578,'Country Code &amp; Info'!A:A,'Country Code &amp; Info'!B:B)</f>
        <v>Israel</v>
      </c>
      <c r="C2578" t="s">
        <v>626</v>
      </c>
      <c r="D2578" t="s">
        <v>625</v>
      </c>
      <c r="E2578" t="s">
        <v>624</v>
      </c>
      <c r="F2578" t="s">
        <v>623</v>
      </c>
      <c r="G2578">
        <v>2018</v>
      </c>
      <c r="H2578" s="6">
        <v>291525.20348824601</v>
      </c>
      <c r="I2578" s="5">
        <f t="shared" si="40"/>
        <v>3.7460242939274302E-2</v>
      </c>
    </row>
    <row r="2579" spans="1:9" x14ac:dyDescent="0.2">
      <c r="A2579" t="s">
        <v>302</v>
      </c>
      <c r="B2579" t="str">
        <f>_xlfn.XLOOKUP(A2579,'Country Code &amp; Info'!A:A,'Country Code &amp; Info'!B:B)</f>
        <v>Israel</v>
      </c>
      <c r="C2579" t="s">
        <v>626</v>
      </c>
      <c r="D2579" t="s">
        <v>625</v>
      </c>
      <c r="E2579" t="s">
        <v>624</v>
      </c>
      <c r="F2579" t="s">
        <v>623</v>
      </c>
      <c r="G2579">
        <v>2019</v>
      </c>
      <c r="H2579" s="6">
        <v>301885.60897930601</v>
      </c>
      <c r="I2579" s="5">
        <f t="shared" si="40"/>
        <v>3.5538627079554352E-2</v>
      </c>
    </row>
    <row r="2580" spans="1:9" x14ac:dyDescent="0.2">
      <c r="A2580" t="s">
        <v>302</v>
      </c>
      <c r="B2580" t="str">
        <f>_xlfn.XLOOKUP(A2580,'Country Code &amp; Info'!A:A,'Country Code &amp; Info'!B:B)</f>
        <v>Israel</v>
      </c>
      <c r="C2580" t="s">
        <v>626</v>
      </c>
      <c r="D2580" t="s">
        <v>625</v>
      </c>
      <c r="E2580" t="s">
        <v>624</v>
      </c>
      <c r="F2580" t="s">
        <v>623</v>
      </c>
      <c r="G2580">
        <v>2020</v>
      </c>
      <c r="H2580" s="6">
        <v>313113.5</v>
      </c>
      <c r="I2580" s="5">
        <f t="shared" si="40"/>
        <v>3.7192534810308375E-2</v>
      </c>
    </row>
    <row r="2581" spans="1:9" x14ac:dyDescent="0.2">
      <c r="A2581" t="s">
        <v>302</v>
      </c>
      <c r="B2581" t="str">
        <f>_xlfn.XLOOKUP(A2581,'Country Code &amp; Info'!A:A,'Country Code &amp; Info'!B:B)</f>
        <v>Israel</v>
      </c>
      <c r="C2581" t="s">
        <v>626</v>
      </c>
      <c r="D2581" t="s">
        <v>625</v>
      </c>
      <c r="E2581" t="s">
        <v>624</v>
      </c>
      <c r="F2581" t="s">
        <v>623</v>
      </c>
      <c r="G2581">
        <v>2021</v>
      </c>
      <c r="H2581" s="6">
        <v>325006.8</v>
      </c>
      <c r="I2581" s="5">
        <f t="shared" si="40"/>
        <v>3.7983989831163356E-2</v>
      </c>
    </row>
    <row r="2582" spans="1:9" x14ac:dyDescent="0.2">
      <c r="A2582" t="s">
        <v>302</v>
      </c>
      <c r="B2582" t="str">
        <f>_xlfn.XLOOKUP(A2582,'Country Code &amp; Info'!A:A,'Country Code &amp; Info'!B:B)</f>
        <v>Israel</v>
      </c>
      <c r="C2582" t="s">
        <v>626</v>
      </c>
      <c r="D2582" t="s">
        <v>625</v>
      </c>
      <c r="E2582" t="s">
        <v>624</v>
      </c>
      <c r="F2582" t="s">
        <v>623</v>
      </c>
      <c r="G2582">
        <v>2022</v>
      </c>
      <c r="H2582" s="6">
        <v>337319.9</v>
      </c>
      <c r="I2582" s="5">
        <f t="shared" si="40"/>
        <v>3.7885668853697929E-2</v>
      </c>
    </row>
    <row r="2583" spans="1:9" x14ac:dyDescent="0.2">
      <c r="A2583" t="s">
        <v>302</v>
      </c>
      <c r="B2583" t="str">
        <f>_xlfn.XLOOKUP(A2583,'Country Code &amp; Info'!A:A,'Country Code &amp; Info'!B:B)</f>
        <v>Israel</v>
      </c>
      <c r="C2583" t="s">
        <v>626</v>
      </c>
      <c r="D2583" t="s">
        <v>625</v>
      </c>
      <c r="E2583" t="s">
        <v>624</v>
      </c>
      <c r="F2583" t="s">
        <v>623</v>
      </c>
      <c r="G2583">
        <v>2023</v>
      </c>
      <c r="H2583" s="6">
        <v>349909.2</v>
      </c>
      <c r="I2583" s="5">
        <f t="shared" si="40"/>
        <v>3.732154551213851E-2</v>
      </c>
    </row>
    <row r="2584" spans="1:9" x14ac:dyDescent="0.2">
      <c r="A2584" t="s">
        <v>302</v>
      </c>
      <c r="B2584" t="str">
        <f>_xlfn.XLOOKUP(A2584,'Country Code &amp; Info'!A:A,'Country Code &amp; Info'!B:B)</f>
        <v>Israel</v>
      </c>
      <c r="C2584" t="s">
        <v>626</v>
      </c>
      <c r="D2584" t="s">
        <v>625</v>
      </c>
      <c r="E2584" t="s">
        <v>624</v>
      </c>
      <c r="F2584" t="s">
        <v>623</v>
      </c>
      <c r="G2584">
        <v>2024</v>
      </c>
      <c r="H2584" s="6">
        <v>362764.1</v>
      </c>
      <c r="I2584" s="5">
        <f t="shared" si="40"/>
        <v>3.6737816553551461E-2</v>
      </c>
    </row>
    <row r="2585" spans="1:9" x14ac:dyDescent="0.2">
      <c r="A2585" t="s">
        <v>302</v>
      </c>
      <c r="B2585" t="str">
        <f>_xlfn.XLOOKUP(A2585,'Country Code &amp; Info'!A:A,'Country Code &amp; Info'!B:B)</f>
        <v>Israel</v>
      </c>
      <c r="C2585" t="s">
        <v>626</v>
      </c>
      <c r="D2585" t="s">
        <v>625</v>
      </c>
      <c r="E2585" t="s">
        <v>624</v>
      </c>
      <c r="F2585" t="s">
        <v>623</v>
      </c>
      <c r="G2585">
        <v>2025</v>
      </c>
      <c r="H2585" s="6">
        <v>375947.9</v>
      </c>
      <c r="I2585" s="5">
        <f t="shared" si="40"/>
        <v>3.6342625965469111E-2</v>
      </c>
    </row>
    <row r="2586" spans="1:9" x14ac:dyDescent="0.2">
      <c r="A2586" t="s">
        <v>302</v>
      </c>
      <c r="B2586" t="str">
        <f>_xlfn.XLOOKUP(A2586,'Country Code &amp; Info'!A:A,'Country Code &amp; Info'!B:B)</f>
        <v>Israel</v>
      </c>
      <c r="C2586" t="s">
        <v>626</v>
      </c>
      <c r="D2586" t="s">
        <v>625</v>
      </c>
      <c r="E2586" t="s">
        <v>624</v>
      </c>
      <c r="F2586" t="s">
        <v>623</v>
      </c>
      <c r="G2586">
        <v>2026</v>
      </c>
      <c r="H2586" s="6">
        <v>389481</v>
      </c>
      <c r="I2586" s="5">
        <f t="shared" si="40"/>
        <v>3.5997275154349806E-2</v>
      </c>
    </row>
    <row r="2587" spans="1:9" x14ac:dyDescent="0.2">
      <c r="A2587" t="s">
        <v>302</v>
      </c>
      <c r="B2587" t="str">
        <f>_xlfn.XLOOKUP(A2587,'Country Code &amp; Info'!A:A,'Country Code &amp; Info'!B:B)</f>
        <v>Israel</v>
      </c>
      <c r="C2587" t="s">
        <v>626</v>
      </c>
      <c r="D2587" t="s">
        <v>625</v>
      </c>
      <c r="E2587" t="s">
        <v>624</v>
      </c>
      <c r="F2587" t="s">
        <v>623</v>
      </c>
      <c r="G2587">
        <v>2027</v>
      </c>
      <c r="H2587" s="6">
        <v>403387.4</v>
      </c>
      <c r="I2587" s="5">
        <f t="shared" si="40"/>
        <v>3.5704950947543113E-2</v>
      </c>
    </row>
    <row r="2588" spans="1:9" x14ac:dyDescent="0.2">
      <c r="A2588" t="s">
        <v>302</v>
      </c>
      <c r="B2588" t="str">
        <f>_xlfn.XLOOKUP(A2588,'Country Code &amp; Info'!A:A,'Country Code &amp; Info'!B:B)</f>
        <v>Israel</v>
      </c>
      <c r="C2588" t="s">
        <v>626</v>
      </c>
      <c r="D2588" t="s">
        <v>625</v>
      </c>
      <c r="E2588" t="s">
        <v>624</v>
      </c>
      <c r="F2588" t="s">
        <v>623</v>
      </c>
      <c r="G2588">
        <v>2028</v>
      </c>
      <c r="H2588" s="6">
        <v>417682.7</v>
      </c>
      <c r="I2588" s="5">
        <f t="shared" si="40"/>
        <v>3.543814209367957E-2</v>
      </c>
    </row>
    <row r="2589" spans="1:9" x14ac:dyDescent="0.2">
      <c r="A2589" t="s">
        <v>302</v>
      </c>
      <c r="B2589" t="str">
        <f>_xlfn.XLOOKUP(A2589,'Country Code &amp; Info'!A:A,'Country Code &amp; Info'!B:B)</f>
        <v>Israel</v>
      </c>
      <c r="C2589" t="s">
        <v>626</v>
      </c>
      <c r="D2589" t="s">
        <v>625</v>
      </c>
      <c r="E2589" t="s">
        <v>624</v>
      </c>
      <c r="F2589" t="s">
        <v>623</v>
      </c>
      <c r="G2589">
        <v>2029</v>
      </c>
      <c r="H2589" s="6">
        <v>432371.7</v>
      </c>
      <c r="I2589" s="5">
        <f t="shared" si="40"/>
        <v>3.5167843915967723E-2</v>
      </c>
    </row>
    <row r="2590" spans="1:9" x14ac:dyDescent="0.2">
      <c r="A2590" t="s">
        <v>302</v>
      </c>
      <c r="B2590" t="str">
        <f>_xlfn.XLOOKUP(A2590,'Country Code &amp; Info'!A:A,'Country Code &amp; Info'!B:B)</f>
        <v>Israel</v>
      </c>
      <c r="C2590" t="s">
        <v>626</v>
      </c>
      <c r="D2590" t="s">
        <v>625</v>
      </c>
      <c r="E2590" t="s">
        <v>624</v>
      </c>
      <c r="F2590" t="s">
        <v>623</v>
      </c>
      <c r="G2590">
        <v>2030</v>
      </c>
      <c r="H2590" s="6">
        <v>447453.2</v>
      </c>
      <c r="I2590" s="5">
        <f t="shared" si="40"/>
        <v>3.4880867549841987E-2</v>
      </c>
    </row>
    <row r="2591" spans="1:9" x14ac:dyDescent="0.2">
      <c r="A2591" t="s">
        <v>302</v>
      </c>
      <c r="B2591" t="str">
        <f>_xlfn.XLOOKUP(A2591,'Country Code &amp; Info'!A:A,'Country Code &amp; Info'!B:B)</f>
        <v>Israel</v>
      </c>
      <c r="C2591" t="s">
        <v>626</v>
      </c>
      <c r="D2591" t="s">
        <v>625</v>
      </c>
      <c r="E2591" t="s">
        <v>624</v>
      </c>
      <c r="F2591" t="s">
        <v>623</v>
      </c>
      <c r="G2591">
        <v>2031</v>
      </c>
      <c r="H2591" s="6">
        <v>462922.7</v>
      </c>
      <c r="I2591" s="5">
        <f t="shared" si="40"/>
        <v>3.4572330692908215E-2</v>
      </c>
    </row>
    <row r="2592" spans="1:9" x14ac:dyDescent="0.2">
      <c r="A2592" t="s">
        <v>302</v>
      </c>
      <c r="B2592" t="str">
        <f>_xlfn.XLOOKUP(A2592,'Country Code &amp; Info'!A:A,'Country Code &amp; Info'!B:B)</f>
        <v>Israel</v>
      </c>
      <c r="C2592" t="s">
        <v>626</v>
      </c>
      <c r="D2592" t="s">
        <v>625</v>
      </c>
      <c r="E2592" t="s">
        <v>624</v>
      </c>
      <c r="F2592" t="s">
        <v>623</v>
      </c>
      <c r="G2592">
        <v>2032</v>
      </c>
      <c r="H2592" s="6">
        <v>478771.1</v>
      </c>
      <c r="I2592" s="5">
        <f t="shared" si="40"/>
        <v>3.4235521394824664E-2</v>
      </c>
    </row>
    <row r="2593" spans="1:9" x14ac:dyDescent="0.2">
      <c r="A2593" t="s">
        <v>302</v>
      </c>
      <c r="B2593" t="str">
        <f>_xlfn.XLOOKUP(A2593,'Country Code &amp; Info'!A:A,'Country Code &amp; Info'!B:B)</f>
        <v>Israel</v>
      </c>
      <c r="C2593" t="s">
        <v>626</v>
      </c>
      <c r="D2593" t="s">
        <v>625</v>
      </c>
      <c r="E2593" t="s">
        <v>624</v>
      </c>
      <c r="F2593" t="s">
        <v>623</v>
      </c>
      <c r="G2593">
        <v>2033</v>
      </c>
      <c r="H2593" s="6">
        <v>494983.8</v>
      </c>
      <c r="I2593" s="5">
        <f t="shared" si="40"/>
        <v>3.3863155065124051E-2</v>
      </c>
    </row>
    <row r="2594" spans="1:9" x14ac:dyDescent="0.2">
      <c r="A2594" t="s">
        <v>302</v>
      </c>
      <c r="B2594" t="str">
        <f>_xlfn.XLOOKUP(A2594,'Country Code &amp; Info'!A:A,'Country Code &amp; Info'!B:B)</f>
        <v>Israel</v>
      </c>
      <c r="C2594" t="s">
        <v>626</v>
      </c>
      <c r="D2594" t="s">
        <v>625</v>
      </c>
      <c r="E2594" t="s">
        <v>624</v>
      </c>
      <c r="F2594" t="s">
        <v>623</v>
      </c>
      <c r="G2594">
        <v>2034</v>
      </c>
      <c r="H2594" s="6">
        <v>511545</v>
      </c>
      <c r="I2594" s="5">
        <f t="shared" si="40"/>
        <v>3.3458064688177691E-2</v>
      </c>
    </row>
    <row r="2595" spans="1:9" x14ac:dyDescent="0.2">
      <c r="A2595" t="s">
        <v>302</v>
      </c>
      <c r="B2595" t="str">
        <f>_xlfn.XLOOKUP(A2595,'Country Code &amp; Info'!A:A,'Country Code &amp; Info'!B:B)</f>
        <v>Israel</v>
      </c>
      <c r="C2595" t="s">
        <v>626</v>
      </c>
      <c r="D2595" t="s">
        <v>625</v>
      </c>
      <c r="E2595" t="s">
        <v>624</v>
      </c>
      <c r="F2595" t="s">
        <v>623</v>
      </c>
      <c r="G2595">
        <v>2035</v>
      </c>
      <c r="H2595" s="6">
        <v>528441.69999999995</v>
      </c>
      <c r="I2595" s="5">
        <f t="shared" si="40"/>
        <v>3.3030720659961377E-2</v>
      </c>
    </row>
    <row r="2596" spans="1:9" x14ac:dyDescent="0.2">
      <c r="A2596" t="s">
        <v>302</v>
      </c>
      <c r="B2596" t="str">
        <f>_xlfn.XLOOKUP(A2596,'Country Code &amp; Info'!A:A,'Country Code &amp; Info'!B:B)</f>
        <v>Israel</v>
      </c>
      <c r="C2596" t="s">
        <v>626</v>
      </c>
      <c r="D2596" t="s">
        <v>625</v>
      </c>
      <c r="E2596" t="s">
        <v>624</v>
      </c>
      <c r="F2596" t="s">
        <v>623</v>
      </c>
      <c r="G2596">
        <v>2036</v>
      </c>
      <c r="H2596" s="6">
        <v>545666.9</v>
      </c>
      <c r="I2596" s="5">
        <f t="shared" si="40"/>
        <v>3.2596216384891852E-2</v>
      </c>
    </row>
    <row r="2597" spans="1:9" x14ac:dyDescent="0.2">
      <c r="A2597" t="s">
        <v>302</v>
      </c>
      <c r="B2597" t="str">
        <f>_xlfn.XLOOKUP(A2597,'Country Code &amp; Info'!A:A,'Country Code &amp; Info'!B:B)</f>
        <v>Israel</v>
      </c>
      <c r="C2597" t="s">
        <v>626</v>
      </c>
      <c r="D2597" t="s">
        <v>625</v>
      </c>
      <c r="E2597" t="s">
        <v>624</v>
      </c>
      <c r="F2597" t="s">
        <v>623</v>
      </c>
      <c r="G2597">
        <v>2037</v>
      </c>
      <c r="H2597" s="6">
        <v>563218.69999999995</v>
      </c>
      <c r="I2597" s="5">
        <f t="shared" si="40"/>
        <v>3.2165777326790268E-2</v>
      </c>
    </row>
    <row r="2598" spans="1:9" x14ac:dyDescent="0.2">
      <c r="A2598" t="s">
        <v>302</v>
      </c>
      <c r="B2598" t="str">
        <f>_xlfn.XLOOKUP(A2598,'Country Code &amp; Info'!A:A,'Country Code &amp; Info'!B:B)</f>
        <v>Israel</v>
      </c>
      <c r="C2598" t="s">
        <v>626</v>
      </c>
      <c r="D2598" t="s">
        <v>625</v>
      </c>
      <c r="E2598" t="s">
        <v>624</v>
      </c>
      <c r="F2598" t="s">
        <v>623</v>
      </c>
      <c r="G2598">
        <v>2038</v>
      </c>
      <c r="H2598" s="6">
        <v>581100.4</v>
      </c>
      <c r="I2598" s="5">
        <f t="shared" si="40"/>
        <v>3.1749123386705769E-2</v>
      </c>
    </row>
    <row r="2599" spans="1:9" x14ac:dyDescent="0.2">
      <c r="A2599" t="s">
        <v>302</v>
      </c>
      <c r="B2599" t="str">
        <f>_xlfn.XLOOKUP(A2599,'Country Code &amp; Info'!A:A,'Country Code &amp; Info'!B:B)</f>
        <v>Israel</v>
      </c>
      <c r="C2599" t="s">
        <v>626</v>
      </c>
      <c r="D2599" t="s">
        <v>625</v>
      </c>
      <c r="E2599" t="s">
        <v>624</v>
      </c>
      <c r="F2599" t="s">
        <v>623</v>
      </c>
      <c r="G2599">
        <v>2039</v>
      </c>
      <c r="H2599" s="6">
        <v>599320.1</v>
      </c>
      <c r="I2599" s="5">
        <f t="shared" si="40"/>
        <v>3.1353790153990424E-2</v>
      </c>
    </row>
    <row r="2600" spans="1:9" x14ac:dyDescent="0.2">
      <c r="A2600" t="s">
        <v>302</v>
      </c>
      <c r="B2600" t="str">
        <f>_xlfn.XLOOKUP(A2600,'Country Code &amp; Info'!A:A,'Country Code &amp; Info'!B:B)</f>
        <v>Israel</v>
      </c>
      <c r="C2600" t="s">
        <v>626</v>
      </c>
      <c r="D2600" t="s">
        <v>625</v>
      </c>
      <c r="E2600" t="s">
        <v>624</v>
      </c>
      <c r="F2600" t="s">
        <v>623</v>
      </c>
      <c r="G2600">
        <v>2040</v>
      </c>
      <c r="H2600" s="6">
        <v>617890.4</v>
      </c>
      <c r="I2600" s="5">
        <f t="shared" si="40"/>
        <v>3.0985611862508922E-2</v>
      </c>
    </row>
    <row r="2601" spans="1:9" x14ac:dyDescent="0.2">
      <c r="A2601" t="s">
        <v>302</v>
      </c>
      <c r="B2601" t="str">
        <f>_xlfn.XLOOKUP(A2601,'Country Code &amp; Info'!A:A,'Country Code &amp; Info'!B:B)</f>
        <v>Israel</v>
      </c>
      <c r="C2601" t="s">
        <v>626</v>
      </c>
      <c r="D2601" t="s">
        <v>625</v>
      </c>
      <c r="E2601" t="s">
        <v>624</v>
      </c>
      <c r="F2601" t="s">
        <v>623</v>
      </c>
      <c r="G2601">
        <v>2041</v>
      </c>
      <c r="H2601" s="6">
        <v>636826</v>
      </c>
      <c r="I2601" s="5">
        <f t="shared" si="40"/>
        <v>3.0645564326618357E-2</v>
      </c>
    </row>
    <row r="2602" spans="1:9" x14ac:dyDescent="0.2">
      <c r="A2602" t="s">
        <v>302</v>
      </c>
      <c r="B2602" t="str">
        <f>_xlfn.XLOOKUP(A2602,'Country Code &amp; Info'!A:A,'Country Code &amp; Info'!B:B)</f>
        <v>Israel</v>
      </c>
      <c r="C2602" t="s">
        <v>626</v>
      </c>
      <c r="D2602" t="s">
        <v>625</v>
      </c>
      <c r="E2602" t="s">
        <v>624</v>
      </c>
      <c r="F2602" t="s">
        <v>623</v>
      </c>
      <c r="G2602">
        <v>2042</v>
      </c>
      <c r="H2602" s="6">
        <v>656140.80000000005</v>
      </c>
      <c r="I2602" s="5">
        <f t="shared" si="40"/>
        <v>3.0329791811264162E-2</v>
      </c>
    </row>
    <row r="2603" spans="1:9" x14ac:dyDescent="0.2">
      <c r="A2603" t="s">
        <v>302</v>
      </c>
      <c r="B2603" t="str">
        <f>_xlfn.XLOOKUP(A2603,'Country Code &amp; Info'!A:A,'Country Code &amp; Info'!B:B)</f>
        <v>Israel</v>
      </c>
      <c r="C2603" t="s">
        <v>626</v>
      </c>
      <c r="D2603" t="s">
        <v>625</v>
      </c>
      <c r="E2603" t="s">
        <v>624</v>
      </c>
      <c r="F2603" t="s">
        <v>623</v>
      </c>
      <c r="G2603">
        <v>2043</v>
      </c>
      <c r="H2603" s="6">
        <v>675847.5</v>
      </c>
      <c r="I2603" s="5">
        <f t="shared" si="40"/>
        <v>3.0034254842862929E-2</v>
      </c>
    </row>
    <row r="2604" spans="1:9" x14ac:dyDescent="0.2">
      <c r="A2604" t="s">
        <v>302</v>
      </c>
      <c r="B2604" t="str">
        <f>_xlfn.XLOOKUP(A2604,'Country Code &amp; Info'!A:A,'Country Code &amp; Info'!B:B)</f>
        <v>Israel</v>
      </c>
      <c r="C2604" t="s">
        <v>626</v>
      </c>
      <c r="D2604" t="s">
        <v>625</v>
      </c>
      <c r="E2604" t="s">
        <v>624</v>
      </c>
      <c r="F2604" t="s">
        <v>623</v>
      </c>
      <c r="G2604">
        <v>2044</v>
      </c>
      <c r="H2604" s="6">
        <v>695958.8</v>
      </c>
      <c r="I2604" s="5">
        <f t="shared" si="40"/>
        <v>2.9757156755037206E-2</v>
      </c>
    </row>
    <row r="2605" spans="1:9" x14ac:dyDescent="0.2">
      <c r="A2605" t="s">
        <v>302</v>
      </c>
      <c r="B2605" t="str">
        <f>_xlfn.XLOOKUP(A2605,'Country Code &amp; Info'!A:A,'Country Code &amp; Info'!B:B)</f>
        <v>Israel</v>
      </c>
      <c r="C2605" t="s">
        <v>626</v>
      </c>
      <c r="D2605" t="s">
        <v>625</v>
      </c>
      <c r="E2605" t="s">
        <v>624</v>
      </c>
      <c r="F2605" t="s">
        <v>623</v>
      </c>
      <c r="G2605">
        <v>2045</v>
      </c>
      <c r="H2605" s="6">
        <v>716491.2</v>
      </c>
      <c r="I2605" s="5">
        <f t="shared" si="40"/>
        <v>2.9502321114410757E-2</v>
      </c>
    </row>
    <row r="2606" spans="1:9" x14ac:dyDescent="0.2">
      <c r="A2606" t="s">
        <v>302</v>
      </c>
      <c r="B2606" t="str">
        <f>_xlfn.XLOOKUP(A2606,'Country Code &amp; Info'!A:A,'Country Code &amp; Info'!B:B)</f>
        <v>Israel</v>
      </c>
      <c r="C2606" t="s">
        <v>626</v>
      </c>
      <c r="D2606" t="s">
        <v>625</v>
      </c>
      <c r="E2606" t="s">
        <v>624</v>
      </c>
      <c r="F2606" t="s">
        <v>623</v>
      </c>
      <c r="G2606">
        <v>2046</v>
      </c>
      <c r="H2606" s="6">
        <v>737467.9</v>
      </c>
      <c r="I2606" s="5">
        <f t="shared" si="40"/>
        <v>2.9276982048069833E-2</v>
      </c>
    </row>
    <row r="2607" spans="1:9" x14ac:dyDescent="0.2">
      <c r="A2607" t="s">
        <v>302</v>
      </c>
      <c r="B2607" t="str">
        <f>_xlfn.XLOOKUP(A2607,'Country Code &amp; Info'!A:A,'Country Code &amp; Info'!B:B)</f>
        <v>Israel</v>
      </c>
      <c r="C2607" t="s">
        <v>626</v>
      </c>
      <c r="D2607" t="s">
        <v>625</v>
      </c>
      <c r="E2607" t="s">
        <v>624</v>
      </c>
      <c r="F2607" t="s">
        <v>623</v>
      </c>
      <c r="G2607">
        <v>2047</v>
      </c>
      <c r="H2607" s="6">
        <v>758916.9</v>
      </c>
      <c r="I2607" s="5">
        <f t="shared" si="40"/>
        <v>2.9084655752474209E-2</v>
      </c>
    </row>
    <row r="2608" spans="1:9" x14ac:dyDescent="0.2">
      <c r="A2608" t="s">
        <v>302</v>
      </c>
      <c r="B2608" t="str">
        <f>_xlfn.XLOOKUP(A2608,'Country Code &amp; Info'!A:A,'Country Code &amp; Info'!B:B)</f>
        <v>Israel</v>
      </c>
      <c r="C2608" t="s">
        <v>626</v>
      </c>
      <c r="D2608" t="s">
        <v>625</v>
      </c>
      <c r="E2608" t="s">
        <v>624</v>
      </c>
      <c r="F2608" t="s">
        <v>623</v>
      </c>
      <c r="G2608">
        <v>2048</v>
      </c>
      <c r="H2608" s="6">
        <v>780868.9</v>
      </c>
      <c r="I2608" s="5">
        <f t="shared" si="40"/>
        <v>2.8925433074424856E-2</v>
      </c>
    </row>
    <row r="2609" spans="1:9" x14ac:dyDescent="0.2">
      <c r="A2609" t="s">
        <v>302</v>
      </c>
      <c r="B2609" t="str">
        <f>_xlfn.XLOOKUP(A2609,'Country Code &amp; Info'!A:A,'Country Code &amp; Info'!B:B)</f>
        <v>Israel</v>
      </c>
      <c r="C2609" t="s">
        <v>626</v>
      </c>
      <c r="D2609" t="s">
        <v>625</v>
      </c>
      <c r="E2609" t="s">
        <v>624</v>
      </c>
      <c r="F2609" t="s">
        <v>623</v>
      </c>
      <c r="G2609">
        <v>2049</v>
      </c>
      <c r="H2609" s="6">
        <v>803358.1</v>
      </c>
      <c r="I2609" s="5">
        <f t="shared" si="40"/>
        <v>2.8800224980147116E-2</v>
      </c>
    </row>
    <row r="2610" spans="1:9" x14ac:dyDescent="0.2">
      <c r="A2610" t="s">
        <v>302</v>
      </c>
      <c r="B2610" t="str">
        <f>_xlfn.XLOOKUP(A2610,'Country Code &amp; Info'!A:A,'Country Code &amp; Info'!B:B)</f>
        <v>Israel</v>
      </c>
      <c r="C2610" t="s">
        <v>626</v>
      </c>
      <c r="D2610" t="s">
        <v>625</v>
      </c>
      <c r="E2610" t="s">
        <v>624</v>
      </c>
      <c r="F2610" t="s">
        <v>623</v>
      </c>
      <c r="G2610">
        <v>2050</v>
      </c>
      <c r="H2610" s="6">
        <v>826423.4</v>
      </c>
      <c r="I2610" s="5">
        <f t="shared" si="40"/>
        <v>2.8711106541404297E-2</v>
      </c>
    </row>
    <row r="2611" spans="1:9" x14ac:dyDescent="0.2">
      <c r="A2611" t="s">
        <v>302</v>
      </c>
      <c r="B2611" t="str">
        <f>_xlfn.XLOOKUP(A2611,'Country Code &amp; Info'!A:A,'Country Code &amp; Info'!B:B)</f>
        <v>Israel</v>
      </c>
      <c r="C2611" t="s">
        <v>626</v>
      </c>
      <c r="D2611" t="s">
        <v>625</v>
      </c>
      <c r="E2611" t="s">
        <v>624</v>
      </c>
      <c r="F2611" t="s">
        <v>623</v>
      </c>
      <c r="G2611">
        <v>2051</v>
      </c>
      <c r="H2611" s="6">
        <v>850106</v>
      </c>
      <c r="I2611" s="5">
        <f t="shared" si="40"/>
        <v>2.865673939048663E-2</v>
      </c>
    </row>
    <row r="2612" spans="1:9" x14ac:dyDescent="0.2">
      <c r="A2612" t="s">
        <v>302</v>
      </c>
      <c r="B2612" t="str">
        <f>_xlfn.XLOOKUP(A2612,'Country Code &amp; Info'!A:A,'Country Code &amp; Info'!B:B)</f>
        <v>Israel</v>
      </c>
      <c r="C2612" t="s">
        <v>626</v>
      </c>
      <c r="D2612" t="s">
        <v>625</v>
      </c>
      <c r="E2612" t="s">
        <v>624</v>
      </c>
      <c r="F2612" t="s">
        <v>623</v>
      </c>
      <c r="G2612">
        <v>2052</v>
      </c>
      <c r="H2612" s="6">
        <v>874438.8</v>
      </c>
      <c r="I2612" s="5">
        <f t="shared" si="40"/>
        <v>2.8623254041260759E-2</v>
      </c>
    </row>
    <row r="2613" spans="1:9" x14ac:dyDescent="0.2">
      <c r="A2613" t="s">
        <v>302</v>
      </c>
      <c r="B2613" t="str">
        <f>_xlfn.XLOOKUP(A2613,'Country Code &amp; Info'!A:A,'Country Code &amp; Info'!B:B)</f>
        <v>Israel</v>
      </c>
      <c r="C2613" t="s">
        <v>626</v>
      </c>
      <c r="D2613" t="s">
        <v>625</v>
      </c>
      <c r="E2613" t="s">
        <v>624</v>
      </c>
      <c r="F2613" t="s">
        <v>623</v>
      </c>
      <c r="G2613">
        <v>2053</v>
      </c>
      <c r="H2613" s="6">
        <v>899452.1</v>
      </c>
      <c r="I2613" s="5">
        <f t="shared" si="40"/>
        <v>2.8604974985098952E-2</v>
      </c>
    </row>
    <row r="2614" spans="1:9" x14ac:dyDescent="0.2">
      <c r="A2614" t="s">
        <v>302</v>
      </c>
      <c r="B2614" t="str">
        <f>_xlfn.XLOOKUP(A2614,'Country Code &amp; Info'!A:A,'Country Code &amp; Info'!B:B)</f>
        <v>Israel</v>
      </c>
      <c r="C2614" t="s">
        <v>626</v>
      </c>
      <c r="D2614" t="s">
        <v>625</v>
      </c>
      <c r="E2614" t="s">
        <v>624</v>
      </c>
      <c r="F2614" t="s">
        <v>623</v>
      </c>
      <c r="G2614">
        <v>2054</v>
      </c>
      <c r="H2614" s="6">
        <v>925179.7</v>
      </c>
      <c r="I2614" s="5">
        <f t="shared" si="40"/>
        <v>2.8603635479865996E-2</v>
      </c>
    </row>
    <row r="2615" spans="1:9" x14ac:dyDescent="0.2">
      <c r="A2615" t="s">
        <v>302</v>
      </c>
      <c r="B2615" t="str">
        <f>_xlfn.XLOOKUP(A2615,'Country Code &amp; Info'!A:A,'Country Code &amp; Info'!B:B)</f>
        <v>Israel</v>
      </c>
      <c r="C2615" t="s">
        <v>626</v>
      </c>
      <c r="D2615" t="s">
        <v>625</v>
      </c>
      <c r="E2615" t="s">
        <v>624</v>
      </c>
      <c r="F2615" t="s">
        <v>623</v>
      </c>
      <c r="G2615">
        <v>2055</v>
      </c>
      <c r="H2615" s="6">
        <v>951660.4</v>
      </c>
      <c r="I2615" s="5">
        <f t="shared" si="40"/>
        <v>2.8622223336720598E-2</v>
      </c>
    </row>
    <row r="2616" spans="1:9" x14ac:dyDescent="0.2">
      <c r="A2616" t="s">
        <v>302</v>
      </c>
      <c r="B2616" t="str">
        <f>_xlfn.XLOOKUP(A2616,'Country Code &amp; Info'!A:A,'Country Code &amp; Info'!B:B)</f>
        <v>Israel</v>
      </c>
      <c r="C2616" t="s">
        <v>626</v>
      </c>
      <c r="D2616" t="s">
        <v>625</v>
      </c>
      <c r="E2616" t="s">
        <v>624</v>
      </c>
      <c r="F2616" t="s">
        <v>623</v>
      </c>
      <c r="G2616">
        <v>2056</v>
      </c>
      <c r="H2616" s="6">
        <v>978932.1</v>
      </c>
      <c r="I2616" s="5">
        <f t="shared" si="40"/>
        <v>2.8656966287553765E-2</v>
      </c>
    </row>
    <row r="2617" spans="1:9" x14ac:dyDescent="0.2">
      <c r="A2617" t="s">
        <v>302</v>
      </c>
      <c r="B2617" t="str">
        <f>_xlfn.XLOOKUP(A2617,'Country Code &amp; Info'!A:A,'Country Code &amp; Info'!B:B)</f>
        <v>Israel</v>
      </c>
      <c r="C2617" t="s">
        <v>626</v>
      </c>
      <c r="D2617" t="s">
        <v>625</v>
      </c>
      <c r="E2617" t="s">
        <v>624</v>
      </c>
      <c r="F2617" t="s">
        <v>623</v>
      </c>
      <c r="G2617">
        <v>2057</v>
      </c>
      <c r="H2617" s="6">
        <v>1007015</v>
      </c>
      <c r="I2617" s="5">
        <f t="shared" si="40"/>
        <v>2.8687280762373701E-2</v>
      </c>
    </row>
    <row r="2618" spans="1:9" x14ac:dyDescent="0.2">
      <c r="A2618" t="s">
        <v>302</v>
      </c>
      <c r="B2618" t="str">
        <f>_xlfn.XLOOKUP(A2618,'Country Code &amp; Info'!A:A,'Country Code &amp; Info'!B:B)</f>
        <v>Israel</v>
      </c>
      <c r="C2618" t="s">
        <v>626</v>
      </c>
      <c r="D2618" t="s">
        <v>625</v>
      </c>
      <c r="E2618" t="s">
        <v>624</v>
      </c>
      <c r="F2618" t="s">
        <v>623</v>
      </c>
      <c r="G2618">
        <v>2058</v>
      </c>
      <c r="H2618" s="6">
        <v>1035919</v>
      </c>
      <c r="I2618" s="5">
        <f t="shared" si="40"/>
        <v>2.8702650903908999E-2</v>
      </c>
    </row>
    <row r="2619" spans="1:9" x14ac:dyDescent="0.2">
      <c r="A2619" t="s">
        <v>302</v>
      </c>
      <c r="B2619" t="str">
        <f>_xlfn.XLOOKUP(A2619,'Country Code &amp; Info'!A:A,'Country Code &amp; Info'!B:B)</f>
        <v>Israel</v>
      </c>
      <c r="C2619" t="s">
        <v>626</v>
      </c>
      <c r="D2619" t="s">
        <v>625</v>
      </c>
      <c r="E2619" t="s">
        <v>624</v>
      </c>
      <c r="F2619" t="s">
        <v>623</v>
      </c>
      <c r="G2619">
        <v>2059</v>
      </c>
      <c r="H2619" s="6">
        <v>1065656</v>
      </c>
      <c r="I2619" s="5">
        <f t="shared" si="40"/>
        <v>2.8705912334844763E-2</v>
      </c>
    </row>
    <row r="2620" spans="1:9" x14ac:dyDescent="0.2">
      <c r="A2620" t="s">
        <v>302</v>
      </c>
      <c r="B2620" t="str">
        <f>_xlfn.XLOOKUP(A2620,'Country Code &amp; Info'!A:A,'Country Code &amp; Info'!B:B)</f>
        <v>Israel</v>
      </c>
      <c r="C2620" t="s">
        <v>626</v>
      </c>
      <c r="D2620" t="s">
        <v>625</v>
      </c>
      <c r="E2620" t="s">
        <v>624</v>
      </c>
      <c r="F2620" t="s">
        <v>623</v>
      </c>
      <c r="G2620">
        <v>2060</v>
      </c>
      <c r="H2620" s="6">
        <v>1096248</v>
      </c>
      <c r="I2620" s="5">
        <f t="shared" si="40"/>
        <v>2.8707200072068284E-2</v>
      </c>
    </row>
    <row r="2621" spans="1:9" x14ac:dyDescent="0.2">
      <c r="A2621" t="s">
        <v>128</v>
      </c>
      <c r="B2621" t="str">
        <f>_xlfn.XLOOKUP(A2621,'Country Code &amp; Info'!A:A,'Country Code &amp; Info'!B:B)</f>
        <v>Russian Federation</v>
      </c>
      <c r="C2621" t="s">
        <v>626</v>
      </c>
      <c r="D2621" t="s">
        <v>625</v>
      </c>
      <c r="E2621" t="s">
        <v>624</v>
      </c>
      <c r="F2621" t="s">
        <v>623</v>
      </c>
      <c r="G2621">
        <v>1995</v>
      </c>
      <c r="H2621" s="6">
        <v>1817875.9632880399</v>
      </c>
      <c r="I2621" s="5">
        <f t="shared" si="40"/>
        <v>0</v>
      </c>
    </row>
    <row r="2622" spans="1:9" x14ac:dyDescent="0.2">
      <c r="A2622" t="s">
        <v>128</v>
      </c>
      <c r="B2622" t="str">
        <f>_xlfn.XLOOKUP(A2622,'Country Code &amp; Info'!A:A,'Country Code &amp; Info'!B:B)</f>
        <v>Russian Federation</v>
      </c>
      <c r="C2622" t="s">
        <v>626</v>
      </c>
      <c r="D2622" t="s">
        <v>625</v>
      </c>
      <c r="E2622" t="s">
        <v>624</v>
      </c>
      <c r="F2622" t="s">
        <v>623</v>
      </c>
      <c r="G2622">
        <v>1996</v>
      </c>
      <c r="H2622" s="6">
        <v>1752291.2398999501</v>
      </c>
      <c r="I2622" s="5">
        <f t="shared" si="40"/>
        <v>-3.6077666855479529E-2</v>
      </c>
    </row>
    <row r="2623" spans="1:9" x14ac:dyDescent="0.2">
      <c r="A2623" t="s">
        <v>128</v>
      </c>
      <c r="B2623" t="str">
        <f>_xlfn.XLOOKUP(A2623,'Country Code &amp; Info'!A:A,'Country Code &amp; Info'!B:B)</f>
        <v>Russian Federation</v>
      </c>
      <c r="C2623" t="s">
        <v>626</v>
      </c>
      <c r="D2623" t="s">
        <v>625</v>
      </c>
      <c r="E2623" t="s">
        <v>624</v>
      </c>
      <c r="F2623" t="s">
        <v>623</v>
      </c>
      <c r="G2623">
        <v>1997</v>
      </c>
      <c r="H2623" s="6">
        <v>1776492.92778894</v>
      </c>
      <c r="I2623" s="5">
        <f t="shared" si="40"/>
        <v>1.3811452878330854E-2</v>
      </c>
    </row>
    <row r="2624" spans="1:9" x14ac:dyDescent="0.2">
      <c r="A2624" t="s">
        <v>128</v>
      </c>
      <c r="B2624" t="str">
        <f>_xlfn.XLOOKUP(A2624,'Country Code &amp; Info'!A:A,'Country Code &amp; Info'!B:B)</f>
        <v>Russian Federation</v>
      </c>
      <c r="C2624" t="s">
        <v>626</v>
      </c>
      <c r="D2624" t="s">
        <v>625</v>
      </c>
      <c r="E2624" t="s">
        <v>624</v>
      </c>
      <c r="F2624" t="s">
        <v>623</v>
      </c>
      <c r="G2624">
        <v>1998</v>
      </c>
      <c r="H2624" s="6">
        <v>1681541.79471278</v>
      </c>
      <c r="I2624" s="5">
        <f t="shared" si="40"/>
        <v>-5.3448641191236379E-2</v>
      </c>
    </row>
    <row r="2625" spans="1:9" x14ac:dyDescent="0.2">
      <c r="A2625" t="s">
        <v>128</v>
      </c>
      <c r="B2625" t="str">
        <f>_xlfn.XLOOKUP(A2625,'Country Code &amp; Info'!A:A,'Country Code &amp; Info'!B:B)</f>
        <v>Russian Federation</v>
      </c>
      <c r="C2625" t="s">
        <v>626</v>
      </c>
      <c r="D2625" t="s">
        <v>625</v>
      </c>
      <c r="E2625" t="s">
        <v>624</v>
      </c>
      <c r="F2625" t="s">
        <v>623</v>
      </c>
      <c r="G2625">
        <v>1999</v>
      </c>
      <c r="H2625" s="6">
        <v>1788338.1956078</v>
      </c>
      <c r="I2625" s="5">
        <f t="shared" si="40"/>
        <v>6.3510999982763883E-2</v>
      </c>
    </row>
    <row r="2626" spans="1:9" x14ac:dyDescent="0.2">
      <c r="A2626" t="s">
        <v>128</v>
      </c>
      <c r="B2626" t="str">
        <f>_xlfn.XLOOKUP(A2626,'Country Code &amp; Info'!A:A,'Country Code &amp; Info'!B:B)</f>
        <v>Russian Federation</v>
      </c>
      <c r="C2626" t="s">
        <v>626</v>
      </c>
      <c r="D2626" t="s">
        <v>625</v>
      </c>
      <c r="E2626" t="s">
        <v>624</v>
      </c>
      <c r="F2626" t="s">
        <v>623</v>
      </c>
      <c r="G2626">
        <v>2000</v>
      </c>
      <c r="H2626" s="6">
        <v>1967988.52064063</v>
      </c>
      <c r="I2626" s="5">
        <f t="shared" si="40"/>
        <v>0.10045657218195947</v>
      </c>
    </row>
    <row r="2627" spans="1:9" x14ac:dyDescent="0.2">
      <c r="A2627" t="s">
        <v>128</v>
      </c>
      <c r="B2627" t="str">
        <f>_xlfn.XLOOKUP(A2627,'Country Code &amp; Info'!A:A,'Country Code &amp; Info'!B:B)</f>
        <v>Russian Federation</v>
      </c>
      <c r="C2627" t="s">
        <v>626</v>
      </c>
      <c r="D2627" t="s">
        <v>625</v>
      </c>
      <c r="E2627" t="s">
        <v>624</v>
      </c>
      <c r="F2627" t="s">
        <v>623</v>
      </c>
      <c r="G2627">
        <v>2001</v>
      </c>
      <c r="H2627" s="6">
        <v>2068181.1617080299</v>
      </c>
      <c r="I2627" s="5">
        <f t="shared" ref="I2627:I2690" si="41">IF(A2627=A2626, H2627/H2626-1, 0)</f>
        <v>5.0911191816700452E-2</v>
      </c>
    </row>
    <row r="2628" spans="1:9" x14ac:dyDescent="0.2">
      <c r="A2628" t="s">
        <v>128</v>
      </c>
      <c r="B2628" t="str">
        <f>_xlfn.XLOOKUP(A2628,'Country Code &amp; Info'!A:A,'Country Code &amp; Info'!B:B)</f>
        <v>Russian Federation</v>
      </c>
      <c r="C2628" t="s">
        <v>626</v>
      </c>
      <c r="D2628" t="s">
        <v>625</v>
      </c>
      <c r="E2628" t="s">
        <v>624</v>
      </c>
      <c r="F2628" t="s">
        <v>623</v>
      </c>
      <c r="G2628">
        <v>2002</v>
      </c>
      <c r="H2628" s="6">
        <v>2166291.1735219699</v>
      </c>
      <c r="I2628" s="5">
        <f t="shared" si="41"/>
        <v>4.7437822967556054E-2</v>
      </c>
    </row>
    <row r="2629" spans="1:9" x14ac:dyDescent="0.2">
      <c r="A2629" t="s">
        <v>128</v>
      </c>
      <c r="B2629" t="str">
        <f>_xlfn.XLOOKUP(A2629,'Country Code &amp; Info'!A:A,'Country Code &amp; Info'!B:B)</f>
        <v>Russian Federation</v>
      </c>
      <c r="C2629" t="s">
        <v>626</v>
      </c>
      <c r="D2629" t="s">
        <v>625</v>
      </c>
      <c r="E2629" t="s">
        <v>624</v>
      </c>
      <c r="F2629" t="s">
        <v>623</v>
      </c>
      <c r="G2629">
        <v>2003</v>
      </c>
      <c r="H2629" s="6">
        <v>2323414.5080248802</v>
      </c>
      <c r="I2629" s="5">
        <f t="shared" si="41"/>
        <v>7.2531032034561793E-2</v>
      </c>
    </row>
    <row r="2630" spans="1:9" x14ac:dyDescent="0.2">
      <c r="A2630" t="s">
        <v>128</v>
      </c>
      <c r="B2630" t="str">
        <f>_xlfn.XLOOKUP(A2630,'Country Code &amp; Info'!A:A,'Country Code &amp; Info'!B:B)</f>
        <v>Russian Federation</v>
      </c>
      <c r="C2630" t="s">
        <v>626</v>
      </c>
      <c r="D2630" t="s">
        <v>625</v>
      </c>
      <c r="E2630" t="s">
        <v>624</v>
      </c>
      <c r="F2630" t="s">
        <v>623</v>
      </c>
      <c r="G2630">
        <v>2004</v>
      </c>
      <c r="H2630" s="6">
        <v>2490141.5638314602</v>
      </c>
      <c r="I2630" s="5">
        <f t="shared" si="41"/>
        <v>7.1759496736685913E-2</v>
      </c>
    </row>
    <row r="2631" spans="1:9" x14ac:dyDescent="0.2">
      <c r="A2631" t="s">
        <v>128</v>
      </c>
      <c r="B2631" t="str">
        <f>_xlfn.XLOOKUP(A2631,'Country Code &amp; Info'!A:A,'Country Code &amp; Info'!B:B)</f>
        <v>Russian Federation</v>
      </c>
      <c r="C2631" t="s">
        <v>626</v>
      </c>
      <c r="D2631" t="s">
        <v>625</v>
      </c>
      <c r="E2631" t="s">
        <v>624</v>
      </c>
      <c r="F2631" t="s">
        <v>623</v>
      </c>
      <c r="G2631">
        <v>2005</v>
      </c>
      <c r="H2631" s="6">
        <v>2648917.6390319299</v>
      </c>
      <c r="I2631" s="5">
        <f t="shared" si="41"/>
        <v>6.3761866998504502E-2</v>
      </c>
    </row>
    <row r="2632" spans="1:9" x14ac:dyDescent="0.2">
      <c r="A2632" t="s">
        <v>128</v>
      </c>
      <c r="B2632" t="str">
        <f>_xlfn.XLOOKUP(A2632,'Country Code &amp; Info'!A:A,'Country Code &amp; Info'!B:B)</f>
        <v>Russian Federation</v>
      </c>
      <c r="C2632" t="s">
        <v>626</v>
      </c>
      <c r="D2632" t="s">
        <v>625</v>
      </c>
      <c r="E2632" t="s">
        <v>624</v>
      </c>
      <c r="F2632" t="s">
        <v>623</v>
      </c>
      <c r="G2632">
        <v>2006</v>
      </c>
      <c r="H2632" s="6">
        <v>2864895.3416447202</v>
      </c>
      <c r="I2632" s="5">
        <f t="shared" si="41"/>
        <v>8.1534321577367397E-2</v>
      </c>
    </row>
    <row r="2633" spans="1:9" x14ac:dyDescent="0.2">
      <c r="A2633" t="s">
        <v>128</v>
      </c>
      <c r="B2633" t="str">
        <f>_xlfn.XLOOKUP(A2633,'Country Code &amp; Info'!A:A,'Country Code &amp; Info'!B:B)</f>
        <v>Russian Federation</v>
      </c>
      <c r="C2633" t="s">
        <v>626</v>
      </c>
      <c r="D2633" t="s">
        <v>625</v>
      </c>
      <c r="E2633" t="s">
        <v>624</v>
      </c>
      <c r="F2633" t="s">
        <v>623</v>
      </c>
      <c r="G2633">
        <v>2007</v>
      </c>
      <c r="H2633" s="6">
        <v>3109416.4642150602</v>
      </c>
      <c r="I2633" s="5">
        <f t="shared" si="41"/>
        <v>8.5350804623097298E-2</v>
      </c>
    </row>
    <row r="2634" spans="1:9" x14ac:dyDescent="0.2">
      <c r="A2634" t="s">
        <v>128</v>
      </c>
      <c r="B2634" t="str">
        <f>_xlfn.XLOOKUP(A2634,'Country Code &amp; Info'!A:A,'Country Code &amp; Info'!B:B)</f>
        <v>Russian Federation</v>
      </c>
      <c r="C2634" t="s">
        <v>626</v>
      </c>
      <c r="D2634" t="s">
        <v>625</v>
      </c>
      <c r="E2634" t="s">
        <v>624</v>
      </c>
      <c r="F2634" t="s">
        <v>623</v>
      </c>
      <c r="G2634">
        <v>2008</v>
      </c>
      <c r="H2634" s="6">
        <v>3272597.1905025602</v>
      </c>
      <c r="I2634" s="5">
        <f t="shared" si="41"/>
        <v>5.2479533753511998E-2</v>
      </c>
    </row>
    <row r="2635" spans="1:9" x14ac:dyDescent="0.2">
      <c r="A2635" t="s">
        <v>128</v>
      </c>
      <c r="B2635" t="str">
        <f>_xlfn.XLOOKUP(A2635,'Country Code &amp; Info'!A:A,'Country Code &amp; Info'!B:B)</f>
        <v>Russian Federation</v>
      </c>
      <c r="C2635" t="s">
        <v>626</v>
      </c>
      <c r="D2635" t="s">
        <v>625</v>
      </c>
      <c r="E2635" t="s">
        <v>624</v>
      </c>
      <c r="F2635" t="s">
        <v>623</v>
      </c>
      <c r="G2635">
        <v>2009</v>
      </c>
      <c r="H2635" s="6">
        <v>3016651.1283191401</v>
      </c>
      <c r="I2635" s="5">
        <f t="shared" si="41"/>
        <v>-7.820884981696008E-2</v>
      </c>
    </row>
    <row r="2636" spans="1:9" x14ac:dyDescent="0.2">
      <c r="A2636" t="s">
        <v>128</v>
      </c>
      <c r="B2636" t="str">
        <f>_xlfn.XLOOKUP(A2636,'Country Code &amp; Info'!A:A,'Country Code &amp; Info'!B:B)</f>
        <v>Russian Federation</v>
      </c>
      <c r="C2636" t="s">
        <v>626</v>
      </c>
      <c r="D2636" t="s">
        <v>625</v>
      </c>
      <c r="E2636" t="s">
        <v>624</v>
      </c>
      <c r="F2636" t="s">
        <v>623</v>
      </c>
      <c r="G2636">
        <v>2010</v>
      </c>
      <c r="H2636" s="6">
        <v>3152512.8187625101</v>
      </c>
      <c r="I2636" s="5">
        <f t="shared" si="41"/>
        <v>4.5037256435771944E-2</v>
      </c>
    </row>
    <row r="2637" spans="1:9" x14ac:dyDescent="0.2">
      <c r="A2637" t="s">
        <v>128</v>
      </c>
      <c r="B2637" t="str">
        <f>_xlfn.XLOOKUP(A2637,'Country Code &amp; Info'!A:A,'Country Code &amp; Info'!B:B)</f>
        <v>Russian Federation</v>
      </c>
      <c r="C2637" t="s">
        <v>626</v>
      </c>
      <c r="D2637" t="s">
        <v>625</v>
      </c>
      <c r="E2637" t="s">
        <v>624</v>
      </c>
      <c r="F2637" t="s">
        <v>623</v>
      </c>
      <c r="G2637">
        <v>2011</v>
      </c>
      <c r="H2637" s="6">
        <v>3282938.5055269301</v>
      </c>
      <c r="I2637" s="5">
        <f t="shared" si="41"/>
        <v>4.1371976661975118E-2</v>
      </c>
    </row>
    <row r="2638" spans="1:9" x14ac:dyDescent="0.2">
      <c r="A2638" t="s">
        <v>128</v>
      </c>
      <c r="B2638" t="str">
        <f>_xlfn.XLOOKUP(A2638,'Country Code &amp; Info'!A:A,'Country Code &amp; Info'!B:B)</f>
        <v>Russian Federation</v>
      </c>
      <c r="C2638" t="s">
        <v>626</v>
      </c>
      <c r="D2638" t="s">
        <v>625</v>
      </c>
      <c r="E2638" t="s">
        <v>624</v>
      </c>
      <c r="F2638" t="s">
        <v>623</v>
      </c>
      <c r="G2638">
        <v>2012</v>
      </c>
      <c r="H2638" s="6">
        <v>3402959.4975110502</v>
      </c>
      <c r="I2638" s="5">
        <f t="shared" si="41"/>
        <v>3.6559013146929553E-2</v>
      </c>
    </row>
    <row r="2639" spans="1:9" x14ac:dyDescent="0.2">
      <c r="A2639" t="s">
        <v>128</v>
      </c>
      <c r="B2639" t="str">
        <f>_xlfn.XLOOKUP(A2639,'Country Code &amp; Info'!A:A,'Country Code &amp; Info'!B:B)</f>
        <v>Russian Federation</v>
      </c>
      <c r="C2639" t="s">
        <v>626</v>
      </c>
      <c r="D2639" t="s">
        <v>625</v>
      </c>
      <c r="E2639" t="s">
        <v>624</v>
      </c>
      <c r="F2639" t="s">
        <v>623</v>
      </c>
      <c r="G2639">
        <v>2013</v>
      </c>
      <c r="H2639" s="6">
        <v>3463714.39083387</v>
      </c>
      <c r="I2639" s="5">
        <f t="shared" si="41"/>
        <v>1.7853545823056871E-2</v>
      </c>
    </row>
    <row r="2640" spans="1:9" x14ac:dyDescent="0.2">
      <c r="A2640" t="s">
        <v>128</v>
      </c>
      <c r="B2640" t="str">
        <f>_xlfn.XLOOKUP(A2640,'Country Code &amp; Info'!A:A,'Country Code &amp; Info'!B:B)</f>
        <v>Russian Federation</v>
      </c>
      <c r="C2640" t="s">
        <v>626</v>
      </c>
      <c r="D2640" t="s">
        <v>625</v>
      </c>
      <c r="E2640" t="s">
        <v>624</v>
      </c>
      <c r="F2640" t="s">
        <v>623</v>
      </c>
      <c r="G2640">
        <v>2014</v>
      </c>
      <c r="H2640" s="6">
        <v>3489297.4082314102</v>
      </c>
      <c r="I2640" s="5">
        <f t="shared" si="41"/>
        <v>7.3860066133746294E-3</v>
      </c>
    </row>
    <row r="2641" spans="1:9" x14ac:dyDescent="0.2">
      <c r="A2641" t="s">
        <v>128</v>
      </c>
      <c r="B2641" t="str">
        <f>_xlfn.XLOOKUP(A2641,'Country Code &amp; Info'!A:A,'Country Code &amp; Info'!B:B)</f>
        <v>Russian Federation</v>
      </c>
      <c r="C2641" t="s">
        <v>626</v>
      </c>
      <c r="D2641" t="s">
        <v>625</v>
      </c>
      <c r="E2641" t="s">
        <v>624</v>
      </c>
      <c r="F2641" t="s">
        <v>623</v>
      </c>
      <c r="G2641">
        <v>2015</v>
      </c>
      <c r="H2641" s="6">
        <v>3390611.6766597801</v>
      </c>
      <c r="I2641" s="5">
        <f t="shared" si="41"/>
        <v>-2.8282407609860338E-2</v>
      </c>
    </row>
    <row r="2642" spans="1:9" x14ac:dyDescent="0.2">
      <c r="A2642" t="s">
        <v>128</v>
      </c>
      <c r="B2642" t="str">
        <f>_xlfn.XLOOKUP(A2642,'Country Code &amp; Info'!A:A,'Country Code &amp; Info'!B:B)</f>
        <v>Russian Federation</v>
      </c>
      <c r="C2642" t="s">
        <v>626</v>
      </c>
      <c r="D2642" t="s">
        <v>625</v>
      </c>
      <c r="E2642" t="s">
        <v>624</v>
      </c>
      <c r="F2642" t="s">
        <v>623</v>
      </c>
      <c r="G2642">
        <v>2016</v>
      </c>
      <c r="H2642" s="6">
        <v>3387110.8441113899</v>
      </c>
      <c r="I2642" s="5">
        <f t="shared" si="41"/>
        <v>-1.0325076659438714E-3</v>
      </c>
    </row>
    <row r="2643" spans="1:9" x14ac:dyDescent="0.2">
      <c r="A2643" t="s">
        <v>128</v>
      </c>
      <c r="B2643" t="str">
        <f>_xlfn.XLOOKUP(A2643,'Country Code &amp; Info'!A:A,'Country Code &amp; Info'!B:B)</f>
        <v>Russian Federation</v>
      </c>
      <c r="C2643" t="s">
        <v>626</v>
      </c>
      <c r="D2643" t="s">
        <v>625</v>
      </c>
      <c r="E2643" t="s">
        <v>624</v>
      </c>
      <c r="F2643" t="s">
        <v>623</v>
      </c>
      <c r="G2643">
        <v>2017</v>
      </c>
      <c r="H2643" s="6">
        <v>3439464.8849207</v>
      </c>
      <c r="I2643" s="5">
        <f t="shared" si="41"/>
        <v>1.5456843079207028E-2</v>
      </c>
    </row>
    <row r="2644" spans="1:9" x14ac:dyDescent="0.2">
      <c r="A2644" t="s">
        <v>128</v>
      </c>
      <c r="B2644" t="str">
        <f>_xlfn.XLOOKUP(A2644,'Country Code &amp; Info'!A:A,'Country Code &amp; Info'!B:B)</f>
        <v>Russian Federation</v>
      </c>
      <c r="C2644" t="s">
        <v>626</v>
      </c>
      <c r="D2644" t="s">
        <v>625</v>
      </c>
      <c r="E2644" t="s">
        <v>624</v>
      </c>
      <c r="F2644" t="s">
        <v>623</v>
      </c>
      <c r="G2644">
        <v>2018</v>
      </c>
      <c r="H2644" s="6">
        <v>3500000.1914917198</v>
      </c>
      <c r="I2644" s="5">
        <f t="shared" si="41"/>
        <v>1.7600210671264271E-2</v>
      </c>
    </row>
    <row r="2645" spans="1:9" x14ac:dyDescent="0.2">
      <c r="A2645" t="s">
        <v>128</v>
      </c>
      <c r="B2645" t="str">
        <f>_xlfn.XLOOKUP(A2645,'Country Code &amp; Info'!A:A,'Country Code &amp; Info'!B:B)</f>
        <v>Russian Federation</v>
      </c>
      <c r="C2645" t="s">
        <v>626</v>
      </c>
      <c r="D2645" t="s">
        <v>625</v>
      </c>
      <c r="E2645" t="s">
        <v>624</v>
      </c>
      <c r="F2645" t="s">
        <v>623</v>
      </c>
      <c r="G2645">
        <v>2019</v>
      </c>
      <c r="H2645" s="6">
        <v>3554137.3710422898</v>
      </c>
      <c r="I2645" s="5">
        <f t="shared" si="41"/>
        <v>1.5467764739605983E-2</v>
      </c>
    </row>
    <row r="2646" spans="1:9" x14ac:dyDescent="0.2">
      <c r="A2646" t="s">
        <v>128</v>
      </c>
      <c r="B2646" t="str">
        <f>_xlfn.XLOOKUP(A2646,'Country Code &amp; Info'!A:A,'Country Code &amp; Info'!B:B)</f>
        <v>Russian Federation</v>
      </c>
      <c r="C2646" t="s">
        <v>626</v>
      </c>
      <c r="D2646" t="s">
        <v>625</v>
      </c>
      <c r="E2646" t="s">
        <v>624</v>
      </c>
      <c r="F2646" t="s">
        <v>623</v>
      </c>
      <c r="G2646">
        <v>2020</v>
      </c>
      <c r="H2646" s="6">
        <v>3582791</v>
      </c>
      <c r="I2646" s="5">
        <f t="shared" si="41"/>
        <v>8.0620488085711983E-3</v>
      </c>
    </row>
    <row r="2647" spans="1:9" x14ac:dyDescent="0.2">
      <c r="A2647" t="s">
        <v>128</v>
      </c>
      <c r="B2647" t="str">
        <f>_xlfn.XLOOKUP(A2647,'Country Code &amp; Info'!A:A,'Country Code &amp; Info'!B:B)</f>
        <v>Russian Federation</v>
      </c>
      <c r="C2647" t="s">
        <v>626</v>
      </c>
      <c r="D2647" t="s">
        <v>625</v>
      </c>
      <c r="E2647" t="s">
        <v>624</v>
      </c>
      <c r="F2647" t="s">
        <v>623</v>
      </c>
      <c r="G2647">
        <v>2021</v>
      </c>
      <c r="H2647" s="6">
        <v>3595881</v>
      </c>
      <c r="I2647" s="5">
        <f t="shared" si="41"/>
        <v>3.653576220326471E-3</v>
      </c>
    </row>
    <row r="2648" spans="1:9" x14ac:dyDescent="0.2">
      <c r="A2648" t="s">
        <v>128</v>
      </c>
      <c r="B2648" t="str">
        <f>_xlfn.XLOOKUP(A2648,'Country Code &amp; Info'!A:A,'Country Code &amp; Info'!B:B)</f>
        <v>Russian Federation</v>
      </c>
      <c r="C2648" t="s">
        <v>626</v>
      </c>
      <c r="D2648" t="s">
        <v>625</v>
      </c>
      <c r="E2648" t="s">
        <v>624</v>
      </c>
      <c r="F2648" t="s">
        <v>623</v>
      </c>
      <c r="G2648">
        <v>2022</v>
      </c>
      <c r="H2648" s="6">
        <v>3600247</v>
      </c>
      <c r="I2648" s="5">
        <f t="shared" si="41"/>
        <v>1.2141669871723604E-3</v>
      </c>
    </row>
    <row r="2649" spans="1:9" x14ac:dyDescent="0.2">
      <c r="A2649" t="s">
        <v>128</v>
      </c>
      <c r="B2649" t="str">
        <f>_xlfn.XLOOKUP(A2649,'Country Code &amp; Info'!A:A,'Country Code &amp; Info'!B:B)</f>
        <v>Russian Federation</v>
      </c>
      <c r="C2649" t="s">
        <v>626</v>
      </c>
      <c r="D2649" t="s">
        <v>625</v>
      </c>
      <c r="E2649" t="s">
        <v>624</v>
      </c>
      <c r="F2649" t="s">
        <v>623</v>
      </c>
      <c r="G2649">
        <v>2023</v>
      </c>
      <c r="H2649" s="6">
        <v>3601444</v>
      </c>
      <c r="I2649" s="5">
        <f t="shared" si="41"/>
        <v>3.3247718837059459E-4</v>
      </c>
    </row>
    <row r="2650" spans="1:9" x14ac:dyDescent="0.2">
      <c r="A2650" t="s">
        <v>128</v>
      </c>
      <c r="B2650" t="str">
        <f>_xlfn.XLOOKUP(A2650,'Country Code &amp; Info'!A:A,'Country Code &amp; Info'!B:B)</f>
        <v>Russian Federation</v>
      </c>
      <c r="C2650" t="s">
        <v>626</v>
      </c>
      <c r="D2650" t="s">
        <v>625</v>
      </c>
      <c r="E2650" t="s">
        <v>624</v>
      </c>
      <c r="F2650" t="s">
        <v>623</v>
      </c>
      <c r="G2650">
        <v>2024</v>
      </c>
      <c r="H2650" s="6">
        <v>3603991</v>
      </c>
      <c r="I2650" s="5">
        <f t="shared" si="41"/>
        <v>7.0721632767312137E-4</v>
      </c>
    </row>
    <row r="2651" spans="1:9" x14ac:dyDescent="0.2">
      <c r="A2651" t="s">
        <v>128</v>
      </c>
      <c r="B2651" t="str">
        <f>_xlfn.XLOOKUP(A2651,'Country Code &amp; Info'!A:A,'Country Code &amp; Info'!B:B)</f>
        <v>Russian Federation</v>
      </c>
      <c r="C2651" t="s">
        <v>626</v>
      </c>
      <c r="D2651" t="s">
        <v>625</v>
      </c>
      <c r="E2651" t="s">
        <v>624</v>
      </c>
      <c r="F2651" t="s">
        <v>623</v>
      </c>
      <c r="G2651">
        <v>2025</v>
      </c>
      <c r="H2651" s="6">
        <v>3609290</v>
      </c>
      <c r="I2651" s="5">
        <f t="shared" si="41"/>
        <v>1.4703144375221022E-3</v>
      </c>
    </row>
    <row r="2652" spans="1:9" x14ac:dyDescent="0.2">
      <c r="A2652" t="s">
        <v>128</v>
      </c>
      <c r="B2652" t="str">
        <f>_xlfn.XLOOKUP(A2652,'Country Code &amp; Info'!A:A,'Country Code &amp; Info'!B:B)</f>
        <v>Russian Federation</v>
      </c>
      <c r="C2652" t="s">
        <v>626</v>
      </c>
      <c r="D2652" t="s">
        <v>625</v>
      </c>
      <c r="E2652" t="s">
        <v>624</v>
      </c>
      <c r="F2652" t="s">
        <v>623</v>
      </c>
      <c r="G2652">
        <v>2026</v>
      </c>
      <c r="H2652" s="6">
        <v>3617527</v>
      </c>
      <c r="I2652" s="5">
        <f t="shared" si="41"/>
        <v>2.28216629863498E-3</v>
      </c>
    </row>
    <row r="2653" spans="1:9" x14ac:dyDescent="0.2">
      <c r="A2653" t="s">
        <v>128</v>
      </c>
      <c r="B2653" t="str">
        <f>_xlfn.XLOOKUP(A2653,'Country Code &amp; Info'!A:A,'Country Code &amp; Info'!B:B)</f>
        <v>Russian Federation</v>
      </c>
      <c r="C2653" t="s">
        <v>626</v>
      </c>
      <c r="D2653" t="s">
        <v>625</v>
      </c>
      <c r="E2653" t="s">
        <v>624</v>
      </c>
      <c r="F2653" t="s">
        <v>623</v>
      </c>
      <c r="G2653">
        <v>2027</v>
      </c>
      <c r="H2653" s="6">
        <v>3629144</v>
      </c>
      <c r="I2653" s="5">
        <f t="shared" si="41"/>
        <v>3.2113098257455786E-3</v>
      </c>
    </row>
    <row r="2654" spans="1:9" x14ac:dyDescent="0.2">
      <c r="A2654" t="s">
        <v>128</v>
      </c>
      <c r="B2654" t="str">
        <f>_xlfn.XLOOKUP(A2654,'Country Code &amp; Info'!A:A,'Country Code &amp; Info'!B:B)</f>
        <v>Russian Federation</v>
      </c>
      <c r="C2654" t="s">
        <v>626</v>
      </c>
      <c r="D2654" t="s">
        <v>625</v>
      </c>
      <c r="E2654" t="s">
        <v>624</v>
      </c>
      <c r="F2654" t="s">
        <v>623</v>
      </c>
      <c r="G2654">
        <v>2028</v>
      </c>
      <c r="H2654" s="6">
        <v>3644320</v>
      </c>
      <c r="I2654" s="5">
        <f t="shared" si="41"/>
        <v>4.1817023518493368E-3</v>
      </c>
    </row>
    <row r="2655" spans="1:9" x14ac:dyDescent="0.2">
      <c r="A2655" t="s">
        <v>128</v>
      </c>
      <c r="B2655" t="str">
        <f>_xlfn.XLOOKUP(A2655,'Country Code &amp; Info'!A:A,'Country Code &amp; Info'!B:B)</f>
        <v>Russian Federation</v>
      </c>
      <c r="C2655" t="s">
        <v>626</v>
      </c>
      <c r="D2655" t="s">
        <v>625</v>
      </c>
      <c r="E2655" t="s">
        <v>624</v>
      </c>
      <c r="F2655" t="s">
        <v>623</v>
      </c>
      <c r="G2655">
        <v>2029</v>
      </c>
      <c r="H2655" s="6">
        <v>3663035</v>
      </c>
      <c r="I2655" s="5">
        <f t="shared" si="41"/>
        <v>5.1353887693725842E-3</v>
      </c>
    </row>
    <row r="2656" spans="1:9" x14ac:dyDescent="0.2">
      <c r="A2656" t="s">
        <v>128</v>
      </c>
      <c r="B2656" t="str">
        <f>_xlfn.XLOOKUP(A2656,'Country Code &amp; Info'!A:A,'Country Code &amp; Info'!B:B)</f>
        <v>Russian Federation</v>
      </c>
      <c r="C2656" t="s">
        <v>626</v>
      </c>
      <c r="D2656" t="s">
        <v>625</v>
      </c>
      <c r="E2656" t="s">
        <v>624</v>
      </c>
      <c r="F2656" t="s">
        <v>623</v>
      </c>
      <c r="G2656">
        <v>2030</v>
      </c>
      <c r="H2656" s="6">
        <v>3685111</v>
      </c>
      <c r="I2656" s="5">
        <f t="shared" si="41"/>
        <v>6.0266964416120228E-3</v>
      </c>
    </row>
    <row r="2657" spans="1:9" x14ac:dyDescent="0.2">
      <c r="A2657" t="s">
        <v>128</v>
      </c>
      <c r="B2657" t="str">
        <f>_xlfn.XLOOKUP(A2657,'Country Code &amp; Info'!A:A,'Country Code &amp; Info'!B:B)</f>
        <v>Russian Federation</v>
      </c>
      <c r="C2657" t="s">
        <v>626</v>
      </c>
      <c r="D2657" t="s">
        <v>625</v>
      </c>
      <c r="E2657" t="s">
        <v>624</v>
      </c>
      <c r="F2657" t="s">
        <v>623</v>
      </c>
      <c r="G2657">
        <v>2031</v>
      </c>
      <c r="H2657" s="6">
        <v>3710269</v>
      </c>
      <c r="I2657" s="5">
        <f t="shared" si="41"/>
        <v>6.8269314004381076E-3</v>
      </c>
    </row>
    <row r="2658" spans="1:9" x14ac:dyDescent="0.2">
      <c r="A2658" t="s">
        <v>128</v>
      </c>
      <c r="B2658" t="str">
        <f>_xlfn.XLOOKUP(A2658,'Country Code &amp; Info'!A:A,'Country Code &amp; Info'!B:B)</f>
        <v>Russian Federation</v>
      </c>
      <c r="C2658" t="s">
        <v>626</v>
      </c>
      <c r="D2658" t="s">
        <v>625</v>
      </c>
      <c r="E2658" t="s">
        <v>624</v>
      </c>
      <c r="F2658" t="s">
        <v>623</v>
      </c>
      <c r="G2658">
        <v>2032</v>
      </c>
      <c r="H2658" s="6">
        <v>3738044</v>
      </c>
      <c r="I2658" s="5">
        <f t="shared" si="41"/>
        <v>7.4859801270474868E-3</v>
      </c>
    </row>
    <row r="2659" spans="1:9" x14ac:dyDescent="0.2">
      <c r="A2659" t="s">
        <v>128</v>
      </c>
      <c r="B2659" t="str">
        <f>_xlfn.XLOOKUP(A2659,'Country Code &amp; Info'!A:A,'Country Code &amp; Info'!B:B)</f>
        <v>Russian Federation</v>
      </c>
      <c r="C2659" t="s">
        <v>626</v>
      </c>
      <c r="D2659" t="s">
        <v>625</v>
      </c>
      <c r="E2659" t="s">
        <v>624</v>
      </c>
      <c r="F2659" t="s">
        <v>623</v>
      </c>
      <c r="G2659">
        <v>2033</v>
      </c>
      <c r="H2659" s="6">
        <v>3768002</v>
      </c>
      <c r="I2659" s="5">
        <f t="shared" si="41"/>
        <v>8.0143518909889799E-3</v>
      </c>
    </row>
    <row r="2660" spans="1:9" x14ac:dyDescent="0.2">
      <c r="A2660" t="s">
        <v>128</v>
      </c>
      <c r="B2660" t="str">
        <f>_xlfn.XLOOKUP(A2660,'Country Code &amp; Info'!A:A,'Country Code &amp; Info'!B:B)</f>
        <v>Russian Federation</v>
      </c>
      <c r="C2660" t="s">
        <v>626</v>
      </c>
      <c r="D2660" t="s">
        <v>625</v>
      </c>
      <c r="E2660" t="s">
        <v>624</v>
      </c>
      <c r="F2660" t="s">
        <v>623</v>
      </c>
      <c r="G2660">
        <v>2034</v>
      </c>
      <c r="H2660" s="6">
        <v>3799572</v>
      </c>
      <c r="I2660" s="5">
        <f t="shared" si="41"/>
        <v>8.3784456589990342E-3</v>
      </c>
    </row>
    <row r="2661" spans="1:9" x14ac:dyDescent="0.2">
      <c r="A2661" t="s">
        <v>128</v>
      </c>
      <c r="B2661" t="str">
        <f>_xlfn.XLOOKUP(A2661,'Country Code &amp; Info'!A:A,'Country Code &amp; Info'!B:B)</f>
        <v>Russian Federation</v>
      </c>
      <c r="C2661" t="s">
        <v>626</v>
      </c>
      <c r="D2661" t="s">
        <v>625</v>
      </c>
      <c r="E2661" t="s">
        <v>624</v>
      </c>
      <c r="F2661" t="s">
        <v>623</v>
      </c>
      <c r="G2661">
        <v>2035</v>
      </c>
      <c r="H2661" s="6">
        <v>3832127</v>
      </c>
      <c r="I2661" s="5">
        <f t="shared" si="41"/>
        <v>8.568070298444086E-3</v>
      </c>
    </row>
    <row r="2662" spans="1:9" x14ac:dyDescent="0.2">
      <c r="A2662" t="s">
        <v>128</v>
      </c>
      <c r="B2662" t="str">
        <f>_xlfn.XLOOKUP(A2662,'Country Code &amp; Info'!A:A,'Country Code &amp; Info'!B:B)</f>
        <v>Russian Federation</v>
      </c>
      <c r="C2662" t="s">
        <v>626</v>
      </c>
      <c r="D2662" t="s">
        <v>625</v>
      </c>
      <c r="E2662" t="s">
        <v>624</v>
      </c>
      <c r="F2662" t="s">
        <v>623</v>
      </c>
      <c r="G2662">
        <v>2036</v>
      </c>
      <c r="H2662" s="6">
        <v>3865112</v>
      </c>
      <c r="I2662" s="5">
        <f t="shared" si="41"/>
        <v>8.6074913487992344E-3</v>
      </c>
    </row>
    <row r="2663" spans="1:9" x14ac:dyDescent="0.2">
      <c r="A2663" t="s">
        <v>128</v>
      </c>
      <c r="B2663" t="str">
        <f>_xlfn.XLOOKUP(A2663,'Country Code &amp; Info'!A:A,'Country Code &amp; Info'!B:B)</f>
        <v>Russian Federation</v>
      </c>
      <c r="C2663" t="s">
        <v>626</v>
      </c>
      <c r="D2663" t="s">
        <v>625</v>
      </c>
      <c r="E2663" t="s">
        <v>624</v>
      </c>
      <c r="F2663" t="s">
        <v>623</v>
      </c>
      <c r="G2663">
        <v>2037</v>
      </c>
      <c r="H2663" s="6">
        <v>3898184</v>
      </c>
      <c r="I2663" s="5">
        <f t="shared" si="41"/>
        <v>8.5565437689774093E-3</v>
      </c>
    </row>
    <row r="2664" spans="1:9" x14ac:dyDescent="0.2">
      <c r="A2664" t="s">
        <v>128</v>
      </c>
      <c r="B2664" t="str">
        <f>_xlfn.XLOOKUP(A2664,'Country Code &amp; Info'!A:A,'Country Code &amp; Info'!B:B)</f>
        <v>Russian Federation</v>
      </c>
      <c r="C2664" t="s">
        <v>626</v>
      </c>
      <c r="D2664" t="s">
        <v>625</v>
      </c>
      <c r="E2664" t="s">
        <v>624</v>
      </c>
      <c r="F2664" t="s">
        <v>623</v>
      </c>
      <c r="G2664">
        <v>2038</v>
      </c>
      <c r="H2664" s="6">
        <v>3931061</v>
      </c>
      <c r="I2664" s="5">
        <f t="shared" si="41"/>
        <v>8.4339271825033535E-3</v>
      </c>
    </row>
    <row r="2665" spans="1:9" x14ac:dyDescent="0.2">
      <c r="A2665" t="s">
        <v>128</v>
      </c>
      <c r="B2665" t="str">
        <f>_xlfn.XLOOKUP(A2665,'Country Code &amp; Info'!A:A,'Country Code &amp; Info'!B:B)</f>
        <v>Russian Federation</v>
      </c>
      <c r="C2665" t="s">
        <v>626</v>
      </c>
      <c r="D2665" t="s">
        <v>625</v>
      </c>
      <c r="E2665" t="s">
        <v>624</v>
      </c>
      <c r="F2665" t="s">
        <v>623</v>
      </c>
      <c r="G2665">
        <v>2039</v>
      </c>
      <c r="H2665" s="6">
        <v>3963457</v>
      </c>
      <c r="I2665" s="5">
        <f t="shared" si="41"/>
        <v>8.2410321284762666E-3</v>
      </c>
    </row>
    <row r="2666" spans="1:9" x14ac:dyDescent="0.2">
      <c r="A2666" t="s">
        <v>128</v>
      </c>
      <c r="B2666" t="str">
        <f>_xlfn.XLOOKUP(A2666,'Country Code &amp; Info'!A:A,'Country Code &amp; Info'!B:B)</f>
        <v>Russian Federation</v>
      </c>
      <c r="C2666" t="s">
        <v>626</v>
      </c>
      <c r="D2666" t="s">
        <v>625</v>
      </c>
      <c r="E2666" t="s">
        <v>624</v>
      </c>
      <c r="F2666" t="s">
        <v>623</v>
      </c>
      <c r="G2666">
        <v>2040</v>
      </c>
      <c r="H2666" s="6">
        <v>3995085</v>
      </c>
      <c r="I2666" s="5">
        <f t="shared" si="41"/>
        <v>7.9799023932893842E-3</v>
      </c>
    </row>
    <row r="2667" spans="1:9" x14ac:dyDescent="0.2">
      <c r="A2667" t="s">
        <v>128</v>
      </c>
      <c r="B2667" t="str">
        <f>_xlfn.XLOOKUP(A2667,'Country Code &amp; Info'!A:A,'Country Code &amp; Info'!B:B)</f>
        <v>Russian Federation</v>
      </c>
      <c r="C2667" t="s">
        <v>626</v>
      </c>
      <c r="D2667" t="s">
        <v>625</v>
      </c>
      <c r="E2667" t="s">
        <v>624</v>
      </c>
      <c r="F2667" t="s">
        <v>623</v>
      </c>
      <c r="G2667">
        <v>2041</v>
      </c>
      <c r="H2667" s="6">
        <v>4025743</v>
      </c>
      <c r="I2667" s="5">
        <f t="shared" si="41"/>
        <v>7.6739293406773434E-3</v>
      </c>
    </row>
    <row r="2668" spans="1:9" x14ac:dyDescent="0.2">
      <c r="A2668" t="s">
        <v>128</v>
      </c>
      <c r="B2668" t="str">
        <f>_xlfn.XLOOKUP(A2668,'Country Code &amp; Info'!A:A,'Country Code &amp; Info'!B:B)</f>
        <v>Russian Federation</v>
      </c>
      <c r="C2668" t="s">
        <v>626</v>
      </c>
      <c r="D2668" t="s">
        <v>625</v>
      </c>
      <c r="E2668" t="s">
        <v>624</v>
      </c>
      <c r="F2668" t="s">
        <v>623</v>
      </c>
      <c r="G2668">
        <v>2042</v>
      </c>
      <c r="H2668" s="6">
        <v>4055664</v>
      </c>
      <c r="I2668" s="5">
        <f t="shared" si="41"/>
        <v>7.4324168234285448E-3</v>
      </c>
    </row>
    <row r="2669" spans="1:9" x14ac:dyDescent="0.2">
      <c r="A2669" t="s">
        <v>128</v>
      </c>
      <c r="B2669" t="str">
        <f>_xlfn.XLOOKUP(A2669,'Country Code &amp; Info'!A:A,'Country Code &amp; Info'!B:B)</f>
        <v>Russian Federation</v>
      </c>
      <c r="C2669" t="s">
        <v>626</v>
      </c>
      <c r="D2669" t="s">
        <v>625</v>
      </c>
      <c r="E2669" t="s">
        <v>624</v>
      </c>
      <c r="F2669" t="s">
        <v>623</v>
      </c>
      <c r="G2669">
        <v>2043</v>
      </c>
      <c r="H2669" s="6">
        <v>4084980</v>
      </c>
      <c r="I2669" s="5">
        <f t="shared" si="41"/>
        <v>7.2284094540375765E-3</v>
      </c>
    </row>
    <row r="2670" spans="1:9" x14ac:dyDescent="0.2">
      <c r="A2670" t="s">
        <v>128</v>
      </c>
      <c r="B2670" t="str">
        <f>_xlfn.XLOOKUP(A2670,'Country Code &amp; Info'!A:A,'Country Code &amp; Info'!B:B)</f>
        <v>Russian Federation</v>
      </c>
      <c r="C2670" t="s">
        <v>626</v>
      </c>
      <c r="D2670" t="s">
        <v>625</v>
      </c>
      <c r="E2670" t="s">
        <v>624</v>
      </c>
      <c r="F2670" t="s">
        <v>623</v>
      </c>
      <c r="G2670">
        <v>2044</v>
      </c>
      <c r="H2670" s="6">
        <v>4113820</v>
      </c>
      <c r="I2670" s="5">
        <f t="shared" si="41"/>
        <v>7.0600100857287629E-3</v>
      </c>
    </row>
    <row r="2671" spans="1:9" x14ac:dyDescent="0.2">
      <c r="A2671" t="s">
        <v>128</v>
      </c>
      <c r="B2671" t="str">
        <f>_xlfn.XLOOKUP(A2671,'Country Code &amp; Info'!A:A,'Country Code &amp; Info'!B:B)</f>
        <v>Russian Federation</v>
      </c>
      <c r="C2671" t="s">
        <v>626</v>
      </c>
      <c r="D2671" t="s">
        <v>625</v>
      </c>
      <c r="E2671" t="s">
        <v>624</v>
      </c>
      <c r="F2671" t="s">
        <v>623</v>
      </c>
      <c r="G2671">
        <v>2045</v>
      </c>
      <c r="H2671" s="6">
        <v>4142324</v>
      </c>
      <c r="I2671" s="5">
        <f t="shared" si="41"/>
        <v>6.928839861734426E-3</v>
      </c>
    </row>
    <row r="2672" spans="1:9" x14ac:dyDescent="0.2">
      <c r="A2672" t="s">
        <v>128</v>
      </c>
      <c r="B2672" t="str">
        <f>_xlfn.XLOOKUP(A2672,'Country Code &amp; Info'!A:A,'Country Code &amp; Info'!B:B)</f>
        <v>Russian Federation</v>
      </c>
      <c r="C2672" t="s">
        <v>626</v>
      </c>
      <c r="D2672" t="s">
        <v>625</v>
      </c>
      <c r="E2672" t="s">
        <v>624</v>
      </c>
      <c r="F2672" t="s">
        <v>623</v>
      </c>
      <c r="G2672">
        <v>2046</v>
      </c>
      <c r="H2672" s="6">
        <v>4170743</v>
      </c>
      <c r="I2672" s="5">
        <f t="shared" si="41"/>
        <v>6.8606415142804522E-3</v>
      </c>
    </row>
    <row r="2673" spans="1:9" x14ac:dyDescent="0.2">
      <c r="A2673" t="s">
        <v>128</v>
      </c>
      <c r="B2673" t="str">
        <f>_xlfn.XLOOKUP(A2673,'Country Code &amp; Info'!A:A,'Country Code &amp; Info'!B:B)</f>
        <v>Russian Federation</v>
      </c>
      <c r="C2673" t="s">
        <v>626</v>
      </c>
      <c r="D2673" t="s">
        <v>625</v>
      </c>
      <c r="E2673" t="s">
        <v>624</v>
      </c>
      <c r="F2673" t="s">
        <v>623</v>
      </c>
      <c r="G2673">
        <v>2047</v>
      </c>
      <c r="H2673" s="6">
        <v>4199438</v>
      </c>
      <c r="I2673" s="5">
        <f t="shared" si="41"/>
        <v>6.8800690908070727E-3</v>
      </c>
    </row>
    <row r="2674" spans="1:9" x14ac:dyDescent="0.2">
      <c r="A2674" t="s">
        <v>128</v>
      </c>
      <c r="B2674" t="str">
        <f>_xlfn.XLOOKUP(A2674,'Country Code &amp; Info'!A:A,'Country Code &amp; Info'!B:B)</f>
        <v>Russian Federation</v>
      </c>
      <c r="C2674" t="s">
        <v>626</v>
      </c>
      <c r="D2674" t="s">
        <v>625</v>
      </c>
      <c r="E2674" t="s">
        <v>624</v>
      </c>
      <c r="F2674" t="s">
        <v>623</v>
      </c>
      <c r="G2674">
        <v>2048</v>
      </c>
      <c r="H2674" s="6">
        <v>4229062</v>
      </c>
      <c r="I2674" s="5">
        <f t="shared" si="41"/>
        <v>7.0542772628146011E-3</v>
      </c>
    </row>
    <row r="2675" spans="1:9" x14ac:dyDescent="0.2">
      <c r="A2675" t="s">
        <v>128</v>
      </c>
      <c r="B2675" t="str">
        <f>_xlfn.XLOOKUP(A2675,'Country Code &amp; Info'!A:A,'Country Code &amp; Info'!B:B)</f>
        <v>Russian Federation</v>
      </c>
      <c r="C2675" t="s">
        <v>626</v>
      </c>
      <c r="D2675" t="s">
        <v>625</v>
      </c>
      <c r="E2675" t="s">
        <v>624</v>
      </c>
      <c r="F2675" t="s">
        <v>623</v>
      </c>
      <c r="G2675">
        <v>2049</v>
      </c>
      <c r="H2675" s="6">
        <v>4260266</v>
      </c>
      <c r="I2675" s="5">
        <f t="shared" si="41"/>
        <v>7.3784683222899439E-3</v>
      </c>
    </row>
    <row r="2676" spans="1:9" x14ac:dyDescent="0.2">
      <c r="A2676" t="s">
        <v>128</v>
      </c>
      <c r="B2676" t="str">
        <f>_xlfn.XLOOKUP(A2676,'Country Code &amp; Info'!A:A,'Country Code &amp; Info'!B:B)</f>
        <v>Russian Federation</v>
      </c>
      <c r="C2676" t="s">
        <v>626</v>
      </c>
      <c r="D2676" t="s">
        <v>625</v>
      </c>
      <c r="E2676" t="s">
        <v>624</v>
      </c>
      <c r="F2676" t="s">
        <v>623</v>
      </c>
      <c r="G2676">
        <v>2050</v>
      </c>
      <c r="H2676" s="6">
        <v>4293654</v>
      </c>
      <c r="I2676" s="5">
        <f t="shared" si="41"/>
        <v>7.8370693285347848E-3</v>
      </c>
    </row>
    <row r="2677" spans="1:9" x14ac:dyDescent="0.2">
      <c r="A2677" t="s">
        <v>128</v>
      </c>
      <c r="B2677" t="str">
        <f>_xlfn.XLOOKUP(A2677,'Country Code &amp; Info'!A:A,'Country Code &amp; Info'!B:B)</f>
        <v>Russian Federation</v>
      </c>
      <c r="C2677" t="s">
        <v>626</v>
      </c>
      <c r="D2677" t="s">
        <v>625</v>
      </c>
      <c r="E2677" t="s">
        <v>624</v>
      </c>
      <c r="F2677" t="s">
        <v>623</v>
      </c>
      <c r="G2677">
        <v>2051</v>
      </c>
      <c r="H2677" s="6">
        <v>4329848</v>
      </c>
      <c r="I2677" s="5">
        <f t="shared" si="41"/>
        <v>8.4296498972669109E-3</v>
      </c>
    </row>
    <row r="2678" spans="1:9" x14ac:dyDescent="0.2">
      <c r="A2678" t="s">
        <v>128</v>
      </c>
      <c r="B2678" t="str">
        <f>_xlfn.XLOOKUP(A2678,'Country Code &amp; Info'!A:A,'Country Code &amp; Info'!B:B)</f>
        <v>Russian Federation</v>
      </c>
      <c r="C2678" t="s">
        <v>626</v>
      </c>
      <c r="D2678" t="s">
        <v>625</v>
      </c>
      <c r="E2678" t="s">
        <v>624</v>
      </c>
      <c r="F2678" t="s">
        <v>623</v>
      </c>
      <c r="G2678">
        <v>2052</v>
      </c>
      <c r="H2678" s="6">
        <v>4369648</v>
      </c>
      <c r="I2678" s="5">
        <f t="shared" si="41"/>
        <v>9.1920085878303137E-3</v>
      </c>
    </row>
    <row r="2679" spans="1:9" x14ac:dyDescent="0.2">
      <c r="A2679" t="s">
        <v>128</v>
      </c>
      <c r="B2679" t="str">
        <f>_xlfn.XLOOKUP(A2679,'Country Code &amp; Info'!A:A,'Country Code &amp; Info'!B:B)</f>
        <v>Russian Federation</v>
      </c>
      <c r="C2679" t="s">
        <v>626</v>
      </c>
      <c r="D2679" t="s">
        <v>625</v>
      </c>
      <c r="E2679" t="s">
        <v>624</v>
      </c>
      <c r="F2679" t="s">
        <v>623</v>
      </c>
      <c r="G2679">
        <v>2053</v>
      </c>
      <c r="H2679" s="6">
        <v>4413875</v>
      </c>
      <c r="I2679" s="5">
        <f t="shared" si="41"/>
        <v>1.0121410237163175E-2</v>
      </c>
    </row>
    <row r="2680" spans="1:9" x14ac:dyDescent="0.2">
      <c r="A2680" t="s">
        <v>128</v>
      </c>
      <c r="B2680" t="str">
        <f>_xlfn.XLOOKUP(A2680,'Country Code &amp; Info'!A:A,'Country Code &amp; Info'!B:B)</f>
        <v>Russian Federation</v>
      </c>
      <c r="C2680" t="s">
        <v>626</v>
      </c>
      <c r="D2680" t="s">
        <v>625</v>
      </c>
      <c r="E2680" t="s">
        <v>624</v>
      </c>
      <c r="F2680" t="s">
        <v>623</v>
      </c>
      <c r="G2680">
        <v>2054</v>
      </c>
      <c r="H2680" s="6">
        <v>4463226</v>
      </c>
      <c r="I2680" s="5">
        <f t="shared" si="41"/>
        <v>1.1180878479793765E-2</v>
      </c>
    </row>
    <row r="2681" spans="1:9" x14ac:dyDescent="0.2">
      <c r="A2681" t="s">
        <v>128</v>
      </c>
      <c r="B2681" t="str">
        <f>_xlfn.XLOOKUP(A2681,'Country Code &amp; Info'!A:A,'Country Code &amp; Info'!B:B)</f>
        <v>Russian Federation</v>
      </c>
      <c r="C2681" t="s">
        <v>626</v>
      </c>
      <c r="D2681" t="s">
        <v>625</v>
      </c>
      <c r="E2681" t="s">
        <v>624</v>
      </c>
      <c r="F2681" t="s">
        <v>623</v>
      </c>
      <c r="G2681">
        <v>2055</v>
      </c>
      <c r="H2681" s="6">
        <v>4518146</v>
      </c>
      <c r="I2681" s="5">
        <f t="shared" si="41"/>
        <v>1.2305000911896569E-2</v>
      </c>
    </row>
    <row r="2682" spans="1:9" x14ac:dyDescent="0.2">
      <c r="A2682" t="s">
        <v>128</v>
      </c>
      <c r="B2682" t="str">
        <f>_xlfn.XLOOKUP(A2682,'Country Code &amp; Info'!A:A,'Country Code &amp; Info'!B:B)</f>
        <v>Russian Federation</v>
      </c>
      <c r="C2682" t="s">
        <v>626</v>
      </c>
      <c r="D2682" t="s">
        <v>625</v>
      </c>
      <c r="E2682" t="s">
        <v>624</v>
      </c>
      <c r="F2682" t="s">
        <v>623</v>
      </c>
      <c r="G2682">
        <v>2056</v>
      </c>
      <c r="H2682" s="6">
        <v>4578781</v>
      </c>
      <c r="I2682" s="5">
        <f t="shared" si="41"/>
        <v>1.3420327718493441E-2</v>
      </c>
    </row>
    <row r="2683" spans="1:9" x14ac:dyDescent="0.2">
      <c r="A2683" t="s">
        <v>128</v>
      </c>
      <c r="B2683" t="str">
        <f>_xlfn.XLOOKUP(A2683,'Country Code &amp; Info'!A:A,'Country Code &amp; Info'!B:B)</f>
        <v>Russian Federation</v>
      </c>
      <c r="C2683" t="s">
        <v>626</v>
      </c>
      <c r="D2683" t="s">
        <v>625</v>
      </c>
      <c r="E2683" t="s">
        <v>624</v>
      </c>
      <c r="F2683" t="s">
        <v>623</v>
      </c>
      <c r="G2683">
        <v>2057</v>
      </c>
      <c r="H2683" s="6">
        <v>4645030</v>
      </c>
      <c r="I2683" s="5">
        <f t="shared" si="41"/>
        <v>1.4468698109824318E-2</v>
      </c>
    </row>
    <row r="2684" spans="1:9" x14ac:dyDescent="0.2">
      <c r="A2684" t="s">
        <v>128</v>
      </c>
      <c r="B2684" t="str">
        <f>_xlfn.XLOOKUP(A2684,'Country Code &amp; Info'!A:A,'Country Code &amp; Info'!B:B)</f>
        <v>Russian Federation</v>
      </c>
      <c r="C2684" t="s">
        <v>626</v>
      </c>
      <c r="D2684" t="s">
        <v>625</v>
      </c>
      <c r="E2684" t="s">
        <v>624</v>
      </c>
      <c r="F2684" t="s">
        <v>623</v>
      </c>
      <c r="G2684">
        <v>2058</v>
      </c>
      <c r="H2684" s="6">
        <v>4716432</v>
      </c>
      <c r="I2684" s="5">
        <f t="shared" si="41"/>
        <v>1.5371698352863117E-2</v>
      </c>
    </row>
    <row r="2685" spans="1:9" x14ac:dyDescent="0.2">
      <c r="A2685" t="s">
        <v>128</v>
      </c>
      <c r="B2685" t="str">
        <f>_xlfn.XLOOKUP(A2685,'Country Code &amp; Info'!A:A,'Country Code &amp; Info'!B:B)</f>
        <v>Russian Federation</v>
      </c>
      <c r="C2685" t="s">
        <v>626</v>
      </c>
      <c r="D2685" t="s">
        <v>625</v>
      </c>
      <c r="E2685" t="s">
        <v>624</v>
      </c>
      <c r="F2685" t="s">
        <v>623</v>
      </c>
      <c r="G2685">
        <v>2059</v>
      </c>
      <c r="H2685" s="6">
        <v>4792187</v>
      </c>
      <c r="I2685" s="5">
        <f t="shared" si="41"/>
        <v>1.6061929865627267E-2</v>
      </c>
    </row>
    <row r="2686" spans="1:9" x14ac:dyDescent="0.2">
      <c r="A2686" t="s">
        <v>128</v>
      </c>
      <c r="B2686" t="str">
        <f>_xlfn.XLOOKUP(A2686,'Country Code &amp; Info'!A:A,'Country Code &amp; Info'!B:B)</f>
        <v>Russian Federation</v>
      </c>
      <c r="C2686" t="s">
        <v>626</v>
      </c>
      <c r="D2686" t="s">
        <v>625</v>
      </c>
      <c r="E2686" t="s">
        <v>624</v>
      </c>
      <c r="F2686" t="s">
        <v>623</v>
      </c>
      <c r="G2686">
        <v>2060</v>
      </c>
      <c r="H2686" s="6">
        <v>4871356</v>
      </c>
      <c r="I2686" s="5">
        <f t="shared" si="41"/>
        <v>1.652043211168519E-2</v>
      </c>
    </row>
    <row r="2687" spans="1:9" x14ac:dyDescent="0.2">
      <c r="A2687" t="s">
        <v>88</v>
      </c>
      <c r="B2687" t="str">
        <f>_xlfn.XLOOKUP(A2687,'Country Code &amp; Info'!A:A,'Country Code &amp; Info'!B:B)</f>
        <v>Slovenia</v>
      </c>
      <c r="C2687" t="s">
        <v>626</v>
      </c>
      <c r="D2687" t="s">
        <v>625</v>
      </c>
      <c r="E2687" t="s">
        <v>624</v>
      </c>
      <c r="F2687" t="s">
        <v>623</v>
      </c>
      <c r="G2687">
        <v>1990</v>
      </c>
      <c r="H2687" s="6">
        <v>36562.3508985109</v>
      </c>
      <c r="I2687" s="5">
        <f t="shared" si="41"/>
        <v>0</v>
      </c>
    </row>
    <row r="2688" spans="1:9" x14ac:dyDescent="0.2">
      <c r="A2688" t="s">
        <v>88</v>
      </c>
      <c r="B2688" t="str">
        <f>_xlfn.XLOOKUP(A2688,'Country Code &amp; Info'!A:A,'Country Code &amp; Info'!B:B)</f>
        <v>Slovenia</v>
      </c>
      <c r="C2688" t="s">
        <v>626</v>
      </c>
      <c r="D2688" t="s">
        <v>625</v>
      </c>
      <c r="E2688" t="s">
        <v>624</v>
      </c>
      <c r="F2688" t="s">
        <v>623</v>
      </c>
      <c r="G2688">
        <v>1991</v>
      </c>
      <c r="H2688" s="6">
        <v>33308.262471813898</v>
      </c>
      <c r="I2688" s="5">
        <f t="shared" si="41"/>
        <v>-8.900107205167529E-2</v>
      </c>
    </row>
    <row r="2689" spans="1:9" x14ac:dyDescent="0.2">
      <c r="A2689" t="s">
        <v>88</v>
      </c>
      <c r="B2689" t="str">
        <f>_xlfn.XLOOKUP(A2689,'Country Code &amp; Info'!A:A,'Country Code &amp; Info'!B:B)</f>
        <v>Slovenia</v>
      </c>
      <c r="C2689" t="s">
        <v>626</v>
      </c>
      <c r="D2689" t="s">
        <v>625</v>
      </c>
      <c r="E2689" t="s">
        <v>624</v>
      </c>
      <c r="F2689" t="s">
        <v>623</v>
      </c>
      <c r="G2689">
        <v>1992</v>
      </c>
      <c r="H2689" s="6">
        <v>31488.399318543401</v>
      </c>
      <c r="I2689" s="5">
        <f t="shared" si="41"/>
        <v>-5.4636988489282556E-2</v>
      </c>
    </row>
    <row r="2690" spans="1:9" x14ac:dyDescent="0.2">
      <c r="A2690" t="s">
        <v>88</v>
      </c>
      <c r="B2690" t="str">
        <f>_xlfn.XLOOKUP(A2690,'Country Code &amp; Info'!A:A,'Country Code &amp; Info'!B:B)</f>
        <v>Slovenia</v>
      </c>
      <c r="C2690" t="s">
        <v>626</v>
      </c>
      <c r="D2690" t="s">
        <v>625</v>
      </c>
      <c r="E2690" t="s">
        <v>624</v>
      </c>
      <c r="F2690" t="s">
        <v>623</v>
      </c>
      <c r="G2690">
        <v>1993</v>
      </c>
      <c r="H2690" s="6">
        <v>32383.746132320801</v>
      </c>
      <c r="I2690" s="5">
        <f t="shared" si="41"/>
        <v>2.8434179988632513E-2</v>
      </c>
    </row>
    <row r="2691" spans="1:9" x14ac:dyDescent="0.2">
      <c r="A2691" t="s">
        <v>88</v>
      </c>
      <c r="B2691" t="str">
        <f>_xlfn.XLOOKUP(A2691,'Country Code &amp; Info'!A:A,'Country Code &amp; Info'!B:B)</f>
        <v>Slovenia</v>
      </c>
      <c r="C2691" t="s">
        <v>626</v>
      </c>
      <c r="D2691" t="s">
        <v>625</v>
      </c>
      <c r="E2691" t="s">
        <v>624</v>
      </c>
      <c r="F2691" t="s">
        <v>623</v>
      </c>
      <c r="G2691">
        <v>1994</v>
      </c>
      <c r="H2691" s="6">
        <v>34108.986175673999</v>
      </c>
      <c r="I2691" s="5">
        <f t="shared" ref="I2691:I2754" si="42">IF(A2691=A2690, H2691/H2690-1, 0)</f>
        <v>5.3274875497844709E-2</v>
      </c>
    </row>
    <row r="2692" spans="1:9" x14ac:dyDescent="0.2">
      <c r="A2692" t="s">
        <v>88</v>
      </c>
      <c r="B2692" t="str">
        <f>_xlfn.XLOOKUP(A2692,'Country Code &amp; Info'!A:A,'Country Code &amp; Info'!B:B)</f>
        <v>Slovenia</v>
      </c>
      <c r="C2692" t="s">
        <v>626</v>
      </c>
      <c r="D2692" t="s">
        <v>625</v>
      </c>
      <c r="E2692" t="s">
        <v>624</v>
      </c>
      <c r="F2692" t="s">
        <v>623</v>
      </c>
      <c r="G2692">
        <v>1995</v>
      </c>
      <c r="H2692" s="6">
        <v>35509.896947175803</v>
      </c>
      <c r="I2692" s="5">
        <f t="shared" si="42"/>
        <v>4.1071603954646818E-2</v>
      </c>
    </row>
    <row r="2693" spans="1:9" x14ac:dyDescent="0.2">
      <c r="A2693" t="s">
        <v>88</v>
      </c>
      <c r="B2693" t="str">
        <f>_xlfn.XLOOKUP(A2693,'Country Code &amp; Info'!A:A,'Country Code &amp; Info'!B:B)</f>
        <v>Slovenia</v>
      </c>
      <c r="C2693" t="s">
        <v>626</v>
      </c>
      <c r="D2693" t="s">
        <v>625</v>
      </c>
      <c r="E2693" t="s">
        <v>624</v>
      </c>
      <c r="F2693" t="s">
        <v>623</v>
      </c>
      <c r="G2693">
        <v>1996</v>
      </c>
      <c r="H2693" s="6">
        <v>36758.524757454798</v>
      </c>
      <c r="I2693" s="5">
        <f t="shared" si="42"/>
        <v>3.5162811430752505E-2</v>
      </c>
    </row>
    <row r="2694" spans="1:9" x14ac:dyDescent="0.2">
      <c r="A2694" t="s">
        <v>88</v>
      </c>
      <c r="B2694" t="str">
        <f>_xlfn.XLOOKUP(A2694,'Country Code &amp; Info'!A:A,'Country Code &amp; Info'!B:B)</f>
        <v>Slovenia</v>
      </c>
      <c r="C2694" t="s">
        <v>626</v>
      </c>
      <c r="D2694" t="s">
        <v>625</v>
      </c>
      <c r="E2694" t="s">
        <v>624</v>
      </c>
      <c r="F2694" t="s">
        <v>623</v>
      </c>
      <c r="G2694">
        <v>1997</v>
      </c>
      <c r="H2694" s="6">
        <v>38638.495422562002</v>
      </c>
      <c r="I2694" s="5">
        <f t="shared" si="42"/>
        <v>5.1143800724101185E-2</v>
      </c>
    </row>
    <row r="2695" spans="1:9" x14ac:dyDescent="0.2">
      <c r="A2695" t="s">
        <v>88</v>
      </c>
      <c r="B2695" t="str">
        <f>_xlfn.XLOOKUP(A2695,'Country Code &amp; Info'!A:A,'Country Code &amp; Info'!B:B)</f>
        <v>Slovenia</v>
      </c>
      <c r="C2695" t="s">
        <v>626</v>
      </c>
      <c r="D2695" t="s">
        <v>625</v>
      </c>
      <c r="E2695" t="s">
        <v>624</v>
      </c>
      <c r="F2695" t="s">
        <v>623</v>
      </c>
      <c r="G2695">
        <v>1998</v>
      </c>
      <c r="H2695" s="6">
        <v>39908.014030785002</v>
      </c>
      <c r="I2695" s="5">
        <f t="shared" si="42"/>
        <v>3.2856315815074311E-2</v>
      </c>
    </row>
    <row r="2696" spans="1:9" x14ac:dyDescent="0.2">
      <c r="A2696" t="s">
        <v>88</v>
      </c>
      <c r="B2696" t="str">
        <f>_xlfn.XLOOKUP(A2696,'Country Code &amp; Info'!A:A,'Country Code &amp; Info'!B:B)</f>
        <v>Slovenia</v>
      </c>
      <c r="C2696" t="s">
        <v>626</v>
      </c>
      <c r="D2696" t="s">
        <v>625</v>
      </c>
      <c r="E2696" t="s">
        <v>624</v>
      </c>
      <c r="F2696" t="s">
        <v>623</v>
      </c>
      <c r="G2696">
        <v>1999</v>
      </c>
      <c r="H2696" s="6">
        <v>42012.903970146399</v>
      </c>
      <c r="I2696" s="5">
        <f t="shared" si="42"/>
        <v>5.2743540125491872E-2</v>
      </c>
    </row>
    <row r="2697" spans="1:9" x14ac:dyDescent="0.2">
      <c r="A2697" t="s">
        <v>88</v>
      </c>
      <c r="B2697" t="str">
        <f>_xlfn.XLOOKUP(A2697,'Country Code &amp; Info'!A:A,'Country Code &amp; Info'!B:B)</f>
        <v>Slovenia</v>
      </c>
      <c r="C2697" t="s">
        <v>626</v>
      </c>
      <c r="D2697" t="s">
        <v>625</v>
      </c>
      <c r="E2697" t="s">
        <v>624</v>
      </c>
      <c r="F2697" t="s">
        <v>623</v>
      </c>
      <c r="G2697">
        <v>2000</v>
      </c>
      <c r="H2697" s="6">
        <v>43758.722386688998</v>
      </c>
      <c r="I2697" s="5">
        <f t="shared" si="42"/>
        <v>4.1554338109623279E-2</v>
      </c>
    </row>
    <row r="2698" spans="1:9" x14ac:dyDescent="0.2">
      <c r="A2698" t="s">
        <v>88</v>
      </c>
      <c r="B2698" t="str">
        <f>_xlfn.XLOOKUP(A2698,'Country Code &amp; Info'!A:A,'Country Code &amp; Info'!B:B)</f>
        <v>Slovenia</v>
      </c>
      <c r="C2698" t="s">
        <v>626</v>
      </c>
      <c r="D2698" t="s">
        <v>625</v>
      </c>
      <c r="E2698" t="s">
        <v>624</v>
      </c>
      <c r="F2698" t="s">
        <v>623</v>
      </c>
      <c r="G2698">
        <v>2001</v>
      </c>
      <c r="H2698" s="6">
        <v>45049.327020994999</v>
      </c>
      <c r="I2698" s="5">
        <f t="shared" si="42"/>
        <v>2.9493654382802381E-2</v>
      </c>
    </row>
    <row r="2699" spans="1:9" x14ac:dyDescent="0.2">
      <c r="A2699" t="s">
        <v>88</v>
      </c>
      <c r="B2699" t="str">
        <f>_xlfn.XLOOKUP(A2699,'Country Code &amp; Info'!A:A,'Country Code &amp; Info'!B:B)</f>
        <v>Slovenia</v>
      </c>
      <c r="C2699" t="s">
        <v>626</v>
      </c>
      <c r="D2699" t="s">
        <v>625</v>
      </c>
      <c r="E2699" t="s">
        <v>624</v>
      </c>
      <c r="F2699" t="s">
        <v>623</v>
      </c>
      <c r="G2699">
        <v>2002</v>
      </c>
      <c r="H2699" s="6">
        <v>46777.556772729702</v>
      </c>
      <c r="I2699" s="5">
        <f t="shared" si="42"/>
        <v>3.8363053701762739E-2</v>
      </c>
    </row>
    <row r="2700" spans="1:9" x14ac:dyDescent="0.2">
      <c r="A2700" t="s">
        <v>88</v>
      </c>
      <c r="B2700" t="str">
        <f>_xlfn.XLOOKUP(A2700,'Country Code &amp; Info'!A:A,'Country Code &amp; Info'!B:B)</f>
        <v>Slovenia</v>
      </c>
      <c r="C2700" t="s">
        <v>626</v>
      </c>
      <c r="D2700" t="s">
        <v>625</v>
      </c>
      <c r="E2700" t="s">
        <v>624</v>
      </c>
      <c r="F2700" t="s">
        <v>623</v>
      </c>
      <c r="G2700">
        <v>2003</v>
      </c>
      <c r="H2700" s="6">
        <v>48107.013840232103</v>
      </c>
      <c r="I2700" s="5">
        <f t="shared" si="42"/>
        <v>2.8420831681347014E-2</v>
      </c>
    </row>
    <row r="2701" spans="1:9" x14ac:dyDescent="0.2">
      <c r="A2701" t="s">
        <v>88</v>
      </c>
      <c r="B2701" t="str">
        <f>_xlfn.XLOOKUP(A2701,'Country Code &amp; Info'!A:A,'Country Code &amp; Info'!B:B)</f>
        <v>Slovenia</v>
      </c>
      <c r="C2701" t="s">
        <v>626</v>
      </c>
      <c r="D2701" t="s">
        <v>625</v>
      </c>
      <c r="E2701" t="s">
        <v>624</v>
      </c>
      <c r="F2701" t="s">
        <v>623</v>
      </c>
      <c r="G2701">
        <v>2004</v>
      </c>
      <c r="H2701" s="6">
        <v>50200.532674882103</v>
      </c>
      <c r="I2701" s="5">
        <f t="shared" si="42"/>
        <v>4.3517954400636327E-2</v>
      </c>
    </row>
    <row r="2702" spans="1:9" x14ac:dyDescent="0.2">
      <c r="A2702" t="s">
        <v>88</v>
      </c>
      <c r="B2702" t="str">
        <f>_xlfn.XLOOKUP(A2702,'Country Code &amp; Info'!A:A,'Country Code &amp; Info'!B:B)</f>
        <v>Slovenia</v>
      </c>
      <c r="C2702" t="s">
        <v>626</v>
      </c>
      <c r="D2702" t="s">
        <v>625</v>
      </c>
      <c r="E2702" t="s">
        <v>624</v>
      </c>
      <c r="F2702" t="s">
        <v>623</v>
      </c>
      <c r="G2702">
        <v>2005</v>
      </c>
      <c r="H2702" s="6">
        <v>52210.063729269299</v>
      </c>
      <c r="I2702" s="5">
        <f t="shared" si="42"/>
        <v>4.0030074330120957E-2</v>
      </c>
    </row>
    <row r="2703" spans="1:9" x14ac:dyDescent="0.2">
      <c r="A2703" t="s">
        <v>88</v>
      </c>
      <c r="B2703" t="str">
        <f>_xlfn.XLOOKUP(A2703,'Country Code &amp; Info'!A:A,'Country Code &amp; Info'!B:B)</f>
        <v>Slovenia</v>
      </c>
      <c r="C2703" t="s">
        <v>626</v>
      </c>
      <c r="D2703" t="s">
        <v>625</v>
      </c>
      <c r="E2703" t="s">
        <v>624</v>
      </c>
      <c r="F2703" t="s">
        <v>623</v>
      </c>
      <c r="G2703">
        <v>2006</v>
      </c>
      <c r="H2703" s="6">
        <v>55163.064469807498</v>
      </c>
      <c r="I2703" s="5">
        <f t="shared" si="42"/>
        <v>5.6559991113029895E-2</v>
      </c>
    </row>
    <row r="2704" spans="1:9" x14ac:dyDescent="0.2">
      <c r="A2704" t="s">
        <v>88</v>
      </c>
      <c r="B2704" t="str">
        <f>_xlfn.XLOOKUP(A2704,'Country Code &amp; Info'!A:A,'Country Code &amp; Info'!B:B)</f>
        <v>Slovenia</v>
      </c>
      <c r="C2704" t="s">
        <v>626</v>
      </c>
      <c r="D2704" t="s">
        <v>625</v>
      </c>
      <c r="E2704" t="s">
        <v>624</v>
      </c>
      <c r="F2704" t="s">
        <v>623</v>
      </c>
      <c r="G2704">
        <v>2007</v>
      </c>
      <c r="H2704" s="6">
        <v>58992.288959257399</v>
      </c>
      <c r="I2704" s="5">
        <f t="shared" si="42"/>
        <v>6.9416456940055493E-2</v>
      </c>
    </row>
    <row r="2705" spans="1:9" x14ac:dyDescent="0.2">
      <c r="A2705" t="s">
        <v>88</v>
      </c>
      <c r="B2705" t="str">
        <f>_xlfn.XLOOKUP(A2705,'Country Code &amp; Info'!A:A,'Country Code &amp; Info'!B:B)</f>
        <v>Slovenia</v>
      </c>
      <c r="C2705" t="s">
        <v>626</v>
      </c>
      <c r="D2705" t="s">
        <v>625</v>
      </c>
      <c r="E2705" t="s">
        <v>624</v>
      </c>
      <c r="F2705" t="s">
        <v>623</v>
      </c>
      <c r="G2705">
        <v>2008</v>
      </c>
      <c r="H2705" s="6">
        <v>60939.111295598203</v>
      </c>
      <c r="I2705" s="5">
        <f t="shared" si="42"/>
        <v>3.3001301876680156E-2</v>
      </c>
    </row>
    <row r="2706" spans="1:9" x14ac:dyDescent="0.2">
      <c r="A2706" t="s">
        <v>88</v>
      </c>
      <c r="B2706" t="str">
        <f>_xlfn.XLOOKUP(A2706,'Country Code &amp; Info'!A:A,'Country Code &amp; Info'!B:B)</f>
        <v>Slovenia</v>
      </c>
      <c r="C2706" t="s">
        <v>626</v>
      </c>
      <c r="D2706" t="s">
        <v>625</v>
      </c>
      <c r="E2706" t="s">
        <v>624</v>
      </c>
      <c r="F2706" t="s">
        <v>623</v>
      </c>
      <c r="G2706">
        <v>2009</v>
      </c>
      <c r="H2706" s="6">
        <v>56187.520253765397</v>
      </c>
      <c r="I2706" s="5">
        <f t="shared" si="42"/>
        <v>-7.7972765614913508E-2</v>
      </c>
    </row>
    <row r="2707" spans="1:9" x14ac:dyDescent="0.2">
      <c r="A2707" t="s">
        <v>88</v>
      </c>
      <c r="B2707" t="str">
        <f>_xlfn.XLOOKUP(A2707,'Country Code &amp; Info'!A:A,'Country Code &amp; Info'!B:B)</f>
        <v>Slovenia</v>
      </c>
      <c r="C2707" t="s">
        <v>626</v>
      </c>
      <c r="D2707" t="s">
        <v>625</v>
      </c>
      <c r="E2707" t="s">
        <v>624</v>
      </c>
      <c r="F2707" t="s">
        <v>623</v>
      </c>
      <c r="G2707">
        <v>2010</v>
      </c>
      <c r="H2707" s="6">
        <v>56882.984637742302</v>
      </c>
      <c r="I2707" s="5">
        <f t="shared" si="42"/>
        <v>1.2377559658014903E-2</v>
      </c>
    </row>
    <row r="2708" spans="1:9" x14ac:dyDescent="0.2">
      <c r="A2708" t="s">
        <v>88</v>
      </c>
      <c r="B2708" t="str">
        <f>_xlfn.XLOOKUP(A2708,'Country Code &amp; Info'!A:A,'Country Code &amp; Info'!B:B)</f>
        <v>Slovenia</v>
      </c>
      <c r="C2708" t="s">
        <v>626</v>
      </c>
      <c r="D2708" t="s">
        <v>625</v>
      </c>
      <c r="E2708" t="s">
        <v>624</v>
      </c>
      <c r="F2708" t="s">
        <v>623</v>
      </c>
      <c r="G2708">
        <v>2011</v>
      </c>
      <c r="H2708" s="6">
        <v>57252.363948031598</v>
      </c>
      <c r="I2708" s="5">
        <f t="shared" si="42"/>
        <v>6.4936696384987336E-3</v>
      </c>
    </row>
    <row r="2709" spans="1:9" x14ac:dyDescent="0.2">
      <c r="A2709" t="s">
        <v>88</v>
      </c>
      <c r="B2709" t="str">
        <f>_xlfn.XLOOKUP(A2709,'Country Code &amp; Info'!A:A,'Country Code &amp; Info'!B:B)</f>
        <v>Slovenia</v>
      </c>
      <c r="C2709" t="s">
        <v>626</v>
      </c>
      <c r="D2709" t="s">
        <v>625</v>
      </c>
      <c r="E2709" t="s">
        <v>624</v>
      </c>
      <c r="F2709" t="s">
        <v>623</v>
      </c>
      <c r="G2709">
        <v>2012</v>
      </c>
      <c r="H2709" s="6">
        <v>55723.965052653897</v>
      </c>
      <c r="I2709" s="5">
        <f t="shared" si="42"/>
        <v>-2.6695821621707028E-2</v>
      </c>
    </row>
    <row r="2710" spans="1:9" x14ac:dyDescent="0.2">
      <c r="A2710" t="s">
        <v>88</v>
      </c>
      <c r="B2710" t="str">
        <f>_xlfn.XLOOKUP(A2710,'Country Code &amp; Info'!A:A,'Country Code &amp; Info'!B:B)</f>
        <v>Slovenia</v>
      </c>
      <c r="C2710" t="s">
        <v>626</v>
      </c>
      <c r="D2710" t="s">
        <v>625</v>
      </c>
      <c r="E2710" t="s">
        <v>624</v>
      </c>
      <c r="F2710" t="s">
        <v>623</v>
      </c>
      <c r="G2710">
        <v>2013</v>
      </c>
      <c r="H2710" s="6">
        <v>55093.139183189604</v>
      </c>
      <c r="I2710" s="5">
        <f t="shared" si="42"/>
        <v>-1.1320548867407854E-2</v>
      </c>
    </row>
    <row r="2711" spans="1:9" x14ac:dyDescent="0.2">
      <c r="A2711" t="s">
        <v>88</v>
      </c>
      <c r="B2711" t="str">
        <f>_xlfn.XLOOKUP(A2711,'Country Code &amp; Info'!A:A,'Country Code &amp; Info'!B:B)</f>
        <v>Slovenia</v>
      </c>
      <c r="C2711" t="s">
        <v>626</v>
      </c>
      <c r="D2711" t="s">
        <v>625</v>
      </c>
      <c r="E2711" t="s">
        <v>624</v>
      </c>
      <c r="F2711" t="s">
        <v>623</v>
      </c>
      <c r="G2711">
        <v>2014</v>
      </c>
      <c r="H2711" s="6">
        <v>56734.471892618298</v>
      </c>
      <c r="I2711" s="5">
        <f t="shared" si="42"/>
        <v>2.9791962007666983E-2</v>
      </c>
    </row>
    <row r="2712" spans="1:9" x14ac:dyDescent="0.2">
      <c r="A2712" t="s">
        <v>88</v>
      </c>
      <c r="B2712" t="str">
        <f>_xlfn.XLOOKUP(A2712,'Country Code &amp; Info'!A:A,'Country Code &amp; Info'!B:B)</f>
        <v>Slovenia</v>
      </c>
      <c r="C2712" t="s">
        <v>626</v>
      </c>
      <c r="D2712" t="s">
        <v>625</v>
      </c>
      <c r="E2712" t="s">
        <v>624</v>
      </c>
      <c r="F2712" t="s">
        <v>623</v>
      </c>
      <c r="G2712">
        <v>2015</v>
      </c>
      <c r="H2712" s="6">
        <v>58016.048141052503</v>
      </c>
      <c r="I2712" s="5">
        <f t="shared" si="42"/>
        <v>2.2589022258986624E-2</v>
      </c>
    </row>
    <row r="2713" spans="1:9" x14ac:dyDescent="0.2">
      <c r="A2713" t="s">
        <v>88</v>
      </c>
      <c r="B2713" t="str">
        <f>_xlfn.XLOOKUP(A2713,'Country Code &amp; Info'!A:A,'Country Code &amp; Info'!B:B)</f>
        <v>Slovenia</v>
      </c>
      <c r="C2713" t="s">
        <v>626</v>
      </c>
      <c r="D2713" t="s">
        <v>625</v>
      </c>
      <c r="E2713" t="s">
        <v>624</v>
      </c>
      <c r="F2713" t="s">
        <v>623</v>
      </c>
      <c r="G2713">
        <v>2016</v>
      </c>
      <c r="H2713" s="6">
        <v>59842.599581539696</v>
      </c>
      <c r="I2713" s="5">
        <f t="shared" si="42"/>
        <v>3.1483554964763627E-2</v>
      </c>
    </row>
    <row r="2714" spans="1:9" x14ac:dyDescent="0.2">
      <c r="A2714" t="s">
        <v>88</v>
      </c>
      <c r="B2714" t="str">
        <f>_xlfn.XLOOKUP(A2714,'Country Code &amp; Info'!A:A,'Country Code &amp; Info'!B:B)</f>
        <v>Slovenia</v>
      </c>
      <c r="C2714" t="s">
        <v>626</v>
      </c>
      <c r="D2714" t="s">
        <v>625</v>
      </c>
      <c r="E2714" t="s">
        <v>624</v>
      </c>
      <c r="F2714" t="s">
        <v>623</v>
      </c>
      <c r="G2714">
        <v>2017</v>
      </c>
      <c r="H2714" s="6">
        <v>62835.213265076098</v>
      </c>
      <c r="I2714" s="5">
        <f t="shared" si="42"/>
        <v>5.0008082945306453E-2</v>
      </c>
    </row>
    <row r="2715" spans="1:9" x14ac:dyDescent="0.2">
      <c r="A2715" t="s">
        <v>88</v>
      </c>
      <c r="B2715" t="str">
        <f>_xlfn.XLOOKUP(A2715,'Country Code &amp; Info'!A:A,'Country Code &amp; Info'!B:B)</f>
        <v>Slovenia</v>
      </c>
      <c r="C2715" t="s">
        <v>626</v>
      </c>
      <c r="D2715" t="s">
        <v>625</v>
      </c>
      <c r="E2715" t="s">
        <v>624</v>
      </c>
      <c r="F2715" t="s">
        <v>623</v>
      </c>
      <c r="G2715">
        <v>2018</v>
      </c>
      <c r="H2715" s="6">
        <v>65947.5278020853</v>
      </c>
      <c r="I2715" s="5">
        <f t="shared" si="42"/>
        <v>4.9531375406965283E-2</v>
      </c>
    </row>
    <row r="2716" spans="1:9" x14ac:dyDescent="0.2">
      <c r="A2716" t="s">
        <v>88</v>
      </c>
      <c r="B2716" t="str">
        <f>_xlfn.XLOOKUP(A2716,'Country Code &amp; Info'!A:A,'Country Code &amp; Info'!B:B)</f>
        <v>Slovenia</v>
      </c>
      <c r="C2716" t="s">
        <v>626</v>
      </c>
      <c r="D2716" t="s">
        <v>625</v>
      </c>
      <c r="E2716" t="s">
        <v>624</v>
      </c>
      <c r="F2716" t="s">
        <v>623</v>
      </c>
      <c r="G2716">
        <v>2019</v>
      </c>
      <c r="H2716" s="6">
        <v>68548.737024905393</v>
      </c>
      <c r="I2716" s="5">
        <f t="shared" si="42"/>
        <v>3.9443619943215547E-2</v>
      </c>
    </row>
    <row r="2717" spans="1:9" x14ac:dyDescent="0.2">
      <c r="A2717" t="s">
        <v>88</v>
      </c>
      <c r="B2717" t="str">
        <f>_xlfn.XLOOKUP(A2717,'Country Code &amp; Info'!A:A,'Country Code &amp; Info'!B:B)</f>
        <v>Slovenia</v>
      </c>
      <c r="C2717" t="s">
        <v>626</v>
      </c>
      <c r="D2717" t="s">
        <v>625</v>
      </c>
      <c r="E2717" t="s">
        <v>624</v>
      </c>
      <c r="F2717" t="s">
        <v>623</v>
      </c>
      <c r="G2717">
        <v>2020</v>
      </c>
      <c r="H2717" s="6">
        <v>69257.929999999993</v>
      </c>
      <c r="I2717" s="5">
        <f t="shared" si="42"/>
        <v>1.0345821175916425E-2</v>
      </c>
    </row>
    <row r="2718" spans="1:9" x14ac:dyDescent="0.2">
      <c r="A2718" t="s">
        <v>88</v>
      </c>
      <c r="B2718" t="str">
        <f>_xlfn.XLOOKUP(A2718,'Country Code &amp; Info'!A:A,'Country Code &amp; Info'!B:B)</f>
        <v>Slovenia</v>
      </c>
      <c r="C2718" t="s">
        <v>626</v>
      </c>
      <c r="D2718" t="s">
        <v>625</v>
      </c>
      <c r="E2718" t="s">
        <v>624</v>
      </c>
      <c r="F2718" t="s">
        <v>623</v>
      </c>
      <c r="G2718">
        <v>2021</v>
      </c>
      <c r="H2718" s="6">
        <v>69639</v>
      </c>
      <c r="I2718" s="5">
        <f t="shared" si="42"/>
        <v>5.5021858146786506E-3</v>
      </c>
    </row>
    <row r="2719" spans="1:9" x14ac:dyDescent="0.2">
      <c r="A2719" t="s">
        <v>88</v>
      </c>
      <c r="B2719" t="str">
        <f>_xlfn.XLOOKUP(A2719,'Country Code &amp; Info'!A:A,'Country Code &amp; Info'!B:B)</f>
        <v>Slovenia</v>
      </c>
      <c r="C2719" t="s">
        <v>626</v>
      </c>
      <c r="D2719" t="s">
        <v>625</v>
      </c>
      <c r="E2719" t="s">
        <v>624</v>
      </c>
      <c r="F2719" t="s">
        <v>623</v>
      </c>
      <c r="G2719">
        <v>2022</v>
      </c>
      <c r="H2719" s="6">
        <v>70070.240000000005</v>
      </c>
      <c r="I2719" s="5">
        <f t="shared" si="42"/>
        <v>6.1925070721866593E-3</v>
      </c>
    </row>
    <row r="2720" spans="1:9" x14ac:dyDescent="0.2">
      <c r="A2720" t="s">
        <v>88</v>
      </c>
      <c r="B2720" t="str">
        <f>_xlfn.XLOOKUP(A2720,'Country Code &amp; Info'!A:A,'Country Code &amp; Info'!B:B)</f>
        <v>Slovenia</v>
      </c>
      <c r="C2720" t="s">
        <v>626</v>
      </c>
      <c r="D2720" t="s">
        <v>625</v>
      </c>
      <c r="E2720" t="s">
        <v>624</v>
      </c>
      <c r="F2720" t="s">
        <v>623</v>
      </c>
      <c r="G2720">
        <v>2023</v>
      </c>
      <c r="H2720" s="6">
        <v>70632.55</v>
      </c>
      <c r="I2720" s="5">
        <f t="shared" si="42"/>
        <v>8.0249475383558089E-3</v>
      </c>
    </row>
    <row r="2721" spans="1:9" x14ac:dyDescent="0.2">
      <c r="A2721" t="s">
        <v>88</v>
      </c>
      <c r="B2721" t="str">
        <f>_xlfn.XLOOKUP(A2721,'Country Code &amp; Info'!A:A,'Country Code &amp; Info'!B:B)</f>
        <v>Slovenia</v>
      </c>
      <c r="C2721" t="s">
        <v>626</v>
      </c>
      <c r="D2721" t="s">
        <v>625</v>
      </c>
      <c r="E2721" t="s">
        <v>624</v>
      </c>
      <c r="F2721" t="s">
        <v>623</v>
      </c>
      <c r="G2721">
        <v>2024</v>
      </c>
      <c r="H2721" s="6">
        <v>71324.679999999993</v>
      </c>
      <c r="I2721" s="5">
        <f t="shared" si="42"/>
        <v>9.7990232548590406E-3</v>
      </c>
    </row>
    <row r="2722" spans="1:9" x14ac:dyDescent="0.2">
      <c r="A2722" t="s">
        <v>88</v>
      </c>
      <c r="B2722" t="str">
        <f>_xlfn.XLOOKUP(A2722,'Country Code &amp; Info'!A:A,'Country Code &amp; Info'!B:B)</f>
        <v>Slovenia</v>
      </c>
      <c r="C2722" t="s">
        <v>626</v>
      </c>
      <c r="D2722" t="s">
        <v>625</v>
      </c>
      <c r="E2722" t="s">
        <v>624</v>
      </c>
      <c r="F2722" t="s">
        <v>623</v>
      </c>
      <c r="G2722">
        <v>2025</v>
      </c>
      <c r="H2722" s="6">
        <v>72113.83</v>
      </c>
      <c r="I2722" s="5">
        <f t="shared" si="42"/>
        <v>1.1064192646921267E-2</v>
      </c>
    </row>
    <row r="2723" spans="1:9" x14ac:dyDescent="0.2">
      <c r="A2723" t="s">
        <v>88</v>
      </c>
      <c r="B2723" t="str">
        <f>_xlfn.XLOOKUP(A2723,'Country Code &amp; Info'!A:A,'Country Code &amp; Info'!B:B)</f>
        <v>Slovenia</v>
      </c>
      <c r="C2723" t="s">
        <v>626</v>
      </c>
      <c r="D2723" t="s">
        <v>625</v>
      </c>
      <c r="E2723" t="s">
        <v>624</v>
      </c>
      <c r="F2723" t="s">
        <v>623</v>
      </c>
      <c r="G2723">
        <v>2026</v>
      </c>
      <c r="H2723" s="6">
        <v>72964.37</v>
      </c>
      <c r="I2723" s="5">
        <f t="shared" si="42"/>
        <v>1.179440892267114E-2</v>
      </c>
    </row>
    <row r="2724" spans="1:9" x14ac:dyDescent="0.2">
      <c r="A2724" t="s">
        <v>88</v>
      </c>
      <c r="B2724" t="str">
        <f>_xlfn.XLOOKUP(A2724,'Country Code &amp; Info'!A:A,'Country Code &amp; Info'!B:B)</f>
        <v>Slovenia</v>
      </c>
      <c r="C2724" t="s">
        <v>626</v>
      </c>
      <c r="D2724" t="s">
        <v>625</v>
      </c>
      <c r="E2724" t="s">
        <v>624</v>
      </c>
      <c r="F2724" t="s">
        <v>623</v>
      </c>
      <c r="G2724">
        <v>2027</v>
      </c>
      <c r="H2724" s="6">
        <v>73850.11</v>
      </c>
      <c r="I2724" s="5">
        <f t="shared" si="42"/>
        <v>1.2139349657922072E-2</v>
      </c>
    </row>
    <row r="2725" spans="1:9" x14ac:dyDescent="0.2">
      <c r="A2725" t="s">
        <v>88</v>
      </c>
      <c r="B2725" t="str">
        <f>_xlfn.XLOOKUP(A2725,'Country Code &amp; Info'!A:A,'Country Code &amp; Info'!B:B)</f>
        <v>Slovenia</v>
      </c>
      <c r="C2725" t="s">
        <v>626</v>
      </c>
      <c r="D2725" t="s">
        <v>625</v>
      </c>
      <c r="E2725" t="s">
        <v>624</v>
      </c>
      <c r="F2725" t="s">
        <v>623</v>
      </c>
      <c r="G2725">
        <v>2028</v>
      </c>
      <c r="H2725" s="6">
        <v>74763.62</v>
      </c>
      <c r="I2725" s="5">
        <f t="shared" si="42"/>
        <v>1.2369785231193253E-2</v>
      </c>
    </row>
    <row r="2726" spans="1:9" x14ac:dyDescent="0.2">
      <c r="A2726" t="s">
        <v>88</v>
      </c>
      <c r="B2726" t="str">
        <f>_xlfn.XLOOKUP(A2726,'Country Code &amp; Info'!A:A,'Country Code &amp; Info'!B:B)</f>
        <v>Slovenia</v>
      </c>
      <c r="C2726" t="s">
        <v>626</v>
      </c>
      <c r="D2726" t="s">
        <v>625</v>
      </c>
      <c r="E2726" t="s">
        <v>624</v>
      </c>
      <c r="F2726" t="s">
        <v>623</v>
      </c>
      <c r="G2726">
        <v>2029</v>
      </c>
      <c r="H2726" s="6">
        <v>75701.38</v>
      </c>
      <c r="I2726" s="5">
        <f t="shared" si="42"/>
        <v>1.2542998854255805E-2</v>
      </c>
    </row>
    <row r="2727" spans="1:9" x14ac:dyDescent="0.2">
      <c r="A2727" t="s">
        <v>88</v>
      </c>
      <c r="B2727" t="str">
        <f>_xlfn.XLOOKUP(A2727,'Country Code &amp; Info'!A:A,'Country Code &amp; Info'!B:B)</f>
        <v>Slovenia</v>
      </c>
      <c r="C2727" t="s">
        <v>626</v>
      </c>
      <c r="D2727" t="s">
        <v>625</v>
      </c>
      <c r="E2727" t="s">
        <v>624</v>
      </c>
      <c r="F2727" t="s">
        <v>623</v>
      </c>
      <c r="G2727">
        <v>2030</v>
      </c>
      <c r="H2727" s="6">
        <v>76659.5</v>
      </c>
      <c r="I2727" s="5">
        <f t="shared" si="42"/>
        <v>1.2656572442933056E-2</v>
      </c>
    </row>
    <row r="2728" spans="1:9" x14ac:dyDescent="0.2">
      <c r="A2728" t="s">
        <v>88</v>
      </c>
      <c r="B2728" t="str">
        <f>_xlfn.XLOOKUP(A2728,'Country Code &amp; Info'!A:A,'Country Code &amp; Info'!B:B)</f>
        <v>Slovenia</v>
      </c>
      <c r="C2728" t="s">
        <v>626</v>
      </c>
      <c r="D2728" t="s">
        <v>625</v>
      </c>
      <c r="E2728" t="s">
        <v>624</v>
      </c>
      <c r="F2728" t="s">
        <v>623</v>
      </c>
      <c r="G2728">
        <v>2031</v>
      </c>
      <c r="H2728" s="6">
        <v>77633.16</v>
      </c>
      <c r="I2728" s="5">
        <f t="shared" si="42"/>
        <v>1.2701100320247294E-2</v>
      </c>
    </row>
    <row r="2729" spans="1:9" x14ac:dyDescent="0.2">
      <c r="A2729" t="s">
        <v>88</v>
      </c>
      <c r="B2729" t="str">
        <f>_xlfn.XLOOKUP(A2729,'Country Code &amp; Info'!A:A,'Country Code &amp; Info'!B:B)</f>
        <v>Slovenia</v>
      </c>
      <c r="C2729" t="s">
        <v>626</v>
      </c>
      <c r="D2729" t="s">
        <v>625</v>
      </c>
      <c r="E2729" t="s">
        <v>624</v>
      </c>
      <c r="F2729" t="s">
        <v>623</v>
      </c>
      <c r="G2729">
        <v>2032</v>
      </c>
      <c r="H2729" s="6">
        <v>78625.789999999994</v>
      </c>
      <c r="I2729" s="5">
        <f t="shared" si="42"/>
        <v>1.2786159934749408E-2</v>
      </c>
    </row>
    <row r="2730" spans="1:9" x14ac:dyDescent="0.2">
      <c r="A2730" t="s">
        <v>88</v>
      </c>
      <c r="B2730" t="str">
        <f>_xlfn.XLOOKUP(A2730,'Country Code &amp; Info'!A:A,'Country Code &amp; Info'!B:B)</f>
        <v>Slovenia</v>
      </c>
      <c r="C2730" t="s">
        <v>626</v>
      </c>
      <c r="D2730" t="s">
        <v>625</v>
      </c>
      <c r="E2730" t="s">
        <v>624</v>
      </c>
      <c r="F2730" t="s">
        <v>623</v>
      </c>
      <c r="G2730">
        <v>2033</v>
      </c>
      <c r="H2730" s="6">
        <v>79635.289999999994</v>
      </c>
      <c r="I2730" s="5">
        <f t="shared" si="42"/>
        <v>1.283929865760336E-2</v>
      </c>
    </row>
    <row r="2731" spans="1:9" x14ac:dyDescent="0.2">
      <c r="A2731" t="s">
        <v>88</v>
      </c>
      <c r="B2731" t="str">
        <f>_xlfn.XLOOKUP(A2731,'Country Code &amp; Info'!A:A,'Country Code &amp; Info'!B:B)</f>
        <v>Slovenia</v>
      </c>
      <c r="C2731" t="s">
        <v>626</v>
      </c>
      <c r="D2731" t="s">
        <v>625</v>
      </c>
      <c r="E2731" t="s">
        <v>624</v>
      </c>
      <c r="F2731" t="s">
        <v>623</v>
      </c>
      <c r="G2731">
        <v>2034</v>
      </c>
      <c r="H2731" s="6">
        <v>80660.009999999995</v>
      </c>
      <c r="I2731" s="5">
        <f t="shared" si="42"/>
        <v>1.286766206288692E-2</v>
      </c>
    </row>
    <row r="2732" spans="1:9" x14ac:dyDescent="0.2">
      <c r="A2732" t="s">
        <v>88</v>
      </c>
      <c r="B2732" t="str">
        <f>_xlfn.XLOOKUP(A2732,'Country Code &amp; Info'!A:A,'Country Code &amp; Info'!B:B)</f>
        <v>Slovenia</v>
      </c>
      <c r="C2732" t="s">
        <v>626</v>
      </c>
      <c r="D2732" t="s">
        <v>625</v>
      </c>
      <c r="E2732" t="s">
        <v>624</v>
      </c>
      <c r="F2732" t="s">
        <v>623</v>
      </c>
      <c r="G2732">
        <v>2035</v>
      </c>
      <c r="H2732" s="6">
        <v>81698.240000000005</v>
      </c>
      <c r="I2732" s="5">
        <f t="shared" si="42"/>
        <v>1.2871682014421015E-2</v>
      </c>
    </row>
    <row r="2733" spans="1:9" x14ac:dyDescent="0.2">
      <c r="A2733" t="s">
        <v>88</v>
      </c>
      <c r="B2733" t="str">
        <f>_xlfn.XLOOKUP(A2733,'Country Code &amp; Info'!A:A,'Country Code &amp; Info'!B:B)</f>
        <v>Slovenia</v>
      </c>
      <c r="C2733" t="s">
        <v>626</v>
      </c>
      <c r="D2733" t="s">
        <v>625</v>
      </c>
      <c r="E2733" t="s">
        <v>624</v>
      </c>
      <c r="F2733" t="s">
        <v>623</v>
      </c>
      <c r="G2733">
        <v>2036</v>
      </c>
      <c r="H2733" s="6">
        <v>82748.06</v>
      </c>
      <c r="I2733" s="5">
        <f t="shared" si="42"/>
        <v>1.2849970819444723E-2</v>
      </c>
    </row>
    <row r="2734" spans="1:9" x14ac:dyDescent="0.2">
      <c r="A2734" t="s">
        <v>88</v>
      </c>
      <c r="B2734" t="str">
        <f>_xlfn.XLOOKUP(A2734,'Country Code &amp; Info'!A:A,'Country Code &amp; Info'!B:B)</f>
        <v>Slovenia</v>
      </c>
      <c r="C2734" t="s">
        <v>626</v>
      </c>
      <c r="D2734" t="s">
        <v>625</v>
      </c>
      <c r="E2734" t="s">
        <v>624</v>
      </c>
      <c r="F2734" t="s">
        <v>623</v>
      </c>
      <c r="G2734">
        <v>2037</v>
      </c>
      <c r="H2734" s="6">
        <v>83808.91</v>
      </c>
      <c r="I2734" s="5">
        <f t="shared" si="42"/>
        <v>1.2820240136143468E-2</v>
      </c>
    </row>
    <row r="2735" spans="1:9" x14ac:dyDescent="0.2">
      <c r="A2735" t="s">
        <v>88</v>
      </c>
      <c r="B2735" t="str">
        <f>_xlfn.XLOOKUP(A2735,'Country Code &amp; Info'!A:A,'Country Code &amp; Info'!B:B)</f>
        <v>Slovenia</v>
      </c>
      <c r="C2735" t="s">
        <v>626</v>
      </c>
      <c r="D2735" t="s">
        <v>625</v>
      </c>
      <c r="E2735" t="s">
        <v>624</v>
      </c>
      <c r="F2735" t="s">
        <v>623</v>
      </c>
      <c r="G2735">
        <v>2038</v>
      </c>
      <c r="H2735" s="6">
        <v>84882.28</v>
      </c>
      <c r="I2735" s="5">
        <f t="shared" si="42"/>
        <v>1.2807349481099184E-2</v>
      </c>
    </row>
    <row r="2736" spans="1:9" x14ac:dyDescent="0.2">
      <c r="A2736" t="s">
        <v>88</v>
      </c>
      <c r="B2736" t="str">
        <f>_xlfn.XLOOKUP(A2736,'Country Code &amp; Info'!A:A,'Country Code &amp; Info'!B:B)</f>
        <v>Slovenia</v>
      </c>
      <c r="C2736" t="s">
        <v>626</v>
      </c>
      <c r="D2736" t="s">
        <v>625</v>
      </c>
      <c r="E2736" t="s">
        <v>624</v>
      </c>
      <c r="F2736" t="s">
        <v>623</v>
      </c>
      <c r="G2736">
        <v>2039</v>
      </c>
      <c r="H2736" s="6">
        <v>85969.74</v>
      </c>
      <c r="I2736" s="5">
        <f t="shared" si="42"/>
        <v>1.2811390080473828E-2</v>
      </c>
    </row>
    <row r="2737" spans="1:9" x14ac:dyDescent="0.2">
      <c r="A2737" t="s">
        <v>88</v>
      </c>
      <c r="B2737" t="str">
        <f>_xlfn.XLOOKUP(A2737,'Country Code &amp; Info'!A:A,'Country Code &amp; Info'!B:B)</f>
        <v>Slovenia</v>
      </c>
      <c r="C2737" t="s">
        <v>626</v>
      </c>
      <c r="D2737" t="s">
        <v>625</v>
      </c>
      <c r="E2737" t="s">
        <v>624</v>
      </c>
      <c r="F2737" t="s">
        <v>623</v>
      </c>
      <c r="G2737">
        <v>2040</v>
      </c>
      <c r="H2737" s="6">
        <v>87074.03</v>
      </c>
      <c r="I2737" s="5">
        <f t="shared" si="42"/>
        <v>1.2845101078588828E-2</v>
      </c>
    </row>
    <row r="2738" spans="1:9" x14ac:dyDescent="0.2">
      <c r="A2738" t="s">
        <v>88</v>
      </c>
      <c r="B2738" t="str">
        <f>_xlfn.XLOOKUP(A2738,'Country Code &amp; Info'!A:A,'Country Code &amp; Info'!B:B)</f>
        <v>Slovenia</v>
      </c>
      <c r="C2738" t="s">
        <v>626</v>
      </c>
      <c r="D2738" t="s">
        <v>625</v>
      </c>
      <c r="E2738" t="s">
        <v>624</v>
      </c>
      <c r="F2738" t="s">
        <v>623</v>
      </c>
      <c r="G2738">
        <v>2041</v>
      </c>
      <c r="H2738" s="6">
        <v>88199.09</v>
      </c>
      <c r="I2738" s="5">
        <f t="shared" si="42"/>
        <v>1.2920729636609174E-2</v>
      </c>
    </row>
    <row r="2739" spans="1:9" x14ac:dyDescent="0.2">
      <c r="A2739" t="s">
        <v>88</v>
      </c>
      <c r="B2739" t="str">
        <f>_xlfn.XLOOKUP(A2739,'Country Code &amp; Info'!A:A,'Country Code &amp; Info'!B:B)</f>
        <v>Slovenia</v>
      </c>
      <c r="C2739" t="s">
        <v>626</v>
      </c>
      <c r="D2739" t="s">
        <v>625</v>
      </c>
      <c r="E2739" t="s">
        <v>624</v>
      </c>
      <c r="F2739" t="s">
        <v>623</v>
      </c>
      <c r="G2739">
        <v>2042</v>
      </c>
      <c r="H2739" s="6">
        <v>89349.75</v>
      </c>
      <c r="I2739" s="5">
        <f t="shared" si="42"/>
        <v>1.3046166349335309E-2</v>
      </c>
    </row>
    <row r="2740" spans="1:9" x14ac:dyDescent="0.2">
      <c r="A2740" t="s">
        <v>88</v>
      </c>
      <c r="B2740" t="str">
        <f>_xlfn.XLOOKUP(A2740,'Country Code &amp; Info'!A:A,'Country Code &amp; Info'!B:B)</f>
        <v>Slovenia</v>
      </c>
      <c r="C2740" t="s">
        <v>626</v>
      </c>
      <c r="D2740" t="s">
        <v>625</v>
      </c>
      <c r="E2740" t="s">
        <v>624</v>
      </c>
      <c r="F2740" t="s">
        <v>623</v>
      </c>
      <c r="G2740">
        <v>2043</v>
      </c>
      <c r="H2740" s="6">
        <v>90531.46</v>
      </c>
      <c r="I2740" s="5">
        <f t="shared" si="42"/>
        <v>1.3225666551949011E-2</v>
      </c>
    </row>
    <row r="2741" spans="1:9" x14ac:dyDescent="0.2">
      <c r="A2741" t="s">
        <v>88</v>
      </c>
      <c r="B2741" t="str">
        <f>_xlfn.XLOOKUP(A2741,'Country Code &amp; Info'!A:A,'Country Code &amp; Info'!B:B)</f>
        <v>Slovenia</v>
      </c>
      <c r="C2741" t="s">
        <v>626</v>
      </c>
      <c r="D2741" t="s">
        <v>625</v>
      </c>
      <c r="E2741" t="s">
        <v>624</v>
      </c>
      <c r="F2741" t="s">
        <v>623</v>
      </c>
      <c r="G2741">
        <v>2044</v>
      </c>
      <c r="H2741" s="6">
        <v>91749.440000000002</v>
      </c>
      <c r="I2741" s="5">
        <f t="shared" si="42"/>
        <v>1.3453665720181585E-2</v>
      </c>
    </row>
    <row r="2742" spans="1:9" x14ac:dyDescent="0.2">
      <c r="A2742" t="s">
        <v>88</v>
      </c>
      <c r="B2742" t="str">
        <f>_xlfn.XLOOKUP(A2742,'Country Code &amp; Info'!A:A,'Country Code &amp; Info'!B:B)</f>
        <v>Slovenia</v>
      </c>
      <c r="C2742" t="s">
        <v>626</v>
      </c>
      <c r="D2742" t="s">
        <v>625</v>
      </c>
      <c r="E2742" t="s">
        <v>624</v>
      </c>
      <c r="F2742" t="s">
        <v>623</v>
      </c>
      <c r="G2742">
        <v>2045</v>
      </c>
      <c r="H2742" s="6">
        <v>93008.54</v>
      </c>
      <c r="I2742" s="5">
        <f t="shared" si="42"/>
        <v>1.3723244523345279E-2</v>
      </c>
    </row>
    <row r="2743" spans="1:9" x14ac:dyDescent="0.2">
      <c r="A2743" t="s">
        <v>88</v>
      </c>
      <c r="B2743" t="str">
        <f>_xlfn.XLOOKUP(A2743,'Country Code &amp; Info'!A:A,'Country Code &amp; Info'!B:B)</f>
        <v>Slovenia</v>
      </c>
      <c r="C2743" t="s">
        <v>626</v>
      </c>
      <c r="D2743" t="s">
        <v>625</v>
      </c>
      <c r="E2743" t="s">
        <v>624</v>
      </c>
      <c r="F2743" t="s">
        <v>623</v>
      </c>
      <c r="G2743">
        <v>2046</v>
      </c>
      <c r="H2743" s="6">
        <v>94312.7</v>
      </c>
      <c r="I2743" s="5">
        <f t="shared" si="42"/>
        <v>1.4021938200513562E-2</v>
      </c>
    </row>
    <row r="2744" spans="1:9" x14ac:dyDescent="0.2">
      <c r="A2744" t="s">
        <v>88</v>
      </c>
      <c r="B2744" t="str">
        <f>_xlfn.XLOOKUP(A2744,'Country Code &amp; Info'!A:A,'Country Code &amp; Info'!B:B)</f>
        <v>Slovenia</v>
      </c>
      <c r="C2744" t="s">
        <v>626</v>
      </c>
      <c r="D2744" t="s">
        <v>625</v>
      </c>
      <c r="E2744" t="s">
        <v>624</v>
      </c>
      <c r="F2744" t="s">
        <v>623</v>
      </c>
      <c r="G2744">
        <v>2047</v>
      </c>
      <c r="H2744" s="6">
        <v>95666</v>
      </c>
      <c r="I2744" s="5">
        <f t="shared" si="42"/>
        <v>1.4349074939006057E-2</v>
      </c>
    </row>
    <row r="2745" spans="1:9" x14ac:dyDescent="0.2">
      <c r="A2745" t="s">
        <v>88</v>
      </c>
      <c r="B2745" t="str">
        <f>_xlfn.XLOOKUP(A2745,'Country Code &amp; Info'!A:A,'Country Code &amp; Info'!B:B)</f>
        <v>Slovenia</v>
      </c>
      <c r="C2745" t="s">
        <v>626</v>
      </c>
      <c r="D2745" t="s">
        <v>625</v>
      </c>
      <c r="E2745" t="s">
        <v>624</v>
      </c>
      <c r="F2745" t="s">
        <v>623</v>
      </c>
      <c r="G2745">
        <v>2048</v>
      </c>
      <c r="H2745" s="6">
        <v>97073.15</v>
      </c>
      <c r="I2745" s="5">
        <f t="shared" si="42"/>
        <v>1.4708987519076677E-2</v>
      </c>
    </row>
    <row r="2746" spans="1:9" x14ac:dyDescent="0.2">
      <c r="A2746" t="s">
        <v>88</v>
      </c>
      <c r="B2746" t="str">
        <f>_xlfn.XLOOKUP(A2746,'Country Code &amp; Info'!A:A,'Country Code &amp; Info'!B:B)</f>
        <v>Slovenia</v>
      </c>
      <c r="C2746" t="s">
        <v>626</v>
      </c>
      <c r="D2746" t="s">
        <v>625</v>
      </c>
      <c r="E2746" t="s">
        <v>624</v>
      </c>
      <c r="F2746" t="s">
        <v>623</v>
      </c>
      <c r="G2746">
        <v>2049</v>
      </c>
      <c r="H2746" s="6">
        <v>98540.4</v>
      </c>
      <c r="I2746" s="5">
        <f t="shared" si="42"/>
        <v>1.5114890162727823E-2</v>
      </c>
    </row>
    <row r="2747" spans="1:9" x14ac:dyDescent="0.2">
      <c r="A2747" t="s">
        <v>88</v>
      </c>
      <c r="B2747" t="str">
        <f>_xlfn.XLOOKUP(A2747,'Country Code &amp; Info'!A:A,'Country Code &amp; Info'!B:B)</f>
        <v>Slovenia</v>
      </c>
      <c r="C2747" t="s">
        <v>626</v>
      </c>
      <c r="D2747" t="s">
        <v>625</v>
      </c>
      <c r="E2747" t="s">
        <v>624</v>
      </c>
      <c r="F2747" t="s">
        <v>623</v>
      </c>
      <c r="G2747">
        <v>2050</v>
      </c>
      <c r="H2747" s="6">
        <v>100075</v>
      </c>
      <c r="I2747" s="5">
        <f t="shared" si="42"/>
        <v>1.5573308003620889E-2</v>
      </c>
    </row>
    <row r="2748" spans="1:9" x14ac:dyDescent="0.2">
      <c r="A2748" t="s">
        <v>88</v>
      </c>
      <c r="B2748" t="str">
        <f>_xlfn.XLOOKUP(A2748,'Country Code &amp; Info'!A:A,'Country Code &amp; Info'!B:B)</f>
        <v>Slovenia</v>
      </c>
      <c r="C2748" t="s">
        <v>626</v>
      </c>
      <c r="D2748" t="s">
        <v>625</v>
      </c>
      <c r="E2748" t="s">
        <v>624</v>
      </c>
      <c r="F2748" t="s">
        <v>623</v>
      </c>
      <c r="G2748">
        <v>2051</v>
      </c>
      <c r="H2748" s="6">
        <v>101682.4</v>
      </c>
      <c r="I2748" s="5">
        <f t="shared" si="42"/>
        <v>1.6061953534848739E-2</v>
      </c>
    </row>
    <row r="2749" spans="1:9" x14ac:dyDescent="0.2">
      <c r="A2749" t="s">
        <v>88</v>
      </c>
      <c r="B2749" t="str">
        <f>_xlfn.XLOOKUP(A2749,'Country Code &amp; Info'!A:A,'Country Code &amp; Info'!B:B)</f>
        <v>Slovenia</v>
      </c>
      <c r="C2749" t="s">
        <v>626</v>
      </c>
      <c r="D2749" t="s">
        <v>625</v>
      </c>
      <c r="E2749" t="s">
        <v>624</v>
      </c>
      <c r="F2749" t="s">
        <v>623</v>
      </c>
      <c r="G2749">
        <v>2052</v>
      </c>
      <c r="H2749" s="6">
        <v>103367.1</v>
      </c>
      <c r="I2749" s="5">
        <f t="shared" si="42"/>
        <v>1.65682556666642E-2</v>
      </c>
    </row>
    <row r="2750" spans="1:9" x14ac:dyDescent="0.2">
      <c r="A2750" t="s">
        <v>88</v>
      </c>
      <c r="B2750" t="str">
        <f>_xlfn.XLOOKUP(A2750,'Country Code &amp; Info'!A:A,'Country Code &amp; Info'!B:B)</f>
        <v>Slovenia</v>
      </c>
      <c r="C2750" t="s">
        <v>626</v>
      </c>
      <c r="D2750" t="s">
        <v>625</v>
      </c>
      <c r="E2750" t="s">
        <v>624</v>
      </c>
      <c r="F2750" t="s">
        <v>623</v>
      </c>
      <c r="G2750">
        <v>2053</v>
      </c>
      <c r="H2750" s="6">
        <v>105131.9</v>
      </c>
      <c r="I2750" s="5">
        <f t="shared" si="42"/>
        <v>1.7073130618929788E-2</v>
      </c>
    </row>
    <row r="2751" spans="1:9" x14ac:dyDescent="0.2">
      <c r="A2751" t="s">
        <v>88</v>
      </c>
      <c r="B2751" t="str">
        <f>_xlfn.XLOOKUP(A2751,'Country Code &amp; Info'!A:A,'Country Code &amp; Info'!B:B)</f>
        <v>Slovenia</v>
      </c>
      <c r="C2751" t="s">
        <v>626</v>
      </c>
      <c r="D2751" t="s">
        <v>625</v>
      </c>
      <c r="E2751" t="s">
        <v>624</v>
      </c>
      <c r="F2751" t="s">
        <v>623</v>
      </c>
      <c r="G2751">
        <v>2054</v>
      </c>
      <c r="H2751" s="6">
        <v>106977.9</v>
      </c>
      <c r="I2751" s="5">
        <f t="shared" si="42"/>
        <v>1.7558895064200275E-2</v>
      </c>
    </row>
    <row r="2752" spans="1:9" x14ac:dyDescent="0.2">
      <c r="A2752" t="s">
        <v>88</v>
      </c>
      <c r="B2752" t="str">
        <f>_xlfn.XLOOKUP(A2752,'Country Code &amp; Info'!A:A,'Country Code &amp; Info'!B:B)</f>
        <v>Slovenia</v>
      </c>
      <c r="C2752" t="s">
        <v>626</v>
      </c>
      <c r="D2752" t="s">
        <v>625</v>
      </c>
      <c r="E2752" t="s">
        <v>624</v>
      </c>
      <c r="F2752" t="s">
        <v>623</v>
      </c>
      <c r="G2752">
        <v>2055</v>
      </c>
      <c r="H2752" s="6">
        <v>108905.60000000001</v>
      </c>
      <c r="I2752" s="5">
        <f t="shared" si="42"/>
        <v>1.8019609657695668E-2</v>
      </c>
    </row>
    <row r="2753" spans="1:9" x14ac:dyDescent="0.2">
      <c r="A2753" t="s">
        <v>88</v>
      </c>
      <c r="B2753" t="str">
        <f>_xlfn.XLOOKUP(A2753,'Country Code &amp; Info'!A:A,'Country Code &amp; Info'!B:B)</f>
        <v>Slovenia</v>
      </c>
      <c r="C2753" t="s">
        <v>626</v>
      </c>
      <c r="D2753" t="s">
        <v>625</v>
      </c>
      <c r="E2753" t="s">
        <v>624</v>
      </c>
      <c r="F2753" t="s">
        <v>623</v>
      </c>
      <c r="G2753">
        <v>2056</v>
      </c>
      <c r="H2753" s="6">
        <v>110914.6</v>
      </c>
      <c r="I2753" s="5">
        <f t="shared" si="42"/>
        <v>1.8447168924279334E-2</v>
      </c>
    </row>
    <row r="2754" spans="1:9" x14ac:dyDescent="0.2">
      <c r="A2754" t="s">
        <v>88</v>
      </c>
      <c r="B2754" t="str">
        <f>_xlfn.XLOOKUP(A2754,'Country Code &amp; Info'!A:A,'Country Code &amp; Info'!B:B)</f>
        <v>Slovenia</v>
      </c>
      <c r="C2754" t="s">
        <v>626</v>
      </c>
      <c r="D2754" t="s">
        <v>625</v>
      </c>
      <c r="E2754" t="s">
        <v>624</v>
      </c>
      <c r="F2754" t="s">
        <v>623</v>
      </c>
      <c r="G2754">
        <v>2057</v>
      </c>
      <c r="H2754" s="6">
        <v>112992.7</v>
      </c>
      <c r="I2754" s="5">
        <f t="shared" si="42"/>
        <v>1.8736036554249713E-2</v>
      </c>
    </row>
    <row r="2755" spans="1:9" x14ac:dyDescent="0.2">
      <c r="A2755" t="s">
        <v>88</v>
      </c>
      <c r="B2755" t="str">
        <f>_xlfn.XLOOKUP(A2755,'Country Code &amp; Info'!A:A,'Country Code &amp; Info'!B:B)</f>
        <v>Slovenia</v>
      </c>
      <c r="C2755" t="s">
        <v>626</v>
      </c>
      <c r="D2755" t="s">
        <v>625</v>
      </c>
      <c r="E2755" t="s">
        <v>624</v>
      </c>
      <c r="F2755" t="s">
        <v>623</v>
      </c>
      <c r="G2755">
        <v>2058</v>
      </c>
      <c r="H2755" s="6">
        <v>115137.4</v>
      </c>
      <c r="I2755" s="5">
        <f t="shared" ref="I2755:I2818" si="43">IF(A2755=A2754, H2755/H2754-1, 0)</f>
        <v>1.89808722156386E-2</v>
      </c>
    </row>
    <row r="2756" spans="1:9" x14ac:dyDescent="0.2">
      <c r="A2756" t="s">
        <v>88</v>
      </c>
      <c r="B2756" t="str">
        <f>_xlfn.XLOOKUP(A2756,'Country Code &amp; Info'!A:A,'Country Code &amp; Info'!B:B)</f>
        <v>Slovenia</v>
      </c>
      <c r="C2756" t="s">
        <v>626</v>
      </c>
      <c r="D2756" t="s">
        <v>625</v>
      </c>
      <c r="E2756" t="s">
        <v>624</v>
      </c>
      <c r="F2756" t="s">
        <v>623</v>
      </c>
      <c r="G2756">
        <v>2059</v>
      </c>
      <c r="H2756" s="6">
        <v>117343.4</v>
      </c>
      <c r="I2756" s="5">
        <f t="shared" si="43"/>
        <v>1.9159716998994325E-2</v>
      </c>
    </row>
    <row r="2757" spans="1:9" x14ac:dyDescent="0.2">
      <c r="A2757" t="s">
        <v>88</v>
      </c>
      <c r="B2757" t="str">
        <f>_xlfn.XLOOKUP(A2757,'Country Code &amp; Info'!A:A,'Country Code &amp; Info'!B:B)</f>
        <v>Slovenia</v>
      </c>
      <c r="C2757" t="s">
        <v>626</v>
      </c>
      <c r="D2757" t="s">
        <v>625</v>
      </c>
      <c r="E2757" t="s">
        <v>624</v>
      </c>
      <c r="F2757" t="s">
        <v>623</v>
      </c>
      <c r="G2757">
        <v>2060</v>
      </c>
      <c r="H2757" s="6">
        <v>119604.1</v>
      </c>
      <c r="I2757" s="5">
        <f t="shared" si="43"/>
        <v>1.9265676637970408E-2</v>
      </c>
    </row>
    <row r="2758" spans="1:9" x14ac:dyDescent="0.2">
      <c r="A2758" t="s">
        <v>6</v>
      </c>
      <c r="B2758" t="str">
        <f>_xlfn.XLOOKUP(A2758,'Country Code &amp; Info'!A:A,'Country Code &amp; Info'!B:B)</f>
        <v>South Africa</v>
      </c>
      <c r="C2758" t="s">
        <v>626</v>
      </c>
      <c r="D2758" t="s">
        <v>625</v>
      </c>
      <c r="E2758" t="s">
        <v>624</v>
      </c>
      <c r="F2758" t="s">
        <v>623</v>
      </c>
      <c r="G2758">
        <v>1990</v>
      </c>
      <c r="H2758" s="6">
        <v>356773.457155757</v>
      </c>
      <c r="I2758" s="5">
        <f t="shared" si="43"/>
        <v>0</v>
      </c>
    </row>
    <row r="2759" spans="1:9" x14ac:dyDescent="0.2">
      <c r="A2759" t="s">
        <v>6</v>
      </c>
      <c r="B2759" t="str">
        <f>_xlfn.XLOOKUP(A2759,'Country Code &amp; Info'!A:A,'Country Code &amp; Info'!B:B)</f>
        <v>South Africa</v>
      </c>
      <c r="C2759" t="s">
        <v>626</v>
      </c>
      <c r="D2759" t="s">
        <v>625</v>
      </c>
      <c r="E2759" t="s">
        <v>624</v>
      </c>
      <c r="F2759" t="s">
        <v>623</v>
      </c>
      <c r="G2759">
        <v>1991</v>
      </c>
      <c r="H2759" s="6">
        <v>353140.58786053001</v>
      </c>
      <c r="I2759" s="5">
        <f t="shared" si="43"/>
        <v>-1.0182566057992837E-2</v>
      </c>
    </row>
    <row r="2760" spans="1:9" x14ac:dyDescent="0.2">
      <c r="A2760" t="s">
        <v>6</v>
      </c>
      <c r="B2760" t="str">
        <f>_xlfn.XLOOKUP(A2760,'Country Code &amp; Info'!A:A,'Country Code &amp; Info'!B:B)</f>
        <v>South Africa</v>
      </c>
      <c r="C2760" t="s">
        <v>626</v>
      </c>
      <c r="D2760" t="s">
        <v>625</v>
      </c>
      <c r="E2760" t="s">
        <v>624</v>
      </c>
      <c r="F2760" t="s">
        <v>623</v>
      </c>
      <c r="G2760">
        <v>1992</v>
      </c>
      <c r="H2760" s="6">
        <v>345593.85201315797</v>
      </c>
      <c r="I2760" s="5">
        <f t="shared" si="43"/>
        <v>-2.1370344012545339E-2</v>
      </c>
    </row>
    <row r="2761" spans="1:9" x14ac:dyDescent="0.2">
      <c r="A2761" t="s">
        <v>6</v>
      </c>
      <c r="B2761" t="str">
        <f>_xlfn.XLOOKUP(A2761,'Country Code &amp; Info'!A:A,'Country Code &amp; Info'!B:B)</f>
        <v>South Africa</v>
      </c>
      <c r="C2761" t="s">
        <v>626</v>
      </c>
      <c r="D2761" t="s">
        <v>625</v>
      </c>
      <c r="E2761" t="s">
        <v>624</v>
      </c>
      <c r="F2761" t="s">
        <v>623</v>
      </c>
      <c r="G2761">
        <v>1993</v>
      </c>
      <c r="H2761" s="6">
        <v>349856.91983580298</v>
      </c>
      <c r="I2761" s="5">
        <f t="shared" si="43"/>
        <v>1.2335485130339441E-2</v>
      </c>
    </row>
    <row r="2762" spans="1:9" x14ac:dyDescent="0.2">
      <c r="A2762" t="s">
        <v>6</v>
      </c>
      <c r="B2762" t="str">
        <f>_xlfn.XLOOKUP(A2762,'Country Code &amp; Info'!A:A,'Country Code &amp; Info'!B:B)</f>
        <v>South Africa</v>
      </c>
      <c r="C2762" t="s">
        <v>626</v>
      </c>
      <c r="D2762" t="s">
        <v>625</v>
      </c>
      <c r="E2762" t="s">
        <v>624</v>
      </c>
      <c r="F2762" t="s">
        <v>623</v>
      </c>
      <c r="G2762">
        <v>1994</v>
      </c>
      <c r="H2762" s="6">
        <v>361171.66511043999</v>
      </c>
      <c r="I2762" s="5">
        <f t="shared" si="43"/>
        <v>3.2341064684235254E-2</v>
      </c>
    </row>
    <row r="2763" spans="1:9" x14ac:dyDescent="0.2">
      <c r="A2763" t="s">
        <v>6</v>
      </c>
      <c r="B2763" t="str">
        <f>_xlfn.XLOOKUP(A2763,'Country Code &amp; Info'!A:A,'Country Code &amp; Info'!B:B)</f>
        <v>South Africa</v>
      </c>
      <c r="C2763" t="s">
        <v>626</v>
      </c>
      <c r="D2763" t="s">
        <v>625</v>
      </c>
      <c r="E2763" t="s">
        <v>624</v>
      </c>
      <c r="F2763" t="s">
        <v>623</v>
      </c>
      <c r="G2763">
        <v>1995</v>
      </c>
      <c r="H2763" s="6">
        <v>372424.58410257398</v>
      </c>
      <c r="I2763" s="5">
        <f t="shared" si="43"/>
        <v>3.1156704911203592E-2</v>
      </c>
    </row>
    <row r="2764" spans="1:9" x14ac:dyDescent="0.2">
      <c r="A2764" t="s">
        <v>6</v>
      </c>
      <c r="B2764" t="str">
        <f>_xlfn.XLOOKUP(A2764,'Country Code &amp; Info'!A:A,'Country Code &amp; Info'!B:B)</f>
        <v>South Africa</v>
      </c>
      <c r="C2764" t="s">
        <v>626</v>
      </c>
      <c r="D2764" t="s">
        <v>625</v>
      </c>
      <c r="E2764" t="s">
        <v>624</v>
      </c>
      <c r="F2764" t="s">
        <v>623</v>
      </c>
      <c r="G2764">
        <v>1996</v>
      </c>
      <c r="H2764" s="6">
        <v>388463.77986352902</v>
      </c>
      <c r="I2764" s="5">
        <f t="shared" si="43"/>
        <v>4.306696293856227E-2</v>
      </c>
    </row>
    <row r="2765" spans="1:9" x14ac:dyDescent="0.2">
      <c r="A2765" t="s">
        <v>6</v>
      </c>
      <c r="B2765" t="str">
        <f>_xlfn.XLOOKUP(A2765,'Country Code &amp; Info'!A:A,'Country Code &amp; Info'!B:B)</f>
        <v>South Africa</v>
      </c>
      <c r="C2765" t="s">
        <v>626</v>
      </c>
      <c r="D2765" t="s">
        <v>625</v>
      </c>
      <c r="E2765" t="s">
        <v>624</v>
      </c>
      <c r="F2765" t="s">
        <v>623</v>
      </c>
      <c r="G2765">
        <v>1997</v>
      </c>
      <c r="H2765" s="6">
        <v>398745.72072320501</v>
      </c>
      <c r="I2765" s="5">
        <f t="shared" si="43"/>
        <v>2.6468209888932615E-2</v>
      </c>
    </row>
    <row r="2766" spans="1:9" x14ac:dyDescent="0.2">
      <c r="A2766" t="s">
        <v>6</v>
      </c>
      <c r="B2766" t="str">
        <f>_xlfn.XLOOKUP(A2766,'Country Code &amp; Info'!A:A,'Country Code &amp; Info'!B:B)</f>
        <v>South Africa</v>
      </c>
      <c r="C2766" t="s">
        <v>626</v>
      </c>
      <c r="D2766" t="s">
        <v>625</v>
      </c>
      <c r="E2766" t="s">
        <v>624</v>
      </c>
      <c r="F2766" t="s">
        <v>623</v>
      </c>
      <c r="G2766">
        <v>1998</v>
      </c>
      <c r="H2766" s="6">
        <v>400808.70632183802</v>
      </c>
      <c r="I2766" s="5">
        <f t="shared" si="43"/>
        <v>5.1736871179242083E-3</v>
      </c>
    </row>
    <row r="2767" spans="1:9" x14ac:dyDescent="0.2">
      <c r="A2767" t="s">
        <v>6</v>
      </c>
      <c r="B2767" t="str">
        <f>_xlfn.XLOOKUP(A2767,'Country Code &amp; Info'!A:A,'Country Code &amp; Info'!B:B)</f>
        <v>South Africa</v>
      </c>
      <c r="C2767" t="s">
        <v>626</v>
      </c>
      <c r="D2767" t="s">
        <v>625</v>
      </c>
      <c r="E2767" t="s">
        <v>624</v>
      </c>
      <c r="F2767" t="s">
        <v>623</v>
      </c>
      <c r="G2767">
        <v>1999</v>
      </c>
      <c r="H2767" s="6">
        <v>410260.263316155</v>
      </c>
      <c r="I2767" s="5">
        <f t="shared" si="43"/>
        <v>2.3581216788059578E-2</v>
      </c>
    </row>
    <row r="2768" spans="1:9" x14ac:dyDescent="0.2">
      <c r="A2768" t="s">
        <v>6</v>
      </c>
      <c r="B2768" t="str">
        <f>_xlfn.XLOOKUP(A2768,'Country Code &amp; Info'!A:A,'Country Code &amp; Info'!B:B)</f>
        <v>South Africa</v>
      </c>
      <c r="C2768" t="s">
        <v>626</v>
      </c>
      <c r="D2768" t="s">
        <v>625</v>
      </c>
      <c r="E2768" t="s">
        <v>624</v>
      </c>
      <c r="F2768" t="s">
        <v>623</v>
      </c>
      <c r="G2768">
        <v>2000</v>
      </c>
      <c r="H2768" s="6">
        <v>427304.768749098</v>
      </c>
      <c r="I2768" s="5">
        <f t="shared" si="43"/>
        <v>4.1545591803533233E-2</v>
      </c>
    </row>
    <row r="2769" spans="1:9" x14ac:dyDescent="0.2">
      <c r="A2769" t="s">
        <v>6</v>
      </c>
      <c r="B2769" t="str">
        <f>_xlfn.XLOOKUP(A2769,'Country Code &amp; Info'!A:A,'Country Code &amp; Info'!B:B)</f>
        <v>South Africa</v>
      </c>
      <c r="C2769" t="s">
        <v>626</v>
      </c>
      <c r="D2769" t="s">
        <v>625</v>
      </c>
      <c r="E2769" t="s">
        <v>624</v>
      </c>
      <c r="F2769" t="s">
        <v>623</v>
      </c>
      <c r="G2769">
        <v>2001</v>
      </c>
      <c r="H2769" s="6">
        <v>438993.521225137</v>
      </c>
      <c r="I2769" s="5">
        <f t="shared" si="43"/>
        <v>2.7354603390589149E-2</v>
      </c>
    </row>
    <row r="2770" spans="1:9" x14ac:dyDescent="0.2">
      <c r="A2770" t="s">
        <v>6</v>
      </c>
      <c r="B2770" t="str">
        <f>_xlfn.XLOOKUP(A2770,'Country Code &amp; Info'!A:A,'Country Code &amp; Info'!B:B)</f>
        <v>South Africa</v>
      </c>
      <c r="C2770" t="s">
        <v>626</v>
      </c>
      <c r="D2770" t="s">
        <v>625</v>
      </c>
      <c r="E2770" t="s">
        <v>624</v>
      </c>
      <c r="F2770" t="s">
        <v>623</v>
      </c>
      <c r="G2770">
        <v>2002</v>
      </c>
      <c r="H2770" s="6">
        <v>455095.051519659</v>
      </c>
      <c r="I2770" s="5">
        <f t="shared" si="43"/>
        <v>3.6678286844840091E-2</v>
      </c>
    </row>
    <row r="2771" spans="1:9" x14ac:dyDescent="0.2">
      <c r="A2771" t="s">
        <v>6</v>
      </c>
      <c r="B2771" t="str">
        <f>_xlfn.XLOOKUP(A2771,'Country Code &amp; Info'!A:A,'Country Code &amp; Info'!B:B)</f>
        <v>South Africa</v>
      </c>
      <c r="C2771" t="s">
        <v>626</v>
      </c>
      <c r="D2771" t="s">
        <v>625</v>
      </c>
      <c r="E2771" t="s">
        <v>624</v>
      </c>
      <c r="F2771" t="s">
        <v>623</v>
      </c>
      <c r="G2771">
        <v>2003</v>
      </c>
      <c r="H2771" s="6">
        <v>468516.142220154</v>
      </c>
      <c r="I2771" s="5">
        <f t="shared" si="43"/>
        <v>2.9490741891565531E-2</v>
      </c>
    </row>
    <row r="2772" spans="1:9" x14ac:dyDescent="0.2">
      <c r="A2772" t="s">
        <v>6</v>
      </c>
      <c r="B2772" t="str">
        <f>_xlfn.XLOOKUP(A2772,'Country Code &amp; Info'!A:A,'Country Code &amp; Info'!B:B)</f>
        <v>South Africa</v>
      </c>
      <c r="C2772" t="s">
        <v>626</v>
      </c>
      <c r="D2772" t="s">
        <v>625</v>
      </c>
      <c r="E2772" t="s">
        <v>624</v>
      </c>
      <c r="F2772" t="s">
        <v>623</v>
      </c>
      <c r="G2772">
        <v>2004</v>
      </c>
      <c r="H2772" s="6">
        <v>489854.91006785101</v>
      </c>
      <c r="I2772" s="5">
        <f t="shared" si="43"/>
        <v>4.5545427200393007E-2</v>
      </c>
    </row>
    <row r="2773" spans="1:9" x14ac:dyDescent="0.2">
      <c r="A2773" t="s">
        <v>6</v>
      </c>
      <c r="B2773" t="str">
        <f>_xlfn.XLOOKUP(A2773,'Country Code &amp; Info'!A:A,'Country Code &amp; Info'!B:B)</f>
        <v>South Africa</v>
      </c>
      <c r="C2773" t="s">
        <v>626</v>
      </c>
      <c r="D2773" t="s">
        <v>625</v>
      </c>
      <c r="E2773" t="s">
        <v>624</v>
      </c>
      <c r="F2773" t="s">
        <v>623</v>
      </c>
      <c r="G2773">
        <v>2005</v>
      </c>
      <c r="H2773" s="6">
        <v>515705.127486051</v>
      </c>
      <c r="I2773" s="5">
        <f t="shared" si="43"/>
        <v>5.2771171395667782E-2</v>
      </c>
    </row>
    <row r="2774" spans="1:9" x14ac:dyDescent="0.2">
      <c r="A2774" t="s">
        <v>6</v>
      </c>
      <c r="B2774" t="str">
        <f>_xlfn.XLOOKUP(A2774,'Country Code &amp; Info'!A:A,'Country Code &amp; Info'!B:B)</f>
        <v>South Africa</v>
      </c>
      <c r="C2774" t="s">
        <v>626</v>
      </c>
      <c r="D2774" t="s">
        <v>625</v>
      </c>
      <c r="E2774" t="s">
        <v>624</v>
      </c>
      <c r="F2774" t="s">
        <v>623</v>
      </c>
      <c r="G2774">
        <v>2006</v>
      </c>
      <c r="H2774" s="6">
        <v>544603.58338562201</v>
      </c>
      <c r="I2774" s="5">
        <f t="shared" si="43"/>
        <v>5.6036782182959044E-2</v>
      </c>
    </row>
    <row r="2775" spans="1:9" x14ac:dyDescent="0.2">
      <c r="A2775" t="s">
        <v>6</v>
      </c>
      <c r="B2775" t="str">
        <f>_xlfn.XLOOKUP(A2775,'Country Code &amp; Info'!A:A,'Country Code &amp; Info'!B:B)</f>
        <v>South Africa</v>
      </c>
      <c r="C2775" t="s">
        <v>626</v>
      </c>
      <c r="D2775" t="s">
        <v>625</v>
      </c>
      <c r="E2775" t="s">
        <v>624</v>
      </c>
      <c r="F2775" t="s">
        <v>623</v>
      </c>
      <c r="G2775">
        <v>2007</v>
      </c>
      <c r="H2775" s="6">
        <v>573796.86862210801</v>
      </c>
      <c r="I2775" s="5">
        <f t="shared" si="43"/>
        <v>5.360465139616033E-2</v>
      </c>
    </row>
    <row r="2776" spans="1:9" x14ac:dyDescent="0.2">
      <c r="A2776" t="s">
        <v>6</v>
      </c>
      <c r="B2776" t="str">
        <f>_xlfn.XLOOKUP(A2776,'Country Code &amp; Info'!A:A,'Country Code &amp; Info'!B:B)</f>
        <v>South Africa</v>
      </c>
      <c r="C2776" t="s">
        <v>626</v>
      </c>
      <c r="D2776" t="s">
        <v>625</v>
      </c>
      <c r="E2776" t="s">
        <v>624</v>
      </c>
      <c r="F2776" t="s">
        <v>623</v>
      </c>
      <c r="G2776">
        <v>2008</v>
      </c>
      <c r="H2776" s="6">
        <v>592107.02303753397</v>
      </c>
      <c r="I2776" s="5">
        <f t="shared" si="43"/>
        <v>3.1910516450525783E-2</v>
      </c>
    </row>
    <row r="2777" spans="1:9" x14ac:dyDescent="0.2">
      <c r="A2777" t="s">
        <v>6</v>
      </c>
      <c r="B2777" t="str">
        <f>_xlfn.XLOOKUP(A2777,'Country Code &amp; Info'!A:A,'Country Code &amp; Info'!B:B)</f>
        <v>South Africa</v>
      </c>
      <c r="C2777" t="s">
        <v>626</v>
      </c>
      <c r="D2777" t="s">
        <v>625</v>
      </c>
      <c r="E2777" t="s">
        <v>624</v>
      </c>
      <c r="F2777" t="s">
        <v>623</v>
      </c>
      <c r="G2777">
        <v>2009</v>
      </c>
      <c r="H2777" s="6">
        <v>582999.81980089296</v>
      </c>
      <c r="I2777" s="5">
        <f t="shared" si="43"/>
        <v>-1.5381008639148819E-2</v>
      </c>
    </row>
    <row r="2778" spans="1:9" x14ac:dyDescent="0.2">
      <c r="A2778" t="s">
        <v>6</v>
      </c>
      <c r="B2778" t="str">
        <f>_xlfn.XLOOKUP(A2778,'Country Code &amp; Info'!A:A,'Country Code &amp; Info'!B:B)</f>
        <v>South Africa</v>
      </c>
      <c r="C2778" t="s">
        <v>626</v>
      </c>
      <c r="D2778" t="s">
        <v>625</v>
      </c>
      <c r="E2778" t="s">
        <v>624</v>
      </c>
      <c r="F2778" t="s">
        <v>623</v>
      </c>
      <c r="G2778">
        <v>2010</v>
      </c>
      <c r="H2778" s="6">
        <v>600721.71459917596</v>
      </c>
      <c r="I2778" s="5">
        <f t="shared" si="43"/>
        <v>3.0397770627674348E-2</v>
      </c>
    </row>
    <row r="2779" spans="1:9" x14ac:dyDescent="0.2">
      <c r="A2779" t="s">
        <v>6</v>
      </c>
      <c r="B2779" t="str">
        <f>_xlfn.XLOOKUP(A2779,'Country Code &amp; Info'!A:A,'Country Code &amp; Info'!B:B)</f>
        <v>South Africa</v>
      </c>
      <c r="C2779" t="s">
        <v>626</v>
      </c>
      <c r="D2779" t="s">
        <v>625</v>
      </c>
      <c r="E2779" t="s">
        <v>624</v>
      </c>
      <c r="F2779" t="s">
        <v>623</v>
      </c>
      <c r="G2779">
        <v>2011</v>
      </c>
      <c r="H2779" s="6">
        <v>620451.54894862999</v>
      </c>
      <c r="I2779" s="5">
        <f t="shared" si="43"/>
        <v>3.2843551131855664E-2</v>
      </c>
    </row>
    <row r="2780" spans="1:9" x14ac:dyDescent="0.2">
      <c r="A2780" t="s">
        <v>6</v>
      </c>
      <c r="B2780" t="str">
        <f>_xlfn.XLOOKUP(A2780,'Country Code &amp; Info'!A:A,'Country Code &amp; Info'!B:B)</f>
        <v>South Africa</v>
      </c>
      <c r="C2780" t="s">
        <v>626</v>
      </c>
      <c r="D2780" t="s">
        <v>625</v>
      </c>
      <c r="E2780" t="s">
        <v>624</v>
      </c>
      <c r="F2780" t="s">
        <v>623</v>
      </c>
      <c r="G2780">
        <v>2012</v>
      </c>
      <c r="H2780" s="6">
        <v>634183.41697775002</v>
      </c>
      <c r="I2780" s="5">
        <f t="shared" si="43"/>
        <v>2.2132055359341152E-2</v>
      </c>
    </row>
    <row r="2781" spans="1:9" x14ac:dyDescent="0.2">
      <c r="A2781" t="s">
        <v>6</v>
      </c>
      <c r="B2781" t="str">
        <f>_xlfn.XLOOKUP(A2781,'Country Code &amp; Info'!A:A,'Country Code &amp; Info'!B:B)</f>
        <v>South Africa</v>
      </c>
      <c r="C2781" t="s">
        <v>626</v>
      </c>
      <c r="D2781" t="s">
        <v>625</v>
      </c>
      <c r="E2781" t="s">
        <v>624</v>
      </c>
      <c r="F2781" t="s">
        <v>623</v>
      </c>
      <c r="G2781">
        <v>2013</v>
      </c>
      <c r="H2781" s="6">
        <v>649944.15685985901</v>
      </c>
      <c r="I2781" s="5">
        <f t="shared" si="43"/>
        <v>2.485202145022658E-2</v>
      </c>
    </row>
    <row r="2782" spans="1:9" x14ac:dyDescent="0.2">
      <c r="A2782" t="s">
        <v>6</v>
      </c>
      <c r="B2782" t="str">
        <f>_xlfn.XLOOKUP(A2782,'Country Code &amp; Info'!A:A,'Country Code &amp; Info'!B:B)</f>
        <v>South Africa</v>
      </c>
      <c r="C2782" t="s">
        <v>626</v>
      </c>
      <c r="D2782" t="s">
        <v>625</v>
      </c>
      <c r="E2782" t="s">
        <v>624</v>
      </c>
      <c r="F2782" t="s">
        <v>623</v>
      </c>
      <c r="G2782">
        <v>2014</v>
      </c>
      <c r="H2782" s="6">
        <v>661948.50902574905</v>
      </c>
      <c r="I2782" s="5">
        <f t="shared" si="43"/>
        <v>1.8469820890286703E-2</v>
      </c>
    </row>
    <row r="2783" spans="1:9" x14ac:dyDescent="0.2">
      <c r="A2783" t="s">
        <v>6</v>
      </c>
      <c r="B2783" t="str">
        <f>_xlfn.XLOOKUP(A2783,'Country Code &amp; Info'!A:A,'Country Code &amp; Info'!B:B)</f>
        <v>South Africa</v>
      </c>
      <c r="C2783" t="s">
        <v>626</v>
      </c>
      <c r="D2783" t="s">
        <v>625</v>
      </c>
      <c r="E2783" t="s">
        <v>624</v>
      </c>
      <c r="F2783" t="s">
        <v>623</v>
      </c>
      <c r="G2783">
        <v>2015</v>
      </c>
      <c r="H2783" s="6">
        <v>670418.44271385099</v>
      </c>
      <c r="I2783" s="5">
        <f t="shared" si="43"/>
        <v>1.2795457007023003E-2</v>
      </c>
    </row>
    <row r="2784" spans="1:9" x14ac:dyDescent="0.2">
      <c r="A2784" t="s">
        <v>6</v>
      </c>
      <c r="B2784" t="str">
        <f>_xlfn.XLOOKUP(A2784,'Country Code &amp; Info'!A:A,'Country Code &amp; Info'!B:B)</f>
        <v>South Africa</v>
      </c>
      <c r="C2784" t="s">
        <v>626</v>
      </c>
      <c r="D2784" t="s">
        <v>625</v>
      </c>
      <c r="E2784" t="s">
        <v>624</v>
      </c>
      <c r="F2784" t="s">
        <v>623</v>
      </c>
      <c r="G2784">
        <v>2016</v>
      </c>
      <c r="H2784" s="6">
        <v>674208.62064708699</v>
      </c>
      <c r="I2784" s="5">
        <f t="shared" si="43"/>
        <v>5.6534511757961869E-3</v>
      </c>
    </row>
    <row r="2785" spans="1:9" x14ac:dyDescent="0.2">
      <c r="A2785" t="s">
        <v>6</v>
      </c>
      <c r="B2785" t="str">
        <f>_xlfn.XLOOKUP(A2785,'Country Code &amp; Info'!A:A,'Country Code &amp; Info'!B:B)</f>
        <v>South Africa</v>
      </c>
      <c r="C2785" t="s">
        <v>626</v>
      </c>
      <c r="D2785" t="s">
        <v>625</v>
      </c>
      <c r="E2785" t="s">
        <v>624</v>
      </c>
      <c r="F2785" t="s">
        <v>623</v>
      </c>
      <c r="G2785">
        <v>2017</v>
      </c>
      <c r="H2785" s="6">
        <v>683108.640073027</v>
      </c>
      <c r="I2785" s="5">
        <f t="shared" si="43"/>
        <v>1.320069063696927E-2</v>
      </c>
    </row>
    <row r="2786" spans="1:9" x14ac:dyDescent="0.2">
      <c r="A2786" t="s">
        <v>6</v>
      </c>
      <c r="B2786" t="str">
        <f>_xlfn.XLOOKUP(A2786,'Country Code &amp; Info'!A:A,'Country Code &amp; Info'!B:B)</f>
        <v>South Africa</v>
      </c>
      <c r="C2786" t="s">
        <v>626</v>
      </c>
      <c r="D2786" t="s">
        <v>625</v>
      </c>
      <c r="E2786" t="s">
        <v>624</v>
      </c>
      <c r="F2786" t="s">
        <v>623</v>
      </c>
      <c r="G2786">
        <v>2018</v>
      </c>
      <c r="H2786" s="6">
        <v>696355.90316284203</v>
      </c>
      <c r="I2786" s="5">
        <f t="shared" si="43"/>
        <v>1.9392615336264685E-2</v>
      </c>
    </row>
    <row r="2787" spans="1:9" x14ac:dyDescent="0.2">
      <c r="A2787" t="s">
        <v>6</v>
      </c>
      <c r="B2787" t="str">
        <f>_xlfn.XLOOKUP(A2787,'Country Code &amp; Info'!A:A,'Country Code &amp; Info'!B:B)</f>
        <v>South Africa</v>
      </c>
      <c r="C2787" t="s">
        <v>626</v>
      </c>
      <c r="D2787" t="s">
        <v>625</v>
      </c>
      <c r="E2787" t="s">
        <v>624</v>
      </c>
      <c r="F2787" t="s">
        <v>623</v>
      </c>
      <c r="G2787">
        <v>2019</v>
      </c>
      <c r="H2787" s="6">
        <v>711930.08756800601</v>
      </c>
      <c r="I2787" s="5">
        <f t="shared" si="43"/>
        <v>2.2365265138740265E-2</v>
      </c>
    </row>
    <row r="2788" spans="1:9" x14ac:dyDescent="0.2">
      <c r="A2788" t="s">
        <v>6</v>
      </c>
      <c r="B2788" t="str">
        <f>_xlfn.XLOOKUP(A2788,'Country Code &amp; Info'!A:A,'Country Code &amp; Info'!B:B)</f>
        <v>South Africa</v>
      </c>
      <c r="C2788" t="s">
        <v>626</v>
      </c>
      <c r="D2788" t="s">
        <v>625</v>
      </c>
      <c r="E2788" t="s">
        <v>624</v>
      </c>
      <c r="F2788" t="s">
        <v>623</v>
      </c>
      <c r="G2788">
        <v>2020</v>
      </c>
      <c r="H2788" s="6">
        <v>739611.8</v>
      </c>
      <c r="I2788" s="5">
        <f t="shared" si="43"/>
        <v>3.8882627543606718E-2</v>
      </c>
    </row>
    <row r="2789" spans="1:9" x14ac:dyDescent="0.2">
      <c r="A2789" t="s">
        <v>6</v>
      </c>
      <c r="B2789" t="str">
        <f>_xlfn.XLOOKUP(A2789,'Country Code &amp; Info'!A:A,'Country Code &amp; Info'!B:B)</f>
        <v>South Africa</v>
      </c>
      <c r="C2789" t="s">
        <v>626</v>
      </c>
      <c r="D2789" t="s">
        <v>625</v>
      </c>
      <c r="E2789" t="s">
        <v>624</v>
      </c>
      <c r="F2789" t="s">
        <v>623</v>
      </c>
      <c r="G2789">
        <v>2021</v>
      </c>
      <c r="H2789" s="6">
        <v>767194</v>
      </c>
      <c r="I2789" s="5">
        <f t="shared" si="43"/>
        <v>3.7292806848133075E-2</v>
      </c>
    </row>
    <row r="2790" spans="1:9" x14ac:dyDescent="0.2">
      <c r="A2790" t="s">
        <v>6</v>
      </c>
      <c r="B2790" t="str">
        <f>_xlfn.XLOOKUP(A2790,'Country Code &amp; Info'!A:A,'Country Code &amp; Info'!B:B)</f>
        <v>South Africa</v>
      </c>
      <c r="C2790" t="s">
        <v>626</v>
      </c>
      <c r="D2790" t="s">
        <v>625</v>
      </c>
      <c r="E2790" t="s">
        <v>624</v>
      </c>
      <c r="F2790" t="s">
        <v>623</v>
      </c>
      <c r="G2790">
        <v>2022</v>
      </c>
      <c r="H2790" s="6">
        <v>792142</v>
      </c>
      <c r="I2790" s="5">
        <f t="shared" si="43"/>
        <v>3.2518502490895385E-2</v>
      </c>
    </row>
    <row r="2791" spans="1:9" x14ac:dyDescent="0.2">
      <c r="A2791" t="s">
        <v>6</v>
      </c>
      <c r="B2791" t="str">
        <f>_xlfn.XLOOKUP(A2791,'Country Code &amp; Info'!A:A,'Country Code &amp; Info'!B:B)</f>
        <v>South Africa</v>
      </c>
      <c r="C2791" t="s">
        <v>626</v>
      </c>
      <c r="D2791" t="s">
        <v>625</v>
      </c>
      <c r="E2791" t="s">
        <v>624</v>
      </c>
      <c r="F2791" t="s">
        <v>623</v>
      </c>
      <c r="G2791">
        <v>2023</v>
      </c>
      <c r="H2791" s="6">
        <v>815009.3</v>
      </c>
      <c r="I2791" s="5">
        <f t="shared" si="43"/>
        <v>2.8867677764845334E-2</v>
      </c>
    </row>
    <row r="2792" spans="1:9" x14ac:dyDescent="0.2">
      <c r="A2792" t="s">
        <v>6</v>
      </c>
      <c r="B2792" t="str">
        <f>_xlfn.XLOOKUP(A2792,'Country Code &amp; Info'!A:A,'Country Code &amp; Info'!B:B)</f>
        <v>South Africa</v>
      </c>
      <c r="C2792" t="s">
        <v>626</v>
      </c>
      <c r="D2792" t="s">
        <v>625</v>
      </c>
      <c r="E2792" t="s">
        <v>624</v>
      </c>
      <c r="F2792" t="s">
        <v>623</v>
      </c>
      <c r="G2792">
        <v>2024</v>
      </c>
      <c r="H2792" s="6">
        <v>836963.3</v>
      </c>
      <c r="I2792" s="5">
        <f t="shared" si="43"/>
        <v>2.693711593229664E-2</v>
      </c>
    </row>
    <row r="2793" spans="1:9" x14ac:dyDescent="0.2">
      <c r="A2793" t="s">
        <v>6</v>
      </c>
      <c r="B2793" t="str">
        <f>_xlfn.XLOOKUP(A2793,'Country Code &amp; Info'!A:A,'Country Code &amp; Info'!B:B)</f>
        <v>South Africa</v>
      </c>
      <c r="C2793" t="s">
        <v>626</v>
      </c>
      <c r="D2793" t="s">
        <v>625</v>
      </c>
      <c r="E2793" t="s">
        <v>624</v>
      </c>
      <c r="F2793" t="s">
        <v>623</v>
      </c>
      <c r="G2793">
        <v>2025</v>
      </c>
      <c r="H2793" s="6">
        <v>858864.9</v>
      </c>
      <c r="I2793" s="5">
        <f t="shared" si="43"/>
        <v>2.6167933528268073E-2</v>
      </c>
    </row>
    <row r="2794" spans="1:9" x14ac:dyDescent="0.2">
      <c r="A2794" t="s">
        <v>6</v>
      </c>
      <c r="B2794" t="str">
        <f>_xlfn.XLOOKUP(A2794,'Country Code &amp; Info'!A:A,'Country Code &amp; Info'!B:B)</f>
        <v>South Africa</v>
      </c>
      <c r="C2794" t="s">
        <v>626</v>
      </c>
      <c r="D2794" t="s">
        <v>625</v>
      </c>
      <c r="E2794" t="s">
        <v>624</v>
      </c>
      <c r="F2794" t="s">
        <v>623</v>
      </c>
      <c r="G2794">
        <v>2026</v>
      </c>
      <c r="H2794" s="6">
        <v>881062.6</v>
      </c>
      <c r="I2794" s="5">
        <f t="shared" si="43"/>
        <v>2.5845391981905275E-2</v>
      </c>
    </row>
    <row r="2795" spans="1:9" x14ac:dyDescent="0.2">
      <c r="A2795" t="s">
        <v>6</v>
      </c>
      <c r="B2795" t="str">
        <f>_xlfn.XLOOKUP(A2795,'Country Code &amp; Info'!A:A,'Country Code &amp; Info'!B:B)</f>
        <v>South Africa</v>
      </c>
      <c r="C2795" t="s">
        <v>626</v>
      </c>
      <c r="D2795" t="s">
        <v>625</v>
      </c>
      <c r="E2795" t="s">
        <v>624</v>
      </c>
      <c r="F2795" t="s">
        <v>623</v>
      </c>
      <c r="G2795">
        <v>2027</v>
      </c>
      <c r="H2795" s="6">
        <v>903868.2</v>
      </c>
      <c r="I2795" s="5">
        <f t="shared" si="43"/>
        <v>2.5884199374709649E-2</v>
      </c>
    </row>
    <row r="2796" spans="1:9" x14ac:dyDescent="0.2">
      <c r="A2796" t="s">
        <v>6</v>
      </c>
      <c r="B2796" t="str">
        <f>_xlfn.XLOOKUP(A2796,'Country Code &amp; Info'!A:A,'Country Code &amp; Info'!B:B)</f>
        <v>South Africa</v>
      </c>
      <c r="C2796" t="s">
        <v>626</v>
      </c>
      <c r="D2796" t="s">
        <v>625</v>
      </c>
      <c r="E2796" t="s">
        <v>624</v>
      </c>
      <c r="F2796" t="s">
        <v>623</v>
      </c>
      <c r="G2796">
        <v>2028</v>
      </c>
      <c r="H2796" s="6">
        <v>927461.7</v>
      </c>
      <c r="I2796" s="5">
        <f t="shared" si="43"/>
        <v>2.6102810122095255E-2</v>
      </c>
    </row>
    <row r="2797" spans="1:9" x14ac:dyDescent="0.2">
      <c r="A2797" t="s">
        <v>6</v>
      </c>
      <c r="B2797" t="str">
        <f>_xlfn.XLOOKUP(A2797,'Country Code &amp; Info'!A:A,'Country Code &amp; Info'!B:B)</f>
        <v>South Africa</v>
      </c>
      <c r="C2797" t="s">
        <v>626</v>
      </c>
      <c r="D2797" t="s">
        <v>625</v>
      </c>
      <c r="E2797" t="s">
        <v>624</v>
      </c>
      <c r="F2797" t="s">
        <v>623</v>
      </c>
      <c r="G2797">
        <v>2029</v>
      </c>
      <c r="H2797" s="6">
        <v>951947.3</v>
      </c>
      <c r="I2797" s="5">
        <f t="shared" si="43"/>
        <v>2.6400658916697184E-2</v>
      </c>
    </row>
    <row r="2798" spans="1:9" x14ac:dyDescent="0.2">
      <c r="A2798" t="s">
        <v>6</v>
      </c>
      <c r="B2798" t="str">
        <f>_xlfn.XLOOKUP(A2798,'Country Code &amp; Info'!A:A,'Country Code &amp; Info'!B:B)</f>
        <v>South Africa</v>
      </c>
      <c r="C2798" t="s">
        <v>626</v>
      </c>
      <c r="D2798" t="s">
        <v>625</v>
      </c>
      <c r="E2798" t="s">
        <v>624</v>
      </c>
      <c r="F2798" t="s">
        <v>623</v>
      </c>
      <c r="G2798">
        <v>2030</v>
      </c>
      <c r="H2798" s="6">
        <v>977380.1</v>
      </c>
      <c r="I2798" s="5">
        <f t="shared" si="43"/>
        <v>2.6716605005340011E-2</v>
      </c>
    </row>
    <row r="2799" spans="1:9" x14ac:dyDescent="0.2">
      <c r="A2799" t="s">
        <v>6</v>
      </c>
      <c r="B2799" t="str">
        <f>_xlfn.XLOOKUP(A2799,'Country Code &amp; Info'!A:A,'Country Code &amp; Info'!B:B)</f>
        <v>South Africa</v>
      </c>
      <c r="C2799" t="s">
        <v>626</v>
      </c>
      <c r="D2799" t="s">
        <v>625</v>
      </c>
      <c r="E2799" t="s">
        <v>624</v>
      </c>
      <c r="F2799" t="s">
        <v>623</v>
      </c>
      <c r="G2799">
        <v>2031</v>
      </c>
      <c r="H2799" s="6">
        <v>1003794</v>
      </c>
      <c r="I2799" s="5">
        <f t="shared" si="43"/>
        <v>2.7025207490924075E-2</v>
      </c>
    </row>
    <row r="2800" spans="1:9" x14ac:dyDescent="0.2">
      <c r="A2800" t="s">
        <v>6</v>
      </c>
      <c r="B2800" t="str">
        <f>_xlfn.XLOOKUP(A2800,'Country Code &amp; Info'!A:A,'Country Code &amp; Info'!B:B)</f>
        <v>South Africa</v>
      </c>
      <c r="C2800" t="s">
        <v>626</v>
      </c>
      <c r="D2800" t="s">
        <v>625</v>
      </c>
      <c r="E2800" t="s">
        <v>624</v>
      </c>
      <c r="F2800" t="s">
        <v>623</v>
      </c>
      <c r="G2800">
        <v>2032</v>
      </c>
      <c r="H2800" s="6">
        <v>1031170</v>
      </c>
      <c r="I2800" s="5">
        <f t="shared" si="43"/>
        <v>2.7272528028659204E-2</v>
      </c>
    </row>
    <row r="2801" spans="1:9" x14ac:dyDescent="0.2">
      <c r="A2801" t="s">
        <v>6</v>
      </c>
      <c r="B2801" t="str">
        <f>_xlfn.XLOOKUP(A2801,'Country Code &amp; Info'!A:A,'Country Code &amp; Info'!B:B)</f>
        <v>South Africa</v>
      </c>
      <c r="C2801" t="s">
        <v>626</v>
      </c>
      <c r="D2801" t="s">
        <v>625</v>
      </c>
      <c r="E2801" t="s">
        <v>624</v>
      </c>
      <c r="F2801" t="s">
        <v>623</v>
      </c>
      <c r="G2801">
        <v>2033</v>
      </c>
      <c r="H2801" s="6">
        <v>1059538</v>
      </c>
      <c r="I2801" s="5">
        <f t="shared" si="43"/>
        <v>2.7510497784070553E-2</v>
      </c>
    </row>
    <row r="2802" spans="1:9" x14ac:dyDescent="0.2">
      <c r="A2802" t="s">
        <v>6</v>
      </c>
      <c r="B2802" t="str">
        <f>_xlfn.XLOOKUP(A2802,'Country Code &amp; Info'!A:A,'Country Code &amp; Info'!B:B)</f>
        <v>South Africa</v>
      </c>
      <c r="C2802" t="s">
        <v>626</v>
      </c>
      <c r="D2802" t="s">
        <v>625</v>
      </c>
      <c r="E2802" t="s">
        <v>624</v>
      </c>
      <c r="F2802" t="s">
        <v>623</v>
      </c>
      <c r="G2802">
        <v>2034</v>
      </c>
      <c r="H2802" s="6">
        <v>1088897</v>
      </c>
      <c r="I2802" s="5">
        <f t="shared" si="43"/>
        <v>2.7709246860424086E-2</v>
      </c>
    </row>
    <row r="2803" spans="1:9" x14ac:dyDescent="0.2">
      <c r="A2803" t="s">
        <v>6</v>
      </c>
      <c r="B2803" t="str">
        <f>_xlfn.XLOOKUP(A2803,'Country Code &amp; Info'!A:A,'Country Code &amp; Info'!B:B)</f>
        <v>South Africa</v>
      </c>
      <c r="C2803" t="s">
        <v>626</v>
      </c>
      <c r="D2803" t="s">
        <v>625</v>
      </c>
      <c r="E2803" t="s">
        <v>624</v>
      </c>
      <c r="F2803" t="s">
        <v>623</v>
      </c>
      <c r="G2803">
        <v>2035</v>
      </c>
      <c r="H2803" s="6">
        <v>1119225</v>
      </c>
      <c r="I2803" s="5">
        <f t="shared" si="43"/>
        <v>2.7852037428700793E-2</v>
      </c>
    </row>
    <row r="2804" spans="1:9" x14ac:dyDescent="0.2">
      <c r="A2804" t="s">
        <v>6</v>
      </c>
      <c r="B2804" t="str">
        <f>_xlfn.XLOOKUP(A2804,'Country Code &amp; Info'!A:A,'Country Code &amp; Info'!B:B)</f>
        <v>South Africa</v>
      </c>
      <c r="C2804" t="s">
        <v>626</v>
      </c>
      <c r="D2804" t="s">
        <v>625</v>
      </c>
      <c r="E2804" t="s">
        <v>624</v>
      </c>
      <c r="F2804" t="s">
        <v>623</v>
      </c>
      <c r="G2804">
        <v>2036</v>
      </c>
      <c r="H2804" s="6">
        <v>1150491</v>
      </c>
      <c r="I2804" s="5">
        <f t="shared" si="43"/>
        <v>2.7935401728874876E-2</v>
      </c>
    </row>
    <row r="2805" spans="1:9" x14ac:dyDescent="0.2">
      <c r="A2805" t="s">
        <v>6</v>
      </c>
      <c r="B2805" t="str">
        <f>_xlfn.XLOOKUP(A2805,'Country Code &amp; Info'!A:A,'Country Code &amp; Info'!B:B)</f>
        <v>South Africa</v>
      </c>
      <c r="C2805" t="s">
        <v>626</v>
      </c>
      <c r="D2805" t="s">
        <v>625</v>
      </c>
      <c r="E2805" t="s">
        <v>624</v>
      </c>
      <c r="F2805" t="s">
        <v>623</v>
      </c>
      <c r="G2805">
        <v>2037</v>
      </c>
      <c r="H2805" s="6">
        <v>1182687</v>
      </c>
      <c r="I2805" s="5">
        <f t="shared" si="43"/>
        <v>2.7984573542948254E-2</v>
      </c>
    </row>
    <row r="2806" spans="1:9" x14ac:dyDescent="0.2">
      <c r="A2806" t="s">
        <v>6</v>
      </c>
      <c r="B2806" t="str">
        <f>_xlfn.XLOOKUP(A2806,'Country Code &amp; Info'!A:A,'Country Code &amp; Info'!B:B)</f>
        <v>South Africa</v>
      </c>
      <c r="C2806" t="s">
        <v>626</v>
      </c>
      <c r="D2806" t="s">
        <v>625</v>
      </c>
      <c r="E2806" t="s">
        <v>624</v>
      </c>
      <c r="F2806" t="s">
        <v>623</v>
      </c>
      <c r="G2806">
        <v>2038</v>
      </c>
      <c r="H2806" s="6">
        <v>1215795</v>
      </c>
      <c r="I2806" s="5">
        <f t="shared" si="43"/>
        <v>2.7993881728640035E-2</v>
      </c>
    </row>
    <row r="2807" spans="1:9" x14ac:dyDescent="0.2">
      <c r="A2807" t="s">
        <v>6</v>
      </c>
      <c r="B2807" t="str">
        <f>_xlfn.XLOOKUP(A2807,'Country Code &amp; Info'!A:A,'Country Code &amp; Info'!B:B)</f>
        <v>South Africa</v>
      </c>
      <c r="C2807" t="s">
        <v>626</v>
      </c>
      <c r="D2807" t="s">
        <v>625</v>
      </c>
      <c r="E2807" t="s">
        <v>624</v>
      </c>
      <c r="F2807" t="s">
        <v>623</v>
      </c>
      <c r="G2807">
        <v>2039</v>
      </c>
      <c r="H2807" s="6">
        <v>1249775</v>
      </c>
      <c r="I2807" s="5">
        <f t="shared" si="43"/>
        <v>2.7948790708959947E-2</v>
      </c>
    </row>
    <row r="2808" spans="1:9" x14ac:dyDescent="0.2">
      <c r="A2808" t="s">
        <v>6</v>
      </c>
      <c r="B2808" t="str">
        <f>_xlfn.XLOOKUP(A2808,'Country Code &amp; Info'!A:A,'Country Code &amp; Info'!B:B)</f>
        <v>South Africa</v>
      </c>
      <c r="C2808" t="s">
        <v>626</v>
      </c>
      <c r="D2808" t="s">
        <v>625</v>
      </c>
      <c r="E2808" t="s">
        <v>624</v>
      </c>
      <c r="F2808" t="s">
        <v>623</v>
      </c>
      <c r="G2808">
        <v>2040</v>
      </c>
      <c r="H2808" s="6">
        <v>1284570</v>
      </c>
      <c r="I2808" s="5">
        <f t="shared" si="43"/>
        <v>2.7841011382048864E-2</v>
      </c>
    </row>
    <row r="2809" spans="1:9" x14ac:dyDescent="0.2">
      <c r="A2809" t="s">
        <v>6</v>
      </c>
      <c r="B2809" t="str">
        <f>_xlfn.XLOOKUP(A2809,'Country Code &amp; Info'!A:A,'Country Code &amp; Info'!B:B)</f>
        <v>South Africa</v>
      </c>
      <c r="C2809" t="s">
        <v>626</v>
      </c>
      <c r="D2809" t="s">
        <v>625</v>
      </c>
      <c r="E2809" t="s">
        <v>624</v>
      </c>
      <c r="F2809" t="s">
        <v>623</v>
      </c>
      <c r="G2809">
        <v>2041</v>
      </c>
      <c r="H2809" s="6">
        <v>1320127</v>
      </c>
      <c r="I2809" s="5">
        <f t="shared" si="43"/>
        <v>2.7680079715391104E-2</v>
      </c>
    </row>
    <row r="2810" spans="1:9" x14ac:dyDescent="0.2">
      <c r="A2810" t="s">
        <v>6</v>
      </c>
      <c r="B2810" t="str">
        <f>_xlfn.XLOOKUP(A2810,'Country Code &amp; Info'!A:A,'Country Code &amp; Info'!B:B)</f>
        <v>South Africa</v>
      </c>
      <c r="C2810" t="s">
        <v>626</v>
      </c>
      <c r="D2810" t="s">
        <v>625</v>
      </c>
      <c r="E2810" t="s">
        <v>624</v>
      </c>
      <c r="F2810" t="s">
        <v>623</v>
      </c>
      <c r="G2810">
        <v>2042</v>
      </c>
      <c r="H2810" s="6">
        <v>1356438</v>
      </c>
      <c r="I2810" s="5">
        <f t="shared" si="43"/>
        <v>2.7505686952846276E-2</v>
      </c>
    </row>
    <row r="2811" spans="1:9" x14ac:dyDescent="0.2">
      <c r="A2811" t="s">
        <v>6</v>
      </c>
      <c r="B2811" t="str">
        <f>_xlfn.XLOOKUP(A2811,'Country Code &amp; Info'!A:A,'Country Code &amp; Info'!B:B)</f>
        <v>South Africa</v>
      </c>
      <c r="C2811" t="s">
        <v>626</v>
      </c>
      <c r="D2811" t="s">
        <v>625</v>
      </c>
      <c r="E2811" t="s">
        <v>624</v>
      </c>
      <c r="F2811" t="s">
        <v>623</v>
      </c>
      <c r="G2811">
        <v>2043</v>
      </c>
      <c r="H2811" s="6">
        <v>1393502</v>
      </c>
      <c r="I2811" s="5">
        <f t="shared" si="43"/>
        <v>2.7324507275673593E-2</v>
      </c>
    </row>
    <row r="2812" spans="1:9" x14ac:dyDescent="0.2">
      <c r="A2812" t="s">
        <v>6</v>
      </c>
      <c r="B2812" t="str">
        <f>_xlfn.XLOOKUP(A2812,'Country Code &amp; Info'!A:A,'Country Code &amp; Info'!B:B)</f>
        <v>South Africa</v>
      </c>
      <c r="C2812" t="s">
        <v>626</v>
      </c>
      <c r="D2812" t="s">
        <v>625</v>
      </c>
      <c r="E2812" t="s">
        <v>624</v>
      </c>
      <c r="F2812" t="s">
        <v>623</v>
      </c>
      <c r="G2812">
        <v>2044</v>
      </c>
      <c r="H2812" s="6">
        <v>1431300</v>
      </c>
      <c r="I2812" s="5">
        <f t="shared" si="43"/>
        <v>2.7124467707976052E-2</v>
      </c>
    </row>
    <row r="2813" spans="1:9" x14ac:dyDescent="0.2">
      <c r="A2813" t="s">
        <v>6</v>
      </c>
      <c r="B2813" t="str">
        <f>_xlfn.XLOOKUP(A2813,'Country Code &amp; Info'!A:A,'Country Code &amp; Info'!B:B)</f>
        <v>South Africa</v>
      </c>
      <c r="C2813" t="s">
        <v>626</v>
      </c>
      <c r="D2813" t="s">
        <v>625</v>
      </c>
      <c r="E2813" t="s">
        <v>624</v>
      </c>
      <c r="F2813" t="s">
        <v>623</v>
      </c>
      <c r="G2813">
        <v>2045</v>
      </c>
      <c r="H2813" s="6">
        <v>1469802</v>
      </c>
      <c r="I2813" s="5">
        <f t="shared" si="43"/>
        <v>2.6900020959966353E-2</v>
      </c>
    </row>
    <row r="2814" spans="1:9" x14ac:dyDescent="0.2">
      <c r="A2814" t="s">
        <v>6</v>
      </c>
      <c r="B2814" t="str">
        <f>_xlfn.XLOOKUP(A2814,'Country Code &amp; Info'!A:A,'Country Code &amp; Info'!B:B)</f>
        <v>South Africa</v>
      </c>
      <c r="C2814" t="s">
        <v>626</v>
      </c>
      <c r="D2814" t="s">
        <v>625</v>
      </c>
      <c r="E2814" t="s">
        <v>624</v>
      </c>
      <c r="F2814" t="s">
        <v>623</v>
      </c>
      <c r="G2814">
        <v>2046</v>
      </c>
      <c r="H2814" s="6">
        <v>1508986</v>
      </c>
      <c r="I2814" s="5">
        <f t="shared" si="43"/>
        <v>2.6659373167270184E-2</v>
      </c>
    </row>
    <row r="2815" spans="1:9" x14ac:dyDescent="0.2">
      <c r="A2815" t="s">
        <v>6</v>
      </c>
      <c r="B2815" t="str">
        <f>_xlfn.XLOOKUP(A2815,'Country Code &amp; Info'!A:A,'Country Code &amp; Info'!B:B)</f>
        <v>South Africa</v>
      </c>
      <c r="C2815" t="s">
        <v>626</v>
      </c>
      <c r="D2815" t="s">
        <v>625</v>
      </c>
      <c r="E2815" t="s">
        <v>624</v>
      </c>
      <c r="F2815" t="s">
        <v>623</v>
      </c>
      <c r="G2815">
        <v>2047</v>
      </c>
      <c r="H2815" s="6">
        <v>1548880</v>
      </c>
      <c r="I2815" s="5">
        <f t="shared" si="43"/>
        <v>2.6437621024979707E-2</v>
      </c>
    </row>
    <row r="2816" spans="1:9" x14ac:dyDescent="0.2">
      <c r="A2816" t="s">
        <v>6</v>
      </c>
      <c r="B2816" t="str">
        <f>_xlfn.XLOOKUP(A2816,'Country Code &amp; Info'!A:A,'Country Code &amp; Info'!B:B)</f>
        <v>South Africa</v>
      </c>
      <c r="C2816" t="s">
        <v>626</v>
      </c>
      <c r="D2816" t="s">
        <v>625</v>
      </c>
      <c r="E2816" t="s">
        <v>624</v>
      </c>
      <c r="F2816" t="s">
        <v>623</v>
      </c>
      <c r="G2816">
        <v>2048</v>
      </c>
      <c r="H2816" s="6">
        <v>1589519</v>
      </c>
      <c r="I2816" s="5">
        <f t="shared" si="43"/>
        <v>2.6237668508858114E-2</v>
      </c>
    </row>
    <row r="2817" spans="1:9" x14ac:dyDescent="0.2">
      <c r="A2817" t="s">
        <v>6</v>
      </c>
      <c r="B2817" t="str">
        <f>_xlfn.XLOOKUP(A2817,'Country Code &amp; Info'!A:A,'Country Code &amp; Info'!B:B)</f>
        <v>South Africa</v>
      </c>
      <c r="C2817" t="s">
        <v>626</v>
      </c>
      <c r="D2817" t="s">
        <v>625</v>
      </c>
      <c r="E2817" t="s">
        <v>624</v>
      </c>
      <c r="F2817" t="s">
        <v>623</v>
      </c>
      <c r="G2817">
        <v>2049</v>
      </c>
      <c r="H2817" s="6">
        <v>1630924</v>
      </c>
      <c r="I2817" s="5">
        <f t="shared" si="43"/>
        <v>2.6048760662816806E-2</v>
      </c>
    </row>
    <row r="2818" spans="1:9" x14ac:dyDescent="0.2">
      <c r="A2818" t="s">
        <v>6</v>
      </c>
      <c r="B2818" t="str">
        <f>_xlfn.XLOOKUP(A2818,'Country Code &amp; Info'!A:A,'Country Code &amp; Info'!B:B)</f>
        <v>South Africa</v>
      </c>
      <c r="C2818" t="s">
        <v>626</v>
      </c>
      <c r="D2818" t="s">
        <v>625</v>
      </c>
      <c r="E2818" t="s">
        <v>624</v>
      </c>
      <c r="F2818" t="s">
        <v>623</v>
      </c>
      <c r="G2818">
        <v>2050</v>
      </c>
      <c r="H2818" s="6">
        <v>1673097</v>
      </c>
      <c r="I2818" s="5">
        <f t="shared" si="43"/>
        <v>2.5858347783219715E-2</v>
      </c>
    </row>
    <row r="2819" spans="1:9" x14ac:dyDescent="0.2">
      <c r="A2819" t="s">
        <v>6</v>
      </c>
      <c r="B2819" t="str">
        <f>_xlfn.XLOOKUP(A2819,'Country Code &amp; Info'!A:A,'Country Code &amp; Info'!B:B)</f>
        <v>South Africa</v>
      </c>
      <c r="C2819" t="s">
        <v>626</v>
      </c>
      <c r="D2819" t="s">
        <v>625</v>
      </c>
      <c r="E2819" t="s">
        <v>624</v>
      </c>
      <c r="F2819" t="s">
        <v>623</v>
      </c>
      <c r="G2819">
        <v>2051</v>
      </c>
      <c r="H2819" s="6">
        <v>1716044</v>
      </c>
      <c r="I2819" s="5">
        <f t="shared" ref="I2819:I2882" si="44">IF(A2819=A2818, H2819/H2818-1, 0)</f>
        <v>2.5669163234409043E-2</v>
      </c>
    </row>
    <row r="2820" spans="1:9" x14ac:dyDescent="0.2">
      <c r="A2820" t="s">
        <v>6</v>
      </c>
      <c r="B2820" t="str">
        <f>_xlfn.XLOOKUP(A2820,'Country Code &amp; Info'!A:A,'Country Code &amp; Info'!B:B)</f>
        <v>South Africa</v>
      </c>
      <c r="C2820" t="s">
        <v>626</v>
      </c>
      <c r="D2820" t="s">
        <v>625</v>
      </c>
      <c r="E2820" t="s">
        <v>624</v>
      </c>
      <c r="F2820" t="s">
        <v>623</v>
      </c>
      <c r="G2820">
        <v>2052</v>
      </c>
      <c r="H2820" s="6">
        <v>1759819</v>
      </c>
      <c r="I2820" s="5">
        <f t="shared" si="44"/>
        <v>2.5509252676504834E-2</v>
      </c>
    </row>
    <row r="2821" spans="1:9" x14ac:dyDescent="0.2">
      <c r="A2821" t="s">
        <v>6</v>
      </c>
      <c r="B2821" t="str">
        <f>_xlfn.XLOOKUP(A2821,'Country Code &amp; Info'!A:A,'Country Code &amp; Info'!B:B)</f>
        <v>South Africa</v>
      </c>
      <c r="C2821" t="s">
        <v>626</v>
      </c>
      <c r="D2821" t="s">
        <v>625</v>
      </c>
      <c r="E2821" t="s">
        <v>624</v>
      </c>
      <c r="F2821" t="s">
        <v>623</v>
      </c>
      <c r="G2821">
        <v>2053</v>
      </c>
      <c r="H2821" s="6">
        <v>1804483</v>
      </c>
      <c r="I2821" s="5">
        <f t="shared" si="44"/>
        <v>2.5379882817494259E-2</v>
      </c>
    </row>
    <row r="2822" spans="1:9" x14ac:dyDescent="0.2">
      <c r="A2822" t="s">
        <v>6</v>
      </c>
      <c r="B2822" t="str">
        <f>_xlfn.XLOOKUP(A2822,'Country Code &amp; Info'!A:A,'Country Code &amp; Info'!B:B)</f>
        <v>South Africa</v>
      </c>
      <c r="C2822" t="s">
        <v>626</v>
      </c>
      <c r="D2822" t="s">
        <v>625</v>
      </c>
      <c r="E2822" t="s">
        <v>624</v>
      </c>
      <c r="F2822" t="s">
        <v>623</v>
      </c>
      <c r="G2822">
        <v>2054</v>
      </c>
      <c r="H2822" s="6">
        <v>1850077</v>
      </c>
      <c r="I2822" s="5">
        <f t="shared" si="44"/>
        <v>2.5267070956057847E-2</v>
      </c>
    </row>
    <row r="2823" spans="1:9" x14ac:dyDescent="0.2">
      <c r="A2823" t="s">
        <v>6</v>
      </c>
      <c r="B2823" t="str">
        <f>_xlfn.XLOOKUP(A2823,'Country Code &amp; Info'!A:A,'Country Code &amp; Info'!B:B)</f>
        <v>South Africa</v>
      </c>
      <c r="C2823" t="s">
        <v>626</v>
      </c>
      <c r="D2823" t="s">
        <v>625</v>
      </c>
      <c r="E2823" t="s">
        <v>624</v>
      </c>
      <c r="F2823" t="s">
        <v>623</v>
      </c>
      <c r="G2823">
        <v>2055</v>
      </c>
      <c r="H2823" s="6">
        <v>1896620</v>
      </c>
      <c r="I2823" s="5">
        <f t="shared" si="44"/>
        <v>2.515733128945441E-2</v>
      </c>
    </row>
    <row r="2824" spans="1:9" x14ac:dyDescent="0.2">
      <c r="A2824" t="s">
        <v>6</v>
      </c>
      <c r="B2824" t="str">
        <f>_xlfn.XLOOKUP(A2824,'Country Code &amp; Info'!A:A,'Country Code &amp; Info'!B:B)</f>
        <v>South Africa</v>
      </c>
      <c r="C2824" t="s">
        <v>626</v>
      </c>
      <c r="D2824" t="s">
        <v>625</v>
      </c>
      <c r="E2824" t="s">
        <v>624</v>
      </c>
      <c r="F2824" t="s">
        <v>623</v>
      </c>
      <c r="G2824">
        <v>2056</v>
      </c>
      <c r="H2824" s="6">
        <v>1944136</v>
      </c>
      <c r="I2824" s="5">
        <f t="shared" si="44"/>
        <v>2.5052989001486781E-2</v>
      </c>
    </row>
    <row r="2825" spans="1:9" x14ac:dyDescent="0.2">
      <c r="A2825" t="s">
        <v>6</v>
      </c>
      <c r="B2825" t="str">
        <f>_xlfn.XLOOKUP(A2825,'Country Code &amp; Info'!A:A,'Country Code &amp; Info'!B:B)</f>
        <v>South Africa</v>
      </c>
      <c r="C2825" t="s">
        <v>626</v>
      </c>
      <c r="D2825" t="s">
        <v>625</v>
      </c>
      <c r="E2825" t="s">
        <v>624</v>
      </c>
      <c r="F2825" t="s">
        <v>623</v>
      </c>
      <c r="G2825">
        <v>2057</v>
      </c>
      <c r="H2825" s="6">
        <v>1992581</v>
      </c>
      <c r="I2825" s="5">
        <f t="shared" si="44"/>
        <v>2.4918524218470406E-2</v>
      </c>
    </row>
    <row r="2826" spans="1:9" x14ac:dyDescent="0.2">
      <c r="A2826" t="s">
        <v>6</v>
      </c>
      <c r="B2826" t="str">
        <f>_xlfn.XLOOKUP(A2826,'Country Code &amp; Info'!A:A,'Country Code &amp; Info'!B:B)</f>
        <v>South Africa</v>
      </c>
      <c r="C2826" t="s">
        <v>626</v>
      </c>
      <c r="D2826" t="s">
        <v>625</v>
      </c>
      <c r="E2826" t="s">
        <v>624</v>
      </c>
      <c r="F2826" t="s">
        <v>623</v>
      </c>
      <c r="G2826">
        <v>2058</v>
      </c>
      <c r="H2826" s="6">
        <v>2042032</v>
      </c>
      <c r="I2826" s="5">
        <f t="shared" si="44"/>
        <v>2.4817560741570821E-2</v>
      </c>
    </row>
    <row r="2827" spans="1:9" x14ac:dyDescent="0.2">
      <c r="A2827" t="s">
        <v>6</v>
      </c>
      <c r="B2827" t="str">
        <f>_xlfn.XLOOKUP(A2827,'Country Code &amp; Info'!A:A,'Country Code &amp; Info'!B:B)</f>
        <v>South Africa</v>
      </c>
      <c r="C2827" t="s">
        <v>626</v>
      </c>
      <c r="D2827" t="s">
        <v>625</v>
      </c>
      <c r="E2827" t="s">
        <v>624</v>
      </c>
      <c r="F2827" t="s">
        <v>623</v>
      </c>
      <c r="G2827">
        <v>2059</v>
      </c>
      <c r="H2827" s="6">
        <v>2092555</v>
      </c>
      <c r="I2827" s="5">
        <f t="shared" si="44"/>
        <v>2.4741531964239449E-2</v>
      </c>
    </row>
    <row r="2828" spans="1:9" x14ac:dyDescent="0.2">
      <c r="A2828" t="s">
        <v>6</v>
      </c>
      <c r="B2828" t="str">
        <f>_xlfn.XLOOKUP(A2828,'Country Code &amp; Info'!A:A,'Country Code &amp; Info'!B:B)</f>
        <v>South Africa</v>
      </c>
      <c r="C2828" t="s">
        <v>626</v>
      </c>
      <c r="D2828" t="s">
        <v>625</v>
      </c>
      <c r="E2828" t="s">
        <v>624</v>
      </c>
      <c r="F2828" t="s">
        <v>623</v>
      </c>
      <c r="G2828">
        <v>2060</v>
      </c>
      <c r="H2828" s="6">
        <v>2144193</v>
      </c>
      <c r="I2828" s="5">
        <f t="shared" si="44"/>
        <v>2.4677009684333173E-2</v>
      </c>
    </row>
    <row r="2829" spans="1:9" x14ac:dyDescent="0.2">
      <c r="A2829" t="s">
        <v>14</v>
      </c>
      <c r="B2829" t="str">
        <f>_xlfn.XLOOKUP(A2829,'Country Code &amp; Info'!A:A,'Country Code &amp; Info'!B:B)</f>
        <v>World</v>
      </c>
      <c r="C2829" t="s">
        <v>626</v>
      </c>
      <c r="D2829" t="s">
        <v>625</v>
      </c>
      <c r="E2829" t="s">
        <v>624</v>
      </c>
      <c r="F2829" t="s">
        <v>623</v>
      </c>
      <c r="G2829">
        <v>1995</v>
      </c>
      <c r="H2829" s="6">
        <v>42618016.972549699</v>
      </c>
      <c r="I2829" s="5">
        <f t="shared" si="44"/>
        <v>0</v>
      </c>
    </row>
    <row r="2830" spans="1:9" x14ac:dyDescent="0.2">
      <c r="A2830" t="s">
        <v>14</v>
      </c>
      <c r="B2830" t="str">
        <f>_xlfn.XLOOKUP(A2830,'Country Code &amp; Info'!A:A,'Country Code &amp; Info'!B:B)</f>
        <v>World</v>
      </c>
      <c r="C2830" t="s">
        <v>626</v>
      </c>
      <c r="D2830" t="s">
        <v>625</v>
      </c>
      <c r="E2830" t="s">
        <v>624</v>
      </c>
      <c r="F2830" t="s">
        <v>623</v>
      </c>
      <c r="G2830">
        <v>1996</v>
      </c>
      <c r="H2830" s="6">
        <v>44320779.701064199</v>
      </c>
      <c r="I2830" s="5">
        <f t="shared" si="44"/>
        <v>3.9954058153650163E-2</v>
      </c>
    </row>
    <row r="2831" spans="1:9" x14ac:dyDescent="0.2">
      <c r="A2831" t="s">
        <v>14</v>
      </c>
      <c r="B2831" t="str">
        <f>_xlfn.XLOOKUP(A2831,'Country Code &amp; Info'!A:A,'Country Code &amp; Info'!B:B)</f>
        <v>World</v>
      </c>
      <c r="C2831" t="s">
        <v>626</v>
      </c>
      <c r="D2831" t="s">
        <v>625</v>
      </c>
      <c r="E2831" t="s">
        <v>624</v>
      </c>
      <c r="F2831" t="s">
        <v>623</v>
      </c>
      <c r="G2831">
        <v>1997</v>
      </c>
      <c r="H2831" s="6">
        <v>46226330.265560098</v>
      </c>
      <c r="I2831" s="5">
        <f t="shared" si="44"/>
        <v>4.2994518087192901E-2</v>
      </c>
    </row>
    <row r="2832" spans="1:9" x14ac:dyDescent="0.2">
      <c r="A2832" t="s">
        <v>14</v>
      </c>
      <c r="B2832" t="str">
        <f>_xlfn.XLOOKUP(A2832,'Country Code &amp; Info'!A:A,'Country Code &amp; Info'!B:B)</f>
        <v>World</v>
      </c>
      <c r="C2832" t="s">
        <v>626</v>
      </c>
      <c r="D2832" t="s">
        <v>625</v>
      </c>
      <c r="E2832" t="s">
        <v>624</v>
      </c>
      <c r="F2832" t="s">
        <v>623</v>
      </c>
      <c r="G2832">
        <v>1998</v>
      </c>
      <c r="H2832" s="6">
        <v>47394623.193419501</v>
      </c>
      <c r="I2832" s="5">
        <f t="shared" si="44"/>
        <v>2.5273321960618933E-2</v>
      </c>
    </row>
    <row r="2833" spans="1:9" x14ac:dyDescent="0.2">
      <c r="A2833" t="s">
        <v>14</v>
      </c>
      <c r="B2833" t="str">
        <f>_xlfn.XLOOKUP(A2833,'Country Code &amp; Info'!A:A,'Country Code &amp; Info'!B:B)</f>
        <v>World</v>
      </c>
      <c r="C2833" t="s">
        <v>626</v>
      </c>
      <c r="D2833" t="s">
        <v>625</v>
      </c>
      <c r="E2833" t="s">
        <v>624</v>
      </c>
      <c r="F2833" t="s">
        <v>623</v>
      </c>
      <c r="G2833">
        <v>1999</v>
      </c>
      <c r="H2833" s="6">
        <v>49067967.037866399</v>
      </c>
      <c r="I2833" s="5">
        <f t="shared" si="44"/>
        <v>3.5306617748977809E-2</v>
      </c>
    </row>
    <row r="2834" spans="1:9" x14ac:dyDescent="0.2">
      <c r="A2834" t="s">
        <v>14</v>
      </c>
      <c r="B2834" t="str">
        <f>_xlfn.XLOOKUP(A2834,'Country Code &amp; Info'!A:A,'Country Code &amp; Info'!B:B)</f>
        <v>World</v>
      </c>
      <c r="C2834" t="s">
        <v>626</v>
      </c>
      <c r="D2834" t="s">
        <v>625</v>
      </c>
      <c r="E2834" t="s">
        <v>624</v>
      </c>
      <c r="F2834" t="s">
        <v>623</v>
      </c>
      <c r="G2834">
        <v>2000</v>
      </c>
      <c r="H2834" s="6">
        <v>51413225.857026502</v>
      </c>
      <c r="I2834" s="5">
        <f t="shared" si="44"/>
        <v>4.7796127713019665E-2</v>
      </c>
    </row>
    <row r="2835" spans="1:9" x14ac:dyDescent="0.2">
      <c r="A2835" t="s">
        <v>14</v>
      </c>
      <c r="B2835" t="str">
        <f>_xlfn.XLOOKUP(A2835,'Country Code &amp; Info'!A:A,'Country Code &amp; Info'!B:B)</f>
        <v>World</v>
      </c>
      <c r="C2835" t="s">
        <v>626</v>
      </c>
      <c r="D2835" t="s">
        <v>625</v>
      </c>
      <c r="E2835" t="s">
        <v>624</v>
      </c>
      <c r="F2835" t="s">
        <v>623</v>
      </c>
      <c r="G2835">
        <v>2001</v>
      </c>
      <c r="H2835" s="6">
        <v>52562035.929870501</v>
      </c>
      <c r="I2835" s="5">
        <f t="shared" si="44"/>
        <v>2.2344640969206742E-2</v>
      </c>
    </row>
    <row r="2836" spans="1:9" x14ac:dyDescent="0.2">
      <c r="A2836" t="s">
        <v>14</v>
      </c>
      <c r="B2836" t="str">
        <f>_xlfn.XLOOKUP(A2836,'Country Code &amp; Info'!A:A,'Country Code &amp; Info'!B:B)</f>
        <v>World</v>
      </c>
      <c r="C2836" t="s">
        <v>626</v>
      </c>
      <c r="D2836" t="s">
        <v>625</v>
      </c>
      <c r="E2836" t="s">
        <v>624</v>
      </c>
      <c r="F2836" t="s">
        <v>623</v>
      </c>
      <c r="G2836">
        <v>2002</v>
      </c>
      <c r="H2836" s="6">
        <v>53947784.851231001</v>
      </c>
      <c r="I2836" s="5">
        <f t="shared" si="44"/>
        <v>2.6364064801625897E-2</v>
      </c>
    </row>
    <row r="2837" spans="1:9" x14ac:dyDescent="0.2">
      <c r="A2837" t="s">
        <v>14</v>
      </c>
      <c r="B2837" t="str">
        <f>_xlfn.XLOOKUP(A2837,'Country Code &amp; Info'!A:A,'Country Code &amp; Info'!B:B)</f>
        <v>World</v>
      </c>
      <c r="C2837" t="s">
        <v>626</v>
      </c>
      <c r="D2837" t="s">
        <v>625</v>
      </c>
      <c r="E2837" t="s">
        <v>624</v>
      </c>
      <c r="F2837" t="s">
        <v>623</v>
      </c>
      <c r="G2837">
        <v>2003</v>
      </c>
      <c r="H2837" s="6">
        <v>55844316.807612203</v>
      </c>
      <c r="I2837" s="5">
        <f t="shared" si="44"/>
        <v>3.515495514062672E-2</v>
      </c>
    </row>
    <row r="2838" spans="1:9" x14ac:dyDescent="0.2">
      <c r="A2838" t="s">
        <v>14</v>
      </c>
      <c r="B2838" t="str">
        <f>_xlfn.XLOOKUP(A2838,'Country Code &amp; Info'!A:A,'Country Code &amp; Info'!B:B)</f>
        <v>World</v>
      </c>
      <c r="C2838" t="s">
        <v>626</v>
      </c>
      <c r="D2838" t="s">
        <v>625</v>
      </c>
      <c r="E2838" t="s">
        <v>624</v>
      </c>
      <c r="F2838" t="s">
        <v>623</v>
      </c>
      <c r="G2838">
        <v>2004</v>
      </c>
      <c r="H2838" s="6">
        <v>58466169.465352699</v>
      </c>
      <c r="I2838" s="5">
        <f t="shared" si="44"/>
        <v>4.6949319243585252E-2</v>
      </c>
    </row>
    <row r="2839" spans="1:9" x14ac:dyDescent="0.2">
      <c r="A2839" t="s">
        <v>14</v>
      </c>
      <c r="B2839" t="str">
        <f>_xlfn.XLOOKUP(A2839,'Country Code &amp; Info'!A:A,'Country Code &amp; Info'!B:B)</f>
        <v>World</v>
      </c>
      <c r="C2839" t="s">
        <v>626</v>
      </c>
      <c r="D2839" t="s">
        <v>625</v>
      </c>
      <c r="E2839" t="s">
        <v>624</v>
      </c>
      <c r="F2839" t="s">
        <v>623</v>
      </c>
      <c r="G2839">
        <v>2005</v>
      </c>
      <c r="H2839" s="6">
        <v>61123503.423494801</v>
      </c>
      <c r="I2839" s="5">
        <f t="shared" si="44"/>
        <v>4.5450796288558859E-2</v>
      </c>
    </row>
    <row r="2840" spans="1:9" x14ac:dyDescent="0.2">
      <c r="A2840" t="s">
        <v>14</v>
      </c>
      <c r="B2840" t="str">
        <f>_xlfn.XLOOKUP(A2840,'Country Code &amp; Info'!A:A,'Country Code &amp; Info'!B:B)</f>
        <v>World</v>
      </c>
      <c r="C2840" t="s">
        <v>626</v>
      </c>
      <c r="D2840" t="s">
        <v>625</v>
      </c>
      <c r="E2840" t="s">
        <v>624</v>
      </c>
      <c r="F2840" t="s">
        <v>623</v>
      </c>
      <c r="G2840">
        <v>2006</v>
      </c>
      <c r="H2840" s="6">
        <v>64222776.107347801</v>
      </c>
      <c r="I2840" s="5">
        <f t="shared" si="44"/>
        <v>5.0705089045365304E-2</v>
      </c>
    </row>
    <row r="2841" spans="1:9" x14ac:dyDescent="0.2">
      <c r="A2841" t="s">
        <v>14</v>
      </c>
      <c r="B2841" t="str">
        <f>_xlfn.XLOOKUP(A2841,'Country Code &amp; Info'!A:A,'Country Code &amp; Info'!B:B)</f>
        <v>World</v>
      </c>
      <c r="C2841" t="s">
        <v>626</v>
      </c>
      <c r="D2841" t="s">
        <v>625</v>
      </c>
      <c r="E2841" t="s">
        <v>624</v>
      </c>
      <c r="F2841" t="s">
        <v>623</v>
      </c>
      <c r="G2841">
        <v>2007</v>
      </c>
      <c r="H2841" s="6">
        <v>67555185.953129396</v>
      </c>
      <c r="I2841" s="5">
        <f t="shared" si="44"/>
        <v>5.1888287111903963E-2</v>
      </c>
    </row>
    <row r="2842" spans="1:9" x14ac:dyDescent="0.2">
      <c r="A2842" t="s">
        <v>14</v>
      </c>
      <c r="B2842" t="str">
        <f>_xlfn.XLOOKUP(A2842,'Country Code &amp; Info'!A:A,'Country Code &amp; Info'!B:B)</f>
        <v>World</v>
      </c>
      <c r="C2842" t="s">
        <v>626</v>
      </c>
      <c r="D2842" t="s">
        <v>625</v>
      </c>
      <c r="E2842" t="s">
        <v>624</v>
      </c>
      <c r="F2842" t="s">
        <v>623</v>
      </c>
      <c r="G2842">
        <v>2008</v>
      </c>
      <c r="H2842" s="6">
        <v>69348869.9658968</v>
      </c>
      <c r="I2842" s="5">
        <f t="shared" si="44"/>
        <v>2.6551388875043269E-2</v>
      </c>
    </row>
    <row r="2843" spans="1:9" x14ac:dyDescent="0.2">
      <c r="A2843" t="s">
        <v>14</v>
      </c>
      <c r="B2843" t="str">
        <f>_xlfn.XLOOKUP(A2843,'Country Code &amp; Info'!A:A,'Country Code &amp; Info'!B:B)</f>
        <v>World</v>
      </c>
      <c r="C2843" t="s">
        <v>626</v>
      </c>
      <c r="D2843" t="s">
        <v>625</v>
      </c>
      <c r="E2843" t="s">
        <v>624</v>
      </c>
      <c r="F2843" t="s">
        <v>623</v>
      </c>
      <c r="G2843">
        <v>2009</v>
      </c>
      <c r="H2843" s="6">
        <v>68811977.431713194</v>
      </c>
      <c r="I2843" s="5">
        <f t="shared" si="44"/>
        <v>-7.7419074665185938E-3</v>
      </c>
    </row>
    <row r="2844" spans="1:9" x14ac:dyDescent="0.2">
      <c r="A2844" t="s">
        <v>14</v>
      </c>
      <c r="B2844" t="str">
        <f>_xlfn.XLOOKUP(A2844,'Country Code &amp; Info'!A:A,'Country Code &amp; Info'!B:B)</f>
        <v>World</v>
      </c>
      <c r="C2844" t="s">
        <v>626</v>
      </c>
      <c r="D2844" t="s">
        <v>625</v>
      </c>
      <c r="E2844" t="s">
        <v>624</v>
      </c>
      <c r="F2844" t="s">
        <v>623</v>
      </c>
      <c r="G2844">
        <v>2010</v>
      </c>
      <c r="H2844" s="6">
        <v>72432063.3759197</v>
      </c>
      <c r="I2844" s="5">
        <f t="shared" si="44"/>
        <v>5.2608369637378471E-2</v>
      </c>
    </row>
    <row r="2845" spans="1:9" x14ac:dyDescent="0.2">
      <c r="A2845" t="s">
        <v>14</v>
      </c>
      <c r="B2845" t="str">
        <f>_xlfn.XLOOKUP(A2845,'Country Code &amp; Info'!A:A,'Country Code &amp; Info'!B:B)</f>
        <v>World</v>
      </c>
      <c r="C2845" t="s">
        <v>626</v>
      </c>
      <c r="D2845" t="s">
        <v>625</v>
      </c>
      <c r="E2845" t="s">
        <v>624</v>
      </c>
      <c r="F2845" t="s">
        <v>623</v>
      </c>
      <c r="G2845">
        <v>2011</v>
      </c>
      <c r="H2845" s="6">
        <v>75484720.015086994</v>
      </c>
      <c r="I2845" s="5">
        <f t="shared" si="44"/>
        <v>4.21451011732763E-2</v>
      </c>
    </row>
    <row r="2846" spans="1:9" x14ac:dyDescent="0.2">
      <c r="A2846" t="s">
        <v>14</v>
      </c>
      <c r="B2846" t="str">
        <f>_xlfn.XLOOKUP(A2846,'Country Code &amp; Info'!A:A,'Country Code &amp; Info'!B:B)</f>
        <v>World</v>
      </c>
      <c r="C2846" t="s">
        <v>626</v>
      </c>
      <c r="D2846" t="s">
        <v>625</v>
      </c>
      <c r="E2846" t="s">
        <v>624</v>
      </c>
      <c r="F2846" t="s">
        <v>623</v>
      </c>
      <c r="G2846">
        <v>2012</v>
      </c>
      <c r="H2846" s="6">
        <v>77873093.871856302</v>
      </c>
      <c r="I2846" s="5">
        <f t="shared" si="44"/>
        <v>3.1640494344973957E-2</v>
      </c>
    </row>
    <row r="2847" spans="1:9" x14ac:dyDescent="0.2">
      <c r="A2847" t="s">
        <v>14</v>
      </c>
      <c r="B2847" t="str">
        <f>_xlfn.XLOOKUP(A2847,'Country Code &amp; Info'!A:A,'Country Code &amp; Info'!B:B)</f>
        <v>World</v>
      </c>
      <c r="C2847" t="s">
        <v>626</v>
      </c>
      <c r="D2847" t="s">
        <v>625</v>
      </c>
      <c r="E2847" t="s">
        <v>624</v>
      </c>
      <c r="F2847" t="s">
        <v>623</v>
      </c>
      <c r="G2847">
        <v>2013</v>
      </c>
      <c r="H2847" s="6">
        <v>80438567.503373593</v>
      </c>
      <c r="I2847" s="5">
        <f t="shared" si="44"/>
        <v>3.2944287994244759E-2</v>
      </c>
    </row>
    <row r="2848" spans="1:9" x14ac:dyDescent="0.2">
      <c r="A2848" t="s">
        <v>14</v>
      </c>
      <c r="B2848" t="str">
        <f>_xlfn.XLOOKUP(A2848,'Country Code &amp; Info'!A:A,'Country Code &amp; Info'!B:B)</f>
        <v>World</v>
      </c>
      <c r="C2848" t="s">
        <v>626</v>
      </c>
      <c r="D2848" t="s">
        <v>625</v>
      </c>
      <c r="E2848" t="s">
        <v>624</v>
      </c>
      <c r="F2848" t="s">
        <v>623</v>
      </c>
      <c r="G2848">
        <v>2014</v>
      </c>
      <c r="H2848" s="6">
        <v>83280724.931020394</v>
      </c>
      <c r="I2848" s="5">
        <f t="shared" si="44"/>
        <v>3.5333267558843584E-2</v>
      </c>
    </row>
    <row r="2849" spans="1:9" x14ac:dyDescent="0.2">
      <c r="A2849" t="s">
        <v>14</v>
      </c>
      <c r="B2849" t="str">
        <f>_xlfn.XLOOKUP(A2849,'Country Code &amp; Info'!A:A,'Country Code &amp; Info'!B:B)</f>
        <v>World</v>
      </c>
      <c r="C2849" t="s">
        <v>626</v>
      </c>
      <c r="D2849" t="s">
        <v>625</v>
      </c>
      <c r="E2849" t="s">
        <v>624</v>
      </c>
      <c r="F2849" t="s">
        <v>623</v>
      </c>
      <c r="G2849">
        <v>2015</v>
      </c>
      <c r="H2849" s="6">
        <v>86183559.893518806</v>
      </c>
      <c r="I2849" s="5">
        <f t="shared" si="44"/>
        <v>3.4856024186902479E-2</v>
      </c>
    </row>
    <row r="2850" spans="1:9" x14ac:dyDescent="0.2">
      <c r="A2850" t="s">
        <v>14</v>
      </c>
      <c r="B2850" t="str">
        <f>_xlfn.XLOOKUP(A2850,'Country Code &amp; Info'!A:A,'Country Code &amp; Info'!B:B)</f>
        <v>World</v>
      </c>
      <c r="C2850" t="s">
        <v>626</v>
      </c>
      <c r="D2850" t="s">
        <v>625</v>
      </c>
      <c r="E2850" t="s">
        <v>624</v>
      </c>
      <c r="F2850" t="s">
        <v>623</v>
      </c>
      <c r="G2850">
        <v>2016</v>
      </c>
      <c r="H2850" s="6">
        <v>88882790.996330604</v>
      </c>
      <c r="I2850" s="5">
        <f t="shared" si="44"/>
        <v>3.1319559161245403E-2</v>
      </c>
    </row>
    <row r="2851" spans="1:9" x14ac:dyDescent="0.2">
      <c r="A2851" t="s">
        <v>14</v>
      </c>
      <c r="B2851" t="str">
        <f>_xlfn.XLOOKUP(A2851,'Country Code &amp; Info'!A:A,'Country Code &amp; Info'!B:B)</f>
        <v>World</v>
      </c>
      <c r="C2851" t="s">
        <v>626</v>
      </c>
      <c r="D2851" t="s">
        <v>625</v>
      </c>
      <c r="E2851" t="s">
        <v>624</v>
      </c>
      <c r="F2851" t="s">
        <v>623</v>
      </c>
      <c r="G2851">
        <v>2017</v>
      </c>
      <c r="H2851" s="6">
        <v>92222857.316033393</v>
      </c>
      <c r="I2851" s="5">
        <f t="shared" si="44"/>
        <v>3.7578324018208153E-2</v>
      </c>
    </row>
    <row r="2852" spans="1:9" x14ac:dyDescent="0.2">
      <c r="A2852" t="s">
        <v>14</v>
      </c>
      <c r="B2852" t="str">
        <f>_xlfn.XLOOKUP(A2852,'Country Code &amp; Info'!A:A,'Country Code &amp; Info'!B:B)</f>
        <v>World</v>
      </c>
      <c r="C2852" t="s">
        <v>626</v>
      </c>
      <c r="D2852" t="s">
        <v>625</v>
      </c>
      <c r="E2852" t="s">
        <v>624</v>
      </c>
      <c r="F2852" t="s">
        <v>623</v>
      </c>
      <c r="G2852">
        <v>2018</v>
      </c>
      <c r="H2852" s="6">
        <v>95823188.959732994</v>
      </c>
      <c r="I2852" s="5">
        <f t="shared" si="44"/>
        <v>3.9039471867173159E-2</v>
      </c>
    </row>
    <row r="2853" spans="1:9" x14ac:dyDescent="0.2">
      <c r="A2853" t="s">
        <v>14</v>
      </c>
      <c r="B2853" t="str">
        <f>_xlfn.XLOOKUP(A2853,'Country Code &amp; Info'!A:A,'Country Code &amp; Info'!B:B)</f>
        <v>World</v>
      </c>
      <c r="C2853" t="s">
        <v>626</v>
      </c>
      <c r="D2853" t="s">
        <v>625</v>
      </c>
      <c r="E2853" t="s">
        <v>624</v>
      </c>
      <c r="F2853" t="s">
        <v>623</v>
      </c>
      <c r="G2853">
        <v>2019</v>
      </c>
      <c r="H2853" s="6">
        <v>99585286.499813899</v>
      </c>
      <c r="I2853" s="5">
        <f t="shared" si="44"/>
        <v>3.9260825912001529E-2</v>
      </c>
    </row>
    <row r="2854" spans="1:9" x14ac:dyDescent="0.2">
      <c r="A2854" t="s">
        <v>14</v>
      </c>
      <c r="B2854" t="str">
        <f>_xlfn.XLOOKUP(A2854,'Country Code &amp; Info'!A:A,'Country Code &amp; Info'!B:B)</f>
        <v>World</v>
      </c>
      <c r="C2854" t="s">
        <v>626</v>
      </c>
      <c r="D2854" t="s">
        <v>625</v>
      </c>
      <c r="E2854" t="s">
        <v>624</v>
      </c>
      <c r="F2854" t="s">
        <v>623</v>
      </c>
      <c r="G2854">
        <v>2020</v>
      </c>
      <c r="H2854" s="6">
        <v>103037100</v>
      </c>
      <c r="I2854" s="5">
        <f t="shared" si="44"/>
        <v>3.4661882508040476E-2</v>
      </c>
    </row>
    <row r="2855" spans="1:9" x14ac:dyDescent="0.2">
      <c r="A2855" t="s">
        <v>14</v>
      </c>
      <c r="B2855" t="str">
        <f>_xlfn.XLOOKUP(A2855,'Country Code &amp; Info'!A:A,'Country Code &amp; Info'!B:B)</f>
        <v>World</v>
      </c>
      <c r="C2855" t="s">
        <v>626</v>
      </c>
      <c r="D2855" t="s">
        <v>625</v>
      </c>
      <c r="E2855" t="s">
        <v>624</v>
      </c>
      <c r="F2855" t="s">
        <v>623</v>
      </c>
      <c r="G2855">
        <v>2021</v>
      </c>
      <c r="H2855" s="6">
        <v>106369400</v>
      </c>
      <c r="I2855" s="5">
        <f t="shared" si="44"/>
        <v>3.2340778224542399E-2</v>
      </c>
    </row>
    <row r="2856" spans="1:9" x14ac:dyDescent="0.2">
      <c r="A2856" t="s">
        <v>14</v>
      </c>
      <c r="B2856" t="str">
        <f>_xlfn.XLOOKUP(A2856,'Country Code &amp; Info'!A:A,'Country Code &amp; Info'!B:B)</f>
        <v>World</v>
      </c>
      <c r="C2856" t="s">
        <v>626</v>
      </c>
      <c r="D2856" t="s">
        <v>625</v>
      </c>
      <c r="E2856" t="s">
        <v>624</v>
      </c>
      <c r="F2856" t="s">
        <v>623</v>
      </c>
      <c r="G2856">
        <v>2022</v>
      </c>
      <c r="H2856" s="6">
        <v>109667900</v>
      </c>
      <c r="I2856" s="5">
        <f t="shared" si="44"/>
        <v>3.1009858098287602E-2</v>
      </c>
    </row>
    <row r="2857" spans="1:9" x14ac:dyDescent="0.2">
      <c r="A2857" t="s">
        <v>14</v>
      </c>
      <c r="B2857" t="str">
        <f>_xlfn.XLOOKUP(A2857,'Country Code &amp; Info'!A:A,'Country Code &amp; Info'!B:B)</f>
        <v>World</v>
      </c>
      <c r="C2857" t="s">
        <v>626</v>
      </c>
      <c r="D2857" t="s">
        <v>625</v>
      </c>
      <c r="E2857" t="s">
        <v>624</v>
      </c>
      <c r="F2857" t="s">
        <v>623</v>
      </c>
      <c r="G2857">
        <v>2023</v>
      </c>
      <c r="H2857" s="6">
        <v>112969800</v>
      </c>
      <c r="I2857" s="5">
        <f t="shared" si="44"/>
        <v>3.0108172035755221E-2</v>
      </c>
    </row>
    <row r="2858" spans="1:9" x14ac:dyDescent="0.2">
      <c r="A2858" t="s">
        <v>14</v>
      </c>
      <c r="B2858" t="str">
        <f>_xlfn.XLOOKUP(A2858,'Country Code &amp; Info'!A:A,'Country Code &amp; Info'!B:B)</f>
        <v>World</v>
      </c>
      <c r="C2858" t="s">
        <v>626</v>
      </c>
      <c r="D2858" t="s">
        <v>625</v>
      </c>
      <c r="E2858" t="s">
        <v>624</v>
      </c>
      <c r="F2858" t="s">
        <v>623</v>
      </c>
      <c r="G2858">
        <v>2024</v>
      </c>
      <c r="H2858" s="6">
        <v>116310100</v>
      </c>
      <c r="I2858" s="5">
        <f t="shared" si="44"/>
        <v>2.9568079256580004E-2</v>
      </c>
    </row>
    <row r="2859" spans="1:9" x14ac:dyDescent="0.2">
      <c r="A2859" t="s">
        <v>14</v>
      </c>
      <c r="B2859" t="str">
        <f>_xlfn.XLOOKUP(A2859,'Country Code &amp; Info'!A:A,'Country Code &amp; Info'!B:B)</f>
        <v>World</v>
      </c>
      <c r="C2859" t="s">
        <v>626</v>
      </c>
      <c r="D2859" t="s">
        <v>625</v>
      </c>
      <c r="E2859" t="s">
        <v>624</v>
      </c>
      <c r="F2859" t="s">
        <v>623</v>
      </c>
      <c r="G2859">
        <v>2025</v>
      </c>
      <c r="H2859" s="6">
        <v>119707700</v>
      </c>
      <c r="I2859" s="5">
        <f t="shared" si="44"/>
        <v>2.9211564601870244E-2</v>
      </c>
    </row>
    <row r="2860" spans="1:9" x14ac:dyDescent="0.2">
      <c r="A2860" t="s">
        <v>14</v>
      </c>
      <c r="B2860" t="str">
        <f>_xlfn.XLOOKUP(A2860,'Country Code &amp; Info'!A:A,'Country Code &amp; Info'!B:B)</f>
        <v>World</v>
      </c>
      <c r="C2860" t="s">
        <v>626</v>
      </c>
      <c r="D2860" t="s">
        <v>625</v>
      </c>
      <c r="E2860" t="s">
        <v>624</v>
      </c>
      <c r="F2860" t="s">
        <v>623</v>
      </c>
      <c r="G2860">
        <v>2026</v>
      </c>
      <c r="H2860" s="6">
        <v>123158600</v>
      </c>
      <c r="I2860" s="5">
        <f t="shared" si="44"/>
        <v>2.882771952013119E-2</v>
      </c>
    </row>
    <row r="2861" spans="1:9" x14ac:dyDescent="0.2">
      <c r="A2861" t="s">
        <v>14</v>
      </c>
      <c r="B2861" t="str">
        <f>_xlfn.XLOOKUP(A2861,'Country Code &amp; Info'!A:A,'Country Code &amp; Info'!B:B)</f>
        <v>World</v>
      </c>
      <c r="C2861" t="s">
        <v>626</v>
      </c>
      <c r="D2861" t="s">
        <v>625</v>
      </c>
      <c r="E2861" t="s">
        <v>624</v>
      </c>
      <c r="F2861" t="s">
        <v>623</v>
      </c>
      <c r="G2861">
        <v>2027</v>
      </c>
      <c r="H2861" s="6">
        <v>126660500</v>
      </c>
      <c r="I2861" s="5">
        <f t="shared" si="44"/>
        <v>2.8434067941662144E-2</v>
      </c>
    </row>
    <row r="2862" spans="1:9" x14ac:dyDescent="0.2">
      <c r="A2862" t="s">
        <v>14</v>
      </c>
      <c r="B2862" t="str">
        <f>_xlfn.XLOOKUP(A2862,'Country Code &amp; Info'!A:A,'Country Code &amp; Info'!B:B)</f>
        <v>World</v>
      </c>
      <c r="C2862" t="s">
        <v>626</v>
      </c>
      <c r="D2862" t="s">
        <v>625</v>
      </c>
      <c r="E2862" t="s">
        <v>624</v>
      </c>
      <c r="F2862" t="s">
        <v>623</v>
      </c>
      <c r="G2862">
        <v>2028</v>
      </c>
      <c r="H2862" s="6">
        <v>130211500</v>
      </c>
      <c r="I2862" s="5">
        <f t="shared" si="44"/>
        <v>2.8035575416171632E-2</v>
      </c>
    </row>
    <row r="2863" spans="1:9" x14ac:dyDescent="0.2">
      <c r="A2863" t="s">
        <v>14</v>
      </c>
      <c r="B2863" t="str">
        <f>_xlfn.XLOOKUP(A2863,'Country Code &amp; Info'!A:A,'Country Code &amp; Info'!B:B)</f>
        <v>World</v>
      </c>
      <c r="C2863" t="s">
        <v>626</v>
      </c>
      <c r="D2863" t="s">
        <v>625</v>
      </c>
      <c r="E2863" t="s">
        <v>624</v>
      </c>
      <c r="F2863" t="s">
        <v>623</v>
      </c>
      <c r="G2863">
        <v>2029</v>
      </c>
      <c r="H2863" s="6">
        <v>133809400</v>
      </c>
      <c r="I2863" s="5">
        <f t="shared" si="44"/>
        <v>2.7631200009215817E-2</v>
      </c>
    </row>
    <row r="2864" spans="1:9" x14ac:dyDescent="0.2">
      <c r="A2864" t="s">
        <v>14</v>
      </c>
      <c r="B2864" t="str">
        <f>_xlfn.XLOOKUP(A2864,'Country Code &amp; Info'!A:A,'Country Code &amp; Info'!B:B)</f>
        <v>World</v>
      </c>
      <c r="C2864" t="s">
        <v>626</v>
      </c>
      <c r="D2864" t="s">
        <v>625</v>
      </c>
      <c r="E2864" t="s">
        <v>624</v>
      </c>
      <c r="F2864" t="s">
        <v>623</v>
      </c>
      <c r="G2864">
        <v>2030</v>
      </c>
      <c r="H2864" s="6">
        <v>137451300</v>
      </c>
      <c r="I2864" s="5">
        <f t="shared" si="44"/>
        <v>2.721707144640062E-2</v>
      </c>
    </row>
    <row r="2865" spans="1:9" x14ac:dyDescent="0.2">
      <c r="A2865" t="s">
        <v>14</v>
      </c>
      <c r="B2865" t="str">
        <f>_xlfn.XLOOKUP(A2865,'Country Code &amp; Info'!A:A,'Country Code &amp; Info'!B:B)</f>
        <v>World</v>
      </c>
      <c r="C2865" t="s">
        <v>626</v>
      </c>
      <c r="D2865" t="s">
        <v>625</v>
      </c>
      <c r="E2865" t="s">
        <v>624</v>
      </c>
      <c r="F2865" t="s">
        <v>623</v>
      </c>
      <c r="G2865">
        <v>2031</v>
      </c>
      <c r="H2865" s="6">
        <v>141134700</v>
      </c>
      <c r="I2865" s="5">
        <f t="shared" si="44"/>
        <v>2.679785494935305E-2</v>
      </c>
    </row>
    <row r="2866" spans="1:9" x14ac:dyDescent="0.2">
      <c r="A2866" t="s">
        <v>14</v>
      </c>
      <c r="B2866" t="str">
        <f>_xlfn.XLOOKUP(A2866,'Country Code &amp; Info'!A:A,'Country Code &amp; Info'!B:B)</f>
        <v>World</v>
      </c>
      <c r="C2866" t="s">
        <v>626</v>
      </c>
      <c r="D2866" t="s">
        <v>625</v>
      </c>
      <c r="E2866" t="s">
        <v>624</v>
      </c>
      <c r="F2866" t="s">
        <v>623</v>
      </c>
      <c r="G2866">
        <v>2032</v>
      </c>
      <c r="H2866" s="6">
        <v>144854900</v>
      </c>
      <c r="I2866" s="5">
        <f t="shared" si="44"/>
        <v>2.6359215699611749E-2</v>
      </c>
    </row>
    <row r="2867" spans="1:9" x14ac:dyDescent="0.2">
      <c r="A2867" t="s">
        <v>14</v>
      </c>
      <c r="B2867" t="str">
        <f>_xlfn.XLOOKUP(A2867,'Country Code &amp; Info'!A:A,'Country Code &amp; Info'!B:B)</f>
        <v>World</v>
      </c>
      <c r="C2867" t="s">
        <v>626</v>
      </c>
      <c r="D2867" t="s">
        <v>625</v>
      </c>
      <c r="E2867" t="s">
        <v>624</v>
      </c>
      <c r="F2867" t="s">
        <v>623</v>
      </c>
      <c r="G2867">
        <v>2033</v>
      </c>
      <c r="H2867" s="6">
        <v>148609900</v>
      </c>
      <c r="I2867" s="5">
        <f t="shared" si="44"/>
        <v>2.5922492093812588E-2</v>
      </c>
    </row>
    <row r="2868" spans="1:9" x14ac:dyDescent="0.2">
      <c r="A2868" t="s">
        <v>14</v>
      </c>
      <c r="B2868" t="str">
        <f>_xlfn.XLOOKUP(A2868,'Country Code &amp; Info'!A:A,'Country Code &amp; Info'!B:B)</f>
        <v>World</v>
      </c>
      <c r="C2868" t="s">
        <v>626</v>
      </c>
      <c r="D2868" t="s">
        <v>625</v>
      </c>
      <c r="E2868" t="s">
        <v>624</v>
      </c>
      <c r="F2868" t="s">
        <v>623</v>
      </c>
      <c r="G2868">
        <v>2034</v>
      </c>
      <c r="H2868" s="6">
        <v>152396600</v>
      </c>
      <c r="I2868" s="5">
        <f t="shared" si="44"/>
        <v>2.5480805787501337E-2</v>
      </c>
    </row>
    <row r="2869" spans="1:9" x14ac:dyDescent="0.2">
      <c r="A2869" t="s">
        <v>14</v>
      </c>
      <c r="B2869" t="str">
        <f>_xlfn.XLOOKUP(A2869,'Country Code &amp; Info'!A:A,'Country Code &amp; Info'!B:B)</f>
        <v>World</v>
      </c>
      <c r="C2869" t="s">
        <v>626</v>
      </c>
      <c r="D2869" t="s">
        <v>625</v>
      </c>
      <c r="E2869" t="s">
        <v>624</v>
      </c>
      <c r="F2869" t="s">
        <v>623</v>
      </c>
      <c r="G2869">
        <v>2035</v>
      </c>
      <c r="H2869" s="6">
        <v>156212100</v>
      </c>
      <c r="I2869" s="5">
        <f t="shared" si="44"/>
        <v>2.5036647799229206E-2</v>
      </c>
    </row>
    <row r="2870" spans="1:9" x14ac:dyDescent="0.2">
      <c r="A2870" t="s">
        <v>14</v>
      </c>
      <c r="B2870" t="str">
        <f>_xlfn.XLOOKUP(A2870,'Country Code &amp; Info'!A:A,'Country Code &amp; Info'!B:B)</f>
        <v>World</v>
      </c>
      <c r="C2870" t="s">
        <v>626</v>
      </c>
      <c r="D2870" t="s">
        <v>625</v>
      </c>
      <c r="E2870" t="s">
        <v>624</v>
      </c>
      <c r="F2870" t="s">
        <v>623</v>
      </c>
      <c r="G2870">
        <v>2036</v>
      </c>
      <c r="H2870" s="6">
        <v>160055300</v>
      </c>
      <c r="I2870" s="5">
        <f t="shared" si="44"/>
        <v>2.460244756968244E-2</v>
      </c>
    </row>
    <row r="2871" spans="1:9" x14ac:dyDescent="0.2">
      <c r="A2871" t="s">
        <v>14</v>
      </c>
      <c r="B2871" t="str">
        <f>_xlfn.XLOOKUP(A2871,'Country Code &amp; Info'!A:A,'Country Code &amp; Info'!B:B)</f>
        <v>World</v>
      </c>
      <c r="C2871" t="s">
        <v>626</v>
      </c>
      <c r="D2871" t="s">
        <v>625</v>
      </c>
      <c r="E2871" t="s">
        <v>624</v>
      </c>
      <c r="F2871" t="s">
        <v>623</v>
      </c>
      <c r="G2871">
        <v>2037</v>
      </c>
      <c r="H2871" s="6">
        <v>163927700</v>
      </c>
      <c r="I2871" s="5">
        <f t="shared" si="44"/>
        <v>2.4194137901087931E-2</v>
      </c>
    </row>
    <row r="2872" spans="1:9" x14ac:dyDescent="0.2">
      <c r="A2872" t="s">
        <v>14</v>
      </c>
      <c r="B2872" t="str">
        <f>_xlfn.XLOOKUP(A2872,'Country Code &amp; Info'!A:A,'Country Code &amp; Info'!B:B)</f>
        <v>World</v>
      </c>
      <c r="C2872" t="s">
        <v>626</v>
      </c>
      <c r="D2872" t="s">
        <v>625</v>
      </c>
      <c r="E2872" t="s">
        <v>624</v>
      </c>
      <c r="F2872" t="s">
        <v>623</v>
      </c>
      <c r="G2872">
        <v>2038</v>
      </c>
      <c r="H2872" s="6">
        <v>167831600</v>
      </c>
      <c r="I2872" s="5">
        <f t="shared" si="44"/>
        <v>2.3814767119894942E-2</v>
      </c>
    </row>
    <row r="2873" spans="1:9" x14ac:dyDescent="0.2">
      <c r="A2873" t="s">
        <v>14</v>
      </c>
      <c r="B2873" t="str">
        <f>_xlfn.XLOOKUP(A2873,'Country Code &amp; Info'!A:A,'Country Code &amp; Info'!B:B)</f>
        <v>World</v>
      </c>
      <c r="C2873" t="s">
        <v>626</v>
      </c>
      <c r="D2873" t="s">
        <v>625</v>
      </c>
      <c r="E2873" t="s">
        <v>624</v>
      </c>
      <c r="F2873" t="s">
        <v>623</v>
      </c>
      <c r="G2873">
        <v>2039</v>
      </c>
      <c r="H2873" s="6">
        <v>171768800</v>
      </c>
      <c r="I2873" s="5">
        <f t="shared" si="44"/>
        <v>2.3459229370392798E-2</v>
      </c>
    </row>
    <row r="2874" spans="1:9" x14ac:dyDescent="0.2">
      <c r="A2874" t="s">
        <v>14</v>
      </c>
      <c r="B2874" t="str">
        <f>_xlfn.XLOOKUP(A2874,'Country Code &amp; Info'!A:A,'Country Code &amp; Info'!B:B)</f>
        <v>World</v>
      </c>
      <c r="C2874" t="s">
        <v>626</v>
      </c>
      <c r="D2874" t="s">
        <v>625</v>
      </c>
      <c r="E2874" t="s">
        <v>624</v>
      </c>
      <c r="F2874" t="s">
        <v>623</v>
      </c>
      <c r="G2874">
        <v>2040</v>
      </c>
      <c r="H2874" s="6">
        <v>175741200</v>
      </c>
      <c r="I2874" s="5">
        <f t="shared" si="44"/>
        <v>2.3126435068534068E-2</v>
      </c>
    </row>
    <row r="2875" spans="1:9" x14ac:dyDescent="0.2">
      <c r="A2875" t="s">
        <v>14</v>
      </c>
      <c r="B2875" t="str">
        <f>_xlfn.XLOOKUP(A2875,'Country Code &amp; Info'!A:A,'Country Code &amp; Info'!B:B)</f>
        <v>World</v>
      </c>
      <c r="C2875" t="s">
        <v>626</v>
      </c>
      <c r="D2875" t="s">
        <v>625</v>
      </c>
      <c r="E2875" t="s">
        <v>624</v>
      </c>
      <c r="F2875" t="s">
        <v>623</v>
      </c>
      <c r="G2875">
        <v>2041</v>
      </c>
      <c r="H2875" s="6">
        <v>179751800</v>
      </c>
      <c r="I2875" s="5">
        <f t="shared" si="44"/>
        <v>2.2821057327479188E-2</v>
      </c>
    </row>
    <row r="2876" spans="1:9" x14ac:dyDescent="0.2">
      <c r="A2876" t="s">
        <v>14</v>
      </c>
      <c r="B2876" t="str">
        <f>_xlfn.XLOOKUP(A2876,'Country Code &amp; Info'!A:A,'Country Code &amp; Info'!B:B)</f>
        <v>World</v>
      </c>
      <c r="C2876" t="s">
        <v>626</v>
      </c>
      <c r="D2876" t="s">
        <v>625</v>
      </c>
      <c r="E2876" t="s">
        <v>624</v>
      </c>
      <c r="F2876" t="s">
        <v>623</v>
      </c>
      <c r="G2876">
        <v>2042</v>
      </c>
      <c r="H2876" s="6">
        <v>183803500</v>
      </c>
      <c r="I2876" s="5">
        <f t="shared" si="44"/>
        <v>2.2540525324364014E-2</v>
      </c>
    </row>
    <row r="2877" spans="1:9" x14ac:dyDescent="0.2">
      <c r="A2877" t="s">
        <v>14</v>
      </c>
      <c r="B2877" t="str">
        <f>_xlfn.XLOOKUP(A2877,'Country Code &amp; Info'!A:A,'Country Code &amp; Info'!B:B)</f>
        <v>World</v>
      </c>
      <c r="C2877" t="s">
        <v>626</v>
      </c>
      <c r="D2877" t="s">
        <v>625</v>
      </c>
      <c r="E2877" t="s">
        <v>624</v>
      </c>
      <c r="F2877" t="s">
        <v>623</v>
      </c>
      <c r="G2877">
        <v>2043</v>
      </c>
      <c r="H2877" s="6">
        <v>187900500</v>
      </c>
      <c r="I2877" s="5">
        <f t="shared" si="44"/>
        <v>2.2290108730247171E-2</v>
      </c>
    </row>
    <row r="2878" spans="1:9" x14ac:dyDescent="0.2">
      <c r="A2878" t="s">
        <v>14</v>
      </c>
      <c r="B2878" t="str">
        <f>_xlfn.XLOOKUP(A2878,'Country Code &amp; Info'!A:A,'Country Code &amp; Info'!B:B)</f>
        <v>World</v>
      </c>
      <c r="C2878" t="s">
        <v>626</v>
      </c>
      <c r="D2878" t="s">
        <v>625</v>
      </c>
      <c r="E2878" t="s">
        <v>624</v>
      </c>
      <c r="F2878" t="s">
        <v>623</v>
      </c>
      <c r="G2878">
        <v>2044</v>
      </c>
      <c r="H2878" s="6">
        <v>192046000</v>
      </c>
      <c r="I2878" s="5">
        <f t="shared" si="44"/>
        <v>2.2062208456071097E-2</v>
      </c>
    </row>
    <row r="2879" spans="1:9" x14ac:dyDescent="0.2">
      <c r="A2879" t="s">
        <v>14</v>
      </c>
      <c r="B2879" t="str">
        <f>_xlfn.XLOOKUP(A2879,'Country Code &amp; Info'!A:A,'Country Code &amp; Info'!B:B)</f>
        <v>World</v>
      </c>
      <c r="C2879" t="s">
        <v>626</v>
      </c>
      <c r="D2879" t="s">
        <v>625</v>
      </c>
      <c r="E2879" t="s">
        <v>624</v>
      </c>
      <c r="F2879" t="s">
        <v>623</v>
      </c>
      <c r="G2879">
        <v>2045</v>
      </c>
      <c r="H2879" s="6">
        <v>196242100</v>
      </c>
      <c r="I2879" s="5">
        <f t="shared" si="44"/>
        <v>2.184945273528216E-2</v>
      </c>
    </row>
    <row r="2880" spans="1:9" x14ac:dyDescent="0.2">
      <c r="A2880" t="s">
        <v>14</v>
      </c>
      <c r="B2880" t="str">
        <f>_xlfn.XLOOKUP(A2880,'Country Code &amp; Info'!A:A,'Country Code &amp; Info'!B:B)</f>
        <v>World</v>
      </c>
      <c r="C2880" t="s">
        <v>626</v>
      </c>
      <c r="D2880" t="s">
        <v>625</v>
      </c>
      <c r="E2880" t="s">
        <v>624</v>
      </c>
      <c r="F2880" t="s">
        <v>623</v>
      </c>
      <c r="G2880">
        <v>2046</v>
      </c>
      <c r="H2880" s="6">
        <v>200491500</v>
      </c>
      <c r="I2880" s="5">
        <f t="shared" si="44"/>
        <v>2.1653865302093678E-2</v>
      </c>
    </row>
    <row r="2881" spans="1:9" x14ac:dyDescent="0.2">
      <c r="A2881" t="s">
        <v>14</v>
      </c>
      <c r="B2881" t="str">
        <f>_xlfn.XLOOKUP(A2881,'Country Code &amp; Info'!A:A,'Country Code &amp; Info'!B:B)</f>
        <v>World</v>
      </c>
      <c r="C2881" t="s">
        <v>626</v>
      </c>
      <c r="D2881" t="s">
        <v>625</v>
      </c>
      <c r="E2881" t="s">
        <v>624</v>
      </c>
      <c r="F2881" t="s">
        <v>623</v>
      </c>
      <c r="G2881">
        <v>2047</v>
      </c>
      <c r="H2881" s="6">
        <v>204800800</v>
      </c>
      <c r="I2881" s="5">
        <f t="shared" si="44"/>
        <v>2.1493679283161704E-2</v>
      </c>
    </row>
    <row r="2882" spans="1:9" x14ac:dyDescent="0.2">
      <c r="A2882" t="s">
        <v>14</v>
      </c>
      <c r="B2882" t="str">
        <f>_xlfn.XLOOKUP(A2882,'Country Code &amp; Info'!A:A,'Country Code &amp; Info'!B:B)</f>
        <v>World</v>
      </c>
      <c r="C2882" t="s">
        <v>626</v>
      </c>
      <c r="D2882" t="s">
        <v>625</v>
      </c>
      <c r="E2882" t="s">
        <v>624</v>
      </c>
      <c r="F2882" t="s">
        <v>623</v>
      </c>
      <c r="G2882">
        <v>2048</v>
      </c>
      <c r="H2882" s="6">
        <v>209175500</v>
      </c>
      <c r="I2882" s="5">
        <f t="shared" si="44"/>
        <v>2.1360756403295378E-2</v>
      </c>
    </row>
    <row r="2883" spans="1:9" x14ac:dyDescent="0.2">
      <c r="A2883" t="s">
        <v>14</v>
      </c>
      <c r="B2883" t="str">
        <f>_xlfn.XLOOKUP(A2883,'Country Code &amp; Info'!A:A,'Country Code &amp; Info'!B:B)</f>
        <v>World</v>
      </c>
      <c r="C2883" t="s">
        <v>626</v>
      </c>
      <c r="D2883" t="s">
        <v>625</v>
      </c>
      <c r="E2883" t="s">
        <v>624</v>
      </c>
      <c r="F2883" t="s">
        <v>623</v>
      </c>
      <c r="G2883">
        <v>2049</v>
      </c>
      <c r="H2883" s="6">
        <v>213620100</v>
      </c>
      <c r="I2883" s="5">
        <f t="shared" ref="I2883:I2946" si="45">IF(A2883=A2882, H2883/H2882-1, 0)</f>
        <v>2.1248186331573216E-2</v>
      </c>
    </row>
    <row r="2884" spans="1:9" x14ac:dyDescent="0.2">
      <c r="A2884" t="s">
        <v>14</v>
      </c>
      <c r="B2884" t="str">
        <f>_xlfn.XLOOKUP(A2884,'Country Code &amp; Info'!A:A,'Country Code &amp; Info'!B:B)</f>
        <v>World</v>
      </c>
      <c r="C2884" t="s">
        <v>626</v>
      </c>
      <c r="D2884" t="s">
        <v>625</v>
      </c>
      <c r="E2884" t="s">
        <v>624</v>
      </c>
      <c r="F2884" t="s">
        <v>623</v>
      </c>
      <c r="G2884">
        <v>2050</v>
      </c>
      <c r="H2884" s="6">
        <v>218138100</v>
      </c>
      <c r="I2884" s="5">
        <f t="shared" si="45"/>
        <v>2.1149695183177997E-2</v>
      </c>
    </row>
    <row r="2885" spans="1:9" x14ac:dyDescent="0.2">
      <c r="A2885" t="s">
        <v>14</v>
      </c>
      <c r="B2885" t="str">
        <f>_xlfn.XLOOKUP(A2885,'Country Code &amp; Info'!A:A,'Country Code &amp; Info'!B:B)</f>
        <v>World</v>
      </c>
      <c r="C2885" t="s">
        <v>626</v>
      </c>
      <c r="D2885" t="s">
        <v>625</v>
      </c>
      <c r="E2885" t="s">
        <v>624</v>
      </c>
      <c r="F2885" t="s">
        <v>623</v>
      </c>
      <c r="G2885">
        <v>2051</v>
      </c>
      <c r="H2885" s="6">
        <v>222732700</v>
      </c>
      <c r="I2885" s="5">
        <f t="shared" si="45"/>
        <v>2.1062803792643248E-2</v>
      </c>
    </row>
    <row r="2886" spans="1:9" x14ac:dyDescent="0.2">
      <c r="A2886" t="s">
        <v>14</v>
      </c>
      <c r="B2886" t="str">
        <f>_xlfn.XLOOKUP(A2886,'Country Code &amp; Info'!A:A,'Country Code &amp; Info'!B:B)</f>
        <v>World</v>
      </c>
      <c r="C2886" t="s">
        <v>626</v>
      </c>
      <c r="D2886" t="s">
        <v>625</v>
      </c>
      <c r="E2886" t="s">
        <v>624</v>
      </c>
      <c r="F2886" t="s">
        <v>623</v>
      </c>
      <c r="G2886">
        <v>2052</v>
      </c>
      <c r="H2886" s="6">
        <v>227400500</v>
      </c>
      <c r="I2886" s="5">
        <f t="shared" si="45"/>
        <v>2.0956958722271102E-2</v>
      </c>
    </row>
    <row r="2887" spans="1:9" x14ac:dyDescent="0.2">
      <c r="A2887" t="s">
        <v>14</v>
      </c>
      <c r="B2887" t="str">
        <f>_xlfn.XLOOKUP(A2887,'Country Code &amp; Info'!A:A,'Country Code &amp; Info'!B:B)</f>
        <v>World</v>
      </c>
      <c r="C2887" t="s">
        <v>626</v>
      </c>
      <c r="D2887" t="s">
        <v>625</v>
      </c>
      <c r="E2887" t="s">
        <v>624</v>
      </c>
      <c r="F2887" t="s">
        <v>623</v>
      </c>
      <c r="G2887">
        <v>2053</v>
      </c>
      <c r="H2887" s="6">
        <v>232143700</v>
      </c>
      <c r="I2887" s="5">
        <f t="shared" si="45"/>
        <v>2.0858353433699683E-2</v>
      </c>
    </row>
    <row r="2888" spans="1:9" x14ac:dyDescent="0.2">
      <c r="A2888" t="s">
        <v>14</v>
      </c>
      <c r="B2888" t="str">
        <f>_xlfn.XLOOKUP(A2888,'Country Code &amp; Info'!A:A,'Country Code &amp; Info'!B:B)</f>
        <v>World</v>
      </c>
      <c r="C2888" t="s">
        <v>626</v>
      </c>
      <c r="D2888" t="s">
        <v>625</v>
      </c>
      <c r="E2888" t="s">
        <v>624</v>
      </c>
      <c r="F2888" t="s">
        <v>623</v>
      </c>
      <c r="G2888">
        <v>2054</v>
      </c>
      <c r="H2888" s="6">
        <v>236962300</v>
      </c>
      <c r="I2888" s="5">
        <f t="shared" si="45"/>
        <v>2.0756970790075213E-2</v>
      </c>
    </row>
    <row r="2889" spans="1:9" x14ac:dyDescent="0.2">
      <c r="A2889" t="s">
        <v>14</v>
      </c>
      <c r="B2889" t="str">
        <f>_xlfn.XLOOKUP(A2889,'Country Code &amp; Info'!A:A,'Country Code &amp; Info'!B:B)</f>
        <v>World</v>
      </c>
      <c r="C2889" t="s">
        <v>626</v>
      </c>
      <c r="D2889" t="s">
        <v>625</v>
      </c>
      <c r="E2889" t="s">
        <v>624</v>
      </c>
      <c r="F2889" t="s">
        <v>623</v>
      </c>
      <c r="G2889">
        <v>2055</v>
      </c>
      <c r="H2889" s="6">
        <v>241856500</v>
      </c>
      <c r="I2889" s="5">
        <f t="shared" si="45"/>
        <v>2.0653918365917345E-2</v>
      </c>
    </row>
    <row r="2890" spans="1:9" x14ac:dyDescent="0.2">
      <c r="A2890" t="s">
        <v>14</v>
      </c>
      <c r="B2890" t="str">
        <f>_xlfn.XLOOKUP(A2890,'Country Code &amp; Info'!A:A,'Country Code &amp; Info'!B:B)</f>
        <v>World</v>
      </c>
      <c r="C2890" t="s">
        <v>626</v>
      </c>
      <c r="D2890" t="s">
        <v>625</v>
      </c>
      <c r="E2890" t="s">
        <v>624</v>
      </c>
      <c r="F2890" t="s">
        <v>623</v>
      </c>
      <c r="G2890">
        <v>2056</v>
      </c>
      <c r="H2890" s="6">
        <v>246828200</v>
      </c>
      <c r="I2890" s="5">
        <f t="shared" si="45"/>
        <v>2.0556404314128418E-2</v>
      </c>
    </row>
    <row r="2891" spans="1:9" x14ac:dyDescent="0.2">
      <c r="A2891" t="s">
        <v>14</v>
      </c>
      <c r="B2891" t="str">
        <f>_xlfn.XLOOKUP(A2891,'Country Code &amp; Info'!A:A,'Country Code &amp; Info'!B:B)</f>
        <v>World</v>
      </c>
      <c r="C2891" t="s">
        <v>626</v>
      </c>
      <c r="D2891" t="s">
        <v>625</v>
      </c>
      <c r="E2891" t="s">
        <v>624</v>
      </c>
      <c r="F2891" t="s">
        <v>623</v>
      </c>
      <c r="G2891">
        <v>2057</v>
      </c>
      <c r="H2891" s="6">
        <v>251890500</v>
      </c>
      <c r="I2891" s="5">
        <f t="shared" si="45"/>
        <v>2.0509406947828435E-2</v>
      </c>
    </row>
    <row r="2892" spans="1:9" x14ac:dyDescent="0.2">
      <c r="A2892" t="s">
        <v>14</v>
      </c>
      <c r="B2892" t="str">
        <f>_xlfn.XLOOKUP(A2892,'Country Code &amp; Info'!A:A,'Country Code &amp; Info'!B:B)</f>
        <v>World</v>
      </c>
      <c r="C2892" t="s">
        <v>626</v>
      </c>
      <c r="D2892" t="s">
        <v>625</v>
      </c>
      <c r="E2892" t="s">
        <v>624</v>
      </c>
      <c r="F2892" t="s">
        <v>623</v>
      </c>
      <c r="G2892">
        <v>2058</v>
      </c>
      <c r="H2892" s="6">
        <v>257049600</v>
      </c>
      <c r="I2892" s="5">
        <f t="shared" si="45"/>
        <v>2.0481518755173456E-2</v>
      </c>
    </row>
    <row r="2893" spans="1:9" x14ac:dyDescent="0.2">
      <c r="A2893" t="s">
        <v>14</v>
      </c>
      <c r="B2893" t="str">
        <f>_xlfn.XLOOKUP(A2893,'Country Code &amp; Info'!A:A,'Country Code &amp; Info'!B:B)</f>
        <v>World</v>
      </c>
      <c r="C2893" t="s">
        <v>626</v>
      </c>
      <c r="D2893" t="s">
        <v>625</v>
      </c>
      <c r="E2893" t="s">
        <v>624</v>
      </c>
      <c r="F2893" t="s">
        <v>623</v>
      </c>
      <c r="G2893">
        <v>2059</v>
      </c>
      <c r="H2893" s="6">
        <v>262310300</v>
      </c>
      <c r="I2893" s="5">
        <f t="shared" si="45"/>
        <v>2.0465700004979492E-2</v>
      </c>
    </row>
    <row r="2894" spans="1:9" x14ac:dyDescent="0.2">
      <c r="A2894" t="s">
        <v>14</v>
      </c>
      <c r="B2894" t="str">
        <f>_xlfn.XLOOKUP(A2894,'Country Code &amp; Info'!A:A,'Country Code &amp; Info'!B:B)</f>
        <v>World</v>
      </c>
      <c r="C2894" t="s">
        <v>626</v>
      </c>
      <c r="D2894" t="s">
        <v>625</v>
      </c>
      <c r="E2894" t="s">
        <v>624</v>
      </c>
      <c r="F2894" t="s">
        <v>623</v>
      </c>
      <c r="G2894">
        <v>2060</v>
      </c>
      <c r="H2894" s="6">
        <v>267676800</v>
      </c>
      <c r="I2894" s="5">
        <f t="shared" si="45"/>
        <v>2.0458594267933838E-2</v>
      </c>
    </row>
    <row r="2895" spans="1:9" x14ac:dyDescent="0.2">
      <c r="A2895" t="s">
        <v>628</v>
      </c>
      <c r="B2895" t="str">
        <f>_xlfn.XLOOKUP(A2895,'Country Code &amp; Info'!A:A,'Country Code &amp; Info'!B:B)</f>
        <v>OECD members</v>
      </c>
      <c r="C2895" t="s">
        <v>626</v>
      </c>
      <c r="D2895" t="s">
        <v>625</v>
      </c>
      <c r="E2895" t="s">
        <v>624</v>
      </c>
      <c r="F2895" t="s">
        <v>623</v>
      </c>
      <c r="G2895">
        <v>1995</v>
      </c>
      <c r="H2895" s="6">
        <v>31351213.114414498</v>
      </c>
      <c r="I2895" s="5">
        <f t="shared" si="45"/>
        <v>0</v>
      </c>
    </row>
    <row r="2896" spans="1:9" x14ac:dyDescent="0.2">
      <c r="A2896" t="s">
        <v>628</v>
      </c>
      <c r="B2896" t="str">
        <f>_xlfn.XLOOKUP(A2896,'Country Code &amp; Info'!A:A,'Country Code &amp; Info'!B:B)</f>
        <v>OECD members</v>
      </c>
      <c r="C2896" t="s">
        <v>626</v>
      </c>
      <c r="D2896" t="s">
        <v>625</v>
      </c>
      <c r="E2896" t="s">
        <v>624</v>
      </c>
      <c r="F2896" t="s">
        <v>623</v>
      </c>
      <c r="G2896">
        <v>1996</v>
      </c>
      <c r="H2896" s="6">
        <v>32359930.166765001</v>
      </c>
      <c r="I2896" s="5">
        <f t="shared" si="45"/>
        <v>3.2174737502796091E-2</v>
      </c>
    </row>
    <row r="2897" spans="1:9" x14ac:dyDescent="0.2">
      <c r="A2897" t="s">
        <v>628</v>
      </c>
      <c r="B2897" t="str">
        <f>_xlfn.XLOOKUP(A2897,'Country Code &amp; Info'!A:A,'Country Code &amp; Info'!B:B)</f>
        <v>OECD members</v>
      </c>
      <c r="C2897" t="s">
        <v>626</v>
      </c>
      <c r="D2897" t="s">
        <v>625</v>
      </c>
      <c r="E2897" t="s">
        <v>624</v>
      </c>
      <c r="F2897" t="s">
        <v>623</v>
      </c>
      <c r="G2897">
        <v>1997</v>
      </c>
      <c r="H2897" s="6">
        <v>33558382.067540802</v>
      </c>
      <c r="I2897" s="5">
        <f t="shared" si="45"/>
        <v>3.7035058314392133E-2</v>
      </c>
    </row>
    <row r="2898" spans="1:9" x14ac:dyDescent="0.2">
      <c r="A2898" t="s">
        <v>628</v>
      </c>
      <c r="B2898" t="str">
        <f>_xlfn.XLOOKUP(A2898,'Country Code &amp; Info'!A:A,'Country Code &amp; Info'!B:B)</f>
        <v>OECD members</v>
      </c>
      <c r="C2898" t="s">
        <v>626</v>
      </c>
      <c r="D2898" t="s">
        <v>625</v>
      </c>
      <c r="E2898" t="s">
        <v>624</v>
      </c>
      <c r="F2898" t="s">
        <v>623</v>
      </c>
      <c r="G2898">
        <v>1998</v>
      </c>
      <c r="H2898" s="6">
        <v>34529915.679338001</v>
      </c>
      <c r="I2898" s="5">
        <f t="shared" si="45"/>
        <v>2.8950549816193716E-2</v>
      </c>
    </row>
    <row r="2899" spans="1:9" x14ac:dyDescent="0.2">
      <c r="A2899" t="s">
        <v>628</v>
      </c>
      <c r="B2899" t="str">
        <f>_xlfn.XLOOKUP(A2899,'Country Code &amp; Info'!A:A,'Country Code &amp; Info'!B:B)</f>
        <v>OECD members</v>
      </c>
      <c r="C2899" t="s">
        <v>626</v>
      </c>
      <c r="D2899" t="s">
        <v>625</v>
      </c>
      <c r="E2899" t="s">
        <v>624</v>
      </c>
      <c r="F2899" t="s">
        <v>623</v>
      </c>
      <c r="G2899">
        <v>1999</v>
      </c>
      <c r="H2899" s="6">
        <v>35657768.956803702</v>
      </c>
      <c r="I2899" s="5">
        <f t="shared" si="45"/>
        <v>3.2663076502691402E-2</v>
      </c>
    </row>
    <row r="2900" spans="1:9" x14ac:dyDescent="0.2">
      <c r="A2900" t="s">
        <v>628</v>
      </c>
      <c r="B2900" t="str">
        <f>_xlfn.XLOOKUP(A2900,'Country Code &amp; Info'!A:A,'Country Code &amp; Info'!B:B)</f>
        <v>OECD members</v>
      </c>
      <c r="C2900" t="s">
        <v>626</v>
      </c>
      <c r="D2900" t="s">
        <v>625</v>
      </c>
      <c r="E2900" t="s">
        <v>624</v>
      </c>
      <c r="F2900" t="s">
        <v>623</v>
      </c>
      <c r="G2900">
        <v>2000</v>
      </c>
      <c r="H2900" s="6">
        <v>37139648.912019499</v>
      </c>
      <c r="I2900" s="5">
        <f t="shared" si="45"/>
        <v>4.1558403640198804E-2</v>
      </c>
    </row>
    <row r="2901" spans="1:9" x14ac:dyDescent="0.2">
      <c r="A2901" t="s">
        <v>628</v>
      </c>
      <c r="B2901" t="str">
        <f>_xlfn.XLOOKUP(A2901,'Country Code &amp; Info'!A:A,'Country Code &amp; Info'!B:B)</f>
        <v>OECD members</v>
      </c>
      <c r="C2901" t="s">
        <v>626</v>
      </c>
      <c r="D2901" t="s">
        <v>625</v>
      </c>
      <c r="E2901" t="s">
        <v>624</v>
      </c>
      <c r="F2901" t="s">
        <v>623</v>
      </c>
      <c r="G2901">
        <v>2001</v>
      </c>
      <c r="H2901" s="6">
        <v>37635081.385365598</v>
      </c>
      <c r="I2901" s="5">
        <f t="shared" si="45"/>
        <v>1.3339718814244339E-2</v>
      </c>
    </row>
    <row r="2902" spans="1:9" x14ac:dyDescent="0.2">
      <c r="A2902" t="s">
        <v>628</v>
      </c>
      <c r="B2902" t="str">
        <f>_xlfn.XLOOKUP(A2902,'Country Code &amp; Info'!A:A,'Country Code &amp; Info'!B:B)</f>
        <v>OECD members</v>
      </c>
      <c r="C2902" t="s">
        <v>626</v>
      </c>
      <c r="D2902" t="s">
        <v>625</v>
      </c>
      <c r="E2902" t="s">
        <v>624</v>
      </c>
      <c r="F2902" t="s">
        <v>623</v>
      </c>
      <c r="G2902">
        <v>2002</v>
      </c>
      <c r="H2902" s="6">
        <v>38262923.003518596</v>
      </c>
      <c r="I2902" s="5">
        <f t="shared" si="45"/>
        <v>1.6682350483693487E-2</v>
      </c>
    </row>
    <row r="2903" spans="1:9" x14ac:dyDescent="0.2">
      <c r="A2903" t="s">
        <v>628</v>
      </c>
      <c r="B2903" t="str">
        <f>_xlfn.XLOOKUP(A2903,'Country Code &amp; Info'!A:A,'Country Code &amp; Info'!B:B)</f>
        <v>OECD members</v>
      </c>
      <c r="C2903" t="s">
        <v>626</v>
      </c>
      <c r="D2903" t="s">
        <v>625</v>
      </c>
      <c r="E2903" t="s">
        <v>624</v>
      </c>
      <c r="F2903" t="s">
        <v>623</v>
      </c>
      <c r="G2903">
        <v>2003</v>
      </c>
      <c r="H2903" s="6">
        <v>39054860.3024951</v>
      </c>
      <c r="I2903" s="5">
        <f t="shared" si="45"/>
        <v>2.0697250414028145E-2</v>
      </c>
    </row>
    <row r="2904" spans="1:9" x14ac:dyDescent="0.2">
      <c r="A2904" t="s">
        <v>628</v>
      </c>
      <c r="B2904" t="str">
        <f>_xlfn.XLOOKUP(A2904,'Country Code &amp; Info'!A:A,'Country Code &amp; Info'!B:B)</f>
        <v>OECD members</v>
      </c>
      <c r="C2904" t="s">
        <v>626</v>
      </c>
      <c r="D2904" t="s">
        <v>625</v>
      </c>
      <c r="E2904" t="s">
        <v>624</v>
      </c>
      <c r="F2904" t="s">
        <v>623</v>
      </c>
      <c r="G2904">
        <v>2004</v>
      </c>
      <c r="H2904" s="6">
        <v>40321207.871959202</v>
      </c>
      <c r="I2904" s="5">
        <f t="shared" si="45"/>
        <v>3.2424839306958164E-2</v>
      </c>
    </row>
    <row r="2905" spans="1:9" x14ac:dyDescent="0.2">
      <c r="A2905" t="s">
        <v>628</v>
      </c>
      <c r="B2905" t="str">
        <f>_xlfn.XLOOKUP(A2905,'Country Code &amp; Info'!A:A,'Country Code &amp; Info'!B:B)</f>
        <v>OECD members</v>
      </c>
      <c r="C2905" t="s">
        <v>626</v>
      </c>
      <c r="D2905" t="s">
        <v>625</v>
      </c>
      <c r="E2905" t="s">
        <v>624</v>
      </c>
      <c r="F2905" t="s">
        <v>623</v>
      </c>
      <c r="G2905">
        <v>2005</v>
      </c>
      <c r="H2905" s="6">
        <v>41473807.539545298</v>
      </c>
      <c r="I2905" s="5">
        <f t="shared" si="45"/>
        <v>2.8585444941188198E-2</v>
      </c>
    </row>
    <row r="2906" spans="1:9" x14ac:dyDescent="0.2">
      <c r="A2906" t="s">
        <v>628</v>
      </c>
      <c r="B2906" t="str">
        <f>_xlfn.XLOOKUP(A2906,'Country Code &amp; Info'!A:A,'Country Code &amp; Info'!B:B)</f>
        <v>OECD members</v>
      </c>
      <c r="C2906" t="s">
        <v>626</v>
      </c>
      <c r="D2906" t="s">
        <v>625</v>
      </c>
      <c r="E2906" t="s">
        <v>624</v>
      </c>
      <c r="F2906" t="s">
        <v>623</v>
      </c>
      <c r="G2906">
        <v>2006</v>
      </c>
      <c r="H2906" s="6">
        <v>42778207.533349402</v>
      </c>
      <c r="I2906" s="5">
        <f t="shared" si="45"/>
        <v>3.145117536074693E-2</v>
      </c>
    </row>
    <row r="2907" spans="1:9" x14ac:dyDescent="0.2">
      <c r="A2907" t="s">
        <v>628</v>
      </c>
      <c r="B2907" t="str">
        <f>_xlfn.XLOOKUP(A2907,'Country Code &amp; Info'!A:A,'Country Code &amp; Info'!B:B)</f>
        <v>OECD members</v>
      </c>
      <c r="C2907" t="s">
        <v>626</v>
      </c>
      <c r="D2907" t="s">
        <v>625</v>
      </c>
      <c r="E2907" t="s">
        <v>624</v>
      </c>
      <c r="F2907" t="s">
        <v>623</v>
      </c>
      <c r="G2907">
        <v>2007</v>
      </c>
      <c r="H2907" s="6">
        <v>43896745.740153603</v>
      </c>
      <c r="I2907" s="5">
        <f t="shared" si="45"/>
        <v>2.6147383710086514E-2</v>
      </c>
    </row>
    <row r="2908" spans="1:9" x14ac:dyDescent="0.2">
      <c r="A2908" t="s">
        <v>628</v>
      </c>
      <c r="B2908" t="str">
        <f>_xlfn.XLOOKUP(A2908,'Country Code &amp; Info'!A:A,'Country Code &amp; Info'!B:B)</f>
        <v>OECD members</v>
      </c>
      <c r="C2908" t="s">
        <v>626</v>
      </c>
      <c r="D2908" t="s">
        <v>625</v>
      </c>
      <c r="E2908" t="s">
        <v>624</v>
      </c>
      <c r="F2908" t="s">
        <v>623</v>
      </c>
      <c r="G2908">
        <v>2008</v>
      </c>
      <c r="H2908" s="6">
        <v>43993933.8883802</v>
      </c>
      <c r="I2908" s="5">
        <f t="shared" si="45"/>
        <v>2.2140171574882572E-3</v>
      </c>
    </row>
    <row r="2909" spans="1:9" x14ac:dyDescent="0.2">
      <c r="A2909" t="s">
        <v>628</v>
      </c>
      <c r="B2909" t="str">
        <f>_xlfn.XLOOKUP(A2909,'Country Code &amp; Info'!A:A,'Country Code &amp; Info'!B:B)</f>
        <v>OECD members</v>
      </c>
      <c r="C2909" t="s">
        <v>626</v>
      </c>
      <c r="D2909" t="s">
        <v>625</v>
      </c>
      <c r="E2909" t="s">
        <v>624</v>
      </c>
      <c r="F2909" t="s">
        <v>623</v>
      </c>
      <c r="G2909">
        <v>2009</v>
      </c>
      <c r="H2909" s="6">
        <v>42465053.176019803</v>
      </c>
      <c r="I2909" s="5">
        <f t="shared" si="45"/>
        <v>-3.4752080053568668E-2</v>
      </c>
    </row>
    <row r="2910" spans="1:9" x14ac:dyDescent="0.2">
      <c r="A2910" t="s">
        <v>628</v>
      </c>
      <c r="B2910" t="str">
        <f>_xlfn.XLOOKUP(A2910,'Country Code &amp; Info'!A:A,'Country Code &amp; Info'!B:B)</f>
        <v>OECD members</v>
      </c>
      <c r="C2910" t="s">
        <v>626</v>
      </c>
      <c r="D2910" t="s">
        <v>625</v>
      </c>
      <c r="E2910" t="s">
        <v>624</v>
      </c>
      <c r="F2910" t="s">
        <v>623</v>
      </c>
      <c r="G2910">
        <v>2010</v>
      </c>
      <c r="H2910" s="6">
        <v>43731107.591446497</v>
      </c>
      <c r="I2910" s="5">
        <f t="shared" si="45"/>
        <v>2.9814031085251047E-2</v>
      </c>
    </row>
    <row r="2911" spans="1:9" x14ac:dyDescent="0.2">
      <c r="A2911" t="s">
        <v>628</v>
      </c>
      <c r="B2911" t="str">
        <f>_xlfn.XLOOKUP(A2911,'Country Code &amp; Info'!A:A,'Country Code &amp; Info'!B:B)</f>
        <v>OECD members</v>
      </c>
      <c r="C2911" t="s">
        <v>626</v>
      </c>
      <c r="D2911" t="s">
        <v>625</v>
      </c>
      <c r="E2911" t="s">
        <v>624</v>
      </c>
      <c r="F2911" t="s">
        <v>623</v>
      </c>
      <c r="G2911">
        <v>2011</v>
      </c>
      <c r="H2911" s="6">
        <v>44611644.848407201</v>
      </c>
      <c r="I2911" s="5">
        <f t="shared" si="45"/>
        <v>2.0135260812212508E-2</v>
      </c>
    </row>
    <row r="2912" spans="1:9" x14ac:dyDescent="0.2">
      <c r="A2912" t="s">
        <v>628</v>
      </c>
      <c r="B2912" t="str">
        <f>_xlfn.XLOOKUP(A2912,'Country Code &amp; Info'!A:A,'Country Code &amp; Info'!B:B)</f>
        <v>OECD members</v>
      </c>
      <c r="C2912" t="s">
        <v>626</v>
      </c>
      <c r="D2912" t="s">
        <v>625</v>
      </c>
      <c r="E2912" t="s">
        <v>624</v>
      </c>
      <c r="F2912" t="s">
        <v>623</v>
      </c>
      <c r="G2912">
        <v>2012</v>
      </c>
      <c r="H2912" s="6">
        <v>45211277.862727404</v>
      </c>
      <c r="I2912" s="5">
        <f t="shared" si="45"/>
        <v>1.344117699219094E-2</v>
      </c>
    </row>
    <row r="2913" spans="1:9" x14ac:dyDescent="0.2">
      <c r="A2913" t="s">
        <v>628</v>
      </c>
      <c r="B2913" t="str">
        <f>_xlfn.XLOOKUP(A2913,'Country Code &amp; Info'!A:A,'Country Code &amp; Info'!B:B)</f>
        <v>OECD members</v>
      </c>
      <c r="C2913" t="s">
        <v>626</v>
      </c>
      <c r="D2913" t="s">
        <v>625</v>
      </c>
      <c r="E2913" t="s">
        <v>624</v>
      </c>
      <c r="F2913" t="s">
        <v>623</v>
      </c>
      <c r="G2913">
        <v>2013</v>
      </c>
      <c r="H2913" s="6">
        <v>45904263.880895503</v>
      </c>
      <c r="I2913" s="5">
        <f t="shared" si="45"/>
        <v>1.5327724650300301E-2</v>
      </c>
    </row>
    <row r="2914" spans="1:9" x14ac:dyDescent="0.2">
      <c r="A2914" t="s">
        <v>628</v>
      </c>
      <c r="B2914" t="str">
        <f>_xlfn.XLOOKUP(A2914,'Country Code &amp; Info'!A:A,'Country Code &amp; Info'!B:B)</f>
        <v>OECD members</v>
      </c>
      <c r="C2914" t="s">
        <v>626</v>
      </c>
      <c r="D2914" t="s">
        <v>625</v>
      </c>
      <c r="E2914" t="s">
        <v>624</v>
      </c>
      <c r="F2914" t="s">
        <v>623</v>
      </c>
      <c r="G2914">
        <v>2014</v>
      </c>
      <c r="H2914" s="6">
        <v>46913330.135109998</v>
      </c>
      <c r="I2914" s="5">
        <f t="shared" si="45"/>
        <v>2.1981972237538727E-2</v>
      </c>
    </row>
    <row r="2915" spans="1:9" x14ac:dyDescent="0.2">
      <c r="A2915" t="s">
        <v>628</v>
      </c>
      <c r="B2915" t="str">
        <f>_xlfn.XLOOKUP(A2915,'Country Code &amp; Info'!A:A,'Country Code &amp; Info'!B:B)</f>
        <v>OECD members</v>
      </c>
      <c r="C2915" t="s">
        <v>626</v>
      </c>
      <c r="D2915" t="s">
        <v>625</v>
      </c>
      <c r="E2915" t="s">
        <v>624</v>
      </c>
      <c r="F2915" t="s">
        <v>623</v>
      </c>
      <c r="G2915">
        <v>2015</v>
      </c>
      <c r="H2915" s="6">
        <v>48101115.218742304</v>
      </c>
      <c r="I2915" s="5">
        <f t="shared" si="45"/>
        <v>2.5318711765110136E-2</v>
      </c>
    </row>
    <row r="2916" spans="1:9" x14ac:dyDescent="0.2">
      <c r="A2916" t="s">
        <v>628</v>
      </c>
      <c r="B2916" t="str">
        <f>_xlfn.XLOOKUP(A2916,'Country Code &amp; Info'!A:A,'Country Code &amp; Info'!B:B)</f>
        <v>OECD members</v>
      </c>
      <c r="C2916" t="s">
        <v>626</v>
      </c>
      <c r="D2916" t="s">
        <v>625</v>
      </c>
      <c r="E2916" t="s">
        <v>624</v>
      </c>
      <c r="F2916" t="s">
        <v>623</v>
      </c>
      <c r="G2916">
        <v>2016</v>
      </c>
      <c r="H2916" s="6">
        <v>48964263.596568704</v>
      </c>
      <c r="I2916" s="5">
        <f t="shared" si="45"/>
        <v>1.7944456670103914E-2</v>
      </c>
    </row>
    <row r="2917" spans="1:9" x14ac:dyDescent="0.2">
      <c r="A2917" t="s">
        <v>628</v>
      </c>
      <c r="B2917" t="str">
        <f>_xlfn.XLOOKUP(A2917,'Country Code &amp; Info'!A:A,'Country Code &amp; Info'!B:B)</f>
        <v>OECD members</v>
      </c>
      <c r="C2917" t="s">
        <v>626</v>
      </c>
      <c r="D2917" t="s">
        <v>625</v>
      </c>
      <c r="E2917" t="s">
        <v>624</v>
      </c>
      <c r="F2917" t="s">
        <v>623</v>
      </c>
      <c r="G2917">
        <v>2017</v>
      </c>
      <c r="H2917" s="6">
        <v>50222396.352374896</v>
      </c>
      <c r="I2917" s="5">
        <f t="shared" si="45"/>
        <v>2.5694918362753949E-2</v>
      </c>
    </row>
    <row r="2918" spans="1:9" x14ac:dyDescent="0.2">
      <c r="A2918" t="s">
        <v>628</v>
      </c>
      <c r="B2918" t="str">
        <f>_xlfn.XLOOKUP(A2918,'Country Code &amp; Info'!A:A,'Country Code &amp; Info'!B:B)</f>
        <v>OECD members</v>
      </c>
      <c r="C2918" t="s">
        <v>626</v>
      </c>
      <c r="D2918" t="s">
        <v>625</v>
      </c>
      <c r="E2918" t="s">
        <v>624</v>
      </c>
      <c r="F2918" t="s">
        <v>623</v>
      </c>
      <c r="G2918">
        <v>2018</v>
      </c>
      <c r="H2918" s="6">
        <v>51507660.663560003</v>
      </c>
      <c r="I2918" s="5">
        <f t="shared" si="45"/>
        <v>2.5591457288643094E-2</v>
      </c>
    </row>
    <row r="2919" spans="1:9" x14ac:dyDescent="0.2">
      <c r="A2919" t="s">
        <v>628</v>
      </c>
      <c r="B2919" t="str">
        <f>_xlfn.XLOOKUP(A2919,'Country Code &amp; Info'!A:A,'Country Code &amp; Info'!B:B)</f>
        <v>OECD members</v>
      </c>
      <c r="C2919" t="s">
        <v>626</v>
      </c>
      <c r="D2919" t="s">
        <v>625</v>
      </c>
      <c r="E2919" t="s">
        <v>624</v>
      </c>
      <c r="F2919" t="s">
        <v>623</v>
      </c>
      <c r="G2919">
        <v>2019</v>
      </c>
      <c r="H2919" s="6">
        <v>52784186.496867403</v>
      </c>
      <c r="I2919" s="5">
        <f t="shared" si="45"/>
        <v>2.4783222861652909E-2</v>
      </c>
    </row>
    <row r="2920" spans="1:9" x14ac:dyDescent="0.2">
      <c r="A2920" t="s">
        <v>628</v>
      </c>
      <c r="B2920" t="str">
        <f>_xlfn.XLOOKUP(A2920,'Country Code &amp; Info'!A:A,'Country Code &amp; Info'!B:B)</f>
        <v>OECD members</v>
      </c>
      <c r="C2920" t="s">
        <v>626</v>
      </c>
      <c r="D2920" t="s">
        <v>625</v>
      </c>
      <c r="E2920" t="s">
        <v>624</v>
      </c>
      <c r="F2920" t="s">
        <v>623</v>
      </c>
      <c r="G2920">
        <v>2020</v>
      </c>
      <c r="H2920" s="6">
        <v>53747620</v>
      </c>
      <c r="I2920" s="5">
        <f t="shared" si="45"/>
        <v>1.8252313184551561E-2</v>
      </c>
    </row>
    <row r="2921" spans="1:9" x14ac:dyDescent="0.2">
      <c r="A2921" t="s">
        <v>628</v>
      </c>
      <c r="B2921" t="str">
        <f>_xlfn.XLOOKUP(A2921,'Country Code &amp; Info'!A:A,'Country Code &amp; Info'!B:B)</f>
        <v>OECD members</v>
      </c>
      <c r="C2921" t="s">
        <v>626</v>
      </c>
      <c r="D2921" t="s">
        <v>625</v>
      </c>
      <c r="E2921" t="s">
        <v>624</v>
      </c>
      <c r="F2921" t="s">
        <v>623</v>
      </c>
      <c r="G2921">
        <v>2021</v>
      </c>
      <c r="H2921" s="6">
        <v>54661280</v>
      </c>
      <c r="I2921" s="5">
        <f t="shared" si="45"/>
        <v>1.6999078284768654E-2</v>
      </c>
    </row>
    <row r="2922" spans="1:9" x14ac:dyDescent="0.2">
      <c r="A2922" t="s">
        <v>628</v>
      </c>
      <c r="B2922" t="str">
        <f>_xlfn.XLOOKUP(A2922,'Country Code &amp; Info'!A:A,'Country Code &amp; Info'!B:B)</f>
        <v>OECD members</v>
      </c>
      <c r="C2922" t="s">
        <v>626</v>
      </c>
      <c r="D2922" t="s">
        <v>625</v>
      </c>
      <c r="E2922" t="s">
        <v>624</v>
      </c>
      <c r="F2922" t="s">
        <v>623</v>
      </c>
      <c r="G2922">
        <v>2022</v>
      </c>
      <c r="H2922" s="6">
        <v>55588500</v>
      </c>
      <c r="I2922" s="5">
        <f t="shared" si="45"/>
        <v>1.6963012940787392E-2</v>
      </c>
    </row>
    <row r="2923" spans="1:9" x14ac:dyDescent="0.2">
      <c r="A2923" t="s">
        <v>628</v>
      </c>
      <c r="B2923" t="str">
        <f>_xlfn.XLOOKUP(A2923,'Country Code &amp; Info'!A:A,'Country Code &amp; Info'!B:B)</f>
        <v>OECD members</v>
      </c>
      <c r="C2923" t="s">
        <v>626</v>
      </c>
      <c r="D2923" t="s">
        <v>625</v>
      </c>
      <c r="E2923" t="s">
        <v>624</v>
      </c>
      <c r="F2923" t="s">
        <v>623</v>
      </c>
      <c r="G2923">
        <v>2023</v>
      </c>
      <c r="H2923" s="6">
        <v>56546590</v>
      </c>
      <c r="I2923" s="5">
        <f t="shared" si="45"/>
        <v>1.7235399408150887E-2</v>
      </c>
    </row>
    <row r="2924" spans="1:9" x14ac:dyDescent="0.2">
      <c r="A2924" t="s">
        <v>628</v>
      </c>
      <c r="B2924" t="str">
        <f>_xlfn.XLOOKUP(A2924,'Country Code &amp; Info'!A:A,'Country Code &amp; Info'!B:B)</f>
        <v>OECD members</v>
      </c>
      <c r="C2924" t="s">
        <v>626</v>
      </c>
      <c r="D2924" t="s">
        <v>625</v>
      </c>
      <c r="E2924" t="s">
        <v>624</v>
      </c>
      <c r="F2924" t="s">
        <v>623</v>
      </c>
      <c r="G2924">
        <v>2024</v>
      </c>
      <c r="H2924" s="6">
        <v>57543220</v>
      </c>
      <c r="I2924" s="5">
        <f t="shared" si="45"/>
        <v>1.7624935473562697E-2</v>
      </c>
    </row>
    <row r="2925" spans="1:9" x14ac:dyDescent="0.2">
      <c r="A2925" t="s">
        <v>628</v>
      </c>
      <c r="B2925" t="str">
        <f>_xlfn.XLOOKUP(A2925,'Country Code &amp; Info'!A:A,'Country Code &amp; Info'!B:B)</f>
        <v>OECD members</v>
      </c>
      <c r="C2925" t="s">
        <v>626</v>
      </c>
      <c r="D2925" t="s">
        <v>625</v>
      </c>
      <c r="E2925" t="s">
        <v>624</v>
      </c>
      <c r="F2925" t="s">
        <v>623</v>
      </c>
      <c r="G2925">
        <v>2025</v>
      </c>
      <c r="H2925" s="6">
        <v>58579050</v>
      </c>
      <c r="I2925" s="5">
        <f t="shared" si="45"/>
        <v>1.8000904363711268E-2</v>
      </c>
    </row>
    <row r="2926" spans="1:9" x14ac:dyDescent="0.2">
      <c r="A2926" t="s">
        <v>628</v>
      </c>
      <c r="B2926" t="str">
        <f>_xlfn.XLOOKUP(A2926,'Country Code &amp; Info'!A:A,'Country Code &amp; Info'!B:B)</f>
        <v>OECD members</v>
      </c>
      <c r="C2926" t="s">
        <v>626</v>
      </c>
      <c r="D2926" t="s">
        <v>625</v>
      </c>
      <c r="E2926" t="s">
        <v>624</v>
      </c>
      <c r="F2926" t="s">
        <v>623</v>
      </c>
      <c r="G2926">
        <v>2026</v>
      </c>
      <c r="H2926" s="6">
        <v>59648860</v>
      </c>
      <c r="I2926" s="5">
        <f t="shared" si="45"/>
        <v>1.8262672405919833E-2</v>
      </c>
    </row>
    <row r="2927" spans="1:9" x14ac:dyDescent="0.2">
      <c r="A2927" t="s">
        <v>628</v>
      </c>
      <c r="B2927" t="str">
        <f>_xlfn.XLOOKUP(A2927,'Country Code &amp; Info'!A:A,'Country Code &amp; Info'!B:B)</f>
        <v>OECD members</v>
      </c>
      <c r="C2927" t="s">
        <v>626</v>
      </c>
      <c r="D2927" t="s">
        <v>625</v>
      </c>
      <c r="E2927" t="s">
        <v>624</v>
      </c>
      <c r="F2927" t="s">
        <v>623</v>
      </c>
      <c r="G2927">
        <v>2027</v>
      </c>
      <c r="H2927" s="6">
        <v>60747840</v>
      </c>
      <c r="I2927" s="5">
        <f t="shared" si="45"/>
        <v>1.8424157645259287E-2</v>
      </c>
    </row>
    <row r="2928" spans="1:9" x14ac:dyDescent="0.2">
      <c r="A2928" t="s">
        <v>628</v>
      </c>
      <c r="B2928" t="str">
        <f>_xlfn.XLOOKUP(A2928,'Country Code &amp; Info'!A:A,'Country Code &amp; Info'!B:B)</f>
        <v>OECD members</v>
      </c>
      <c r="C2928" t="s">
        <v>626</v>
      </c>
      <c r="D2928" t="s">
        <v>625</v>
      </c>
      <c r="E2928" t="s">
        <v>624</v>
      </c>
      <c r="F2928" t="s">
        <v>623</v>
      </c>
      <c r="G2928">
        <v>2028</v>
      </c>
      <c r="H2928" s="6">
        <v>61873140</v>
      </c>
      <c r="I2928" s="5">
        <f t="shared" si="45"/>
        <v>1.8524115425338605E-2</v>
      </c>
    </row>
    <row r="2929" spans="1:9" x14ac:dyDescent="0.2">
      <c r="A2929" t="s">
        <v>628</v>
      </c>
      <c r="B2929" t="str">
        <f>_xlfn.XLOOKUP(A2929,'Country Code &amp; Info'!A:A,'Country Code &amp; Info'!B:B)</f>
        <v>OECD members</v>
      </c>
      <c r="C2929" t="s">
        <v>626</v>
      </c>
      <c r="D2929" t="s">
        <v>625</v>
      </c>
      <c r="E2929" t="s">
        <v>624</v>
      </c>
      <c r="F2929" t="s">
        <v>623</v>
      </c>
      <c r="G2929">
        <v>2029</v>
      </c>
      <c r="H2929" s="6">
        <v>63022310</v>
      </c>
      <c r="I2929" s="5">
        <f t="shared" si="45"/>
        <v>1.8573002760163826E-2</v>
      </c>
    </row>
    <row r="2930" spans="1:9" x14ac:dyDescent="0.2">
      <c r="A2930" t="s">
        <v>628</v>
      </c>
      <c r="B2930" t="str">
        <f>_xlfn.XLOOKUP(A2930,'Country Code &amp; Info'!A:A,'Country Code &amp; Info'!B:B)</f>
        <v>OECD members</v>
      </c>
      <c r="C2930" t="s">
        <v>626</v>
      </c>
      <c r="D2930" t="s">
        <v>625</v>
      </c>
      <c r="E2930" t="s">
        <v>624</v>
      </c>
      <c r="F2930" t="s">
        <v>623</v>
      </c>
      <c r="G2930">
        <v>2030</v>
      </c>
      <c r="H2930" s="6">
        <v>64193530</v>
      </c>
      <c r="I2930" s="5">
        <f t="shared" si="45"/>
        <v>1.8584212479675788E-2</v>
      </c>
    </row>
    <row r="2931" spans="1:9" x14ac:dyDescent="0.2">
      <c r="A2931" t="s">
        <v>628</v>
      </c>
      <c r="B2931" t="str">
        <f>_xlfn.XLOOKUP(A2931,'Country Code &amp; Info'!A:A,'Country Code &amp; Info'!B:B)</f>
        <v>OECD members</v>
      </c>
      <c r="C2931" t="s">
        <v>626</v>
      </c>
      <c r="D2931" t="s">
        <v>625</v>
      </c>
      <c r="E2931" t="s">
        <v>624</v>
      </c>
      <c r="F2931" t="s">
        <v>623</v>
      </c>
      <c r="G2931">
        <v>2031</v>
      </c>
      <c r="H2931" s="6">
        <v>65385930</v>
      </c>
      <c r="I2931" s="5">
        <f t="shared" si="45"/>
        <v>1.8575080697385005E-2</v>
      </c>
    </row>
    <row r="2932" spans="1:9" x14ac:dyDescent="0.2">
      <c r="A2932" t="s">
        <v>628</v>
      </c>
      <c r="B2932" t="str">
        <f>_xlfn.XLOOKUP(A2932,'Country Code &amp; Info'!A:A,'Country Code &amp; Info'!B:B)</f>
        <v>OECD members</v>
      </c>
      <c r="C2932" t="s">
        <v>626</v>
      </c>
      <c r="D2932" t="s">
        <v>625</v>
      </c>
      <c r="E2932" t="s">
        <v>624</v>
      </c>
      <c r="F2932" t="s">
        <v>623</v>
      </c>
      <c r="G2932">
        <v>2032</v>
      </c>
      <c r="H2932" s="6">
        <v>66599900</v>
      </c>
      <c r="I2932" s="5">
        <f t="shared" si="45"/>
        <v>1.856622670963004E-2</v>
      </c>
    </row>
    <row r="2933" spans="1:9" x14ac:dyDescent="0.2">
      <c r="A2933" t="s">
        <v>628</v>
      </c>
      <c r="B2933" t="str">
        <f>_xlfn.XLOOKUP(A2933,'Country Code &amp; Info'!A:A,'Country Code &amp; Info'!B:B)</f>
        <v>OECD members</v>
      </c>
      <c r="C2933" t="s">
        <v>626</v>
      </c>
      <c r="D2933" t="s">
        <v>625</v>
      </c>
      <c r="E2933" t="s">
        <v>624</v>
      </c>
      <c r="F2933" t="s">
        <v>623</v>
      </c>
      <c r="G2933">
        <v>2033</v>
      </c>
      <c r="H2933" s="6">
        <v>67836250</v>
      </c>
      <c r="I2933" s="5">
        <f t="shared" si="45"/>
        <v>1.8563841687450067E-2</v>
      </c>
    </row>
    <row r="2934" spans="1:9" x14ac:dyDescent="0.2">
      <c r="A2934" t="s">
        <v>628</v>
      </c>
      <c r="B2934" t="str">
        <f>_xlfn.XLOOKUP(A2934,'Country Code &amp; Info'!A:A,'Country Code &amp; Info'!B:B)</f>
        <v>OECD members</v>
      </c>
      <c r="C2934" t="s">
        <v>626</v>
      </c>
      <c r="D2934" t="s">
        <v>625</v>
      </c>
      <c r="E2934" t="s">
        <v>624</v>
      </c>
      <c r="F2934" t="s">
        <v>623</v>
      </c>
      <c r="G2934">
        <v>2034</v>
      </c>
      <c r="H2934" s="6">
        <v>69096350</v>
      </c>
      <c r="I2934" s="5">
        <f t="shared" si="45"/>
        <v>1.8575614070648117E-2</v>
      </c>
    </row>
    <row r="2935" spans="1:9" x14ac:dyDescent="0.2">
      <c r="A2935" t="s">
        <v>628</v>
      </c>
      <c r="B2935" t="str">
        <f>_xlfn.XLOOKUP(A2935,'Country Code &amp; Info'!A:A,'Country Code &amp; Info'!B:B)</f>
        <v>OECD members</v>
      </c>
      <c r="C2935" t="s">
        <v>626</v>
      </c>
      <c r="D2935" t="s">
        <v>625</v>
      </c>
      <c r="E2935" t="s">
        <v>624</v>
      </c>
      <c r="F2935" t="s">
        <v>623</v>
      </c>
      <c r="G2935">
        <v>2035</v>
      </c>
      <c r="H2935" s="6">
        <v>70382000</v>
      </c>
      <c r="I2935" s="5">
        <f t="shared" si="45"/>
        <v>1.8606626833399975E-2</v>
      </c>
    </row>
    <row r="2936" spans="1:9" x14ac:dyDescent="0.2">
      <c r="A2936" t="s">
        <v>628</v>
      </c>
      <c r="B2936" t="str">
        <f>_xlfn.XLOOKUP(A2936,'Country Code &amp; Info'!A:A,'Country Code &amp; Info'!B:B)</f>
        <v>OECD members</v>
      </c>
      <c r="C2936" t="s">
        <v>626</v>
      </c>
      <c r="D2936" t="s">
        <v>625</v>
      </c>
      <c r="E2936" t="s">
        <v>624</v>
      </c>
      <c r="F2936" t="s">
        <v>623</v>
      </c>
      <c r="G2936">
        <v>2036</v>
      </c>
      <c r="H2936" s="6">
        <v>71695460</v>
      </c>
      <c r="I2936" s="5">
        <f t="shared" si="45"/>
        <v>1.8661873774544535E-2</v>
      </c>
    </row>
    <row r="2937" spans="1:9" x14ac:dyDescent="0.2">
      <c r="A2937" t="s">
        <v>628</v>
      </c>
      <c r="B2937" t="str">
        <f>_xlfn.XLOOKUP(A2937,'Country Code &amp; Info'!A:A,'Country Code &amp; Info'!B:B)</f>
        <v>OECD members</v>
      </c>
      <c r="C2937" t="s">
        <v>626</v>
      </c>
      <c r="D2937" t="s">
        <v>625</v>
      </c>
      <c r="E2937" t="s">
        <v>624</v>
      </c>
      <c r="F2937" t="s">
        <v>623</v>
      </c>
      <c r="G2937">
        <v>2037</v>
      </c>
      <c r="H2937" s="6">
        <v>73036720</v>
      </c>
      <c r="I2937" s="5">
        <f t="shared" si="45"/>
        <v>1.8707739653250011E-2</v>
      </c>
    </row>
    <row r="2938" spans="1:9" x14ac:dyDescent="0.2">
      <c r="A2938" t="s">
        <v>628</v>
      </c>
      <c r="B2938" t="str">
        <f>_xlfn.XLOOKUP(A2938,'Country Code &amp; Info'!A:A,'Country Code &amp; Info'!B:B)</f>
        <v>OECD members</v>
      </c>
      <c r="C2938" t="s">
        <v>626</v>
      </c>
      <c r="D2938" t="s">
        <v>625</v>
      </c>
      <c r="E2938" t="s">
        <v>624</v>
      </c>
      <c r="F2938" t="s">
        <v>623</v>
      </c>
      <c r="G2938">
        <v>2038</v>
      </c>
      <c r="H2938" s="6">
        <v>74407390</v>
      </c>
      <c r="I2938" s="5">
        <f t="shared" si="45"/>
        <v>1.8766861381507738E-2</v>
      </c>
    </row>
    <row r="2939" spans="1:9" x14ac:dyDescent="0.2">
      <c r="A2939" t="s">
        <v>628</v>
      </c>
      <c r="B2939" t="str">
        <f>_xlfn.XLOOKUP(A2939,'Country Code &amp; Info'!A:A,'Country Code &amp; Info'!B:B)</f>
        <v>OECD members</v>
      </c>
      <c r="C2939" t="s">
        <v>626</v>
      </c>
      <c r="D2939" t="s">
        <v>625</v>
      </c>
      <c r="E2939" t="s">
        <v>624</v>
      </c>
      <c r="F2939" t="s">
        <v>623</v>
      </c>
      <c r="G2939">
        <v>2039</v>
      </c>
      <c r="H2939" s="6">
        <v>75808720</v>
      </c>
      <c r="I2939" s="5">
        <f t="shared" si="45"/>
        <v>1.8833209980890331E-2</v>
      </c>
    </row>
    <row r="2940" spans="1:9" x14ac:dyDescent="0.2">
      <c r="A2940" t="s">
        <v>628</v>
      </c>
      <c r="B2940" t="str">
        <f>_xlfn.XLOOKUP(A2940,'Country Code &amp; Info'!A:A,'Country Code &amp; Info'!B:B)</f>
        <v>OECD members</v>
      </c>
      <c r="C2940" t="s">
        <v>626</v>
      </c>
      <c r="D2940" t="s">
        <v>625</v>
      </c>
      <c r="E2940" t="s">
        <v>624</v>
      </c>
      <c r="F2940" t="s">
        <v>623</v>
      </c>
      <c r="G2940">
        <v>2040</v>
      </c>
      <c r="H2940" s="6">
        <v>77241640</v>
      </c>
      <c r="I2940" s="5">
        <f t="shared" si="45"/>
        <v>1.8901783330466548E-2</v>
      </c>
    </row>
    <row r="2941" spans="1:9" x14ac:dyDescent="0.2">
      <c r="A2941" t="s">
        <v>628</v>
      </c>
      <c r="B2941" t="str">
        <f>_xlfn.XLOOKUP(A2941,'Country Code &amp; Info'!A:A,'Country Code &amp; Info'!B:B)</f>
        <v>OECD members</v>
      </c>
      <c r="C2941" t="s">
        <v>626</v>
      </c>
      <c r="D2941" t="s">
        <v>625</v>
      </c>
      <c r="E2941" t="s">
        <v>624</v>
      </c>
      <c r="F2941" t="s">
        <v>623</v>
      </c>
      <c r="G2941">
        <v>2041</v>
      </c>
      <c r="H2941" s="6">
        <v>78707240</v>
      </c>
      <c r="I2941" s="5">
        <f t="shared" si="45"/>
        <v>1.8974221676287595E-2</v>
      </c>
    </row>
    <row r="2942" spans="1:9" x14ac:dyDescent="0.2">
      <c r="A2942" t="s">
        <v>628</v>
      </c>
      <c r="B2942" t="str">
        <f>_xlfn.XLOOKUP(A2942,'Country Code &amp; Info'!A:A,'Country Code &amp; Info'!B:B)</f>
        <v>OECD members</v>
      </c>
      <c r="C2942" t="s">
        <v>626</v>
      </c>
      <c r="D2942" t="s">
        <v>625</v>
      </c>
      <c r="E2942" t="s">
        <v>624</v>
      </c>
      <c r="F2942" t="s">
        <v>623</v>
      </c>
      <c r="G2942">
        <v>2042</v>
      </c>
      <c r="H2942" s="6">
        <v>80207970</v>
      </c>
      <c r="I2942" s="5">
        <f t="shared" si="45"/>
        <v>1.9067242098693926E-2</v>
      </c>
    </row>
    <row r="2943" spans="1:9" x14ac:dyDescent="0.2">
      <c r="A2943" t="s">
        <v>628</v>
      </c>
      <c r="B2943" t="str">
        <f>_xlfn.XLOOKUP(A2943,'Country Code &amp; Info'!A:A,'Country Code &amp; Info'!B:B)</f>
        <v>OECD members</v>
      </c>
      <c r="C2943" t="s">
        <v>626</v>
      </c>
      <c r="D2943" t="s">
        <v>625</v>
      </c>
      <c r="E2943" t="s">
        <v>624</v>
      </c>
      <c r="F2943" t="s">
        <v>623</v>
      </c>
      <c r="G2943">
        <v>2043</v>
      </c>
      <c r="H2943" s="6">
        <v>81744230</v>
      </c>
      <c r="I2943" s="5">
        <f t="shared" si="45"/>
        <v>1.9153458191249584E-2</v>
      </c>
    </row>
    <row r="2944" spans="1:9" x14ac:dyDescent="0.2">
      <c r="A2944" t="s">
        <v>628</v>
      </c>
      <c r="B2944" t="str">
        <f>_xlfn.XLOOKUP(A2944,'Country Code &amp; Info'!A:A,'Country Code &amp; Info'!B:B)</f>
        <v>OECD members</v>
      </c>
      <c r="C2944" t="s">
        <v>626</v>
      </c>
      <c r="D2944" t="s">
        <v>625</v>
      </c>
      <c r="E2944" t="s">
        <v>624</v>
      </c>
      <c r="F2944" t="s">
        <v>623</v>
      </c>
      <c r="G2944">
        <v>2044</v>
      </c>
      <c r="H2944" s="6">
        <v>83315770</v>
      </c>
      <c r="I2944" s="5">
        <f t="shared" si="45"/>
        <v>1.9225087813537378E-2</v>
      </c>
    </row>
    <row r="2945" spans="1:9" x14ac:dyDescent="0.2">
      <c r="A2945" t="s">
        <v>628</v>
      </c>
      <c r="B2945" t="str">
        <f>_xlfn.XLOOKUP(A2945,'Country Code &amp; Info'!A:A,'Country Code &amp; Info'!B:B)</f>
        <v>OECD members</v>
      </c>
      <c r="C2945" t="s">
        <v>626</v>
      </c>
      <c r="D2945" t="s">
        <v>625</v>
      </c>
      <c r="E2945" t="s">
        <v>624</v>
      </c>
      <c r="F2945" t="s">
        <v>623</v>
      </c>
      <c r="G2945">
        <v>2045</v>
      </c>
      <c r="H2945" s="6">
        <v>84922270</v>
      </c>
      <c r="I2945" s="5">
        <f t="shared" si="45"/>
        <v>1.9282063887785084E-2</v>
      </c>
    </row>
    <row r="2946" spans="1:9" x14ac:dyDescent="0.2">
      <c r="A2946" t="s">
        <v>628</v>
      </c>
      <c r="B2946" t="str">
        <f>_xlfn.XLOOKUP(A2946,'Country Code &amp; Info'!A:A,'Country Code &amp; Info'!B:B)</f>
        <v>OECD members</v>
      </c>
      <c r="C2946" t="s">
        <v>626</v>
      </c>
      <c r="D2946" t="s">
        <v>625</v>
      </c>
      <c r="E2946" t="s">
        <v>624</v>
      </c>
      <c r="F2946" t="s">
        <v>623</v>
      </c>
      <c r="G2946">
        <v>2046</v>
      </c>
      <c r="H2946" s="6">
        <v>86563660</v>
      </c>
      <c r="I2946" s="5">
        <f t="shared" si="45"/>
        <v>1.9328145608919822E-2</v>
      </c>
    </row>
    <row r="2947" spans="1:9" x14ac:dyDescent="0.2">
      <c r="A2947" t="s">
        <v>628</v>
      </c>
      <c r="B2947" t="str">
        <f>_xlfn.XLOOKUP(A2947,'Country Code &amp; Info'!A:A,'Country Code &amp; Info'!B:B)</f>
        <v>OECD members</v>
      </c>
      <c r="C2947" t="s">
        <v>626</v>
      </c>
      <c r="D2947" t="s">
        <v>625</v>
      </c>
      <c r="E2947" t="s">
        <v>624</v>
      </c>
      <c r="F2947" t="s">
        <v>623</v>
      </c>
      <c r="G2947">
        <v>2047</v>
      </c>
      <c r="H2947" s="6">
        <v>88238300</v>
      </c>
      <c r="I2947" s="5">
        <f t="shared" ref="I2947:I3010" si="46">IF(A2947=A2946, H2947/H2946-1, 0)</f>
        <v>1.9345762413465417E-2</v>
      </c>
    </row>
    <row r="2948" spans="1:9" x14ac:dyDescent="0.2">
      <c r="A2948" t="s">
        <v>628</v>
      </c>
      <c r="B2948" t="str">
        <f>_xlfn.XLOOKUP(A2948,'Country Code &amp; Info'!A:A,'Country Code &amp; Info'!B:B)</f>
        <v>OECD members</v>
      </c>
      <c r="C2948" t="s">
        <v>626</v>
      </c>
      <c r="D2948" t="s">
        <v>625</v>
      </c>
      <c r="E2948" t="s">
        <v>624</v>
      </c>
      <c r="F2948" t="s">
        <v>623</v>
      </c>
      <c r="G2948">
        <v>2048</v>
      </c>
      <c r="H2948" s="6">
        <v>89946430</v>
      </c>
      <c r="I2948" s="5">
        <f t="shared" si="46"/>
        <v>1.9358147199118658E-2</v>
      </c>
    </row>
    <row r="2949" spans="1:9" x14ac:dyDescent="0.2">
      <c r="A2949" t="s">
        <v>628</v>
      </c>
      <c r="B2949" t="str">
        <f>_xlfn.XLOOKUP(A2949,'Country Code &amp; Info'!A:A,'Country Code &amp; Info'!B:B)</f>
        <v>OECD members</v>
      </c>
      <c r="C2949" t="s">
        <v>626</v>
      </c>
      <c r="D2949" t="s">
        <v>625</v>
      </c>
      <c r="E2949" t="s">
        <v>624</v>
      </c>
      <c r="F2949" t="s">
        <v>623</v>
      </c>
      <c r="G2949">
        <v>2049</v>
      </c>
      <c r="H2949" s="6">
        <v>91688490</v>
      </c>
      <c r="I2949" s="5">
        <f t="shared" si="46"/>
        <v>1.9367750337617728E-2</v>
      </c>
    </row>
    <row r="2950" spans="1:9" x14ac:dyDescent="0.2">
      <c r="A2950" t="s">
        <v>628</v>
      </c>
      <c r="B2950" t="str">
        <f>_xlfn.XLOOKUP(A2950,'Country Code &amp; Info'!A:A,'Country Code &amp; Info'!B:B)</f>
        <v>OECD members</v>
      </c>
      <c r="C2950" t="s">
        <v>626</v>
      </c>
      <c r="D2950" t="s">
        <v>625</v>
      </c>
      <c r="E2950" t="s">
        <v>624</v>
      </c>
      <c r="F2950" t="s">
        <v>623</v>
      </c>
      <c r="G2950">
        <v>2050</v>
      </c>
      <c r="H2950" s="6">
        <v>93465100</v>
      </c>
      <c r="I2950" s="5">
        <f t="shared" si="46"/>
        <v>1.9376586963096409E-2</v>
      </c>
    </row>
    <row r="2951" spans="1:9" x14ac:dyDescent="0.2">
      <c r="A2951" t="s">
        <v>628</v>
      </c>
      <c r="B2951" t="str">
        <f>_xlfn.XLOOKUP(A2951,'Country Code &amp; Info'!A:A,'Country Code &amp; Info'!B:B)</f>
        <v>OECD members</v>
      </c>
      <c r="C2951" t="s">
        <v>626</v>
      </c>
      <c r="D2951" t="s">
        <v>625</v>
      </c>
      <c r="E2951" t="s">
        <v>624</v>
      </c>
      <c r="F2951" t="s">
        <v>623</v>
      </c>
      <c r="G2951">
        <v>2051</v>
      </c>
      <c r="H2951" s="6">
        <v>95277360</v>
      </c>
      <c r="I2951" s="5">
        <f t="shared" si="46"/>
        <v>1.9389697330875366E-2</v>
      </c>
    </row>
    <row r="2952" spans="1:9" x14ac:dyDescent="0.2">
      <c r="A2952" t="s">
        <v>628</v>
      </c>
      <c r="B2952" t="str">
        <f>_xlfn.XLOOKUP(A2952,'Country Code &amp; Info'!A:A,'Country Code &amp; Info'!B:B)</f>
        <v>OECD members</v>
      </c>
      <c r="C2952" t="s">
        <v>626</v>
      </c>
      <c r="D2952" t="s">
        <v>625</v>
      </c>
      <c r="E2952" t="s">
        <v>624</v>
      </c>
      <c r="F2952" t="s">
        <v>623</v>
      </c>
      <c r="G2952">
        <v>2052</v>
      </c>
      <c r="H2952" s="6">
        <v>97125140</v>
      </c>
      <c r="I2952" s="5">
        <f t="shared" si="46"/>
        <v>1.939369436768601E-2</v>
      </c>
    </row>
    <row r="2953" spans="1:9" x14ac:dyDescent="0.2">
      <c r="A2953" t="s">
        <v>628</v>
      </c>
      <c r="B2953" t="str">
        <f>_xlfn.XLOOKUP(A2953,'Country Code &amp; Info'!A:A,'Country Code &amp; Info'!B:B)</f>
        <v>OECD members</v>
      </c>
      <c r="C2953" t="s">
        <v>626</v>
      </c>
      <c r="D2953" t="s">
        <v>625</v>
      </c>
      <c r="E2953" t="s">
        <v>624</v>
      </c>
      <c r="F2953" t="s">
        <v>623</v>
      </c>
      <c r="G2953">
        <v>2053</v>
      </c>
      <c r="H2953" s="6">
        <v>99009150</v>
      </c>
      <c r="I2953" s="5">
        <f t="shared" si="46"/>
        <v>1.9397758397053488E-2</v>
      </c>
    </row>
    <row r="2954" spans="1:9" x14ac:dyDescent="0.2">
      <c r="A2954" t="s">
        <v>628</v>
      </c>
      <c r="B2954" t="str">
        <f>_xlfn.XLOOKUP(A2954,'Country Code &amp; Info'!A:A,'Country Code &amp; Info'!B:B)</f>
        <v>OECD members</v>
      </c>
      <c r="C2954" t="s">
        <v>626</v>
      </c>
      <c r="D2954" t="s">
        <v>625</v>
      </c>
      <c r="E2954" t="s">
        <v>624</v>
      </c>
      <c r="F2954" t="s">
        <v>623</v>
      </c>
      <c r="G2954">
        <v>2054</v>
      </c>
      <c r="H2954" s="6">
        <v>100930100</v>
      </c>
      <c r="I2954" s="5">
        <f t="shared" si="46"/>
        <v>1.9401742162214353E-2</v>
      </c>
    </row>
    <row r="2955" spans="1:9" x14ac:dyDescent="0.2">
      <c r="A2955" t="s">
        <v>628</v>
      </c>
      <c r="B2955" t="str">
        <f>_xlfn.XLOOKUP(A2955,'Country Code &amp; Info'!A:A,'Country Code &amp; Info'!B:B)</f>
        <v>OECD members</v>
      </c>
      <c r="C2955" t="s">
        <v>626</v>
      </c>
      <c r="D2955" t="s">
        <v>625</v>
      </c>
      <c r="E2955" t="s">
        <v>624</v>
      </c>
      <c r="F2955" t="s">
        <v>623</v>
      </c>
      <c r="G2955">
        <v>2055</v>
      </c>
      <c r="H2955" s="6">
        <v>102889400</v>
      </c>
      <c r="I2955" s="5">
        <f t="shared" si="46"/>
        <v>1.941244485044602E-2</v>
      </c>
    </row>
    <row r="2956" spans="1:9" x14ac:dyDescent="0.2">
      <c r="A2956" t="s">
        <v>628</v>
      </c>
      <c r="B2956" t="str">
        <f>_xlfn.XLOOKUP(A2956,'Country Code &amp; Info'!A:A,'Country Code &amp; Info'!B:B)</f>
        <v>OECD members</v>
      </c>
      <c r="C2956" t="s">
        <v>626</v>
      </c>
      <c r="D2956" t="s">
        <v>625</v>
      </c>
      <c r="E2956" t="s">
        <v>624</v>
      </c>
      <c r="F2956" t="s">
        <v>623</v>
      </c>
      <c r="G2956">
        <v>2056</v>
      </c>
      <c r="H2956" s="6">
        <v>104889100</v>
      </c>
      <c r="I2956" s="5">
        <f t="shared" si="46"/>
        <v>1.9435432610162007E-2</v>
      </c>
    </row>
    <row r="2957" spans="1:9" x14ac:dyDescent="0.2">
      <c r="A2957" t="s">
        <v>628</v>
      </c>
      <c r="B2957" t="str">
        <f>_xlfn.XLOOKUP(A2957,'Country Code &amp; Info'!A:A,'Country Code &amp; Info'!B:B)</f>
        <v>OECD members</v>
      </c>
      <c r="C2957" t="s">
        <v>626</v>
      </c>
      <c r="D2957" t="s">
        <v>625</v>
      </c>
      <c r="E2957" t="s">
        <v>624</v>
      </c>
      <c r="F2957" t="s">
        <v>623</v>
      </c>
      <c r="G2957">
        <v>2057</v>
      </c>
      <c r="H2957" s="6">
        <v>106931900</v>
      </c>
      <c r="I2957" s="5">
        <f t="shared" si="46"/>
        <v>1.9475808258436755E-2</v>
      </c>
    </row>
    <row r="2958" spans="1:9" x14ac:dyDescent="0.2">
      <c r="A2958" t="s">
        <v>628</v>
      </c>
      <c r="B2958" t="str">
        <f>_xlfn.XLOOKUP(A2958,'Country Code &amp; Info'!A:A,'Country Code &amp; Info'!B:B)</f>
        <v>OECD members</v>
      </c>
      <c r="C2958" t="s">
        <v>626</v>
      </c>
      <c r="D2958" t="s">
        <v>625</v>
      </c>
      <c r="E2958" t="s">
        <v>624</v>
      </c>
      <c r="F2958" t="s">
        <v>623</v>
      </c>
      <c r="G2958">
        <v>2058</v>
      </c>
      <c r="H2958" s="6">
        <v>109019700</v>
      </c>
      <c r="I2958" s="5">
        <f t="shared" si="46"/>
        <v>1.9524575921684661E-2</v>
      </c>
    </row>
    <row r="2959" spans="1:9" x14ac:dyDescent="0.2">
      <c r="A2959" t="s">
        <v>628</v>
      </c>
      <c r="B2959" t="str">
        <f>_xlfn.XLOOKUP(A2959,'Country Code &amp; Info'!A:A,'Country Code &amp; Info'!B:B)</f>
        <v>OECD members</v>
      </c>
      <c r="C2959" t="s">
        <v>626</v>
      </c>
      <c r="D2959" t="s">
        <v>625</v>
      </c>
      <c r="E2959" t="s">
        <v>624</v>
      </c>
      <c r="F2959" t="s">
        <v>623</v>
      </c>
      <c r="G2959">
        <v>2059</v>
      </c>
      <c r="H2959" s="6">
        <v>111154100</v>
      </c>
      <c r="I2959" s="5">
        <f t="shared" si="46"/>
        <v>1.957811294655909E-2</v>
      </c>
    </row>
    <row r="2960" spans="1:9" x14ac:dyDescent="0.2">
      <c r="A2960" t="s">
        <v>628</v>
      </c>
      <c r="B2960" t="str">
        <f>_xlfn.XLOOKUP(A2960,'Country Code &amp; Info'!A:A,'Country Code &amp; Info'!B:B)</f>
        <v>OECD members</v>
      </c>
      <c r="C2960" t="s">
        <v>626</v>
      </c>
      <c r="D2960" t="s">
        <v>625</v>
      </c>
      <c r="E2960" t="s">
        <v>624</v>
      </c>
      <c r="F2960" t="s">
        <v>623</v>
      </c>
      <c r="G2960">
        <v>2060</v>
      </c>
      <c r="H2960" s="6">
        <v>113337100</v>
      </c>
      <c r="I2960" s="5">
        <f t="shared" si="46"/>
        <v>1.9639401515553656E-2</v>
      </c>
    </row>
    <row r="2961" spans="1:9" x14ac:dyDescent="0.2">
      <c r="A2961" t="s">
        <v>514</v>
      </c>
      <c r="B2961" t="str">
        <f>_xlfn.XLOOKUP(A2961,'Country Code &amp; Info'!A:A,'Country Code &amp; Info'!B:B)</f>
        <v>Argentina</v>
      </c>
      <c r="C2961" t="s">
        <v>626</v>
      </c>
      <c r="D2961" t="s">
        <v>625</v>
      </c>
      <c r="E2961" t="s">
        <v>624</v>
      </c>
      <c r="F2961" t="s">
        <v>623</v>
      </c>
      <c r="G2961">
        <v>1993</v>
      </c>
      <c r="H2961" s="6">
        <v>462760.52222589997</v>
      </c>
      <c r="I2961" s="5">
        <f t="shared" si="46"/>
        <v>0</v>
      </c>
    </row>
    <row r="2962" spans="1:9" x14ac:dyDescent="0.2">
      <c r="A2962" t="s">
        <v>514</v>
      </c>
      <c r="B2962" t="str">
        <f>_xlfn.XLOOKUP(A2962,'Country Code &amp; Info'!A:A,'Country Code &amp; Info'!B:B)</f>
        <v>Argentina</v>
      </c>
      <c r="C2962" t="s">
        <v>626</v>
      </c>
      <c r="D2962" t="s">
        <v>625</v>
      </c>
      <c r="E2962" t="s">
        <v>624</v>
      </c>
      <c r="F2962" t="s">
        <v>623</v>
      </c>
      <c r="G2962">
        <v>1994</v>
      </c>
      <c r="H2962" s="6">
        <v>489736.98460892099</v>
      </c>
      <c r="I2962" s="5">
        <f t="shared" si="46"/>
        <v>5.829464936477935E-2</v>
      </c>
    </row>
    <row r="2963" spans="1:9" x14ac:dyDescent="0.2">
      <c r="A2963" t="s">
        <v>514</v>
      </c>
      <c r="B2963" t="str">
        <f>_xlfn.XLOOKUP(A2963,'Country Code &amp; Info'!A:A,'Country Code &amp; Info'!B:B)</f>
        <v>Argentina</v>
      </c>
      <c r="C2963" t="s">
        <v>626</v>
      </c>
      <c r="D2963" t="s">
        <v>625</v>
      </c>
      <c r="E2963" t="s">
        <v>624</v>
      </c>
      <c r="F2963" t="s">
        <v>623</v>
      </c>
      <c r="G2963">
        <v>1995</v>
      </c>
      <c r="H2963" s="6">
        <v>475802.94042291201</v>
      </c>
      <c r="I2963" s="5">
        <f t="shared" si="46"/>
        <v>-2.845209699066531E-2</v>
      </c>
    </row>
    <row r="2964" spans="1:9" x14ac:dyDescent="0.2">
      <c r="A2964" t="s">
        <v>514</v>
      </c>
      <c r="B2964" t="str">
        <f>_xlfn.XLOOKUP(A2964,'Country Code &amp; Info'!A:A,'Country Code &amp; Info'!B:B)</f>
        <v>Argentina</v>
      </c>
      <c r="C2964" t="s">
        <v>626</v>
      </c>
      <c r="D2964" t="s">
        <v>625</v>
      </c>
      <c r="E2964" t="s">
        <v>624</v>
      </c>
      <c r="F2964" t="s">
        <v>623</v>
      </c>
      <c r="G2964">
        <v>1996</v>
      </c>
      <c r="H2964" s="6">
        <v>502099.094505049</v>
      </c>
      <c r="I2964" s="5">
        <f t="shared" si="46"/>
        <v>5.5266901164511495E-2</v>
      </c>
    </row>
    <row r="2965" spans="1:9" x14ac:dyDescent="0.2">
      <c r="A2965" t="s">
        <v>514</v>
      </c>
      <c r="B2965" t="str">
        <f>_xlfn.XLOOKUP(A2965,'Country Code &amp; Info'!A:A,'Country Code &amp; Info'!B:B)</f>
        <v>Argentina</v>
      </c>
      <c r="C2965" t="s">
        <v>626</v>
      </c>
      <c r="D2965" t="s">
        <v>625</v>
      </c>
      <c r="E2965" t="s">
        <v>624</v>
      </c>
      <c r="F2965" t="s">
        <v>623</v>
      </c>
      <c r="G2965">
        <v>1997</v>
      </c>
      <c r="H2965" s="6">
        <v>542824.58410416194</v>
      </c>
      <c r="I2965" s="5">
        <f t="shared" si="46"/>
        <v>8.1110462147434559E-2</v>
      </c>
    </row>
    <row r="2966" spans="1:9" x14ac:dyDescent="0.2">
      <c r="A2966" t="s">
        <v>514</v>
      </c>
      <c r="B2966" t="str">
        <f>_xlfn.XLOOKUP(A2966,'Country Code &amp; Info'!A:A,'Country Code &amp; Info'!B:B)</f>
        <v>Argentina</v>
      </c>
      <c r="C2966" t="s">
        <v>626</v>
      </c>
      <c r="D2966" t="s">
        <v>625</v>
      </c>
      <c r="E2966" t="s">
        <v>624</v>
      </c>
      <c r="F2966" t="s">
        <v>623</v>
      </c>
      <c r="G2966">
        <v>1998</v>
      </c>
      <c r="H2966" s="6">
        <v>563724.30643696396</v>
      </c>
      <c r="I2966" s="5">
        <f t="shared" si="46"/>
        <v>3.8501797716647967E-2</v>
      </c>
    </row>
    <row r="2967" spans="1:9" x14ac:dyDescent="0.2">
      <c r="A2967" t="s">
        <v>514</v>
      </c>
      <c r="B2967" t="str">
        <f>_xlfn.XLOOKUP(A2967,'Country Code &amp; Info'!A:A,'Country Code &amp; Info'!B:B)</f>
        <v>Argentina</v>
      </c>
      <c r="C2967" t="s">
        <v>626</v>
      </c>
      <c r="D2967" t="s">
        <v>625</v>
      </c>
      <c r="E2967" t="s">
        <v>624</v>
      </c>
      <c r="F2967" t="s">
        <v>623</v>
      </c>
      <c r="G2967">
        <v>1999</v>
      </c>
      <c r="H2967" s="6">
        <v>544639.65790707897</v>
      </c>
      <c r="I2967" s="5">
        <f t="shared" si="46"/>
        <v>-3.3854578048106654E-2</v>
      </c>
    </row>
    <row r="2968" spans="1:9" x14ac:dyDescent="0.2">
      <c r="A2968" t="s">
        <v>514</v>
      </c>
      <c r="B2968" t="str">
        <f>_xlfn.XLOOKUP(A2968,'Country Code &amp; Info'!A:A,'Country Code &amp; Info'!B:B)</f>
        <v>Argentina</v>
      </c>
      <c r="C2968" t="s">
        <v>626</v>
      </c>
      <c r="D2968" t="s">
        <v>625</v>
      </c>
      <c r="E2968" t="s">
        <v>624</v>
      </c>
      <c r="F2968" t="s">
        <v>623</v>
      </c>
      <c r="G2968">
        <v>2000</v>
      </c>
      <c r="H2968" s="6">
        <v>540342.45886851696</v>
      </c>
      <c r="I2968" s="5">
        <f t="shared" si="46"/>
        <v>-7.889985564171198E-3</v>
      </c>
    </row>
    <row r="2969" spans="1:9" x14ac:dyDescent="0.2">
      <c r="A2969" t="s">
        <v>514</v>
      </c>
      <c r="B2969" t="str">
        <f>_xlfn.XLOOKUP(A2969,'Country Code &amp; Info'!A:A,'Country Code &amp; Info'!B:B)</f>
        <v>Argentina</v>
      </c>
      <c r="C2969" t="s">
        <v>626</v>
      </c>
      <c r="D2969" t="s">
        <v>625</v>
      </c>
      <c r="E2969" t="s">
        <v>624</v>
      </c>
      <c r="F2969" t="s">
        <v>623</v>
      </c>
      <c r="G2969">
        <v>2001</v>
      </c>
      <c r="H2969" s="6">
        <v>516519.62462106702</v>
      </c>
      <c r="I2969" s="5">
        <f t="shared" si="46"/>
        <v>-4.4088399600015205E-2</v>
      </c>
    </row>
    <row r="2970" spans="1:9" x14ac:dyDescent="0.2">
      <c r="A2970" t="s">
        <v>514</v>
      </c>
      <c r="B2970" t="str">
        <f>_xlfn.XLOOKUP(A2970,'Country Code &amp; Info'!A:A,'Country Code &amp; Info'!B:B)</f>
        <v>Argentina</v>
      </c>
      <c r="C2970" t="s">
        <v>626</v>
      </c>
      <c r="D2970" t="s">
        <v>625</v>
      </c>
      <c r="E2970" t="s">
        <v>624</v>
      </c>
      <c r="F2970" t="s">
        <v>623</v>
      </c>
      <c r="G2970">
        <v>2002</v>
      </c>
      <c r="H2970" s="6">
        <v>460247.47380340699</v>
      </c>
      <c r="I2970" s="5">
        <f t="shared" si="46"/>
        <v>-0.10894484572380547</v>
      </c>
    </row>
    <row r="2971" spans="1:9" x14ac:dyDescent="0.2">
      <c r="A2971" t="s">
        <v>514</v>
      </c>
      <c r="B2971" t="str">
        <f>_xlfn.XLOOKUP(A2971,'Country Code &amp; Info'!A:A,'Country Code &amp; Info'!B:B)</f>
        <v>Argentina</v>
      </c>
      <c r="C2971" t="s">
        <v>626</v>
      </c>
      <c r="D2971" t="s">
        <v>625</v>
      </c>
      <c r="E2971" t="s">
        <v>624</v>
      </c>
      <c r="F2971" t="s">
        <v>623</v>
      </c>
      <c r="G2971">
        <v>2003</v>
      </c>
      <c r="H2971" s="6">
        <v>501464.30888471799</v>
      </c>
      <c r="I2971" s="5">
        <f t="shared" si="46"/>
        <v>8.9553636743950005E-2</v>
      </c>
    </row>
    <row r="2972" spans="1:9" x14ac:dyDescent="0.2">
      <c r="A2972" t="s">
        <v>514</v>
      </c>
      <c r="B2972" t="str">
        <f>_xlfn.XLOOKUP(A2972,'Country Code &amp; Info'!A:A,'Country Code &amp; Info'!B:B)</f>
        <v>Argentina</v>
      </c>
      <c r="C2972" t="s">
        <v>626</v>
      </c>
      <c r="D2972" t="s">
        <v>625</v>
      </c>
      <c r="E2972" t="s">
        <v>624</v>
      </c>
      <c r="F2972" t="s">
        <v>623</v>
      </c>
      <c r="G2972">
        <v>2004</v>
      </c>
      <c r="H2972" s="6">
        <v>546150.64211349003</v>
      </c>
      <c r="I2972" s="5">
        <f t="shared" si="46"/>
        <v>8.9111692371799611E-2</v>
      </c>
    </row>
    <row r="2973" spans="1:9" x14ac:dyDescent="0.2">
      <c r="A2973" t="s">
        <v>514</v>
      </c>
      <c r="B2973" t="str">
        <f>_xlfn.XLOOKUP(A2973,'Country Code &amp; Info'!A:A,'Country Code &amp; Info'!B:B)</f>
        <v>Argentina</v>
      </c>
      <c r="C2973" t="s">
        <v>626</v>
      </c>
      <c r="D2973" t="s">
        <v>625</v>
      </c>
      <c r="E2973" t="s">
        <v>624</v>
      </c>
      <c r="F2973" t="s">
        <v>623</v>
      </c>
      <c r="G2973">
        <v>2005</v>
      </c>
      <c r="H2973" s="6">
        <v>594494.03963564301</v>
      </c>
      <c r="I2973" s="5">
        <f t="shared" si="46"/>
        <v>8.8516599257439266E-2</v>
      </c>
    </row>
    <row r="2974" spans="1:9" x14ac:dyDescent="0.2">
      <c r="A2974" t="s">
        <v>514</v>
      </c>
      <c r="B2974" t="str">
        <f>_xlfn.XLOOKUP(A2974,'Country Code &amp; Info'!A:A,'Country Code &amp; Info'!B:B)</f>
        <v>Argentina</v>
      </c>
      <c r="C2974" t="s">
        <v>626</v>
      </c>
      <c r="D2974" t="s">
        <v>625</v>
      </c>
      <c r="E2974" t="s">
        <v>624</v>
      </c>
      <c r="F2974" t="s">
        <v>623</v>
      </c>
      <c r="G2974">
        <v>2006</v>
      </c>
      <c r="H2974" s="6">
        <v>642333.87569429702</v>
      </c>
      <c r="I2974" s="5">
        <f t="shared" si="46"/>
        <v>8.0471515051646847E-2</v>
      </c>
    </row>
    <row r="2975" spans="1:9" x14ac:dyDescent="0.2">
      <c r="A2975" t="s">
        <v>514</v>
      </c>
      <c r="B2975" t="str">
        <f>_xlfn.XLOOKUP(A2975,'Country Code &amp; Info'!A:A,'Country Code &amp; Info'!B:B)</f>
        <v>Argentina</v>
      </c>
      <c r="C2975" t="s">
        <v>626</v>
      </c>
      <c r="D2975" t="s">
        <v>625</v>
      </c>
      <c r="E2975" t="s">
        <v>624</v>
      </c>
      <c r="F2975" t="s">
        <v>623</v>
      </c>
      <c r="G2975">
        <v>2007</v>
      </c>
      <c r="H2975" s="6">
        <v>700193.06866646605</v>
      </c>
      <c r="I2975" s="5">
        <f t="shared" si="46"/>
        <v>9.0076508746528727E-2</v>
      </c>
    </row>
    <row r="2976" spans="1:9" x14ac:dyDescent="0.2">
      <c r="A2976" t="s">
        <v>514</v>
      </c>
      <c r="B2976" t="str">
        <f>_xlfn.XLOOKUP(A2976,'Country Code &amp; Info'!A:A,'Country Code &amp; Info'!B:B)</f>
        <v>Argentina</v>
      </c>
      <c r="C2976" t="s">
        <v>626</v>
      </c>
      <c r="D2976" t="s">
        <v>625</v>
      </c>
      <c r="E2976" t="s">
        <v>624</v>
      </c>
      <c r="F2976" t="s">
        <v>623</v>
      </c>
      <c r="G2976">
        <v>2008</v>
      </c>
      <c r="H2976" s="6">
        <v>728601.53366356599</v>
      </c>
      <c r="I2976" s="5">
        <f t="shared" si="46"/>
        <v>4.0572331073206014E-2</v>
      </c>
    </row>
    <row r="2977" spans="1:9" x14ac:dyDescent="0.2">
      <c r="A2977" t="s">
        <v>514</v>
      </c>
      <c r="B2977" t="str">
        <f>_xlfn.XLOOKUP(A2977,'Country Code &amp; Info'!A:A,'Country Code &amp; Info'!B:B)</f>
        <v>Argentina</v>
      </c>
      <c r="C2977" t="s">
        <v>626</v>
      </c>
      <c r="D2977" t="s">
        <v>625</v>
      </c>
      <c r="E2977" t="s">
        <v>624</v>
      </c>
      <c r="F2977" t="s">
        <v>623</v>
      </c>
      <c r="G2977">
        <v>2009</v>
      </c>
      <c r="H2977" s="6">
        <v>685479.06913406204</v>
      </c>
      <c r="I2977" s="5">
        <f t="shared" si="46"/>
        <v>-5.9185250836180536E-2</v>
      </c>
    </row>
    <row r="2978" spans="1:9" x14ac:dyDescent="0.2">
      <c r="A2978" t="s">
        <v>514</v>
      </c>
      <c r="B2978" t="str">
        <f>_xlfn.XLOOKUP(A2978,'Country Code &amp; Info'!A:A,'Country Code &amp; Info'!B:B)</f>
        <v>Argentina</v>
      </c>
      <c r="C2978" t="s">
        <v>626</v>
      </c>
      <c r="D2978" t="s">
        <v>625</v>
      </c>
      <c r="E2978" t="s">
        <v>624</v>
      </c>
      <c r="F2978" t="s">
        <v>623</v>
      </c>
      <c r="G2978">
        <v>2010</v>
      </c>
      <c r="H2978" s="6">
        <v>754886.55421690596</v>
      </c>
      <c r="I2978" s="5">
        <f t="shared" si="46"/>
        <v>0.10125398164312083</v>
      </c>
    </row>
    <row r="2979" spans="1:9" x14ac:dyDescent="0.2">
      <c r="A2979" t="s">
        <v>514</v>
      </c>
      <c r="B2979" t="str">
        <f>_xlfn.XLOOKUP(A2979,'Country Code &amp; Info'!A:A,'Country Code &amp; Info'!B:B)</f>
        <v>Argentina</v>
      </c>
      <c r="C2979" t="s">
        <v>626</v>
      </c>
      <c r="D2979" t="s">
        <v>625</v>
      </c>
      <c r="E2979" t="s">
        <v>624</v>
      </c>
      <c r="F2979" t="s">
        <v>623</v>
      </c>
      <c r="G2979">
        <v>2011</v>
      </c>
      <c r="H2979" s="6">
        <v>800209.57826419605</v>
      </c>
      <c r="I2979" s="5">
        <f t="shared" si="46"/>
        <v>6.0039516923581449E-2</v>
      </c>
    </row>
    <row r="2980" spans="1:9" x14ac:dyDescent="0.2">
      <c r="A2980" t="s">
        <v>514</v>
      </c>
      <c r="B2980" t="str">
        <f>_xlfn.XLOOKUP(A2980,'Country Code &amp; Info'!A:A,'Country Code &amp; Info'!B:B)</f>
        <v>Argentina</v>
      </c>
      <c r="C2980" t="s">
        <v>626</v>
      </c>
      <c r="D2980" t="s">
        <v>625</v>
      </c>
      <c r="E2980" t="s">
        <v>624</v>
      </c>
      <c r="F2980" t="s">
        <v>623</v>
      </c>
      <c r="G2980">
        <v>2012</v>
      </c>
      <c r="H2980" s="6">
        <v>791996.06336256396</v>
      </c>
      <c r="I2980" s="5">
        <f t="shared" si="46"/>
        <v>-1.0264204684288791E-2</v>
      </c>
    </row>
    <row r="2981" spans="1:9" x14ac:dyDescent="0.2">
      <c r="A2981" t="s">
        <v>514</v>
      </c>
      <c r="B2981" t="str">
        <f>_xlfn.XLOOKUP(A2981,'Country Code &amp; Info'!A:A,'Country Code &amp; Info'!B:B)</f>
        <v>Argentina</v>
      </c>
      <c r="C2981" t="s">
        <v>626</v>
      </c>
      <c r="D2981" t="s">
        <v>625</v>
      </c>
      <c r="E2981" t="s">
        <v>624</v>
      </c>
      <c r="F2981" t="s">
        <v>623</v>
      </c>
      <c r="G2981">
        <v>2013</v>
      </c>
      <c r="H2981" s="6">
        <v>811046.133075224</v>
      </c>
      <c r="I2981" s="5">
        <f t="shared" si="46"/>
        <v>2.4053237880728107E-2</v>
      </c>
    </row>
    <row r="2982" spans="1:9" x14ac:dyDescent="0.2">
      <c r="A2982" t="s">
        <v>514</v>
      </c>
      <c r="B2982" t="str">
        <f>_xlfn.XLOOKUP(A2982,'Country Code &amp; Info'!A:A,'Country Code &amp; Info'!B:B)</f>
        <v>Argentina</v>
      </c>
      <c r="C2982" t="s">
        <v>626</v>
      </c>
      <c r="D2982" t="s">
        <v>625</v>
      </c>
      <c r="E2982" t="s">
        <v>624</v>
      </c>
      <c r="F2982" t="s">
        <v>623</v>
      </c>
      <c r="G2982">
        <v>2014</v>
      </c>
      <c r="H2982" s="6">
        <v>790667.66362041596</v>
      </c>
      <c r="I2982" s="5">
        <f t="shared" si="46"/>
        <v>-2.5126153277544749E-2</v>
      </c>
    </row>
    <row r="2983" spans="1:9" x14ac:dyDescent="0.2">
      <c r="A2983" t="s">
        <v>514</v>
      </c>
      <c r="B2983" t="str">
        <f>_xlfn.XLOOKUP(A2983,'Country Code &amp; Info'!A:A,'Country Code &amp; Info'!B:B)</f>
        <v>Argentina</v>
      </c>
      <c r="C2983" t="s">
        <v>626</v>
      </c>
      <c r="D2983" t="s">
        <v>625</v>
      </c>
      <c r="E2983" t="s">
        <v>624</v>
      </c>
      <c r="F2983" t="s">
        <v>623</v>
      </c>
      <c r="G2983">
        <v>2015</v>
      </c>
      <c r="H2983" s="6">
        <v>812262.06133861002</v>
      </c>
      <c r="I2983" s="5">
        <f t="shared" si="46"/>
        <v>2.7311598427226302E-2</v>
      </c>
    </row>
    <row r="2984" spans="1:9" x14ac:dyDescent="0.2">
      <c r="A2984" t="s">
        <v>514</v>
      </c>
      <c r="B2984" t="str">
        <f>_xlfn.XLOOKUP(A2984,'Country Code &amp; Info'!A:A,'Country Code &amp; Info'!B:B)</f>
        <v>Argentina</v>
      </c>
      <c r="C2984" t="s">
        <v>626</v>
      </c>
      <c r="D2984" t="s">
        <v>625</v>
      </c>
      <c r="E2984" t="s">
        <v>624</v>
      </c>
      <c r="F2984" t="s">
        <v>623</v>
      </c>
      <c r="G2984">
        <v>2016</v>
      </c>
      <c r="H2984" s="6">
        <v>797458.24273848103</v>
      </c>
      <c r="I2984" s="5">
        <f t="shared" si="46"/>
        <v>-1.8225421701626998E-2</v>
      </c>
    </row>
    <row r="2985" spans="1:9" x14ac:dyDescent="0.2">
      <c r="A2985" t="s">
        <v>514</v>
      </c>
      <c r="B2985" t="str">
        <f>_xlfn.XLOOKUP(A2985,'Country Code &amp; Info'!A:A,'Country Code &amp; Info'!B:B)</f>
        <v>Argentina</v>
      </c>
      <c r="C2985" t="s">
        <v>626</v>
      </c>
      <c r="D2985" t="s">
        <v>625</v>
      </c>
      <c r="E2985" t="s">
        <v>624</v>
      </c>
      <c r="F2985" t="s">
        <v>623</v>
      </c>
      <c r="G2985">
        <v>2017</v>
      </c>
      <c r="H2985" s="6">
        <v>820296.83234075794</v>
      </c>
      <c r="I2985" s="5">
        <f t="shared" si="46"/>
        <v>2.8639229464666238E-2</v>
      </c>
    </row>
    <row r="2986" spans="1:9" x14ac:dyDescent="0.2">
      <c r="A2986" t="s">
        <v>514</v>
      </c>
      <c r="B2986" t="str">
        <f>_xlfn.XLOOKUP(A2986,'Country Code &amp; Info'!A:A,'Country Code &amp; Info'!B:B)</f>
        <v>Argentina</v>
      </c>
      <c r="C2986" t="s">
        <v>626</v>
      </c>
      <c r="D2986" t="s">
        <v>625</v>
      </c>
      <c r="E2986" t="s">
        <v>624</v>
      </c>
      <c r="F2986" t="s">
        <v>623</v>
      </c>
      <c r="G2986">
        <v>2018</v>
      </c>
      <c r="H2986" s="6">
        <v>836759.99122582097</v>
      </c>
      <c r="I2986" s="5">
        <f t="shared" si="46"/>
        <v>2.0069757965643475E-2</v>
      </c>
    </row>
    <row r="2987" spans="1:9" x14ac:dyDescent="0.2">
      <c r="A2987" t="s">
        <v>514</v>
      </c>
      <c r="B2987" t="str">
        <f>_xlfn.XLOOKUP(A2987,'Country Code &amp; Info'!A:A,'Country Code &amp; Info'!B:B)</f>
        <v>Argentina</v>
      </c>
      <c r="C2987" t="s">
        <v>626</v>
      </c>
      <c r="D2987" t="s">
        <v>625</v>
      </c>
      <c r="E2987" t="s">
        <v>624</v>
      </c>
      <c r="F2987" t="s">
        <v>623</v>
      </c>
      <c r="G2987">
        <v>2019</v>
      </c>
      <c r="H2987" s="6">
        <v>858402.90110450995</v>
      </c>
      <c r="I2987" s="5">
        <f t="shared" si="46"/>
        <v>2.5865134692903968E-2</v>
      </c>
    </row>
    <row r="2988" spans="1:9" x14ac:dyDescent="0.2">
      <c r="A2988" t="s">
        <v>514</v>
      </c>
      <c r="B2988" t="str">
        <f>_xlfn.XLOOKUP(A2988,'Country Code &amp; Info'!A:A,'Country Code &amp; Info'!B:B)</f>
        <v>Argentina</v>
      </c>
      <c r="C2988" t="s">
        <v>626</v>
      </c>
      <c r="D2988" t="s">
        <v>625</v>
      </c>
      <c r="E2988" t="s">
        <v>624</v>
      </c>
      <c r="F2988" t="s">
        <v>623</v>
      </c>
      <c r="G2988">
        <v>2020</v>
      </c>
      <c r="H2988" s="6">
        <v>902409.5</v>
      </c>
      <c r="I2988" s="5">
        <f t="shared" si="46"/>
        <v>5.1265668882137572E-2</v>
      </c>
    </row>
    <row r="2989" spans="1:9" x14ac:dyDescent="0.2">
      <c r="A2989" t="s">
        <v>514</v>
      </c>
      <c r="B2989" t="str">
        <f>_xlfn.XLOOKUP(A2989,'Country Code &amp; Info'!A:A,'Country Code &amp; Info'!B:B)</f>
        <v>Argentina</v>
      </c>
      <c r="C2989" t="s">
        <v>626</v>
      </c>
      <c r="D2989" t="s">
        <v>625</v>
      </c>
      <c r="E2989" t="s">
        <v>624</v>
      </c>
      <c r="F2989" t="s">
        <v>623</v>
      </c>
      <c r="G2989">
        <v>2021</v>
      </c>
      <c r="H2989" s="6">
        <v>946524</v>
      </c>
      <c r="I2989" s="5">
        <f t="shared" si="46"/>
        <v>4.8885234475035899E-2</v>
      </c>
    </row>
    <row r="2990" spans="1:9" x14ac:dyDescent="0.2">
      <c r="A2990" t="s">
        <v>514</v>
      </c>
      <c r="B2990" t="str">
        <f>_xlfn.XLOOKUP(A2990,'Country Code &amp; Info'!A:A,'Country Code &amp; Info'!B:B)</f>
        <v>Argentina</v>
      </c>
      <c r="C2990" t="s">
        <v>626</v>
      </c>
      <c r="D2990" t="s">
        <v>625</v>
      </c>
      <c r="E2990" t="s">
        <v>624</v>
      </c>
      <c r="F2990" t="s">
        <v>623</v>
      </c>
      <c r="G2990">
        <v>2022</v>
      </c>
      <c r="H2990" s="6">
        <v>987153</v>
      </c>
      <c r="I2990" s="5">
        <f t="shared" si="46"/>
        <v>4.2924426638944135E-2</v>
      </c>
    </row>
    <row r="2991" spans="1:9" x14ac:dyDescent="0.2">
      <c r="A2991" t="s">
        <v>514</v>
      </c>
      <c r="B2991" t="str">
        <f>_xlfn.XLOOKUP(A2991,'Country Code &amp; Info'!A:A,'Country Code &amp; Info'!B:B)</f>
        <v>Argentina</v>
      </c>
      <c r="C2991" t="s">
        <v>626</v>
      </c>
      <c r="D2991" t="s">
        <v>625</v>
      </c>
      <c r="E2991" t="s">
        <v>624</v>
      </c>
      <c r="F2991" t="s">
        <v>623</v>
      </c>
      <c r="G2991">
        <v>2023</v>
      </c>
      <c r="H2991" s="6">
        <v>1024183</v>
      </c>
      <c r="I2991" s="5">
        <f t="shared" si="46"/>
        <v>3.7511915579449218E-2</v>
      </c>
    </row>
    <row r="2992" spans="1:9" x14ac:dyDescent="0.2">
      <c r="A2992" t="s">
        <v>514</v>
      </c>
      <c r="B2992" t="str">
        <f>_xlfn.XLOOKUP(A2992,'Country Code &amp; Info'!A:A,'Country Code &amp; Info'!B:B)</f>
        <v>Argentina</v>
      </c>
      <c r="C2992" t="s">
        <v>626</v>
      </c>
      <c r="D2992" t="s">
        <v>625</v>
      </c>
      <c r="E2992" t="s">
        <v>624</v>
      </c>
      <c r="F2992" t="s">
        <v>623</v>
      </c>
      <c r="G2992">
        <v>2024</v>
      </c>
      <c r="H2992" s="6">
        <v>1058515</v>
      </c>
      <c r="I2992" s="5">
        <f t="shared" si="46"/>
        <v>3.3521353117557995E-2</v>
      </c>
    </row>
    <row r="2993" spans="1:9" x14ac:dyDescent="0.2">
      <c r="A2993" t="s">
        <v>514</v>
      </c>
      <c r="B2993" t="str">
        <f>_xlfn.XLOOKUP(A2993,'Country Code &amp; Info'!A:A,'Country Code &amp; Info'!B:B)</f>
        <v>Argentina</v>
      </c>
      <c r="C2993" t="s">
        <v>626</v>
      </c>
      <c r="D2993" t="s">
        <v>625</v>
      </c>
      <c r="E2993" t="s">
        <v>624</v>
      </c>
      <c r="F2993" t="s">
        <v>623</v>
      </c>
      <c r="G2993">
        <v>2025</v>
      </c>
      <c r="H2993" s="6">
        <v>1091179</v>
      </c>
      <c r="I2993" s="5">
        <f t="shared" si="46"/>
        <v>3.0858325106398965E-2</v>
      </c>
    </row>
    <row r="2994" spans="1:9" x14ac:dyDescent="0.2">
      <c r="A2994" t="s">
        <v>514</v>
      </c>
      <c r="B2994" t="str">
        <f>_xlfn.XLOOKUP(A2994,'Country Code &amp; Info'!A:A,'Country Code &amp; Info'!B:B)</f>
        <v>Argentina</v>
      </c>
      <c r="C2994" t="s">
        <v>626</v>
      </c>
      <c r="D2994" t="s">
        <v>625</v>
      </c>
      <c r="E2994" t="s">
        <v>624</v>
      </c>
      <c r="F2994" t="s">
        <v>623</v>
      </c>
      <c r="G2994">
        <v>2026</v>
      </c>
      <c r="H2994" s="6">
        <v>1122919</v>
      </c>
      <c r="I2994" s="5">
        <f t="shared" si="46"/>
        <v>2.9087803192693329E-2</v>
      </c>
    </row>
    <row r="2995" spans="1:9" x14ac:dyDescent="0.2">
      <c r="A2995" t="s">
        <v>514</v>
      </c>
      <c r="B2995" t="str">
        <f>_xlfn.XLOOKUP(A2995,'Country Code &amp; Info'!A:A,'Country Code &amp; Info'!B:B)</f>
        <v>Argentina</v>
      </c>
      <c r="C2995" t="s">
        <v>626</v>
      </c>
      <c r="D2995" t="s">
        <v>625</v>
      </c>
      <c r="E2995" t="s">
        <v>624</v>
      </c>
      <c r="F2995" t="s">
        <v>623</v>
      </c>
      <c r="G2995">
        <v>2027</v>
      </c>
      <c r="H2995" s="6">
        <v>1154323</v>
      </c>
      <c r="I2995" s="5">
        <f t="shared" si="46"/>
        <v>2.7966398288745697E-2</v>
      </c>
    </row>
    <row r="2996" spans="1:9" x14ac:dyDescent="0.2">
      <c r="A2996" t="s">
        <v>514</v>
      </c>
      <c r="B2996" t="str">
        <f>_xlfn.XLOOKUP(A2996,'Country Code &amp; Info'!A:A,'Country Code &amp; Info'!B:B)</f>
        <v>Argentina</v>
      </c>
      <c r="C2996" t="s">
        <v>626</v>
      </c>
      <c r="D2996" t="s">
        <v>625</v>
      </c>
      <c r="E2996" t="s">
        <v>624</v>
      </c>
      <c r="F2996" t="s">
        <v>623</v>
      </c>
      <c r="G2996">
        <v>2028</v>
      </c>
      <c r="H2996" s="6">
        <v>1185764</v>
      </c>
      <c r="I2996" s="5">
        <f t="shared" si="46"/>
        <v>2.723761027026228E-2</v>
      </c>
    </row>
    <row r="2997" spans="1:9" x14ac:dyDescent="0.2">
      <c r="A2997" t="s">
        <v>514</v>
      </c>
      <c r="B2997" t="str">
        <f>_xlfn.XLOOKUP(A2997,'Country Code &amp; Info'!A:A,'Country Code &amp; Info'!B:B)</f>
        <v>Argentina</v>
      </c>
      <c r="C2997" t="s">
        <v>626</v>
      </c>
      <c r="D2997" t="s">
        <v>625</v>
      </c>
      <c r="E2997" t="s">
        <v>624</v>
      </c>
      <c r="F2997" t="s">
        <v>623</v>
      </c>
      <c r="G2997">
        <v>2029</v>
      </c>
      <c r="H2997" s="6">
        <v>1217496</v>
      </c>
      <c r="I2997" s="5">
        <f t="shared" si="46"/>
        <v>2.6760805691520506E-2</v>
      </c>
    </row>
    <row r="2998" spans="1:9" x14ac:dyDescent="0.2">
      <c r="A2998" t="s">
        <v>514</v>
      </c>
      <c r="B2998" t="str">
        <f>_xlfn.XLOOKUP(A2998,'Country Code &amp; Info'!A:A,'Country Code &amp; Info'!B:B)</f>
        <v>Argentina</v>
      </c>
      <c r="C2998" t="s">
        <v>626</v>
      </c>
      <c r="D2998" t="s">
        <v>625</v>
      </c>
      <c r="E2998" t="s">
        <v>624</v>
      </c>
      <c r="F2998" t="s">
        <v>623</v>
      </c>
      <c r="G2998">
        <v>2030</v>
      </c>
      <c r="H2998" s="6">
        <v>1249683</v>
      </c>
      <c r="I2998" s="5">
        <f t="shared" si="46"/>
        <v>2.6437047842456929E-2</v>
      </c>
    </row>
    <row r="2999" spans="1:9" x14ac:dyDescent="0.2">
      <c r="A2999" t="s">
        <v>514</v>
      </c>
      <c r="B2999" t="str">
        <f>_xlfn.XLOOKUP(A2999,'Country Code &amp; Info'!A:A,'Country Code &amp; Info'!B:B)</f>
        <v>Argentina</v>
      </c>
      <c r="C2999" t="s">
        <v>626</v>
      </c>
      <c r="D2999" t="s">
        <v>625</v>
      </c>
      <c r="E2999" t="s">
        <v>624</v>
      </c>
      <c r="F2999" t="s">
        <v>623</v>
      </c>
      <c r="G2999">
        <v>2031</v>
      </c>
      <c r="H2999" s="6">
        <v>1282416</v>
      </c>
      <c r="I2999" s="5">
        <f t="shared" si="46"/>
        <v>2.6193042555592072E-2</v>
      </c>
    </row>
    <row r="3000" spans="1:9" x14ac:dyDescent="0.2">
      <c r="A3000" t="s">
        <v>514</v>
      </c>
      <c r="B3000" t="str">
        <f>_xlfn.XLOOKUP(A3000,'Country Code &amp; Info'!A:A,'Country Code &amp; Info'!B:B)</f>
        <v>Argentina</v>
      </c>
      <c r="C3000" t="s">
        <v>626</v>
      </c>
      <c r="D3000" t="s">
        <v>625</v>
      </c>
      <c r="E3000" t="s">
        <v>624</v>
      </c>
      <c r="F3000" t="s">
        <v>623</v>
      </c>
      <c r="G3000">
        <v>2032</v>
      </c>
      <c r="H3000" s="6">
        <v>1315642</v>
      </c>
      <c r="I3000" s="5">
        <f t="shared" si="46"/>
        <v>2.5908909433444371E-2</v>
      </c>
    </row>
    <row r="3001" spans="1:9" x14ac:dyDescent="0.2">
      <c r="A3001" t="s">
        <v>514</v>
      </c>
      <c r="B3001" t="str">
        <f>_xlfn.XLOOKUP(A3001,'Country Code &amp; Info'!A:A,'Country Code &amp; Info'!B:B)</f>
        <v>Argentina</v>
      </c>
      <c r="C3001" t="s">
        <v>626</v>
      </c>
      <c r="D3001" t="s">
        <v>625</v>
      </c>
      <c r="E3001" t="s">
        <v>624</v>
      </c>
      <c r="F3001" t="s">
        <v>623</v>
      </c>
      <c r="G3001">
        <v>2033</v>
      </c>
      <c r="H3001" s="6">
        <v>1349303</v>
      </c>
      <c r="I3001" s="5">
        <f t="shared" si="46"/>
        <v>2.5585227592308524E-2</v>
      </c>
    </row>
    <row r="3002" spans="1:9" x14ac:dyDescent="0.2">
      <c r="A3002" t="s">
        <v>514</v>
      </c>
      <c r="B3002" t="str">
        <f>_xlfn.XLOOKUP(A3002,'Country Code &amp; Info'!A:A,'Country Code &amp; Info'!B:B)</f>
        <v>Argentina</v>
      </c>
      <c r="C3002" t="s">
        <v>626</v>
      </c>
      <c r="D3002" t="s">
        <v>625</v>
      </c>
      <c r="E3002" t="s">
        <v>624</v>
      </c>
      <c r="F3002" t="s">
        <v>623</v>
      </c>
      <c r="G3002">
        <v>2034</v>
      </c>
      <c r="H3002" s="6">
        <v>1383300</v>
      </c>
      <c r="I3002" s="5">
        <f t="shared" si="46"/>
        <v>2.5195971549755614E-2</v>
      </c>
    </row>
    <row r="3003" spans="1:9" x14ac:dyDescent="0.2">
      <c r="A3003" t="s">
        <v>514</v>
      </c>
      <c r="B3003" t="str">
        <f>_xlfn.XLOOKUP(A3003,'Country Code &amp; Info'!A:A,'Country Code &amp; Info'!B:B)</f>
        <v>Argentina</v>
      </c>
      <c r="C3003" t="s">
        <v>626</v>
      </c>
      <c r="D3003" t="s">
        <v>625</v>
      </c>
      <c r="E3003" t="s">
        <v>624</v>
      </c>
      <c r="F3003" t="s">
        <v>623</v>
      </c>
      <c r="G3003">
        <v>2035</v>
      </c>
      <c r="H3003" s="6">
        <v>1417535</v>
      </c>
      <c r="I3003" s="5">
        <f t="shared" si="46"/>
        <v>2.4748789127448934E-2</v>
      </c>
    </row>
    <row r="3004" spans="1:9" x14ac:dyDescent="0.2">
      <c r="A3004" t="s">
        <v>514</v>
      </c>
      <c r="B3004" t="str">
        <f>_xlfn.XLOOKUP(A3004,'Country Code &amp; Info'!A:A,'Country Code &amp; Info'!B:B)</f>
        <v>Argentina</v>
      </c>
      <c r="C3004" t="s">
        <v>626</v>
      </c>
      <c r="D3004" t="s">
        <v>625</v>
      </c>
      <c r="E3004" t="s">
        <v>624</v>
      </c>
      <c r="F3004" t="s">
        <v>623</v>
      </c>
      <c r="G3004">
        <v>2036</v>
      </c>
      <c r="H3004" s="6">
        <v>1451941</v>
      </c>
      <c r="I3004" s="5">
        <f t="shared" si="46"/>
        <v>2.4271711104135063E-2</v>
      </c>
    </row>
    <row r="3005" spans="1:9" x14ac:dyDescent="0.2">
      <c r="A3005" t="s">
        <v>514</v>
      </c>
      <c r="B3005" t="str">
        <f>_xlfn.XLOOKUP(A3005,'Country Code &amp; Info'!A:A,'Country Code &amp; Info'!B:B)</f>
        <v>Argentina</v>
      </c>
      <c r="C3005" t="s">
        <v>626</v>
      </c>
      <c r="D3005" t="s">
        <v>625</v>
      </c>
      <c r="E3005" t="s">
        <v>624</v>
      </c>
      <c r="F3005" t="s">
        <v>623</v>
      </c>
      <c r="G3005">
        <v>2037</v>
      </c>
      <c r="H3005" s="6">
        <v>1486562</v>
      </c>
      <c r="I3005" s="5">
        <f t="shared" si="46"/>
        <v>2.3844632805327448E-2</v>
      </c>
    </row>
    <row r="3006" spans="1:9" x14ac:dyDescent="0.2">
      <c r="A3006" t="s">
        <v>514</v>
      </c>
      <c r="B3006" t="str">
        <f>_xlfn.XLOOKUP(A3006,'Country Code &amp; Info'!A:A,'Country Code &amp; Info'!B:B)</f>
        <v>Argentina</v>
      </c>
      <c r="C3006" t="s">
        <v>626</v>
      </c>
      <c r="D3006" t="s">
        <v>625</v>
      </c>
      <c r="E3006" t="s">
        <v>624</v>
      </c>
      <c r="F3006" t="s">
        <v>623</v>
      </c>
      <c r="G3006">
        <v>2038</v>
      </c>
      <c r="H3006" s="6">
        <v>1521394</v>
      </c>
      <c r="I3006" s="5">
        <f t="shared" si="46"/>
        <v>2.3431246056336619E-2</v>
      </c>
    </row>
    <row r="3007" spans="1:9" x14ac:dyDescent="0.2">
      <c r="A3007" t="s">
        <v>514</v>
      </c>
      <c r="B3007" t="str">
        <f>_xlfn.XLOOKUP(A3007,'Country Code &amp; Info'!A:A,'Country Code &amp; Info'!B:B)</f>
        <v>Argentina</v>
      </c>
      <c r="C3007" t="s">
        <v>626</v>
      </c>
      <c r="D3007" t="s">
        <v>625</v>
      </c>
      <c r="E3007" t="s">
        <v>624</v>
      </c>
      <c r="F3007" t="s">
        <v>623</v>
      </c>
      <c r="G3007">
        <v>2039</v>
      </c>
      <c r="H3007" s="6">
        <v>1556448</v>
      </c>
      <c r="I3007" s="5">
        <f t="shared" si="46"/>
        <v>2.3040711347619425E-2</v>
      </c>
    </row>
    <row r="3008" spans="1:9" x14ac:dyDescent="0.2">
      <c r="A3008" t="s">
        <v>514</v>
      </c>
      <c r="B3008" t="str">
        <f>_xlfn.XLOOKUP(A3008,'Country Code &amp; Info'!A:A,'Country Code &amp; Info'!B:B)</f>
        <v>Argentina</v>
      </c>
      <c r="C3008" t="s">
        <v>626</v>
      </c>
      <c r="D3008" t="s">
        <v>625</v>
      </c>
      <c r="E3008" t="s">
        <v>624</v>
      </c>
      <c r="F3008" t="s">
        <v>623</v>
      </c>
      <c r="G3008">
        <v>2040</v>
      </c>
      <c r="H3008" s="6">
        <v>1591765</v>
      </c>
      <c r="I3008" s="5">
        <f t="shared" si="46"/>
        <v>2.2690767696704306E-2</v>
      </c>
    </row>
    <row r="3009" spans="1:9" x14ac:dyDescent="0.2">
      <c r="A3009" t="s">
        <v>514</v>
      </c>
      <c r="B3009" t="str">
        <f>_xlfn.XLOOKUP(A3009,'Country Code &amp; Info'!A:A,'Country Code &amp; Info'!B:B)</f>
        <v>Argentina</v>
      </c>
      <c r="C3009" t="s">
        <v>626</v>
      </c>
      <c r="D3009" t="s">
        <v>625</v>
      </c>
      <c r="E3009" t="s">
        <v>624</v>
      </c>
      <c r="F3009" t="s">
        <v>623</v>
      </c>
      <c r="G3009">
        <v>2041</v>
      </c>
      <c r="H3009" s="6">
        <v>1627421</v>
      </c>
      <c r="I3009" s="5">
        <f t="shared" si="46"/>
        <v>2.2400291500315639E-2</v>
      </c>
    </row>
    <row r="3010" spans="1:9" x14ac:dyDescent="0.2">
      <c r="A3010" t="s">
        <v>514</v>
      </c>
      <c r="B3010" t="str">
        <f>_xlfn.XLOOKUP(A3010,'Country Code &amp; Info'!A:A,'Country Code &amp; Info'!B:B)</f>
        <v>Argentina</v>
      </c>
      <c r="C3010" t="s">
        <v>626</v>
      </c>
      <c r="D3010" t="s">
        <v>625</v>
      </c>
      <c r="E3010" t="s">
        <v>624</v>
      </c>
      <c r="F3010" t="s">
        <v>623</v>
      </c>
      <c r="G3010">
        <v>2042</v>
      </c>
      <c r="H3010" s="6">
        <v>1663452</v>
      </c>
      <c r="I3010" s="5">
        <f t="shared" si="46"/>
        <v>2.2139937975483859E-2</v>
      </c>
    </row>
    <row r="3011" spans="1:9" x14ac:dyDescent="0.2">
      <c r="A3011" t="s">
        <v>514</v>
      </c>
      <c r="B3011" t="str">
        <f>_xlfn.XLOOKUP(A3011,'Country Code &amp; Info'!A:A,'Country Code &amp; Info'!B:B)</f>
        <v>Argentina</v>
      </c>
      <c r="C3011" t="s">
        <v>626</v>
      </c>
      <c r="D3011" t="s">
        <v>625</v>
      </c>
      <c r="E3011" t="s">
        <v>624</v>
      </c>
      <c r="F3011" t="s">
        <v>623</v>
      </c>
      <c r="G3011">
        <v>2043</v>
      </c>
      <c r="H3011" s="6">
        <v>1700009</v>
      </c>
      <c r="I3011" s="5">
        <f t="shared" ref="I3011:I3074" si="47">IF(A3011=A3010, H3011/H3010-1, 0)</f>
        <v>2.1976588443790357E-2</v>
      </c>
    </row>
    <row r="3012" spans="1:9" x14ac:dyDescent="0.2">
      <c r="A3012" t="s">
        <v>514</v>
      </c>
      <c r="B3012" t="str">
        <f>_xlfn.XLOOKUP(A3012,'Country Code &amp; Info'!A:A,'Country Code &amp; Info'!B:B)</f>
        <v>Argentina</v>
      </c>
      <c r="C3012" t="s">
        <v>626</v>
      </c>
      <c r="D3012" t="s">
        <v>625</v>
      </c>
      <c r="E3012" t="s">
        <v>624</v>
      </c>
      <c r="F3012" t="s">
        <v>623</v>
      </c>
      <c r="G3012">
        <v>2044</v>
      </c>
      <c r="H3012" s="6">
        <v>1737252</v>
      </c>
      <c r="I3012" s="5">
        <f t="shared" si="47"/>
        <v>2.1907531077776543E-2</v>
      </c>
    </row>
    <row r="3013" spans="1:9" x14ac:dyDescent="0.2">
      <c r="A3013" t="s">
        <v>514</v>
      </c>
      <c r="B3013" t="str">
        <f>_xlfn.XLOOKUP(A3013,'Country Code &amp; Info'!A:A,'Country Code &amp; Info'!B:B)</f>
        <v>Argentina</v>
      </c>
      <c r="C3013" t="s">
        <v>626</v>
      </c>
      <c r="D3013" t="s">
        <v>625</v>
      </c>
      <c r="E3013" t="s">
        <v>624</v>
      </c>
      <c r="F3013" t="s">
        <v>623</v>
      </c>
      <c r="G3013">
        <v>2045</v>
      </c>
      <c r="H3013" s="6">
        <v>1775313</v>
      </c>
      <c r="I3013" s="5">
        <f t="shared" si="47"/>
        <v>2.1908738628592772E-2</v>
      </c>
    </row>
    <row r="3014" spans="1:9" x14ac:dyDescent="0.2">
      <c r="A3014" t="s">
        <v>514</v>
      </c>
      <c r="B3014" t="str">
        <f>_xlfn.XLOOKUP(A3014,'Country Code &amp; Info'!A:A,'Country Code &amp; Info'!B:B)</f>
        <v>Argentina</v>
      </c>
      <c r="C3014" t="s">
        <v>626</v>
      </c>
      <c r="D3014" t="s">
        <v>625</v>
      </c>
      <c r="E3014" t="s">
        <v>624</v>
      </c>
      <c r="F3014" t="s">
        <v>623</v>
      </c>
      <c r="G3014">
        <v>2046</v>
      </c>
      <c r="H3014" s="6">
        <v>1814275</v>
      </c>
      <c r="I3014" s="5">
        <f t="shared" si="47"/>
        <v>2.1946552523414153E-2</v>
      </c>
    </row>
    <row r="3015" spans="1:9" x14ac:dyDescent="0.2">
      <c r="A3015" t="s">
        <v>514</v>
      </c>
      <c r="B3015" t="str">
        <f>_xlfn.XLOOKUP(A3015,'Country Code &amp; Info'!A:A,'Country Code &amp; Info'!B:B)</f>
        <v>Argentina</v>
      </c>
      <c r="C3015" t="s">
        <v>626</v>
      </c>
      <c r="D3015" t="s">
        <v>625</v>
      </c>
      <c r="E3015" t="s">
        <v>624</v>
      </c>
      <c r="F3015" t="s">
        <v>623</v>
      </c>
      <c r="G3015">
        <v>2047</v>
      </c>
      <c r="H3015" s="6">
        <v>1854153</v>
      </c>
      <c r="I3015" s="5">
        <f t="shared" si="47"/>
        <v>2.1980129803916171E-2</v>
      </c>
    </row>
    <row r="3016" spans="1:9" x14ac:dyDescent="0.2">
      <c r="A3016" t="s">
        <v>514</v>
      </c>
      <c r="B3016" t="str">
        <f>_xlfn.XLOOKUP(A3016,'Country Code &amp; Info'!A:A,'Country Code &amp; Info'!B:B)</f>
        <v>Argentina</v>
      </c>
      <c r="C3016" t="s">
        <v>626</v>
      </c>
      <c r="D3016" t="s">
        <v>625</v>
      </c>
      <c r="E3016" t="s">
        <v>624</v>
      </c>
      <c r="F3016" t="s">
        <v>623</v>
      </c>
      <c r="G3016">
        <v>2048</v>
      </c>
      <c r="H3016" s="6">
        <v>1894902</v>
      </c>
      <c r="I3016" s="5">
        <f t="shared" si="47"/>
        <v>2.1977150752931385E-2</v>
      </c>
    </row>
    <row r="3017" spans="1:9" x14ac:dyDescent="0.2">
      <c r="A3017" t="s">
        <v>514</v>
      </c>
      <c r="B3017" t="str">
        <f>_xlfn.XLOOKUP(A3017,'Country Code &amp; Info'!A:A,'Country Code &amp; Info'!B:B)</f>
        <v>Argentina</v>
      </c>
      <c r="C3017" t="s">
        <v>626</v>
      </c>
      <c r="D3017" t="s">
        <v>625</v>
      </c>
      <c r="E3017" t="s">
        <v>624</v>
      </c>
      <c r="F3017" t="s">
        <v>623</v>
      </c>
      <c r="G3017">
        <v>2049</v>
      </c>
      <c r="H3017" s="6">
        <v>1936439</v>
      </c>
      <c r="I3017" s="5">
        <f t="shared" si="47"/>
        <v>2.1920394827806389E-2</v>
      </c>
    </row>
    <row r="3018" spans="1:9" x14ac:dyDescent="0.2">
      <c r="A3018" t="s">
        <v>514</v>
      </c>
      <c r="B3018" t="str">
        <f>_xlfn.XLOOKUP(A3018,'Country Code &amp; Info'!A:A,'Country Code &amp; Info'!B:B)</f>
        <v>Argentina</v>
      </c>
      <c r="C3018" t="s">
        <v>626</v>
      </c>
      <c r="D3018" t="s">
        <v>625</v>
      </c>
      <c r="E3018" t="s">
        <v>624</v>
      </c>
      <c r="F3018" t="s">
        <v>623</v>
      </c>
      <c r="G3018">
        <v>2050</v>
      </c>
      <c r="H3018" s="6">
        <v>1978687</v>
      </c>
      <c r="I3018" s="5">
        <f t="shared" si="47"/>
        <v>2.1817366826427209E-2</v>
      </c>
    </row>
    <row r="3019" spans="1:9" x14ac:dyDescent="0.2">
      <c r="A3019" t="s">
        <v>514</v>
      </c>
      <c r="B3019" t="str">
        <f>_xlfn.XLOOKUP(A3019,'Country Code &amp; Info'!A:A,'Country Code &amp; Info'!B:B)</f>
        <v>Argentina</v>
      </c>
      <c r="C3019" t="s">
        <v>626</v>
      </c>
      <c r="D3019" t="s">
        <v>625</v>
      </c>
      <c r="E3019" t="s">
        <v>624</v>
      </c>
      <c r="F3019" t="s">
        <v>623</v>
      </c>
      <c r="G3019">
        <v>2051</v>
      </c>
      <c r="H3019" s="6">
        <v>2021602</v>
      </c>
      <c r="I3019" s="5">
        <f t="shared" si="47"/>
        <v>2.1688624830506376E-2</v>
      </c>
    </row>
    <row r="3020" spans="1:9" x14ac:dyDescent="0.2">
      <c r="A3020" t="s">
        <v>514</v>
      </c>
      <c r="B3020" t="str">
        <f>_xlfn.XLOOKUP(A3020,'Country Code &amp; Info'!A:A,'Country Code &amp; Info'!B:B)</f>
        <v>Argentina</v>
      </c>
      <c r="C3020" t="s">
        <v>626</v>
      </c>
      <c r="D3020" t="s">
        <v>625</v>
      </c>
      <c r="E3020" t="s">
        <v>624</v>
      </c>
      <c r="F3020" t="s">
        <v>623</v>
      </c>
      <c r="G3020">
        <v>2052</v>
      </c>
      <c r="H3020" s="6">
        <v>2065161</v>
      </c>
      <c r="I3020" s="5">
        <f t="shared" si="47"/>
        <v>2.1546773301569733E-2</v>
      </c>
    </row>
    <row r="3021" spans="1:9" x14ac:dyDescent="0.2">
      <c r="A3021" t="s">
        <v>514</v>
      </c>
      <c r="B3021" t="str">
        <f>_xlfn.XLOOKUP(A3021,'Country Code &amp; Info'!A:A,'Country Code &amp; Info'!B:B)</f>
        <v>Argentina</v>
      </c>
      <c r="C3021" t="s">
        <v>626</v>
      </c>
      <c r="D3021" t="s">
        <v>625</v>
      </c>
      <c r="E3021" t="s">
        <v>624</v>
      </c>
      <c r="F3021" t="s">
        <v>623</v>
      </c>
      <c r="G3021">
        <v>2053</v>
      </c>
      <c r="H3021" s="6">
        <v>2109365</v>
      </c>
      <c r="I3021" s="5">
        <f t="shared" si="47"/>
        <v>2.1404626564224261E-2</v>
      </c>
    </row>
    <row r="3022" spans="1:9" x14ac:dyDescent="0.2">
      <c r="A3022" t="s">
        <v>514</v>
      </c>
      <c r="B3022" t="str">
        <f>_xlfn.XLOOKUP(A3022,'Country Code &amp; Info'!A:A,'Country Code &amp; Info'!B:B)</f>
        <v>Argentina</v>
      </c>
      <c r="C3022" t="s">
        <v>626</v>
      </c>
      <c r="D3022" t="s">
        <v>625</v>
      </c>
      <c r="E3022" t="s">
        <v>624</v>
      </c>
      <c r="F3022" t="s">
        <v>623</v>
      </c>
      <c r="G3022">
        <v>2054</v>
      </c>
      <c r="H3022" s="6">
        <v>2154236</v>
      </c>
      <c r="I3022" s="5">
        <f t="shared" si="47"/>
        <v>2.1272278624135721E-2</v>
      </c>
    </row>
    <row r="3023" spans="1:9" x14ac:dyDescent="0.2">
      <c r="A3023" t="s">
        <v>514</v>
      </c>
      <c r="B3023" t="str">
        <f>_xlfn.XLOOKUP(A3023,'Country Code &amp; Info'!A:A,'Country Code &amp; Info'!B:B)</f>
        <v>Argentina</v>
      </c>
      <c r="C3023" t="s">
        <v>626</v>
      </c>
      <c r="D3023" t="s">
        <v>625</v>
      </c>
      <c r="E3023" t="s">
        <v>624</v>
      </c>
      <c r="F3023" t="s">
        <v>623</v>
      </c>
      <c r="G3023">
        <v>2055</v>
      </c>
      <c r="H3023" s="6">
        <v>2199823</v>
      </c>
      <c r="I3023" s="5">
        <f t="shared" si="47"/>
        <v>2.116156261430957E-2</v>
      </c>
    </row>
    <row r="3024" spans="1:9" x14ac:dyDescent="0.2">
      <c r="A3024" t="s">
        <v>514</v>
      </c>
      <c r="B3024" t="str">
        <f>_xlfn.XLOOKUP(A3024,'Country Code &amp; Info'!A:A,'Country Code &amp; Info'!B:B)</f>
        <v>Argentina</v>
      </c>
      <c r="C3024" t="s">
        <v>626</v>
      </c>
      <c r="D3024" t="s">
        <v>625</v>
      </c>
      <c r="E3024" t="s">
        <v>624</v>
      </c>
      <c r="F3024" t="s">
        <v>623</v>
      </c>
      <c r="G3024">
        <v>2056</v>
      </c>
      <c r="H3024" s="6">
        <v>2246188</v>
      </c>
      <c r="I3024" s="5">
        <f t="shared" si="47"/>
        <v>2.1076695715973592E-2</v>
      </c>
    </row>
    <row r="3025" spans="1:9" x14ac:dyDescent="0.2">
      <c r="A3025" t="s">
        <v>514</v>
      </c>
      <c r="B3025" t="str">
        <f>_xlfn.XLOOKUP(A3025,'Country Code &amp; Info'!A:A,'Country Code &amp; Info'!B:B)</f>
        <v>Argentina</v>
      </c>
      <c r="C3025" t="s">
        <v>626</v>
      </c>
      <c r="D3025" t="s">
        <v>625</v>
      </c>
      <c r="E3025" t="s">
        <v>624</v>
      </c>
      <c r="F3025" t="s">
        <v>623</v>
      </c>
      <c r="G3025">
        <v>2057</v>
      </c>
      <c r="H3025" s="6">
        <v>2293391</v>
      </c>
      <c r="I3025" s="5">
        <f t="shared" si="47"/>
        <v>2.1014714707762616E-2</v>
      </c>
    </row>
    <row r="3026" spans="1:9" x14ac:dyDescent="0.2">
      <c r="A3026" t="s">
        <v>514</v>
      </c>
      <c r="B3026" t="str">
        <f>_xlfn.XLOOKUP(A3026,'Country Code &amp; Info'!A:A,'Country Code &amp; Info'!B:B)</f>
        <v>Argentina</v>
      </c>
      <c r="C3026" t="s">
        <v>626</v>
      </c>
      <c r="D3026" t="s">
        <v>625</v>
      </c>
      <c r="E3026" t="s">
        <v>624</v>
      </c>
      <c r="F3026" t="s">
        <v>623</v>
      </c>
      <c r="G3026">
        <v>2058</v>
      </c>
      <c r="H3026" s="6">
        <v>2341499</v>
      </c>
      <c r="I3026" s="5">
        <f t="shared" si="47"/>
        <v>2.0976798112489314E-2</v>
      </c>
    </row>
    <row r="3027" spans="1:9" x14ac:dyDescent="0.2">
      <c r="A3027" t="s">
        <v>514</v>
      </c>
      <c r="B3027" t="str">
        <f>_xlfn.XLOOKUP(A3027,'Country Code &amp; Info'!A:A,'Country Code &amp; Info'!B:B)</f>
        <v>Argentina</v>
      </c>
      <c r="C3027" t="s">
        <v>626</v>
      </c>
      <c r="D3027" t="s">
        <v>625</v>
      </c>
      <c r="E3027" t="s">
        <v>624</v>
      </c>
      <c r="F3027" t="s">
        <v>623</v>
      </c>
      <c r="G3027">
        <v>2059</v>
      </c>
      <c r="H3027" s="6">
        <v>2390600</v>
      </c>
      <c r="I3027" s="5">
        <f t="shared" si="47"/>
        <v>2.0969900051206469E-2</v>
      </c>
    </row>
    <row r="3028" spans="1:9" x14ac:dyDescent="0.2">
      <c r="A3028" t="s">
        <v>514</v>
      </c>
      <c r="B3028" t="str">
        <f>_xlfn.XLOOKUP(A3028,'Country Code &amp; Info'!A:A,'Country Code &amp; Info'!B:B)</f>
        <v>Argentina</v>
      </c>
      <c r="C3028" t="s">
        <v>626</v>
      </c>
      <c r="D3028" t="s">
        <v>625</v>
      </c>
      <c r="E3028" t="s">
        <v>624</v>
      </c>
      <c r="F3028" t="s">
        <v>623</v>
      </c>
      <c r="G3028">
        <v>2060</v>
      </c>
      <c r="H3028" s="6">
        <v>2440798</v>
      </c>
      <c r="I3028" s="5">
        <f t="shared" si="47"/>
        <v>2.0998075796871074E-2</v>
      </c>
    </row>
    <row r="3029" spans="1:9" x14ac:dyDescent="0.2">
      <c r="A3029" t="s">
        <v>442</v>
      </c>
      <c r="B3029" t="str">
        <f>_xlfn.XLOOKUP(A3029,'Country Code &amp; Info'!A:A,'Country Code &amp; Info'!B:B)</f>
        <v>Colombia</v>
      </c>
      <c r="C3029" t="s">
        <v>626</v>
      </c>
      <c r="D3029" t="s">
        <v>625</v>
      </c>
      <c r="E3029" t="s">
        <v>624</v>
      </c>
      <c r="F3029" t="s">
        <v>623</v>
      </c>
      <c r="G3029">
        <v>1990</v>
      </c>
      <c r="H3029" s="6">
        <v>254311.03088876401</v>
      </c>
      <c r="I3029" s="5">
        <f t="shared" si="47"/>
        <v>0</v>
      </c>
    </row>
    <row r="3030" spans="1:9" x14ac:dyDescent="0.2">
      <c r="A3030" t="s">
        <v>442</v>
      </c>
      <c r="B3030" t="str">
        <f>_xlfn.XLOOKUP(A3030,'Country Code &amp; Info'!A:A,'Country Code &amp; Info'!B:B)</f>
        <v>Colombia</v>
      </c>
      <c r="C3030" t="s">
        <v>626</v>
      </c>
      <c r="D3030" t="s">
        <v>625</v>
      </c>
      <c r="E3030" t="s">
        <v>624</v>
      </c>
      <c r="F3030" t="s">
        <v>623</v>
      </c>
      <c r="G3030">
        <v>1991</v>
      </c>
      <c r="H3030" s="6">
        <v>261404.32798145199</v>
      </c>
      <c r="I3030" s="5">
        <f t="shared" si="47"/>
        <v>2.7892211627228214E-2</v>
      </c>
    </row>
    <row r="3031" spans="1:9" x14ac:dyDescent="0.2">
      <c r="A3031" t="s">
        <v>442</v>
      </c>
      <c r="B3031" t="str">
        <f>_xlfn.XLOOKUP(A3031,'Country Code &amp; Info'!A:A,'Country Code &amp; Info'!B:B)</f>
        <v>Colombia</v>
      </c>
      <c r="C3031" t="s">
        <v>626</v>
      </c>
      <c r="D3031" t="s">
        <v>625</v>
      </c>
      <c r="E3031" t="s">
        <v>624</v>
      </c>
      <c r="F3031" t="s">
        <v>623</v>
      </c>
      <c r="G3031">
        <v>1992</v>
      </c>
      <c r="H3031" s="6">
        <v>272706.44354507001</v>
      </c>
      <c r="I3031" s="5">
        <f t="shared" si="47"/>
        <v>4.3236145517911773E-2</v>
      </c>
    </row>
    <row r="3032" spans="1:9" x14ac:dyDescent="0.2">
      <c r="A3032" t="s">
        <v>442</v>
      </c>
      <c r="B3032" t="str">
        <f>_xlfn.XLOOKUP(A3032,'Country Code &amp; Info'!A:A,'Country Code &amp; Info'!B:B)</f>
        <v>Colombia</v>
      </c>
      <c r="C3032" t="s">
        <v>626</v>
      </c>
      <c r="D3032" t="s">
        <v>625</v>
      </c>
      <c r="E3032" t="s">
        <v>624</v>
      </c>
      <c r="F3032" t="s">
        <v>623</v>
      </c>
      <c r="G3032">
        <v>1993</v>
      </c>
      <c r="H3032" s="6">
        <v>288323.76868600602</v>
      </c>
      <c r="I3032" s="5">
        <f t="shared" si="47"/>
        <v>5.7267899276296053E-2</v>
      </c>
    </row>
    <row r="3033" spans="1:9" x14ac:dyDescent="0.2">
      <c r="A3033" t="s">
        <v>442</v>
      </c>
      <c r="B3033" t="str">
        <f>_xlfn.XLOOKUP(A3033,'Country Code &amp; Info'!A:A,'Country Code &amp; Info'!B:B)</f>
        <v>Colombia</v>
      </c>
      <c r="C3033" t="s">
        <v>626</v>
      </c>
      <c r="D3033" t="s">
        <v>625</v>
      </c>
      <c r="E3033" t="s">
        <v>624</v>
      </c>
      <c r="F3033" t="s">
        <v>623</v>
      </c>
      <c r="G3033">
        <v>1994</v>
      </c>
      <c r="H3033" s="6">
        <v>304492.42341660202</v>
      </c>
      <c r="I3033" s="5">
        <f t="shared" si="47"/>
        <v>5.6078119415136296E-2</v>
      </c>
    </row>
    <row r="3034" spans="1:9" x14ac:dyDescent="0.2">
      <c r="A3034" t="s">
        <v>442</v>
      </c>
      <c r="B3034" t="str">
        <f>_xlfn.XLOOKUP(A3034,'Country Code &amp; Info'!A:A,'Country Code &amp; Info'!B:B)</f>
        <v>Colombia</v>
      </c>
      <c r="C3034" t="s">
        <v>626</v>
      </c>
      <c r="D3034" t="s">
        <v>625</v>
      </c>
      <c r="E3034" t="s">
        <v>624</v>
      </c>
      <c r="F3034" t="s">
        <v>623</v>
      </c>
      <c r="G3034">
        <v>1995</v>
      </c>
      <c r="H3034" s="6">
        <v>320707.98569407401</v>
      </c>
      <c r="I3034" s="5">
        <f t="shared" si="47"/>
        <v>5.3254403165513553E-2</v>
      </c>
    </row>
    <row r="3035" spans="1:9" x14ac:dyDescent="0.2">
      <c r="A3035" t="s">
        <v>442</v>
      </c>
      <c r="B3035" t="str">
        <f>_xlfn.XLOOKUP(A3035,'Country Code &amp; Info'!A:A,'Country Code &amp; Info'!B:B)</f>
        <v>Colombia</v>
      </c>
      <c r="C3035" t="s">
        <v>626</v>
      </c>
      <c r="D3035" t="s">
        <v>625</v>
      </c>
      <c r="E3035" t="s">
        <v>624</v>
      </c>
      <c r="F3035" t="s">
        <v>623</v>
      </c>
      <c r="G3035">
        <v>1996</v>
      </c>
      <c r="H3035" s="6">
        <v>325800.99467757298</v>
      </c>
      <c r="I3035" s="5">
        <f t="shared" si="47"/>
        <v>1.5880518137010968E-2</v>
      </c>
    </row>
    <row r="3036" spans="1:9" x14ac:dyDescent="0.2">
      <c r="A3036" t="s">
        <v>442</v>
      </c>
      <c r="B3036" t="str">
        <f>_xlfn.XLOOKUP(A3036,'Country Code &amp; Info'!A:A,'Country Code &amp; Info'!B:B)</f>
        <v>Colombia</v>
      </c>
      <c r="C3036" t="s">
        <v>626</v>
      </c>
      <c r="D3036" t="s">
        <v>625</v>
      </c>
      <c r="E3036" t="s">
        <v>624</v>
      </c>
      <c r="F3036" t="s">
        <v>623</v>
      </c>
      <c r="G3036">
        <v>1997</v>
      </c>
      <c r="H3036" s="6">
        <v>336208.76324735302</v>
      </c>
      <c r="I3036" s="5">
        <f t="shared" si="47"/>
        <v>3.1945171254250004E-2</v>
      </c>
    </row>
    <row r="3037" spans="1:9" x14ac:dyDescent="0.2">
      <c r="A3037" t="s">
        <v>442</v>
      </c>
      <c r="B3037" t="str">
        <f>_xlfn.XLOOKUP(A3037,'Country Code &amp; Info'!A:A,'Country Code &amp; Info'!B:B)</f>
        <v>Colombia</v>
      </c>
      <c r="C3037" t="s">
        <v>626</v>
      </c>
      <c r="D3037" t="s">
        <v>625</v>
      </c>
      <c r="E3037" t="s">
        <v>624</v>
      </c>
      <c r="F3037" t="s">
        <v>623</v>
      </c>
      <c r="G3037">
        <v>1998</v>
      </c>
      <c r="H3037" s="6">
        <v>338240.32685783599</v>
      </c>
      <c r="I3037" s="5">
        <f t="shared" si="47"/>
        <v>6.0425659071483562E-3</v>
      </c>
    </row>
    <row r="3038" spans="1:9" x14ac:dyDescent="0.2">
      <c r="A3038" t="s">
        <v>442</v>
      </c>
      <c r="B3038" t="str">
        <f>_xlfn.XLOOKUP(A3038,'Country Code &amp; Info'!A:A,'Country Code &amp; Info'!B:B)</f>
        <v>Colombia</v>
      </c>
      <c r="C3038" t="s">
        <v>626</v>
      </c>
      <c r="D3038" t="s">
        <v>625</v>
      </c>
      <c r="E3038" t="s">
        <v>624</v>
      </c>
      <c r="F3038" t="s">
        <v>623</v>
      </c>
      <c r="G3038">
        <v>1999</v>
      </c>
      <c r="H3038" s="6">
        <v>320682.30095136602</v>
      </c>
      <c r="I3038" s="5">
        <f t="shared" si="47"/>
        <v>-5.1909912900035993E-2</v>
      </c>
    </row>
    <row r="3039" spans="1:9" x14ac:dyDescent="0.2">
      <c r="A3039" t="s">
        <v>442</v>
      </c>
      <c r="B3039" t="str">
        <f>_xlfn.XLOOKUP(A3039,'Country Code &amp; Info'!A:A,'Country Code &amp; Info'!B:B)</f>
        <v>Colombia</v>
      </c>
      <c r="C3039" t="s">
        <v>626</v>
      </c>
      <c r="D3039" t="s">
        <v>625</v>
      </c>
      <c r="E3039" t="s">
        <v>624</v>
      </c>
      <c r="F3039" t="s">
        <v>623</v>
      </c>
      <c r="G3039">
        <v>2000</v>
      </c>
      <c r="H3039" s="6">
        <v>328921.26343134599</v>
      </c>
      <c r="I3039" s="5">
        <f t="shared" si="47"/>
        <v>2.5691977560150514E-2</v>
      </c>
    </row>
    <row r="3040" spans="1:9" x14ac:dyDescent="0.2">
      <c r="A3040" t="s">
        <v>442</v>
      </c>
      <c r="B3040" t="str">
        <f>_xlfn.XLOOKUP(A3040,'Country Code &amp; Info'!A:A,'Country Code &amp; Info'!B:B)</f>
        <v>Colombia</v>
      </c>
      <c r="C3040" t="s">
        <v>626</v>
      </c>
      <c r="D3040" t="s">
        <v>625</v>
      </c>
      <c r="E3040" t="s">
        <v>624</v>
      </c>
      <c r="F3040" t="s">
        <v>623</v>
      </c>
      <c r="G3040">
        <v>2001</v>
      </c>
      <c r="H3040" s="6">
        <v>334440.22774413798</v>
      </c>
      <c r="I3040" s="5">
        <f t="shared" si="47"/>
        <v>1.6778983077036402E-2</v>
      </c>
    </row>
    <row r="3041" spans="1:9" x14ac:dyDescent="0.2">
      <c r="A3041" t="s">
        <v>442</v>
      </c>
      <c r="B3041" t="str">
        <f>_xlfn.XLOOKUP(A3041,'Country Code &amp; Info'!A:A,'Country Code &amp; Info'!B:B)</f>
        <v>Colombia</v>
      </c>
      <c r="C3041" t="s">
        <v>626</v>
      </c>
      <c r="D3041" t="s">
        <v>625</v>
      </c>
      <c r="E3041" t="s">
        <v>624</v>
      </c>
      <c r="F3041" t="s">
        <v>623</v>
      </c>
      <c r="G3041">
        <v>2002</v>
      </c>
      <c r="H3041" s="6">
        <v>342814.54571561998</v>
      </c>
      <c r="I3041" s="5">
        <f t="shared" si="47"/>
        <v>2.5039804654985343E-2</v>
      </c>
    </row>
    <row r="3042" spans="1:9" x14ac:dyDescent="0.2">
      <c r="A3042" t="s">
        <v>442</v>
      </c>
      <c r="B3042" t="str">
        <f>_xlfn.XLOOKUP(A3042,'Country Code &amp; Info'!A:A,'Country Code &amp; Info'!B:B)</f>
        <v>Colombia</v>
      </c>
      <c r="C3042" t="s">
        <v>626</v>
      </c>
      <c r="D3042" t="s">
        <v>625</v>
      </c>
      <c r="E3042" t="s">
        <v>624</v>
      </c>
      <c r="F3042" t="s">
        <v>623</v>
      </c>
      <c r="G3042">
        <v>2003</v>
      </c>
      <c r="H3042" s="6">
        <v>356246.951741878</v>
      </c>
      <c r="I3042" s="5">
        <f t="shared" si="47"/>
        <v>3.9182719036084279E-2</v>
      </c>
    </row>
    <row r="3043" spans="1:9" x14ac:dyDescent="0.2">
      <c r="A3043" t="s">
        <v>442</v>
      </c>
      <c r="B3043" t="str">
        <f>_xlfn.XLOOKUP(A3043,'Country Code &amp; Info'!A:A,'Country Code &amp; Info'!B:B)</f>
        <v>Colombia</v>
      </c>
      <c r="C3043" t="s">
        <v>626</v>
      </c>
      <c r="D3043" t="s">
        <v>625</v>
      </c>
      <c r="E3043" t="s">
        <v>624</v>
      </c>
      <c r="F3043" t="s">
        <v>623</v>
      </c>
      <c r="G3043">
        <v>2004</v>
      </c>
      <c r="H3043" s="6">
        <v>375245.68029290403</v>
      </c>
      <c r="I3043" s="5">
        <f t="shared" si="47"/>
        <v>5.333022067453852E-2</v>
      </c>
    </row>
    <row r="3044" spans="1:9" x14ac:dyDescent="0.2">
      <c r="A3044" t="s">
        <v>442</v>
      </c>
      <c r="B3044" t="str">
        <f>_xlfn.XLOOKUP(A3044,'Country Code &amp; Info'!A:A,'Country Code &amp; Info'!B:B)</f>
        <v>Colombia</v>
      </c>
      <c r="C3044" t="s">
        <v>626</v>
      </c>
      <c r="D3044" t="s">
        <v>625</v>
      </c>
      <c r="E3044" t="s">
        <v>624</v>
      </c>
      <c r="F3044" t="s">
        <v>623</v>
      </c>
      <c r="G3044">
        <v>2005</v>
      </c>
      <c r="H3044" s="6">
        <v>392906.82812517497</v>
      </c>
      <c r="I3044" s="5">
        <f t="shared" si="47"/>
        <v>4.7065559338312024E-2</v>
      </c>
    </row>
    <row r="3045" spans="1:9" x14ac:dyDescent="0.2">
      <c r="A3045" t="s">
        <v>442</v>
      </c>
      <c r="B3045" t="str">
        <f>_xlfn.XLOOKUP(A3045,'Country Code &amp; Info'!A:A,'Country Code &amp; Info'!B:B)</f>
        <v>Colombia</v>
      </c>
      <c r="C3045" t="s">
        <v>626</v>
      </c>
      <c r="D3045" t="s">
        <v>625</v>
      </c>
      <c r="E3045" t="s">
        <v>624</v>
      </c>
      <c r="F3045" t="s">
        <v>623</v>
      </c>
      <c r="G3045">
        <v>2006</v>
      </c>
      <c r="H3045" s="6">
        <v>419543.57432906999</v>
      </c>
      <c r="I3045" s="5">
        <f t="shared" si="47"/>
        <v>6.7794052679096994E-2</v>
      </c>
    </row>
    <row r="3046" spans="1:9" x14ac:dyDescent="0.2">
      <c r="A3046" t="s">
        <v>442</v>
      </c>
      <c r="B3046" t="str">
        <f>_xlfn.XLOOKUP(A3046,'Country Code &amp; Info'!A:A,'Country Code &amp; Info'!B:B)</f>
        <v>Colombia</v>
      </c>
      <c r="C3046" t="s">
        <v>626</v>
      </c>
      <c r="D3046" t="s">
        <v>625</v>
      </c>
      <c r="E3046" t="s">
        <v>624</v>
      </c>
      <c r="F3046" t="s">
        <v>623</v>
      </c>
      <c r="G3046">
        <v>2007</v>
      </c>
      <c r="H3046" s="6">
        <v>448276.66540616401</v>
      </c>
      <c r="I3046" s="5">
        <f t="shared" si="47"/>
        <v>6.8486547846773105E-2</v>
      </c>
    </row>
    <row r="3047" spans="1:9" x14ac:dyDescent="0.2">
      <c r="A3047" t="s">
        <v>442</v>
      </c>
      <c r="B3047" t="str">
        <f>_xlfn.XLOOKUP(A3047,'Country Code &amp; Info'!A:A,'Country Code &amp; Info'!B:B)</f>
        <v>Colombia</v>
      </c>
      <c r="C3047" t="s">
        <v>626</v>
      </c>
      <c r="D3047" t="s">
        <v>625</v>
      </c>
      <c r="E3047" t="s">
        <v>624</v>
      </c>
      <c r="F3047" t="s">
        <v>623</v>
      </c>
      <c r="G3047">
        <v>2008</v>
      </c>
      <c r="H3047" s="6">
        <v>462877.25362607202</v>
      </c>
      <c r="I3047" s="5">
        <f t="shared" si="47"/>
        <v>3.257048458384304E-2</v>
      </c>
    </row>
    <row r="3048" spans="1:9" x14ac:dyDescent="0.2">
      <c r="A3048" t="s">
        <v>442</v>
      </c>
      <c r="B3048" t="str">
        <f>_xlfn.XLOOKUP(A3048,'Country Code &amp; Info'!A:A,'Country Code &amp; Info'!B:B)</f>
        <v>Colombia</v>
      </c>
      <c r="C3048" t="s">
        <v>626</v>
      </c>
      <c r="D3048" t="s">
        <v>625</v>
      </c>
      <c r="E3048" t="s">
        <v>624</v>
      </c>
      <c r="F3048" t="s">
        <v>623</v>
      </c>
      <c r="G3048">
        <v>2009</v>
      </c>
      <c r="H3048" s="6">
        <v>468456.87841902702</v>
      </c>
      <c r="I3048" s="5">
        <f t="shared" si="47"/>
        <v>1.2054221176879043E-2</v>
      </c>
    </row>
    <row r="3049" spans="1:9" x14ac:dyDescent="0.2">
      <c r="A3049" t="s">
        <v>442</v>
      </c>
      <c r="B3049" t="str">
        <f>_xlfn.XLOOKUP(A3049,'Country Code &amp; Info'!A:A,'Country Code &amp; Info'!B:B)</f>
        <v>Colombia</v>
      </c>
      <c r="C3049" t="s">
        <v>626</v>
      </c>
      <c r="D3049" t="s">
        <v>625</v>
      </c>
      <c r="E3049" t="s">
        <v>624</v>
      </c>
      <c r="F3049" t="s">
        <v>623</v>
      </c>
      <c r="G3049">
        <v>2010</v>
      </c>
      <c r="H3049" s="6">
        <v>488823.29058543599</v>
      </c>
      <c r="I3049" s="5">
        <f t="shared" si="47"/>
        <v>4.3475532337453604E-2</v>
      </c>
    </row>
    <row r="3050" spans="1:9" x14ac:dyDescent="0.2">
      <c r="A3050" t="s">
        <v>442</v>
      </c>
      <c r="B3050" t="str">
        <f>_xlfn.XLOOKUP(A3050,'Country Code &amp; Info'!A:A,'Country Code &amp; Info'!B:B)</f>
        <v>Colombia</v>
      </c>
      <c r="C3050" t="s">
        <v>626</v>
      </c>
      <c r="D3050" t="s">
        <v>625</v>
      </c>
      <c r="E3050" t="s">
        <v>624</v>
      </c>
      <c r="F3050" t="s">
        <v>623</v>
      </c>
      <c r="G3050">
        <v>2011</v>
      </c>
      <c r="H3050" s="6">
        <v>524813.05659080297</v>
      </c>
      <c r="I3050" s="5">
        <f t="shared" si="47"/>
        <v>7.3625309387906013E-2</v>
      </c>
    </row>
    <row r="3051" spans="1:9" x14ac:dyDescent="0.2">
      <c r="A3051" t="s">
        <v>442</v>
      </c>
      <c r="B3051" t="str">
        <f>_xlfn.XLOOKUP(A3051,'Country Code &amp; Info'!A:A,'Country Code &amp; Info'!B:B)</f>
        <v>Colombia</v>
      </c>
      <c r="C3051" t="s">
        <v>626</v>
      </c>
      <c r="D3051" t="s">
        <v>625</v>
      </c>
      <c r="E3051" t="s">
        <v>624</v>
      </c>
      <c r="F3051" t="s">
        <v>623</v>
      </c>
      <c r="G3051">
        <v>2012</v>
      </c>
      <c r="H3051" s="6">
        <v>545296.79471840395</v>
      </c>
      <c r="I3051" s="5">
        <f t="shared" si="47"/>
        <v>3.9030542152788339E-2</v>
      </c>
    </row>
    <row r="3052" spans="1:9" x14ac:dyDescent="0.2">
      <c r="A3052" t="s">
        <v>442</v>
      </c>
      <c r="B3052" t="str">
        <f>_xlfn.XLOOKUP(A3052,'Country Code &amp; Info'!A:A,'Country Code &amp; Info'!B:B)</f>
        <v>Colombia</v>
      </c>
      <c r="C3052" t="s">
        <v>626</v>
      </c>
      <c r="D3052" t="s">
        <v>625</v>
      </c>
      <c r="E3052" t="s">
        <v>624</v>
      </c>
      <c r="F3052" t="s">
        <v>623</v>
      </c>
      <c r="G3052">
        <v>2013</v>
      </c>
      <c r="H3052" s="6">
        <v>570199.78919726599</v>
      </c>
      <c r="I3052" s="5">
        <f t="shared" si="47"/>
        <v>4.5668697707497374E-2</v>
      </c>
    </row>
    <row r="3053" spans="1:9" x14ac:dyDescent="0.2">
      <c r="A3053" t="s">
        <v>442</v>
      </c>
      <c r="B3053" t="str">
        <f>_xlfn.XLOOKUP(A3053,'Country Code &amp; Info'!A:A,'Country Code &amp; Info'!B:B)</f>
        <v>Colombia</v>
      </c>
      <c r="C3053" t="s">
        <v>626</v>
      </c>
      <c r="D3053" t="s">
        <v>625</v>
      </c>
      <c r="E3053" t="s">
        <v>624</v>
      </c>
      <c r="F3053" t="s">
        <v>623</v>
      </c>
      <c r="G3053">
        <v>2014</v>
      </c>
      <c r="H3053" s="6">
        <v>597160.61571508006</v>
      </c>
      <c r="I3053" s="5">
        <f t="shared" si="47"/>
        <v>4.7283122562654434E-2</v>
      </c>
    </row>
    <row r="3054" spans="1:9" x14ac:dyDescent="0.2">
      <c r="A3054" t="s">
        <v>442</v>
      </c>
      <c r="B3054" t="str">
        <f>_xlfn.XLOOKUP(A3054,'Country Code &amp; Info'!A:A,'Country Code &amp; Info'!B:B)</f>
        <v>Colombia</v>
      </c>
      <c r="C3054" t="s">
        <v>626</v>
      </c>
      <c r="D3054" t="s">
        <v>625</v>
      </c>
      <c r="E3054" t="s">
        <v>624</v>
      </c>
      <c r="F3054" t="s">
        <v>623</v>
      </c>
      <c r="G3054">
        <v>2015</v>
      </c>
      <c r="H3054" s="6">
        <v>614812.36052105797</v>
      </c>
      <c r="I3054" s="5">
        <f t="shared" si="47"/>
        <v>2.9559459116104803E-2</v>
      </c>
    </row>
    <row r="3055" spans="1:9" x14ac:dyDescent="0.2">
      <c r="A3055" t="s">
        <v>442</v>
      </c>
      <c r="B3055" t="str">
        <f>_xlfn.XLOOKUP(A3055,'Country Code &amp; Info'!A:A,'Country Code &amp; Info'!B:B)</f>
        <v>Colombia</v>
      </c>
      <c r="C3055" t="s">
        <v>626</v>
      </c>
      <c r="D3055" t="s">
        <v>625</v>
      </c>
      <c r="E3055" t="s">
        <v>624</v>
      </c>
      <c r="F3055" t="s">
        <v>623</v>
      </c>
      <c r="G3055">
        <v>2016</v>
      </c>
      <c r="H3055" s="6">
        <v>626878.75554800197</v>
      </c>
      <c r="I3055" s="5">
        <f t="shared" si="47"/>
        <v>1.9626142546512293E-2</v>
      </c>
    </row>
    <row r="3056" spans="1:9" x14ac:dyDescent="0.2">
      <c r="A3056" t="s">
        <v>442</v>
      </c>
      <c r="B3056" t="str">
        <f>_xlfn.XLOOKUP(A3056,'Country Code &amp; Info'!A:A,'Country Code &amp; Info'!B:B)</f>
        <v>Colombia</v>
      </c>
      <c r="C3056" t="s">
        <v>626</v>
      </c>
      <c r="D3056" t="s">
        <v>625</v>
      </c>
      <c r="E3056" t="s">
        <v>624</v>
      </c>
      <c r="F3056" t="s">
        <v>623</v>
      </c>
      <c r="G3056">
        <v>2017</v>
      </c>
      <c r="H3056" s="6">
        <v>638094.82354448398</v>
      </c>
      <c r="I3056" s="5">
        <f t="shared" si="47"/>
        <v>1.7891925507472761E-2</v>
      </c>
    </row>
    <row r="3057" spans="1:9" x14ac:dyDescent="0.2">
      <c r="A3057" t="s">
        <v>442</v>
      </c>
      <c r="B3057" t="str">
        <f>_xlfn.XLOOKUP(A3057,'Country Code &amp; Info'!A:A,'Country Code &amp; Info'!B:B)</f>
        <v>Colombia</v>
      </c>
      <c r="C3057" t="s">
        <v>626</v>
      </c>
      <c r="D3057" t="s">
        <v>625</v>
      </c>
      <c r="E3057" t="s">
        <v>624</v>
      </c>
      <c r="F3057" t="s">
        <v>623</v>
      </c>
      <c r="G3057">
        <v>2018</v>
      </c>
      <c r="H3057" s="6">
        <v>655555.60093040904</v>
      </c>
      <c r="I3057" s="5">
        <f t="shared" si="47"/>
        <v>2.7363922636034044E-2</v>
      </c>
    </row>
    <row r="3058" spans="1:9" x14ac:dyDescent="0.2">
      <c r="A3058" t="s">
        <v>442</v>
      </c>
      <c r="B3058" t="str">
        <f>_xlfn.XLOOKUP(A3058,'Country Code &amp; Info'!A:A,'Country Code &amp; Info'!B:B)</f>
        <v>Colombia</v>
      </c>
      <c r="C3058" t="s">
        <v>626</v>
      </c>
      <c r="D3058" t="s">
        <v>625</v>
      </c>
      <c r="E3058" t="s">
        <v>624</v>
      </c>
      <c r="F3058" t="s">
        <v>623</v>
      </c>
      <c r="G3058">
        <v>2019</v>
      </c>
      <c r="H3058" s="6">
        <v>676395.027207384</v>
      </c>
      <c r="I3058" s="5">
        <f t="shared" si="47"/>
        <v>3.1788953137457998E-2</v>
      </c>
    </row>
    <row r="3059" spans="1:9" x14ac:dyDescent="0.2">
      <c r="A3059" t="s">
        <v>442</v>
      </c>
      <c r="B3059" t="str">
        <f>_xlfn.XLOOKUP(A3059,'Country Code &amp; Info'!A:A,'Country Code &amp; Info'!B:B)</f>
        <v>Colombia</v>
      </c>
      <c r="C3059" t="s">
        <v>626</v>
      </c>
      <c r="D3059" t="s">
        <v>625</v>
      </c>
      <c r="E3059" t="s">
        <v>624</v>
      </c>
      <c r="F3059" t="s">
        <v>623</v>
      </c>
      <c r="G3059">
        <v>2020</v>
      </c>
      <c r="H3059" s="6">
        <v>695907.3</v>
      </c>
      <c r="I3059" s="5">
        <f t="shared" si="47"/>
        <v>2.8847451574527172E-2</v>
      </c>
    </row>
    <row r="3060" spans="1:9" x14ac:dyDescent="0.2">
      <c r="A3060" t="s">
        <v>442</v>
      </c>
      <c r="B3060" t="str">
        <f>_xlfn.XLOOKUP(A3060,'Country Code &amp; Info'!A:A,'Country Code &amp; Info'!B:B)</f>
        <v>Colombia</v>
      </c>
      <c r="C3060" t="s">
        <v>626</v>
      </c>
      <c r="D3060" t="s">
        <v>625</v>
      </c>
      <c r="E3060" t="s">
        <v>624</v>
      </c>
      <c r="F3060" t="s">
        <v>623</v>
      </c>
      <c r="G3060">
        <v>2021</v>
      </c>
      <c r="H3060" s="6">
        <v>715276.80000000005</v>
      </c>
      <c r="I3060" s="5">
        <f t="shared" si="47"/>
        <v>2.7833448506719316E-2</v>
      </c>
    </row>
    <row r="3061" spans="1:9" x14ac:dyDescent="0.2">
      <c r="A3061" t="s">
        <v>442</v>
      </c>
      <c r="B3061" t="str">
        <f>_xlfn.XLOOKUP(A3061,'Country Code &amp; Info'!A:A,'Country Code &amp; Info'!B:B)</f>
        <v>Colombia</v>
      </c>
      <c r="C3061" t="s">
        <v>626</v>
      </c>
      <c r="D3061" t="s">
        <v>625</v>
      </c>
      <c r="E3061" t="s">
        <v>624</v>
      </c>
      <c r="F3061" t="s">
        <v>623</v>
      </c>
      <c r="G3061">
        <v>2022</v>
      </c>
      <c r="H3061" s="6">
        <v>734767</v>
      </c>
      <c r="I3061" s="5">
        <f t="shared" si="47"/>
        <v>2.7248472199853158E-2</v>
      </c>
    </row>
    <row r="3062" spans="1:9" x14ac:dyDescent="0.2">
      <c r="A3062" t="s">
        <v>442</v>
      </c>
      <c r="B3062" t="str">
        <f>_xlfn.XLOOKUP(A3062,'Country Code &amp; Info'!A:A,'Country Code &amp; Info'!B:B)</f>
        <v>Colombia</v>
      </c>
      <c r="C3062" t="s">
        <v>626</v>
      </c>
      <c r="D3062" t="s">
        <v>625</v>
      </c>
      <c r="E3062" t="s">
        <v>624</v>
      </c>
      <c r="F3062" t="s">
        <v>623</v>
      </c>
      <c r="G3062">
        <v>2023</v>
      </c>
      <c r="H3062" s="6">
        <v>754254.5</v>
      </c>
      <c r="I3062" s="5">
        <f t="shared" si="47"/>
        <v>2.6522013100751751E-2</v>
      </c>
    </row>
    <row r="3063" spans="1:9" x14ac:dyDescent="0.2">
      <c r="A3063" t="s">
        <v>442</v>
      </c>
      <c r="B3063" t="str">
        <f>_xlfn.XLOOKUP(A3063,'Country Code &amp; Info'!A:A,'Country Code &amp; Info'!B:B)</f>
        <v>Colombia</v>
      </c>
      <c r="C3063" t="s">
        <v>626</v>
      </c>
      <c r="D3063" t="s">
        <v>625</v>
      </c>
      <c r="E3063" t="s">
        <v>624</v>
      </c>
      <c r="F3063" t="s">
        <v>623</v>
      </c>
      <c r="G3063">
        <v>2024</v>
      </c>
      <c r="H3063" s="6">
        <v>773662.4</v>
      </c>
      <c r="I3063" s="5">
        <f t="shared" si="47"/>
        <v>2.5731235279338849E-2</v>
      </c>
    </row>
    <row r="3064" spans="1:9" x14ac:dyDescent="0.2">
      <c r="A3064" t="s">
        <v>442</v>
      </c>
      <c r="B3064" t="str">
        <f>_xlfn.XLOOKUP(A3064,'Country Code &amp; Info'!A:A,'Country Code &amp; Info'!B:B)</f>
        <v>Colombia</v>
      </c>
      <c r="C3064" t="s">
        <v>626</v>
      </c>
      <c r="D3064" t="s">
        <v>625</v>
      </c>
      <c r="E3064" t="s">
        <v>624</v>
      </c>
      <c r="F3064" t="s">
        <v>623</v>
      </c>
      <c r="G3064">
        <v>2025</v>
      </c>
      <c r="H3064" s="6">
        <v>793144.9</v>
      </c>
      <c r="I3064" s="5">
        <f t="shared" si="47"/>
        <v>2.5182172482467902E-2</v>
      </c>
    </row>
    <row r="3065" spans="1:9" x14ac:dyDescent="0.2">
      <c r="A3065" t="s">
        <v>442</v>
      </c>
      <c r="B3065" t="str">
        <f>_xlfn.XLOOKUP(A3065,'Country Code &amp; Info'!A:A,'Country Code &amp; Info'!B:B)</f>
        <v>Colombia</v>
      </c>
      <c r="C3065" t="s">
        <v>626</v>
      </c>
      <c r="D3065" t="s">
        <v>625</v>
      </c>
      <c r="E3065" t="s">
        <v>624</v>
      </c>
      <c r="F3065" t="s">
        <v>623</v>
      </c>
      <c r="G3065">
        <v>2026</v>
      </c>
      <c r="H3065" s="6">
        <v>812736</v>
      </c>
      <c r="I3065" s="5">
        <f t="shared" si="47"/>
        <v>2.4700530760520589E-2</v>
      </c>
    </row>
    <row r="3066" spans="1:9" x14ac:dyDescent="0.2">
      <c r="A3066" t="s">
        <v>442</v>
      </c>
      <c r="B3066" t="str">
        <f>_xlfn.XLOOKUP(A3066,'Country Code &amp; Info'!A:A,'Country Code &amp; Info'!B:B)</f>
        <v>Colombia</v>
      </c>
      <c r="C3066" t="s">
        <v>626</v>
      </c>
      <c r="D3066" t="s">
        <v>625</v>
      </c>
      <c r="E3066" t="s">
        <v>624</v>
      </c>
      <c r="F3066" t="s">
        <v>623</v>
      </c>
      <c r="G3066">
        <v>2027</v>
      </c>
      <c r="H3066" s="6">
        <v>832414.6</v>
      </c>
      <c r="I3066" s="5">
        <f t="shared" si="47"/>
        <v>2.4212782502559316E-2</v>
      </c>
    </row>
    <row r="3067" spans="1:9" x14ac:dyDescent="0.2">
      <c r="A3067" t="s">
        <v>442</v>
      </c>
      <c r="B3067" t="str">
        <f>_xlfn.XLOOKUP(A3067,'Country Code &amp; Info'!A:A,'Country Code &amp; Info'!B:B)</f>
        <v>Colombia</v>
      </c>
      <c r="C3067" t="s">
        <v>626</v>
      </c>
      <c r="D3067" t="s">
        <v>625</v>
      </c>
      <c r="E3067" t="s">
        <v>624</v>
      </c>
      <c r="F3067" t="s">
        <v>623</v>
      </c>
      <c r="G3067">
        <v>2028</v>
      </c>
      <c r="H3067" s="6">
        <v>852190.3</v>
      </c>
      <c r="I3067" s="5">
        <f t="shared" si="47"/>
        <v>2.3757031652255955E-2</v>
      </c>
    </row>
    <row r="3068" spans="1:9" x14ac:dyDescent="0.2">
      <c r="A3068" t="s">
        <v>442</v>
      </c>
      <c r="B3068" t="str">
        <f>_xlfn.XLOOKUP(A3068,'Country Code &amp; Info'!A:A,'Country Code &amp; Info'!B:B)</f>
        <v>Colombia</v>
      </c>
      <c r="C3068" t="s">
        <v>626</v>
      </c>
      <c r="D3068" t="s">
        <v>625</v>
      </c>
      <c r="E3068" t="s">
        <v>624</v>
      </c>
      <c r="F3068" t="s">
        <v>623</v>
      </c>
      <c r="G3068">
        <v>2029</v>
      </c>
      <c r="H3068" s="6">
        <v>872068.9</v>
      </c>
      <c r="I3068" s="5">
        <f t="shared" si="47"/>
        <v>2.3326480012738848E-2</v>
      </c>
    </row>
    <row r="3069" spans="1:9" x14ac:dyDescent="0.2">
      <c r="A3069" t="s">
        <v>442</v>
      </c>
      <c r="B3069" t="str">
        <f>_xlfn.XLOOKUP(A3069,'Country Code &amp; Info'!A:A,'Country Code &amp; Info'!B:B)</f>
        <v>Colombia</v>
      </c>
      <c r="C3069" t="s">
        <v>626</v>
      </c>
      <c r="D3069" t="s">
        <v>625</v>
      </c>
      <c r="E3069" t="s">
        <v>624</v>
      </c>
      <c r="F3069" t="s">
        <v>623</v>
      </c>
      <c r="G3069">
        <v>2030</v>
      </c>
      <c r="H3069" s="6">
        <v>892049.9</v>
      </c>
      <c r="I3069" s="5">
        <f t="shared" si="47"/>
        <v>2.2912180448127373E-2</v>
      </c>
    </row>
    <row r="3070" spans="1:9" x14ac:dyDescent="0.2">
      <c r="A3070" t="s">
        <v>442</v>
      </c>
      <c r="B3070" t="str">
        <f>_xlfn.XLOOKUP(A3070,'Country Code &amp; Info'!A:A,'Country Code &amp; Info'!B:B)</f>
        <v>Colombia</v>
      </c>
      <c r="C3070" t="s">
        <v>626</v>
      </c>
      <c r="D3070" t="s">
        <v>625</v>
      </c>
      <c r="E3070" t="s">
        <v>624</v>
      </c>
      <c r="F3070" t="s">
        <v>623</v>
      </c>
      <c r="G3070">
        <v>2031</v>
      </c>
      <c r="H3070" s="6">
        <v>912127.7</v>
      </c>
      <c r="I3070" s="5">
        <f t="shared" si="47"/>
        <v>2.2507485287538209E-2</v>
      </c>
    </row>
    <row r="3071" spans="1:9" x14ac:dyDescent="0.2">
      <c r="A3071" t="s">
        <v>442</v>
      </c>
      <c r="B3071" t="str">
        <f>_xlfn.XLOOKUP(A3071,'Country Code &amp; Info'!A:A,'Country Code &amp; Info'!B:B)</f>
        <v>Colombia</v>
      </c>
      <c r="C3071" t="s">
        <v>626</v>
      </c>
      <c r="D3071" t="s">
        <v>625</v>
      </c>
      <c r="E3071" t="s">
        <v>624</v>
      </c>
      <c r="F3071" t="s">
        <v>623</v>
      </c>
      <c r="G3071">
        <v>2032</v>
      </c>
      <c r="H3071" s="6">
        <v>932338.6</v>
      </c>
      <c r="I3071" s="5">
        <f t="shared" si="47"/>
        <v>2.2157971959408718E-2</v>
      </c>
    </row>
    <row r="3072" spans="1:9" x14ac:dyDescent="0.2">
      <c r="A3072" t="s">
        <v>442</v>
      </c>
      <c r="B3072" t="str">
        <f>_xlfn.XLOOKUP(A3072,'Country Code &amp; Info'!A:A,'Country Code &amp; Info'!B:B)</f>
        <v>Colombia</v>
      </c>
      <c r="C3072" t="s">
        <v>626</v>
      </c>
      <c r="D3072" t="s">
        <v>625</v>
      </c>
      <c r="E3072" t="s">
        <v>624</v>
      </c>
      <c r="F3072" t="s">
        <v>623</v>
      </c>
      <c r="G3072">
        <v>2033</v>
      </c>
      <c r="H3072" s="6">
        <v>952673.6</v>
      </c>
      <c r="I3072" s="5">
        <f t="shared" si="47"/>
        <v>2.1810745581058111E-2</v>
      </c>
    </row>
    <row r="3073" spans="1:9" x14ac:dyDescent="0.2">
      <c r="A3073" t="s">
        <v>442</v>
      </c>
      <c r="B3073" t="str">
        <f>_xlfn.XLOOKUP(A3073,'Country Code &amp; Info'!A:A,'Country Code &amp; Info'!B:B)</f>
        <v>Colombia</v>
      </c>
      <c r="C3073" t="s">
        <v>626</v>
      </c>
      <c r="D3073" t="s">
        <v>625</v>
      </c>
      <c r="E3073" t="s">
        <v>624</v>
      </c>
      <c r="F3073" t="s">
        <v>623</v>
      </c>
      <c r="G3073">
        <v>2034</v>
      </c>
      <c r="H3073" s="6">
        <v>973119.4</v>
      </c>
      <c r="I3073" s="5">
        <f t="shared" si="47"/>
        <v>2.1461495311720702E-2</v>
      </c>
    </row>
    <row r="3074" spans="1:9" x14ac:dyDescent="0.2">
      <c r="A3074" t="s">
        <v>442</v>
      </c>
      <c r="B3074" t="str">
        <f>_xlfn.XLOOKUP(A3074,'Country Code &amp; Info'!A:A,'Country Code &amp; Info'!B:B)</f>
        <v>Colombia</v>
      </c>
      <c r="C3074" t="s">
        <v>626</v>
      </c>
      <c r="D3074" t="s">
        <v>625</v>
      </c>
      <c r="E3074" t="s">
        <v>624</v>
      </c>
      <c r="F3074" t="s">
        <v>623</v>
      </c>
      <c r="G3074">
        <v>2035</v>
      </c>
      <c r="H3074" s="6">
        <v>993661.6</v>
      </c>
      <c r="I3074" s="5">
        <f t="shared" si="47"/>
        <v>2.1109639783154943E-2</v>
      </c>
    </row>
    <row r="3075" spans="1:9" x14ac:dyDescent="0.2">
      <c r="A3075" t="s">
        <v>442</v>
      </c>
      <c r="B3075" t="str">
        <f>_xlfn.XLOOKUP(A3075,'Country Code &amp; Info'!A:A,'Country Code &amp; Info'!B:B)</f>
        <v>Colombia</v>
      </c>
      <c r="C3075" t="s">
        <v>626</v>
      </c>
      <c r="D3075" t="s">
        <v>625</v>
      </c>
      <c r="E3075" t="s">
        <v>624</v>
      </c>
      <c r="F3075" t="s">
        <v>623</v>
      </c>
      <c r="G3075">
        <v>2036</v>
      </c>
      <c r="H3075" s="6">
        <v>1014287</v>
      </c>
      <c r="I3075" s="5">
        <f t="shared" ref="I3075:I3138" si="48">IF(A3075=A3074, H3075/H3074-1, 0)</f>
        <v>2.0756965952996476E-2</v>
      </c>
    </row>
    <row r="3076" spans="1:9" x14ac:dyDescent="0.2">
      <c r="A3076" t="s">
        <v>442</v>
      </c>
      <c r="B3076" t="str">
        <f>_xlfn.XLOOKUP(A3076,'Country Code &amp; Info'!A:A,'Country Code &amp; Info'!B:B)</f>
        <v>Colombia</v>
      </c>
      <c r="C3076" t="s">
        <v>626</v>
      </c>
      <c r="D3076" t="s">
        <v>625</v>
      </c>
      <c r="E3076" t="s">
        <v>624</v>
      </c>
      <c r="F3076" t="s">
        <v>623</v>
      </c>
      <c r="G3076">
        <v>2037</v>
      </c>
      <c r="H3076" s="6">
        <v>1034938</v>
      </c>
      <c r="I3076" s="5">
        <f t="shared" si="48"/>
        <v>2.0360115036473836E-2</v>
      </c>
    </row>
    <row r="3077" spans="1:9" x14ac:dyDescent="0.2">
      <c r="A3077" t="s">
        <v>442</v>
      </c>
      <c r="B3077" t="str">
        <f>_xlfn.XLOOKUP(A3077,'Country Code &amp; Info'!A:A,'Country Code &amp; Info'!B:B)</f>
        <v>Colombia</v>
      </c>
      <c r="C3077" t="s">
        <v>626</v>
      </c>
      <c r="D3077" t="s">
        <v>625</v>
      </c>
      <c r="E3077" t="s">
        <v>624</v>
      </c>
      <c r="F3077" t="s">
        <v>623</v>
      </c>
      <c r="G3077">
        <v>2038</v>
      </c>
      <c r="H3077" s="6">
        <v>1055599</v>
      </c>
      <c r="I3077" s="5">
        <f t="shared" si="48"/>
        <v>1.9963514722621145E-2</v>
      </c>
    </row>
    <row r="3078" spans="1:9" x14ac:dyDescent="0.2">
      <c r="A3078" t="s">
        <v>442</v>
      </c>
      <c r="B3078" t="str">
        <f>_xlfn.XLOOKUP(A3078,'Country Code &amp; Info'!A:A,'Country Code &amp; Info'!B:B)</f>
        <v>Colombia</v>
      </c>
      <c r="C3078" t="s">
        <v>626</v>
      </c>
      <c r="D3078" t="s">
        <v>625</v>
      </c>
      <c r="E3078" t="s">
        <v>624</v>
      </c>
      <c r="F3078" t="s">
        <v>623</v>
      </c>
      <c r="G3078">
        <v>2039</v>
      </c>
      <c r="H3078" s="6">
        <v>1076260</v>
      </c>
      <c r="I3078" s="5">
        <f t="shared" si="48"/>
        <v>1.9572773373222274E-2</v>
      </c>
    </row>
    <row r="3079" spans="1:9" x14ac:dyDescent="0.2">
      <c r="A3079" t="s">
        <v>442</v>
      </c>
      <c r="B3079" t="str">
        <f>_xlfn.XLOOKUP(A3079,'Country Code &amp; Info'!A:A,'Country Code &amp; Info'!B:B)</f>
        <v>Colombia</v>
      </c>
      <c r="C3079" t="s">
        <v>626</v>
      </c>
      <c r="D3079" t="s">
        <v>625</v>
      </c>
      <c r="E3079" t="s">
        <v>624</v>
      </c>
      <c r="F3079" t="s">
        <v>623</v>
      </c>
      <c r="G3079">
        <v>2040</v>
      </c>
      <c r="H3079" s="6">
        <v>1096913</v>
      </c>
      <c r="I3079" s="5">
        <f t="shared" si="48"/>
        <v>1.9189601025774383E-2</v>
      </c>
    </row>
    <row r="3080" spans="1:9" x14ac:dyDescent="0.2">
      <c r="A3080" t="s">
        <v>442</v>
      </c>
      <c r="B3080" t="str">
        <f>_xlfn.XLOOKUP(A3080,'Country Code &amp; Info'!A:A,'Country Code &amp; Info'!B:B)</f>
        <v>Colombia</v>
      </c>
      <c r="C3080" t="s">
        <v>626</v>
      </c>
      <c r="D3080" t="s">
        <v>625</v>
      </c>
      <c r="E3080" t="s">
        <v>624</v>
      </c>
      <c r="F3080" t="s">
        <v>623</v>
      </c>
      <c r="G3080">
        <v>2041</v>
      </c>
      <c r="H3080" s="6">
        <v>1117560</v>
      </c>
      <c r="I3080" s="5">
        <f t="shared" si="48"/>
        <v>1.8822823687931534E-2</v>
      </c>
    </row>
    <row r="3081" spans="1:9" x14ac:dyDescent="0.2">
      <c r="A3081" t="s">
        <v>442</v>
      </c>
      <c r="B3081" t="str">
        <f>_xlfn.XLOOKUP(A3081,'Country Code &amp; Info'!A:A,'Country Code &amp; Info'!B:B)</f>
        <v>Colombia</v>
      </c>
      <c r="C3081" t="s">
        <v>626</v>
      </c>
      <c r="D3081" t="s">
        <v>625</v>
      </c>
      <c r="E3081" t="s">
        <v>624</v>
      </c>
      <c r="F3081" t="s">
        <v>623</v>
      </c>
      <c r="G3081">
        <v>2042</v>
      </c>
      <c r="H3081" s="6">
        <v>1138214</v>
      </c>
      <c r="I3081" s="5">
        <f t="shared" si="48"/>
        <v>1.8481334335516575E-2</v>
      </c>
    </row>
    <row r="3082" spans="1:9" x14ac:dyDescent="0.2">
      <c r="A3082" t="s">
        <v>442</v>
      </c>
      <c r="B3082" t="str">
        <f>_xlfn.XLOOKUP(A3082,'Country Code &amp; Info'!A:A,'Country Code &amp; Info'!B:B)</f>
        <v>Colombia</v>
      </c>
      <c r="C3082" t="s">
        <v>626</v>
      </c>
      <c r="D3082" t="s">
        <v>625</v>
      </c>
      <c r="E3082" t="s">
        <v>624</v>
      </c>
      <c r="F3082" t="s">
        <v>623</v>
      </c>
      <c r="G3082">
        <v>2043</v>
      </c>
      <c r="H3082" s="6">
        <v>1158897</v>
      </c>
      <c r="I3082" s="5">
        <f t="shared" si="48"/>
        <v>1.8171451062805488E-2</v>
      </c>
    </row>
    <row r="3083" spans="1:9" x14ac:dyDescent="0.2">
      <c r="A3083" t="s">
        <v>442</v>
      </c>
      <c r="B3083" t="str">
        <f>_xlfn.XLOOKUP(A3083,'Country Code &amp; Info'!A:A,'Country Code &amp; Info'!B:B)</f>
        <v>Colombia</v>
      </c>
      <c r="C3083" t="s">
        <v>626</v>
      </c>
      <c r="D3083" t="s">
        <v>625</v>
      </c>
      <c r="E3083" t="s">
        <v>624</v>
      </c>
      <c r="F3083" t="s">
        <v>623</v>
      </c>
      <c r="G3083">
        <v>2044</v>
      </c>
      <c r="H3083" s="6">
        <v>1179631</v>
      </c>
      <c r="I3083" s="5">
        <f t="shared" si="48"/>
        <v>1.7891149946889229E-2</v>
      </c>
    </row>
    <row r="3084" spans="1:9" x14ac:dyDescent="0.2">
      <c r="A3084" t="s">
        <v>442</v>
      </c>
      <c r="B3084" t="str">
        <f>_xlfn.XLOOKUP(A3084,'Country Code &amp; Info'!A:A,'Country Code &amp; Info'!B:B)</f>
        <v>Colombia</v>
      </c>
      <c r="C3084" t="s">
        <v>626</v>
      </c>
      <c r="D3084" t="s">
        <v>625</v>
      </c>
      <c r="E3084" t="s">
        <v>624</v>
      </c>
      <c r="F3084" t="s">
        <v>623</v>
      </c>
      <c r="G3084">
        <v>2045</v>
      </c>
      <c r="H3084" s="6">
        <v>1200434</v>
      </c>
      <c r="I3084" s="5">
        <f t="shared" si="48"/>
        <v>1.7635175745635667E-2</v>
      </c>
    </row>
    <row r="3085" spans="1:9" x14ac:dyDescent="0.2">
      <c r="A3085" t="s">
        <v>442</v>
      </c>
      <c r="B3085" t="str">
        <f>_xlfn.XLOOKUP(A3085,'Country Code &amp; Info'!A:A,'Country Code &amp; Info'!B:B)</f>
        <v>Colombia</v>
      </c>
      <c r="C3085" t="s">
        <v>626</v>
      </c>
      <c r="D3085" t="s">
        <v>625</v>
      </c>
      <c r="E3085" t="s">
        <v>624</v>
      </c>
      <c r="F3085" t="s">
        <v>623</v>
      </c>
      <c r="G3085">
        <v>2046</v>
      </c>
      <c r="H3085" s="6">
        <v>1221315</v>
      </c>
      <c r="I3085" s="5">
        <f t="shared" si="48"/>
        <v>1.7394542307198835E-2</v>
      </c>
    </row>
    <row r="3086" spans="1:9" x14ac:dyDescent="0.2">
      <c r="A3086" t="s">
        <v>442</v>
      </c>
      <c r="B3086" t="str">
        <f>_xlfn.XLOOKUP(A3086,'Country Code &amp; Info'!A:A,'Country Code &amp; Info'!B:B)</f>
        <v>Colombia</v>
      </c>
      <c r="C3086" t="s">
        <v>626</v>
      </c>
      <c r="D3086" t="s">
        <v>625</v>
      </c>
      <c r="E3086" t="s">
        <v>624</v>
      </c>
      <c r="F3086" t="s">
        <v>623</v>
      </c>
      <c r="G3086">
        <v>2047</v>
      </c>
      <c r="H3086" s="6">
        <v>1242270</v>
      </c>
      <c r="I3086" s="5">
        <f t="shared" si="48"/>
        <v>1.7157735719286249E-2</v>
      </c>
    </row>
    <row r="3087" spans="1:9" x14ac:dyDescent="0.2">
      <c r="A3087" t="s">
        <v>442</v>
      </c>
      <c r="B3087" t="str">
        <f>_xlfn.XLOOKUP(A3087,'Country Code &amp; Info'!A:A,'Country Code &amp; Info'!B:B)</f>
        <v>Colombia</v>
      </c>
      <c r="C3087" t="s">
        <v>626</v>
      </c>
      <c r="D3087" t="s">
        <v>625</v>
      </c>
      <c r="E3087" t="s">
        <v>624</v>
      </c>
      <c r="F3087" t="s">
        <v>623</v>
      </c>
      <c r="G3087">
        <v>2048</v>
      </c>
      <c r="H3087" s="6">
        <v>1263277</v>
      </c>
      <c r="I3087" s="5">
        <f t="shared" si="48"/>
        <v>1.6910172506781951E-2</v>
      </c>
    </row>
    <row r="3088" spans="1:9" x14ac:dyDescent="0.2">
      <c r="A3088" t="s">
        <v>442</v>
      </c>
      <c r="B3088" t="str">
        <f>_xlfn.XLOOKUP(A3088,'Country Code &amp; Info'!A:A,'Country Code &amp; Info'!B:B)</f>
        <v>Colombia</v>
      </c>
      <c r="C3088" t="s">
        <v>626</v>
      </c>
      <c r="D3088" t="s">
        <v>625</v>
      </c>
      <c r="E3088" t="s">
        <v>624</v>
      </c>
      <c r="F3088" t="s">
        <v>623</v>
      </c>
      <c r="G3088">
        <v>2049</v>
      </c>
      <c r="H3088" s="6">
        <v>1284305</v>
      </c>
      <c r="I3088" s="5">
        <f t="shared" si="48"/>
        <v>1.664559712557101E-2</v>
      </c>
    </row>
    <row r="3089" spans="1:9" x14ac:dyDescent="0.2">
      <c r="A3089" t="s">
        <v>442</v>
      </c>
      <c r="B3089" t="str">
        <f>_xlfn.XLOOKUP(A3089,'Country Code &amp; Info'!A:A,'Country Code &amp; Info'!B:B)</f>
        <v>Colombia</v>
      </c>
      <c r="C3089" t="s">
        <v>626</v>
      </c>
      <c r="D3089" t="s">
        <v>625</v>
      </c>
      <c r="E3089" t="s">
        <v>624</v>
      </c>
      <c r="F3089" t="s">
        <v>623</v>
      </c>
      <c r="G3089">
        <v>2050</v>
      </c>
      <c r="H3089" s="6">
        <v>1305320</v>
      </c>
      <c r="I3089" s="5">
        <f t="shared" si="48"/>
        <v>1.6362935595516603E-2</v>
      </c>
    </row>
    <row r="3090" spans="1:9" x14ac:dyDescent="0.2">
      <c r="A3090" t="s">
        <v>442</v>
      </c>
      <c r="B3090" t="str">
        <f>_xlfn.XLOOKUP(A3090,'Country Code &amp; Info'!A:A,'Country Code &amp; Info'!B:B)</f>
        <v>Colombia</v>
      </c>
      <c r="C3090" t="s">
        <v>626</v>
      </c>
      <c r="D3090" t="s">
        <v>625</v>
      </c>
      <c r="E3090" t="s">
        <v>624</v>
      </c>
      <c r="F3090" t="s">
        <v>623</v>
      </c>
      <c r="G3090">
        <v>2051</v>
      </c>
      <c r="H3090" s="6">
        <v>1326301</v>
      </c>
      <c r="I3090" s="5">
        <f t="shared" si="48"/>
        <v>1.6073453252842151E-2</v>
      </c>
    </row>
    <row r="3091" spans="1:9" x14ac:dyDescent="0.2">
      <c r="A3091" t="s">
        <v>442</v>
      </c>
      <c r="B3091" t="str">
        <f>_xlfn.XLOOKUP(A3091,'Country Code &amp; Info'!A:A,'Country Code &amp; Info'!B:B)</f>
        <v>Colombia</v>
      </c>
      <c r="C3091" t="s">
        <v>626</v>
      </c>
      <c r="D3091" t="s">
        <v>625</v>
      </c>
      <c r="E3091" t="s">
        <v>624</v>
      </c>
      <c r="F3091" t="s">
        <v>623</v>
      </c>
      <c r="G3091">
        <v>2052</v>
      </c>
      <c r="H3091" s="6">
        <v>1347240</v>
      </c>
      <c r="I3091" s="5">
        <f t="shared" si="48"/>
        <v>1.578751731318917E-2</v>
      </c>
    </row>
    <row r="3092" spans="1:9" x14ac:dyDescent="0.2">
      <c r="A3092" t="s">
        <v>442</v>
      </c>
      <c r="B3092" t="str">
        <f>_xlfn.XLOOKUP(A3092,'Country Code &amp; Info'!A:A,'Country Code &amp; Info'!B:B)</f>
        <v>Colombia</v>
      </c>
      <c r="C3092" t="s">
        <v>626</v>
      </c>
      <c r="D3092" t="s">
        <v>625</v>
      </c>
      <c r="E3092" t="s">
        <v>624</v>
      </c>
      <c r="F3092" t="s">
        <v>623</v>
      </c>
      <c r="G3092">
        <v>2053</v>
      </c>
      <c r="H3092" s="6">
        <v>1368135</v>
      </c>
      <c r="I3092" s="5">
        <f t="shared" si="48"/>
        <v>1.5509486060390154E-2</v>
      </c>
    </row>
    <row r="3093" spans="1:9" x14ac:dyDescent="0.2">
      <c r="A3093" t="s">
        <v>442</v>
      </c>
      <c r="B3093" t="str">
        <f>_xlfn.XLOOKUP(A3093,'Country Code &amp; Info'!A:A,'Country Code &amp; Info'!B:B)</f>
        <v>Colombia</v>
      </c>
      <c r="C3093" t="s">
        <v>626</v>
      </c>
      <c r="D3093" t="s">
        <v>625</v>
      </c>
      <c r="E3093" t="s">
        <v>624</v>
      </c>
      <c r="F3093" t="s">
        <v>623</v>
      </c>
      <c r="G3093">
        <v>2054</v>
      </c>
      <c r="H3093" s="6">
        <v>1388986</v>
      </c>
      <c r="I3093" s="5">
        <f t="shared" si="48"/>
        <v>1.5240455072050629E-2</v>
      </c>
    </row>
    <row r="3094" spans="1:9" x14ac:dyDescent="0.2">
      <c r="A3094" t="s">
        <v>442</v>
      </c>
      <c r="B3094" t="str">
        <f>_xlfn.XLOOKUP(A3094,'Country Code &amp; Info'!A:A,'Country Code &amp; Info'!B:B)</f>
        <v>Colombia</v>
      </c>
      <c r="C3094" t="s">
        <v>626</v>
      </c>
      <c r="D3094" t="s">
        <v>625</v>
      </c>
      <c r="E3094" t="s">
        <v>624</v>
      </c>
      <c r="F3094" t="s">
        <v>623</v>
      </c>
      <c r="G3094">
        <v>2055</v>
      </c>
      <c r="H3094" s="6">
        <v>1409804</v>
      </c>
      <c r="I3094" s="5">
        <f t="shared" si="48"/>
        <v>1.49879120451899E-2</v>
      </c>
    </row>
    <row r="3095" spans="1:9" x14ac:dyDescent="0.2">
      <c r="A3095" t="s">
        <v>442</v>
      </c>
      <c r="B3095" t="str">
        <f>_xlfn.XLOOKUP(A3095,'Country Code &amp; Info'!A:A,'Country Code &amp; Info'!B:B)</f>
        <v>Colombia</v>
      </c>
      <c r="C3095" t="s">
        <v>626</v>
      </c>
      <c r="D3095" t="s">
        <v>625</v>
      </c>
      <c r="E3095" t="s">
        <v>624</v>
      </c>
      <c r="F3095" t="s">
        <v>623</v>
      </c>
      <c r="G3095">
        <v>2056</v>
      </c>
      <c r="H3095" s="6">
        <v>1430616</v>
      </c>
      <c r="I3095" s="5">
        <f t="shared" si="48"/>
        <v>1.4762335757311007E-2</v>
      </c>
    </row>
    <row r="3096" spans="1:9" x14ac:dyDescent="0.2">
      <c r="A3096" t="s">
        <v>442</v>
      </c>
      <c r="B3096" t="str">
        <f>_xlfn.XLOOKUP(A3096,'Country Code &amp; Info'!A:A,'Country Code &amp; Info'!B:B)</f>
        <v>Colombia</v>
      </c>
      <c r="C3096" t="s">
        <v>626</v>
      </c>
      <c r="D3096" t="s">
        <v>625</v>
      </c>
      <c r="E3096" t="s">
        <v>624</v>
      </c>
      <c r="F3096" t="s">
        <v>623</v>
      </c>
      <c r="G3096">
        <v>2057</v>
      </c>
      <c r="H3096" s="6">
        <v>1451394</v>
      </c>
      <c r="I3096" s="5">
        <f t="shared" si="48"/>
        <v>1.4523813518092954E-2</v>
      </c>
    </row>
    <row r="3097" spans="1:9" x14ac:dyDescent="0.2">
      <c r="A3097" t="s">
        <v>442</v>
      </c>
      <c r="B3097" t="str">
        <f>_xlfn.XLOOKUP(A3097,'Country Code &amp; Info'!A:A,'Country Code &amp; Info'!B:B)</f>
        <v>Colombia</v>
      </c>
      <c r="C3097" t="s">
        <v>626</v>
      </c>
      <c r="D3097" t="s">
        <v>625</v>
      </c>
      <c r="E3097" t="s">
        <v>624</v>
      </c>
      <c r="F3097" t="s">
        <v>623</v>
      </c>
      <c r="G3097">
        <v>2058</v>
      </c>
      <c r="H3097" s="6">
        <v>1472191</v>
      </c>
      <c r="I3097" s="5">
        <f t="shared" si="48"/>
        <v>1.4328983032863674E-2</v>
      </c>
    </row>
    <row r="3098" spans="1:9" x14ac:dyDescent="0.2">
      <c r="A3098" t="s">
        <v>442</v>
      </c>
      <c r="B3098" t="str">
        <f>_xlfn.XLOOKUP(A3098,'Country Code &amp; Info'!A:A,'Country Code &amp; Info'!B:B)</f>
        <v>Colombia</v>
      </c>
      <c r="C3098" t="s">
        <v>626</v>
      </c>
      <c r="D3098" t="s">
        <v>625</v>
      </c>
      <c r="E3098" t="s">
        <v>624</v>
      </c>
      <c r="F3098" t="s">
        <v>623</v>
      </c>
      <c r="G3098">
        <v>2059</v>
      </c>
      <c r="H3098" s="6">
        <v>1493069</v>
      </c>
      <c r="I3098" s="5">
        <f t="shared" si="48"/>
        <v>1.4181583775474849E-2</v>
      </c>
    </row>
    <row r="3099" spans="1:9" x14ac:dyDescent="0.2">
      <c r="A3099" t="s">
        <v>442</v>
      </c>
      <c r="B3099" t="str">
        <f>_xlfn.XLOOKUP(A3099,'Country Code &amp; Info'!A:A,'Country Code &amp; Info'!B:B)</f>
        <v>Colombia</v>
      </c>
      <c r="C3099" t="s">
        <v>626</v>
      </c>
      <c r="D3099" t="s">
        <v>625</v>
      </c>
      <c r="E3099" t="s">
        <v>624</v>
      </c>
      <c r="F3099" t="s">
        <v>623</v>
      </c>
      <c r="G3099">
        <v>2060</v>
      </c>
      <c r="H3099" s="6">
        <v>1514093</v>
      </c>
      <c r="I3099" s="5">
        <f t="shared" si="48"/>
        <v>1.4081063902605884E-2</v>
      </c>
    </row>
    <row r="3100" spans="1:9" x14ac:dyDescent="0.2">
      <c r="A3100" t="s">
        <v>436</v>
      </c>
      <c r="B3100" t="str">
        <f>_xlfn.XLOOKUP(A3100,'Country Code &amp; Info'!A:A,'Country Code &amp; Info'!B:B)</f>
        <v>Costa Rica</v>
      </c>
      <c r="C3100" t="s">
        <v>626</v>
      </c>
      <c r="D3100" t="s">
        <v>625</v>
      </c>
      <c r="E3100" t="s">
        <v>624</v>
      </c>
      <c r="F3100" t="s">
        <v>623</v>
      </c>
      <c r="G3100">
        <v>1991</v>
      </c>
      <c r="H3100" s="6">
        <v>24214.522841333601</v>
      </c>
      <c r="I3100" s="5">
        <f t="shared" si="48"/>
        <v>0</v>
      </c>
    </row>
    <row r="3101" spans="1:9" x14ac:dyDescent="0.2">
      <c r="A3101" t="s">
        <v>436</v>
      </c>
      <c r="B3101" t="str">
        <f>_xlfn.XLOOKUP(A3101,'Country Code &amp; Info'!A:A,'Country Code &amp; Info'!B:B)</f>
        <v>Costa Rica</v>
      </c>
      <c r="C3101" t="s">
        <v>626</v>
      </c>
      <c r="D3101" t="s">
        <v>625</v>
      </c>
      <c r="E3101" t="s">
        <v>624</v>
      </c>
      <c r="F3101" t="s">
        <v>623</v>
      </c>
      <c r="G3101">
        <v>1992</v>
      </c>
      <c r="H3101" s="6">
        <v>26440.843585966501</v>
      </c>
      <c r="I3101" s="5">
        <f t="shared" si="48"/>
        <v>9.1941549260373012E-2</v>
      </c>
    </row>
    <row r="3102" spans="1:9" x14ac:dyDescent="0.2">
      <c r="A3102" t="s">
        <v>436</v>
      </c>
      <c r="B3102" t="str">
        <f>_xlfn.XLOOKUP(A3102,'Country Code &amp; Info'!A:A,'Country Code &amp; Info'!B:B)</f>
        <v>Costa Rica</v>
      </c>
      <c r="C3102" t="s">
        <v>626</v>
      </c>
      <c r="D3102" t="s">
        <v>625</v>
      </c>
      <c r="E3102" t="s">
        <v>624</v>
      </c>
      <c r="F3102" t="s">
        <v>623</v>
      </c>
      <c r="G3102">
        <v>1993</v>
      </c>
      <c r="H3102" s="6">
        <v>28313.148937692498</v>
      </c>
      <c r="I3102" s="5">
        <f t="shared" si="48"/>
        <v>7.0811105010269992E-2</v>
      </c>
    </row>
    <row r="3103" spans="1:9" x14ac:dyDescent="0.2">
      <c r="A3103" t="s">
        <v>436</v>
      </c>
      <c r="B3103" t="str">
        <f>_xlfn.XLOOKUP(A3103,'Country Code &amp; Info'!A:A,'Country Code &amp; Info'!B:B)</f>
        <v>Costa Rica</v>
      </c>
      <c r="C3103" t="s">
        <v>626</v>
      </c>
      <c r="D3103" t="s">
        <v>625</v>
      </c>
      <c r="E3103" t="s">
        <v>624</v>
      </c>
      <c r="F3103" t="s">
        <v>623</v>
      </c>
      <c r="G3103">
        <v>1994</v>
      </c>
      <c r="H3103" s="6">
        <v>29583.420278078302</v>
      </c>
      <c r="I3103" s="5">
        <f t="shared" si="48"/>
        <v>4.4865067576242978E-2</v>
      </c>
    </row>
    <row r="3104" spans="1:9" x14ac:dyDescent="0.2">
      <c r="A3104" t="s">
        <v>436</v>
      </c>
      <c r="B3104" t="str">
        <f>_xlfn.XLOOKUP(A3104,'Country Code &amp; Info'!A:A,'Country Code &amp; Info'!B:B)</f>
        <v>Costa Rica</v>
      </c>
      <c r="C3104" t="s">
        <v>626</v>
      </c>
      <c r="D3104" t="s">
        <v>625</v>
      </c>
      <c r="E3104" t="s">
        <v>624</v>
      </c>
      <c r="F3104" t="s">
        <v>623</v>
      </c>
      <c r="G3104">
        <v>1995</v>
      </c>
      <c r="H3104" s="6">
        <v>30798.314836626501</v>
      </c>
      <c r="I3104" s="5">
        <f t="shared" si="48"/>
        <v>4.1066737622912797E-2</v>
      </c>
    </row>
    <row r="3105" spans="1:9" x14ac:dyDescent="0.2">
      <c r="A3105" t="s">
        <v>436</v>
      </c>
      <c r="B3105" t="str">
        <f>_xlfn.XLOOKUP(A3105,'Country Code &amp; Info'!A:A,'Country Code &amp; Info'!B:B)</f>
        <v>Costa Rica</v>
      </c>
      <c r="C3105" t="s">
        <v>626</v>
      </c>
      <c r="D3105" t="s">
        <v>625</v>
      </c>
      <c r="E3105" t="s">
        <v>624</v>
      </c>
      <c r="F3105" t="s">
        <v>623</v>
      </c>
      <c r="G3105">
        <v>1996</v>
      </c>
      <c r="H3105" s="6">
        <v>31179.691274954701</v>
      </c>
      <c r="I3105" s="5">
        <f t="shared" si="48"/>
        <v>1.2383029407656121E-2</v>
      </c>
    </row>
    <row r="3106" spans="1:9" x14ac:dyDescent="0.2">
      <c r="A3106" t="s">
        <v>436</v>
      </c>
      <c r="B3106" t="str">
        <f>_xlfn.XLOOKUP(A3106,'Country Code &amp; Info'!A:A,'Country Code &amp; Info'!B:B)</f>
        <v>Costa Rica</v>
      </c>
      <c r="C3106" t="s">
        <v>626</v>
      </c>
      <c r="D3106" t="s">
        <v>625</v>
      </c>
      <c r="E3106" t="s">
        <v>624</v>
      </c>
      <c r="F3106" t="s">
        <v>623</v>
      </c>
      <c r="G3106">
        <v>1997</v>
      </c>
      <c r="H3106" s="6">
        <v>32919.077100331102</v>
      </c>
      <c r="I3106" s="5">
        <f t="shared" si="48"/>
        <v>5.5785857853364096E-2</v>
      </c>
    </row>
    <row r="3107" spans="1:9" x14ac:dyDescent="0.2">
      <c r="A3107" t="s">
        <v>436</v>
      </c>
      <c r="B3107" t="str">
        <f>_xlfn.XLOOKUP(A3107,'Country Code &amp; Info'!A:A,'Country Code &amp; Info'!B:B)</f>
        <v>Costa Rica</v>
      </c>
      <c r="C3107" t="s">
        <v>626</v>
      </c>
      <c r="D3107" t="s">
        <v>625</v>
      </c>
      <c r="E3107" t="s">
        <v>624</v>
      </c>
      <c r="F3107" t="s">
        <v>623</v>
      </c>
      <c r="G3107">
        <v>1998</v>
      </c>
      <c r="H3107" s="6">
        <v>35213.137912313898</v>
      </c>
      <c r="I3107" s="5">
        <f t="shared" si="48"/>
        <v>6.9687883563410269E-2</v>
      </c>
    </row>
    <row r="3108" spans="1:9" x14ac:dyDescent="0.2">
      <c r="A3108" t="s">
        <v>436</v>
      </c>
      <c r="B3108" t="str">
        <f>_xlfn.XLOOKUP(A3108,'Country Code &amp; Info'!A:A,'Country Code &amp; Info'!B:B)</f>
        <v>Costa Rica</v>
      </c>
      <c r="C3108" t="s">
        <v>626</v>
      </c>
      <c r="D3108" t="s">
        <v>625</v>
      </c>
      <c r="E3108" t="s">
        <v>624</v>
      </c>
      <c r="F3108" t="s">
        <v>623</v>
      </c>
      <c r="G3108">
        <v>1999</v>
      </c>
      <c r="H3108" s="6">
        <v>36603.6465720735</v>
      </c>
      <c r="I3108" s="5">
        <f t="shared" si="48"/>
        <v>3.9488348446031107E-2</v>
      </c>
    </row>
    <row r="3109" spans="1:9" x14ac:dyDescent="0.2">
      <c r="A3109" t="s">
        <v>436</v>
      </c>
      <c r="B3109" t="str">
        <f>_xlfn.XLOOKUP(A3109,'Country Code &amp; Info'!A:A,'Country Code &amp; Info'!B:B)</f>
        <v>Costa Rica</v>
      </c>
      <c r="C3109" t="s">
        <v>626</v>
      </c>
      <c r="D3109" t="s">
        <v>625</v>
      </c>
      <c r="E3109" t="s">
        <v>624</v>
      </c>
      <c r="F3109" t="s">
        <v>623</v>
      </c>
      <c r="G3109">
        <v>2000</v>
      </c>
      <c r="H3109" s="6">
        <v>38006.991563416297</v>
      </c>
      <c r="I3109" s="5">
        <f t="shared" si="48"/>
        <v>3.8338939498270275E-2</v>
      </c>
    </row>
    <row r="3110" spans="1:9" x14ac:dyDescent="0.2">
      <c r="A3110" t="s">
        <v>436</v>
      </c>
      <c r="B3110" t="str">
        <f>_xlfn.XLOOKUP(A3110,'Country Code &amp; Info'!A:A,'Country Code &amp; Info'!B:B)</f>
        <v>Costa Rica</v>
      </c>
      <c r="C3110" t="s">
        <v>626</v>
      </c>
      <c r="D3110" t="s">
        <v>625</v>
      </c>
      <c r="E3110" t="s">
        <v>624</v>
      </c>
      <c r="F3110" t="s">
        <v>623</v>
      </c>
      <c r="G3110">
        <v>2001</v>
      </c>
      <c r="H3110" s="6">
        <v>39333.470929216703</v>
      </c>
      <c r="I3110" s="5">
        <f t="shared" si="48"/>
        <v>3.4900930361381421E-2</v>
      </c>
    </row>
    <row r="3111" spans="1:9" x14ac:dyDescent="0.2">
      <c r="A3111" t="s">
        <v>436</v>
      </c>
      <c r="B3111" t="str">
        <f>_xlfn.XLOOKUP(A3111,'Country Code &amp; Info'!A:A,'Country Code &amp; Info'!B:B)</f>
        <v>Costa Rica</v>
      </c>
      <c r="C3111" t="s">
        <v>626</v>
      </c>
      <c r="D3111" t="s">
        <v>625</v>
      </c>
      <c r="E3111" t="s">
        <v>624</v>
      </c>
      <c r="F3111" t="s">
        <v>623</v>
      </c>
      <c r="G3111">
        <v>2002</v>
      </c>
      <c r="H3111" s="6">
        <v>40629.224132464202</v>
      </c>
      <c r="I3111" s="5">
        <f t="shared" si="48"/>
        <v>3.2942762808278347E-2</v>
      </c>
    </row>
    <row r="3112" spans="1:9" x14ac:dyDescent="0.2">
      <c r="A3112" t="s">
        <v>436</v>
      </c>
      <c r="B3112" t="str">
        <f>_xlfn.XLOOKUP(A3112,'Country Code &amp; Info'!A:A,'Country Code &amp; Info'!B:B)</f>
        <v>Costa Rica</v>
      </c>
      <c r="C3112" t="s">
        <v>626</v>
      </c>
      <c r="D3112" t="s">
        <v>625</v>
      </c>
      <c r="E3112" t="s">
        <v>624</v>
      </c>
      <c r="F3112" t="s">
        <v>623</v>
      </c>
      <c r="G3112">
        <v>2003</v>
      </c>
      <c r="H3112" s="6">
        <v>42358.838132687102</v>
      </c>
      <c r="I3112" s="5">
        <f t="shared" si="48"/>
        <v>4.257068740923553E-2</v>
      </c>
    </row>
    <row r="3113" spans="1:9" x14ac:dyDescent="0.2">
      <c r="A3113" t="s">
        <v>436</v>
      </c>
      <c r="B3113" t="str">
        <f>_xlfn.XLOOKUP(A3113,'Country Code &amp; Info'!A:A,'Country Code &amp; Info'!B:B)</f>
        <v>Costa Rica</v>
      </c>
      <c r="C3113" t="s">
        <v>626</v>
      </c>
      <c r="D3113" t="s">
        <v>625</v>
      </c>
      <c r="E3113" t="s">
        <v>624</v>
      </c>
      <c r="F3113" t="s">
        <v>623</v>
      </c>
      <c r="G3113">
        <v>2004</v>
      </c>
      <c r="H3113" s="6">
        <v>44196.858533209699</v>
      </c>
      <c r="I3113" s="5">
        <f t="shared" si="48"/>
        <v>4.339166232003544E-2</v>
      </c>
    </row>
    <row r="3114" spans="1:9" x14ac:dyDescent="0.2">
      <c r="A3114" t="s">
        <v>436</v>
      </c>
      <c r="B3114" t="str">
        <f>_xlfn.XLOOKUP(A3114,'Country Code &amp; Info'!A:A,'Country Code &amp; Info'!B:B)</f>
        <v>Costa Rica</v>
      </c>
      <c r="C3114" t="s">
        <v>626</v>
      </c>
      <c r="D3114" t="s">
        <v>625</v>
      </c>
      <c r="E3114" t="s">
        <v>624</v>
      </c>
      <c r="F3114" t="s">
        <v>623</v>
      </c>
      <c r="G3114">
        <v>2005</v>
      </c>
      <c r="H3114" s="6">
        <v>45909.620077544801</v>
      </c>
      <c r="I3114" s="5">
        <f t="shared" si="48"/>
        <v>3.8753015512360989E-2</v>
      </c>
    </row>
    <row r="3115" spans="1:9" x14ac:dyDescent="0.2">
      <c r="A3115" t="s">
        <v>436</v>
      </c>
      <c r="B3115" t="str">
        <f>_xlfn.XLOOKUP(A3115,'Country Code &amp; Info'!A:A,'Country Code &amp; Info'!B:B)</f>
        <v>Costa Rica</v>
      </c>
      <c r="C3115" t="s">
        <v>626</v>
      </c>
      <c r="D3115" t="s">
        <v>625</v>
      </c>
      <c r="E3115" t="s">
        <v>624</v>
      </c>
      <c r="F3115" t="s">
        <v>623</v>
      </c>
      <c r="G3115">
        <v>2006</v>
      </c>
      <c r="H3115" s="6">
        <v>49235.075096784902</v>
      </c>
      <c r="I3115" s="5">
        <f t="shared" si="48"/>
        <v>7.2434818968729386E-2</v>
      </c>
    </row>
    <row r="3116" spans="1:9" x14ac:dyDescent="0.2">
      <c r="A3116" t="s">
        <v>436</v>
      </c>
      <c r="B3116" t="str">
        <f>_xlfn.XLOOKUP(A3116,'Country Code &amp; Info'!A:A,'Country Code &amp; Info'!B:B)</f>
        <v>Costa Rica</v>
      </c>
      <c r="C3116" t="s">
        <v>626</v>
      </c>
      <c r="D3116" t="s">
        <v>625</v>
      </c>
      <c r="E3116" t="s">
        <v>624</v>
      </c>
      <c r="F3116" t="s">
        <v>623</v>
      </c>
      <c r="G3116">
        <v>2007</v>
      </c>
      <c r="H3116" s="6">
        <v>53257.367473561899</v>
      </c>
      <c r="I3116" s="5">
        <f t="shared" si="48"/>
        <v>8.169566856291155E-2</v>
      </c>
    </row>
    <row r="3117" spans="1:9" x14ac:dyDescent="0.2">
      <c r="A3117" t="s">
        <v>436</v>
      </c>
      <c r="B3117" t="str">
        <f>_xlfn.XLOOKUP(A3117,'Country Code &amp; Info'!A:A,'Country Code &amp; Info'!B:B)</f>
        <v>Costa Rica</v>
      </c>
      <c r="C3117" t="s">
        <v>626</v>
      </c>
      <c r="D3117" t="s">
        <v>625</v>
      </c>
      <c r="E3117" t="s">
        <v>624</v>
      </c>
      <c r="F3117" t="s">
        <v>623</v>
      </c>
      <c r="G3117">
        <v>2008</v>
      </c>
      <c r="H3117" s="6">
        <v>55727.753120600399</v>
      </c>
      <c r="I3117" s="5">
        <f t="shared" si="48"/>
        <v>4.6385800955423662E-2</v>
      </c>
    </row>
    <row r="3118" spans="1:9" x14ac:dyDescent="0.2">
      <c r="A3118" t="s">
        <v>436</v>
      </c>
      <c r="B3118" t="str">
        <f>_xlfn.XLOOKUP(A3118,'Country Code &amp; Info'!A:A,'Country Code &amp; Info'!B:B)</f>
        <v>Costa Rica</v>
      </c>
      <c r="C3118" t="s">
        <v>626</v>
      </c>
      <c r="D3118" t="s">
        <v>625</v>
      </c>
      <c r="E3118" t="s">
        <v>624</v>
      </c>
      <c r="F3118" t="s">
        <v>623</v>
      </c>
      <c r="G3118">
        <v>2009</v>
      </c>
      <c r="H3118" s="6">
        <v>55183.564105944599</v>
      </c>
      <c r="I3118" s="5">
        <f t="shared" si="48"/>
        <v>-9.7651346803471206E-3</v>
      </c>
    </row>
    <row r="3119" spans="1:9" x14ac:dyDescent="0.2">
      <c r="A3119" t="s">
        <v>436</v>
      </c>
      <c r="B3119" t="str">
        <f>_xlfn.XLOOKUP(A3119,'Country Code &amp; Info'!A:A,'Country Code &amp; Info'!B:B)</f>
        <v>Costa Rica</v>
      </c>
      <c r="C3119" t="s">
        <v>626</v>
      </c>
      <c r="D3119" t="s">
        <v>625</v>
      </c>
      <c r="E3119" t="s">
        <v>624</v>
      </c>
      <c r="F3119" t="s">
        <v>623</v>
      </c>
      <c r="G3119">
        <v>2010</v>
      </c>
      <c r="H3119" s="6">
        <v>57917.1248065365</v>
      </c>
      <c r="I3119" s="5">
        <f t="shared" si="48"/>
        <v>4.953577654650676E-2</v>
      </c>
    </row>
    <row r="3120" spans="1:9" x14ac:dyDescent="0.2">
      <c r="A3120" t="s">
        <v>436</v>
      </c>
      <c r="B3120" t="str">
        <f>_xlfn.XLOOKUP(A3120,'Country Code &amp; Info'!A:A,'Country Code &amp; Info'!B:B)</f>
        <v>Costa Rica</v>
      </c>
      <c r="C3120" t="s">
        <v>626</v>
      </c>
      <c r="D3120" t="s">
        <v>625</v>
      </c>
      <c r="E3120" t="s">
        <v>624</v>
      </c>
      <c r="F3120" t="s">
        <v>623</v>
      </c>
      <c r="G3120">
        <v>2011</v>
      </c>
      <c r="H3120" s="6">
        <v>60412.426524732</v>
      </c>
      <c r="I3120" s="5">
        <f t="shared" si="48"/>
        <v>4.3084005404803616E-2</v>
      </c>
    </row>
    <row r="3121" spans="1:9" x14ac:dyDescent="0.2">
      <c r="A3121" t="s">
        <v>436</v>
      </c>
      <c r="B3121" t="str">
        <f>_xlfn.XLOOKUP(A3121,'Country Code &amp; Info'!A:A,'Country Code &amp; Info'!B:B)</f>
        <v>Costa Rica</v>
      </c>
      <c r="C3121" t="s">
        <v>626</v>
      </c>
      <c r="D3121" t="s">
        <v>625</v>
      </c>
      <c r="E3121" t="s">
        <v>624</v>
      </c>
      <c r="F3121" t="s">
        <v>623</v>
      </c>
      <c r="G3121">
        <v>2012</v>
      </c>
      <c r="H3121" s="6">
        <v>63306.795883798899</v>
      </c>
      <c r="I3121" s="5">
        <f t="shared" si="48"/>
        <v>4.7910165599489352E-2</v>
      </c>
    </row>
    <row r="3122" spans="1:9" x14ac:dyDescent="0.2">
      <c r="A3122" t="s">
        <v>436</v>
      </c>
      <c r="B3122" t="str">
        <f>_xlfn.XLOOKUP(A3122,'Country Code &amp; Info'!A:A,'Country Code &amp; Info'!B:B)</f>
        <v>Costa Rica</v>
      </c>
      <c r="C3122" t="s">
        <v>626</v>
      </c>
      <c r="D3122" t="s">
        <v>625</v>
      </c>
      <c r="E3122" t="s">
        <v>624</v>
      </c>
      <c r="F3122" t="s">
        <v>623</v>
      </c>
      <c r="G3122">
        <v>2013</v>
      </c>
      <c r="H3122" s="6">
        <v>64745.567675699298</v>
      </c>
      <c r="I3122" s="5">
        <f t="shared" si="48"/>
        <v>2.2726972228088949E-2</v>
      </c>
    </row>
    <row r="3123" spans="1:9" x14ac:dyDescent="0.2">
      <c r="A3123" t="s">
        <v>436</v>
      </c>
      <c r="B3123" t="str">
        <f>_xlfn.XLOOKUP(A3123,'Country Code &amp; Info'!A:A,'Country Code &amp; Info'!B:B)</f>
        <v>Costa Rica</v>
      </c>
      <c r="C3123" t="s">
        <v>626</v>
      </c>
      <c r="D3123" t="s">
        <v>625</v>
      </c>
      <c r="E3123" t="s">
        <v>624</v>
      </c>
      <c r="F3123" t="s">
        <v>623</v>
      </c>
      <c r="G3123">
        <v>2014</v>
      </c>
      <c r="H3123" s="6">
        <v>67021.142852694204</v>
      </c>
      <c r="I3123" s="5">
        <f t="shared" si="48"/>
        <v>3.5146424051649694E-2</v>
      </c>
    </row>
    <row r="3124" spans="1:9" x14ac:dyDescent="0.2">
      <c r="A3124" t="s">
        <v>436</v>
      </c>
      <c r="B3124" t="str">
        <f>_xlfn.XLOOKUP(A3124,'Country Code &amp; Info'!A:A,'Country Code &amp; Info'!B:B)</f>
        <v>Costa Rica</v>
      </c>
      <c r="C3124" t="s">
        <v>626</v>
      </c>
      <c r="D3124" t="s">
        <v>625</v>
      </c>
      <c r="E3124" t="s">
        <v>624</v>
      </c>
      <c r="F3124" t="s">
        <v>623</v>
      </c>
      <c r="G3124">
        <v>2015</v>
      </c>
      <c r="H3124" s="6">
        <v>69454.265747348807</v>
      </c>
      <c r="I3124" s="5">
        <f t="shared" si="48"/>
        <v>3.6303810873568043E-2</v>
      </c>
    </row>
    <row r="3125" spans="1:9" x14ac:dyDescent="0.2">
      <c r="A3125" t="s">
        <v>436</v>
      </c>
      <c r="B3125" t="str">
        <f>_xlfn.XLOOKUP(A3125,'Country Code &amp; Info'!A:A,'Country Code &amp; Info'!B:B)</f>
        <v>Costa Rica</v>
      </c>
      <c r="C3125" t="s">
        <v>626</v>
      </c>
      <c r="D3125" t="s">
        <v>625</v>
      </c>
      <c r="E3125" t="s">
        <v>624</v>
      </c>
      <c r="F3125" t="s">
        <v>623</v>
      </c>
      <c r="G3125">
        <v>2016</v>
      </c>
      <c r="H3125" s="6">
        <v>72338.660048058402</v>
      </c>
      <c r="I3125" s="5">
        <f t="shared" si="48"/>
        <v>4.1529404561010619E-2</v>
      </c>
    </row>
    <row r="3126" spans="1:9" x14ac:dyDescent="0.2">
      <c r="A3126" t="s">
        <v>436</v>
      </c>
      <c r="B3126" t="str">
        <f>_xlfn.XLOOKUP(A3126,'Country Code &amp; Info'!A:A,'Country Code &amp; Info'!B:B)</f>
        <v>Costa Rica</v>
      </c>
      <c r="C3126" t="s">
        <v>626</v>
      </c>
      <c r="D3126" t="s">
        <v>625</v>
      </c>
      <c r="E3126" t="s">
        <v>624</v>
      </c>
      <c r="F3126" t="s">
        <v>623</v>
      </c>
      <c r="G3126">
        <v>2017</v>
      </c>
      <c r="H3126" s="6">
        <v>74647.784414092894</v>
      </c>
      <c r="I3126" s="5">
        <f t="shared" si="48"/>
        <v>3.1921027628939003E-2</v>
      </c>
    </row>
    <row r="3127" spans="1:9" x14ac:dyDescent="0.2">
      <c r="A3127" t="s">
        <v>436</v>
      </c>
      <c r="B3127" t="str">
        <f>_xlfn.XLOOKUP(A3127,'Country Code &amp; Info'!A:A,'Country Code &amp; Info'!B:B)</f>
        <v>Costa Rica</v>
      </c>
      <c r="C3127" t="s">
        <v>626</v>
      </c>
      <c r="D3127" t="s">
        <v>625</v>
      </c>
      <c r="E3127" t="s">
        <v>624</v>
      </c>
      <c r="F3127" t="s">
        <v>623</v>
      </c>
      <c r="G3127">
        <v>2018</v>
      </c>
      <c r="H3127" s="6">
        <v>77373.181215994497</v>
      </c>
      <c r="I3127" s="5">
        <f t="shared" si="48"/>
        <v>3.6510082962181833E-2</v>
      </c>
    </row>
    <row r="3128" spans="1:9" x14ac:dyDescent="0.2">
      <c r="A3128" t="s">
        <v>436</v>
      </c>
      <c r="B3128" t="str">
        <f>_xlfn.XLOOKUP(A3128,'Country Code &amp; Info'!A:A,'Country Code &amp; Info'!B:B)</f>
        <v>Costa Rica</v>
      </c>
      <c r="C3128" t="s">
        <v>626</v>
      </c>
      <c r="D3128" t="s">
        <v>625</v>
      </c>
      <c r="E3128" t="s">
        <v>624</v>
      </c>
      <c r="F3128" t="s">
        <v>623</v>
      </c>
      <c r="G3128">
        <v>2019</v>
      </c>
      <c r="H3128" s="6">
        <v>80261.767370453905</v>
      </c>
      <c r="I3128" s="5">
        <f t="shared" si="48"/>
        <v>3.7333170344846511E-2</v>
      </c>
    </row>
    <row r="3129" spans="1:9" x14ac:dyDescent="0.2">
      <c r="A3129" t="s">
        <v>436</v>
      </c>
      <c r="B3129" t="str">
        <f>_xlfn.XLOOKUP(A3129,'Country Code &amp; Info'!A:A,'Country Code &amp; Info'!B:B)</f>
        <v>Costa Rica</v>
      </c>
      <c r="C3129" t="s">
        <v>626</v>
      </c>
      <c r="D3129" t="s">
        <v>625</v>
      </c>
      <c r="E3129" t="s">
        <v>624</v>
      </c>
      <c r="F3129" t="s">
        <v>623</v>
      </c>
      <c r="G3129">
        <v>2020</v>
      </c>
      <c r="H3129" s="6">
        <v>82940.850000000006</v>
      </c>
      <c r="I3129" s="5">
        <f t="shared" si="48"/>
        <v>3.337931268296912E-2</v>
      </c>
    </row>
    <row r="3130" spans="1:9" x14ac:dyDescent="0.2">
      <c r="A3130" t="s">
        <v>436</v>
      </c>
      <c r="B3130" t="str">
        <f>_xlfn.XLOOKUP(A3130,'Country Code &amp; Info'!A:A,'Country Code &amp; Info'!B:B)</f>
        <v>Costa Rica</v>
      </c>
      <c r="C3130" t="s">
        <v>626</v>
      </c>
      <c r="D3130" t="s">
        <v>625</v>
      </c>
      <c r="E3130" t="s">
        <v>624</v>
      </c>
      <c r="F3130" t="s">
        <v>623</v>
      </c>
      <c r="G3130">
        <v>2021</v>
      </c>
      <c r="H3130" s="6">
        <v>85721.2</v>
      </c>
      <c r="I3130" s="5">
        <f t="shared" si="48"/>
        <v>3.3522082303231615E-2</v>
      </c>
    </row>
    <row r="3131" spans="1:9" x14ac:dyDescent="0.2">
      <c r="A3131" t="s">
        <v>436</v>
      </c>
      <c r="B3131" t="str">
        <f>_xlfn.XLOOKUP(A3131,'Country Code &amp; Info'!A:A,'Country Code &amp; Info'!B:B)</f>
        <v>Costa Rica</v>
      </c>
      <c r="C3131" t="s">
        <v>626</v>
      </c>
      <c r="D3131" t="s">
        <v>625</v>
      </c>
      <c r="E3131" t="s">
        <v>624</v>
      </c>
      <c r="F3131" t="s">
        <v>623</v>
      </c>
      <c r="G3131">
        <v>2022</v>
      </c>
      <c r="H3131" s="6">
        <v>88658.03</v>
      </c>
      <c r="I3131" s="5">
        <f t="shared" si="48"/>
        <v>3.4260253006257457E-2</v>
      </c>
    </row>
    <row r="3132" spans="1:9" x14ac:dyDescent="0.2">
      <c r="A3132" t="s">
        <v>436</v>
      </c>
      <c r="B3132" t="str">
        <f>_xlfn.XLOOKUP(A3132,'Country Code &amp; Info'!A:A,'Country Code &amp; Info'!B:B)</f>
        <v>Costa Rica</v>
      </c>
      <c r="C3132" t="s">
        <v>626</v>
      </c>
      <c r="D3132" t="s">
        <v>625</v>
      </c>
      <c r="E3132" t="s">
        <v>624</v>
      </c>
      <c r="F3132" t="s">
        <v>623</v>
      </c>
      <c r="G3132">
        <v>2023</v>
      </c>
      <c r="H3132" s="6">
        <v>91710.48</v>
      </c>
      <c r="I3132" s="5">
        <f t="shared" si="48"/>
        <v>3.4429481458137401E-2</v>
      </c>
    </row>
    <row r="3133" spans="1:9" x14ac:dyDescent="0.2">
      <c r="A3133" t="s">
        <v>436</v>
      </c>
      <c r="B3133" t="str">
        <f>_xlfn.XLOOKUP(A3133,'Country Code &amp; Info'!A:A,'Country Code &amp; Info'!B:B)</f>
        <v>Costa Rica</v>
      </c>
      <c r="C3133" t="s">
        <v>626</v>
      </c>
      <c r="D3133" t="s">
        <v>625</v>
      </c>
      <c r="E3133" t="s">
        <v>624</v>
      </c>
      <c r="F3133" t="s">
        <v>623</v>
      </c>
      <c r="G3133">
        <v>2024</v>
      </c>
      <c r="H3133" s="6">
        <v>94835.76</v>
      </c>
      <c r="I3133" s="5">
        <f t="shared" si="48"/>
        <v>3.4077675746545077E-2</v>
      </c>
    </row>
    <row r="3134" spans="1:9" x14ac:dyDescent="0.2">
      <c r="A3134" t="s">
        <v>436</v>
      </c>
      <c r="B3134" t="str">
        <f>_xlfn.XLOOKUP(A3134,'Country Code &amp; Info'!A:A,'Country Code &amp; Info'!B:B)</f>
        <v>Costa Rica</v>
      </c>
      <c r="C3134" t="s">
        <v>626</v>
      </c>
      <c r="D3134" t="s">
        <v>625</v>
      </c>
      <c r="E3134" t="s">
        <v>624</v>
      </c>
      <c r="F3134" t="s">
        <v>623</v>
      </c>
      <c r="G3134">
        <v>2025</v>
      </c>
      <c r="H3134" s="6">
        <v>98029.26</v>
      </c>
      <c r="I3134" s="5">
        <f t="shared" si="48"/>
        <v>3.3674006513998433E-2</v>
      </c>
    </row>
    <row r="3135" spans="1:9" x14ac:dyDescent="0.2">
      <c r="A3135" t="s">
        <v>436</v>
      </c>
      <c r="B3135" t="str">
        <f>_xlfn.XLOOKUP(A3135,'Country Code &amp; Info'!A:A,'Country Code &amp; Info'!B:B)</f>
        <v>Costa Rica</v>
      </c>
      <c r="C3135" t="s">
        <v>626</v>
      </c>
      <c r="D3135" t="s">
        <v>625</v>
      </c>
      <c r="E3135" t="s">
        <v>624</v>
      </c>
      <c r="F3135" t="s">
        <v>623</v>
      </c>
      <c r="G3135">
        <v>2026</v>
      </c>
      <c r="H3135" s="6">
        <v>101283</v>
      </c>
      <c r="I3135" s="5">
        <f t="shared" si="48"/>
        <v>3.3191518532323938E-2</v>
      </c>
    </row>
    <row r="3136" spans="1:9" x14ac:dyDescent="0.2">
      <c r="A3136" t="s">
        <v>436</v>
      </c>
      <c r="B3136" t="str">
        <f>_xlfn.XLOOKUP(A3136,'Country Code &amp; Info'!A:A,'Country Code &amp; Info'!B:B)</f>
        <v>Costa Rica</v>
      </c>
      <c r="C3136" t="s">
        <v>626</v>
      </c>
      <c r="D3136" t="s">
        <v>625</v>
      </c>
      <c r="E3136" t="s">
        <v>624</v>
      </c>
      <c r="F3136" t="s">
        <v>623</v>
      </c>
      <c r="G3136">
        <v>2027</v>
      </c>
      <c r="H3136" s="6">
        <v>104584.9</v>
      </c>
      <c r="I3136" s="5">
        <f t="shared" si="48"/>
        <v>3.2600732600732485E-2</v>
      </c>
    </row>
    <row r="3137" spans="1:9" x14ac:dyDescent="0.2">
      <c r="A3137" t="s">
        <v>436</v>
      </c>
      <c r="B3137" t="str">
        <f>_xlfn.XLOOKUP(A3137,'Country Code &amp; Info'!A:A,'Country Code &amp; Info'!B:B)</f>
        <v>Costa Rica</v>
      </c>
      <c r="C3137" t="s">
        <v>626</v>
      </c>
      <c r="D3137" t="s">
        <v>625</v>
      </c>
      <c r="E3137" t="s">
        <v>624</v>
      </c>
      <c r="F3137" t="s">
        <v>623</v>
      </c>
      <c r="G3137">
        <v>2028</v>
      </c>
      <c r="H3137" s="6">
        <v>107930.5</v>
      </c>
      <c r="I3137" s="5">
        <f t="shared" si="48"/>
        <v>3.1989321594226405E-2</v>
      </c>
    </row>
    <row r="3138" spans="1:9" x14ac:dyDescent="0.2">
      <c r="A3138" t="s">
        <v>436</v>
      </c>
      <c r="B3138" t="str">
        <f>_xlfn.XLOOKUP(A3138,'Country Code &amp; Info'!A:A,'Country Code &amp; Info'!B:B)</f>
        <v>Costa Rica</v>
      </c>
      <c r="C3138" t="s">
        <v>626</v>
      </c>
      <c r="D3138" t="s">
        <v>625</v>
      </c>
      <c r="E3138" t="s">
        <v>624</v>
      </c>
      <c r="F3138" t="s">
        <v>623</v>
      </c>
      <c r="G3138">
        <v>2029</v>
      </c>
      <c r="H3138" s="6">
        <v>111317</v>
      </c>
      <c r="I3138" s="5">
        <f t="shared" si="48"/>
        <v>3.1376672951575424E-2</v>
      </c>
    </row>
    <row r="3139" spans="1:9" x14ac:dyDescent="0.2">
      <c r="A3139" t="s">
        <v>436</v>
      </c>
      <c r="B3139" t="str">
        <f>_xlfn.XLOOKUP(A3139,'Country Code &amp; Info'!A:A,'Country Code &amp; Info'!B:B)</f>
        <v>Costa Rica</v>
      </c>
      <c r="C3139" t="s">
        <v>626</v>
      </c>
      <c r="D3139" t="s">
        <v>625</v>
      </c>
      <c r="E3139" t="s">
        <v>624</v>
      </c>
      <c r="F3139" t="s">
        <v>623</v>
      </c>
      <c r="G3139">
        <v>2030</v>
      </c>
      <c r="H3139" s="6">
        <v>114741.8</v>
      </c>
      <c r="I3139" s="5">
        <f t="shared" ref="I3139:I3202" si="49">IF(A3139=A3138, H3139/H3138-1, 0)</f>
        <v>3.0766190249467806E-2</v>
      </c>
    </row>
    <row r="3140" spans="1:9" x14ac:dyDescent="0.2">
      <c r="A3140" t="s">
        <v>436</v>
      </c>
      <c r="B3140" t="str">
        <f>_xlfn.XLOOKUP(A3140,'Country Code &amp; Info'!A:A,'Country Code &amp; Info'!B:B)</f>
        <v>Costa Rica</v>
      </c>
      <c r="C3140" t="s">
        <v>626</v>
      </c>
      <c r="D3140" t="s">
        <v>625</v>
      </c>
      <c r="E3140" t="s">
        <v>624</v>
      </c>
      <c r="F3140" t="s">
        <v>623</v>
      </c>
      <c r="G3140">
        <v>2031</v>
      </c>
      <c r="H3140" s="6">
        <v>118202.9</v>
      </c>
      <c r="I3140" s="5">
        <f t="shared" si="49"/>
        <v>3.0164247031160274E-2</v>
      </c>
    </row>
    <row r="3141" spans="1:9" x14ac:dyDescent="0.2">
      <c r="A3141" t="s">
        <v>436</v>
      </c>
      <c r="B3141" t="str">
        <f>_xlfn.XLOOKUP(A3141,'Country Code &amp; Info'!A:A,'Country Code &amp; Info'!B:B)</f>
        <v>Costa Rica</v>
      </c>
      <c r="C3141" t="s">
        <v>626</v>
      </c>
      <c r="D3141" t="s">
        <v>625</v>
      </c>
      <c r="E3141" t="s">
        <v>624</v>
      </c>
      <c r="F3141" t="s">
        <v>623</v>
      </c>
      <c r="G3141">
        <v>2032</v>
      </c>
      <c r="H3141" s="6">
        <v>121705.7</v>
      </c>
      <c r="I3141" s="5">
        <f t="shared" si="49"/>
        <v>2.9633790710718699E-2</v>
      </c>
    </row>
    <row r="3142" spans="1:9" x14ac:dyDescent="0.2">
      <c r="A3142" t="s">
        <v>436</v>
      </c>
      <c r="B3142" t="str">
        <f>_xlfn.XLOOKUP(A3142,'Country Code &amp; Info'!A:A,'Country Code &amp; Info'!B:B)</f>
        <v>Costa Rica</v>
      </c>
      <c r="C3142" t="s">
        <v>626</v>
      </c>
      <c r="D3142" t="s">
        <v>625</v>
      </c>
      <c r="E3142" t="s">
        <v>624</v>
      </c>
      <c r="F3142" t="s">
        <v>623</v>
      </c>
      <c r="G3142">
        <v>2033</v>
      </c>
      <c r="H3142" s="6">
        <v>125248.3</v>
      </c>
      <c r="I3142" s="5">
        <f t="shared" si="49"/>
        <v>2.9107921814672588E-2</v>
      </c>
    </row>
    <row r="3143" spans="1:9" x14ac:dyDescent="0.2">
      <c r="A3143" t="s">
        <v>436</v>
      </c>
      <c r="B3143" t="str">
        <f>_xlfn.XLOOKUP(A3143,'Country Code &amp; Info'!A:A,'Country Code &amp; Info'!B:B)</f>
        <v>Costa Rica</v>
      </c>
      <c r="C3143" t="s">
        <v>626</v>
      </c>
      <c r="D3143" t="s">
        <v>625</v>
      </c>
      <c r="E3143" t="s">
        <v>624</v>
      </c>
      <c r="F3143" t="s">
        <v>623</v>
      </c>
      <c r="G3143">
        <v>2034</v>
      </c>
      <c r="H3143" s="6">
        <v>128828.4</v>
      </c>
      <c r="I3143" s="5">
        <f t="shared" si="49"/>
        <v>2.8584020701278856E-2</v>
      </c>
    </row>
    <row r="3144" spans="1:9" x14ac:dyDescent="0.2">
      <c r="A3144" t="s">
        <v>436</v>
      </c>
      <c r="B3144" t="str">
        <f>_xlfn.XLOOKUP(A3144,'Country Code &amp; Info'!A:A,'Country Code &amp; Info'!B:B)</f>
        <v>Costa Rica</v>
      </c>
      <c r="C3144" t="s">
        <v>626</v>
      </c>
      <c r="D3144" t="s">
        <v>625</v>
      </c>
      <c r="E3144" t="s">
        <v>624</v>
      </c>
      <c r="F3144" t="s">
        <v>623</v>
      </c>
      <c r="G3144">
        <v>2035</v>
      </c>
      <c r="H3144" s="6">
        <v>132443.6</v>
      </c>
      <c r="I3144" s="5">
        <f t="shared" si="49"/>
        <v>2.8062135367667551E-2</v>
      </c>
    </row>
    <row r="3145" spans="1:9" x14ac:dyDescent="0.2">
      <c r="A3145" t="s">
        <v>436</v>
      </c>
      <c r="B3145" t="str">
        <f>_xlfn.XLOOKUP(A3145,'Country Code &amp; Info'!A:A,'Country Code &amp; Info'!B:B)</f>
        <v>Costa Rica</v>
      </c>
      <c r="C3145" t="s">
        <v>626</v>
      </c>
      <c r="D3145" t="s">
        <v>625</v>
      </c>
      <c r="E3145" t="s">
        <v>624</v>
      </c>
      <c r="F3145" t="s">
        <v>623</v>
      </c>
      <c r="G3145">
        <v>2036</v>
      </c>
      <c r="H3145" s="6">
        <v>136091.5</v>
      </c>
      <c r="I3145" s="5">
        <f t="shared" si="49"/>
        <v>2.7543044737533551E-2</v>
      </c>
    </row>
    <row r="3146" spans="1:9" x14ac:dyDescent="0.2">
      <c r="A3146" t="s">
        <v>436</v>
      </c>
      <c r="B3146" t="str">
        <f>_xlfn.XLOOKUP(A3146,'Country Code &amp; Info'!A:A,'Country Code &amp; Info'!B:B)</f>
        <v>Costa Rica</v>
      </c>
      <c r="C3146" t="s">
        <v>626</v>
      </c>
      <c r="D3146" t="s">
        <v>625</v>
      </c>
      <c r="E3146" t="s">
        <v>624</v>
      </c>
      <c r="F3146" t="s">
        <v>623</v>
      </c>
      <c r="G3146">
        <v>2037</v>
      </c>
      <c r="H3146" s="6">
        <v>139758.29999999999</v>
      </c>
      <c r="I3146" s="5">
        <f t="shared" si="49"/>
        <v>2.6943637185276037E-2</v>
      </c>
    </row>
    <row r="3147" spans="1:9" x14ac:dyDescent="0.2">
      <c r="A3147" t="s">
        <v>436</v>
      </c>
      <c r="B3147" t="str">
        <f>_xlfn.XLOOKUP(A3147,'Country Code &amp; Info'!A:A,'Country Code &amp; Info'!B:B)</f>
        <v>Costa Rica</v>
      </c>
      <c r="C3147" t="s">
        <v>626</v>
      </c>
      <c r="D3147" t="s">
        <v>625</v>
      </c>
      <c r="E3147" t="s">
        <v>624</v>
      </c>
      <c r="F3147" t="s">
        <v>623</v>
      </c>
      <c r="G3147">
        <v>2038</v>
      </c>
      <c r="H3147" s="6">
        <v>143437.79999999999</v>
      </c>
      <c r="I3147" s="5">
        <f t="shared" si="49"/>
        <v>2.632759557035258E-2</v>
      </c>
    </row>
    <row r="3148" spans="1:9" x14ac:dyDescent="0.2">
      <c r="A3148" t="s">
        <v>436</v>
      </c>
      <c r="B3148" t="str">
        <f>_xlfn.XLOOKUP(A3148,'Country Code &amp; Info'!A:A,'Country Code &amp; Info'!B:B)</f>
        <v>Costa Rica</v>
      </c>
      <c r="C3148" t="s">
        <v>626</v>
      </c>
      <c r="D3148" t="s">
        <v>625</v>
      </c>
      <c r="E3148" t="s">
        <v>624</v>
      </c>
      <c r="F3148" t="s">
        <v>623</v>
      </c>
      <c r="G3148">
        <v>2039</v>
      </c>
      <c r="H3148" s="6">
        <v>147123.29999999999</v>
      </c>
      <c r="I3148" s="5">
        <f t="shared" si="49"/>
        <v>2.5694063907840237E-2</v>
      </c>
    </row>
    <row r="3149" spans="1:9" x14ac:dyDescent="0.2">
      <c r="A3149" t="s">
        <v>436</v>
      </c>
      <c r="B3149" t="str">
        <f>_xlfn.XLOOKUP(A3149,'Country Code &amp; Info'!A:A,'Country Code &amp; Info'!B:B)</f>
        <v>Costa Rica</v>
      </c>
      <c r="C3149" t="s">
        <v>626</v>
      </c>
      <c r="D3149" t="s">
        <v>625</v>
      </c>
      <c r="E3149" t="s">
        <v>624</v>
      </c>
      <c r="F3149" t="s">
        <v>623</v>
      </c>
      <c r="G3149">
        <v>2040</v>
      </c>
      <c r="H3149" s="6">
        <v>150809.20000000001</v>
      </c>
      <c r="I3149" s="5">
        <f t="shared" si="49"/>
        <v>2.5053135703182461E-2</v>
      </c>
    </row>
    <row r="3150" spans="1:9" x14ac:dyDescent="0.2">
      <c r="A3150" t="s">
        <v>436</v>
      </c>
      <c r="B3150" t="str">
        <f>_xlfn.XLOOKUP(A3150,'Country Code &amp; Info'!A:A,'Country Code &amp; Info'!B:B)</f>
        <v>Costa Rica</v>
      </c>
      <c r="C3150" t="s">
        <v>626</v>
      </c>
      <c r="D3150" t="s">
        <v>625</v>
      </c>
      <c r="E3150" t="s">
        <v>624</v>
      </c>
      <c r="F3150" t="s">
        <v>623</v>
      </c>
      <c r="G3150">
        <v>2041</v>
      </c>
      <c r="H3150" s="6">
        <v>154490.5</v>
      </c>
      <c r="I3150" s="5">
        <f t="shared" si="49"/>
        <v>2.441031449009734E-2</v>
      </c>
    </row>
    <row r="3151" spans="1:9" x14ac:dyDescent="0.2">
      <c r="A3151" t="s">
        <v>436</v>
      </c>
      <c r="B3151" t="str">
        <f>_xlfn.XLOOKUP(A3151,'Country Code &amp; Info'!A:A,'Country Code &amp; Info'!B:B)</f>
        <v>Costa Rica</v>
      </c>
      <c r="C3151" t="s">
        <v>626</v>
      </c>
      <c r="D3151" t="s">
        <v>625</v>
      </c>
      <c r="E3151" t="s">
        <v>624</v>
      </c>
      <c r="F3151" t="s">
        <v>623</v>
      </c>
      <c r="G3151">
        <v>2042</v>
      </c>
      <c r="H3151" s="6">
        <v>158161.1</v>
      </c>
      <c r="I3151" s="5">
        <f t="shared" si="49"/>
        <v>2.3759389735938496E-2</v>
      </c>
    </row>
    <row r="3152" spans="1:9" x14ac:dyDescent="0.2">
      <c r="A3152" t="s">
        <v>436</v>
      </c>
      <c r="B3152" t="str">
        <f>_xlfn.XLOOKUP(A3152,'Country Code &amp; Info'!A:A,'Country Code &amp; Info'!B:B)</f>
        <v>Costa Rica</v>
      </c>
      <c r="C3152" t="s">
        <v>626</v>
      </c>
      <c r="D3152" t="s">
        <v>625</v>
      </c>
      <c r="E3152" t="s">
        <v>624</v>
      </c>
      <c r="F3152" t="s">
        <v>623</v>
      </c>
      <c r="G3152">
        <v>2043</v>
      </c>
      <c r="H3152" s="6">
        <v>161815.29999999999</v>
      </c>
      <c r="I3152" s="5">
        <f t="shared" si="49"/>
        <v>2.3104290498738189E-2</v>
      </c>
    </row>
    <row r="3153" spans="1:9" x14ac:dyDescent="0.2">
      <c r="A3153" t="s">
        <v>436</v>
      </c>
      <c r="B3153" t="str">
        <f>_xlfn.XLOOKUP(A3153,'Country Code &amp; Info'!A:A,'Country Code &amp; Info'!B:B)</f>
        <v>Costa Rica</v>
      </c>
      <c r="C3153" t="s">
        <v>626</v>
      </c>
      <c r="D3153" t="s">
        <v>625</v>
      </c>
      <c r="E3153" t="s">
        <v>624</v>
      </c>
      <c r="F3153" t="s">
        <v>623</v>
      </c>
      <c r="G3153">
        <v>2044</v>
      </c>
      <c r="H3153" s="6">
        <v>165448.5</v>
      </c>
      <c r="I3153" s="5">
        <f t="shared" si="49"/>
        <v>2.2452759411502043E-2</v>
      </c>
    </row>
    <row r="3154" spans="1:9" x14ac:dyDescent="0.2">
      <c r="A3154" t="s">
        <v>436</v>
      </c>
      <c r="B3154" t="str">
        <f>_xlfn.XLOOKUP(A3154,'Country Code &amp; Info'!A:A,'Country Code &amp; Info'!B:B)</f>
        <v>Costa Rica</v>
      </c>
      <c r="C3154" t="s">
        <v>626</v>
      </c>
      <c r="D3154" t="s">
        <v>625</v>
      </c>
      <c r="E3154" t="s">
        <v>624</v>
      </c>
      <c r="F3154" t="s">
        <v>623</v>
      </c>
      <c r="G3154">
        <v>2045</v>
      </c>
      <c r="H3154" s="6">
        <v>169057.6</v>
      </c>
      <c r="I3154" s="5">
        <f t="shared" si="49"/>
        <v>2.181403880965993E-2</v>
      </c>
    </row>
    <row r="3155" spans="1:9" x14ac:dyDescent="0.2">
      <c r="A3155" t="s">
        <v>436</v>
      </c>
      <c r="B3155" t="str">
        <f>_xlfn.XLOOKUP(A3155,'Country Code &amp; Info'!A:A,'Country Code &amp; Info'!B:B)</f>
        <v>Costa Rica</v>
      </c>
      <c r="C3155" t="s">
        <v>626</v>
      </c>
      <c r="D3155" t="s">
        <v>625</v>
      </c>
      <c r="E3155" t="s">
        <v>624</v>
      </c>
      <c r="F3155" t="s">
        <v>623</v>
      </c>
      <c r="G3155">
        <v>2046</v>
      </c>
      <c r="H3155" s="6">
        <v>172640.7</v>
      </c>
      <c r="I3155" s="5">
        <f t="shared" si="49"/>
        <v>2.1194551442821785E-2</v>
      </c>
    </row>
    <row r="3156" spans="1:9" x14ac:dyDescent="0.2">
      <c r="A3156" t="s">
        <v>436</v>
      </c>
      <c r="B3156" t="str">
        <f>_xlfn.XLOOKUP(A3156,'Country Code &amp; Info'!A:A,'Country Code &amp; Info'!B:B)</f>
        <v>Costa Rica</v>
      </c>
      <c r="C3156" t="s">
        <v>626</v>
      </c>
      <c r="D3156" t="s">
        <v>625</v>
      </c>
      <c r="E3156" t="s">
        <v>624</v>
      </c>
      <c r="F3156" t="s">
        <v>623</v>
      </c>
      <c r="G3156">
        <v>2047</v>
      </c>
      <c r="H3156" s="6">
        <v>176193.5</v>
      </c>
      <c r="I3156" s="5">
        <f t="shared" si="49"/>
        <v>2.05791565951714E-2</v>
      </c>
    </row>
    <row r="3157" spans="1:9" x14ac:dyDescent="0.2">
      <c r="A3157" t="s">
        <v>436</v>
      </c>
      <c r="B3157" t="str">
        <f>_xlfn.XLOOKUP(A3157,'Country Code &amp; Info'!A:A,'Country Code &amp; Info'!B:B)</f>
        <v>Costa Rica</v>
      </c>
      <c r="C3157" t="s">
        <v>626</v>
      </c>
      <c r="D3157" t="s">
        <v>625</v>
      </c>
      <c r="E3157" t="s">
        <v>624</v>
      </c>
      <c r="F3157" t="s">
        <v>623</v>
      </c>
      <c r="G3157">
        <v>2048</v>
      </c>
      <c r="H3157" s="6">
        <v>179711.5</v>
      </c>
      <c r="I3157" s="5">
        <f t="shared" si="49"/>
        <v>1.9966684355552378E-2</v>
      </c>
    </row>
    <row r="3158" spans="1:9" x14ac:dyDescent="0.2">
      <c r="A3158" t="s">
        <v>436</v>
      </c>
      <c r="B3158" t="str">
        <f>_xlfn.XLOOKUP(A3158,'Country Code &amp; Info'!A:A,'Country Code &amp; Info'!B:B)</f>
        <v>Costa Rica</v>
      </c>
      <c r="C3158" t="s">
        <v>626</v>
      </c>
      <c r="D3158" t="s">
        <v>625</v>
      </c>
      <c r="E3158" t="s">
        <v>624</v>
      </c>
      <c r="F3158" t="s">
        <v>623</v>
      </c>
      <c r="G3158">
        <v>2049</v>
      </c>
      <c r="H3158" s="6">
        <v>183191.6</v>
      </c>
      <c r="I3158" s="5">
        <f t="shared" si="49"/>
        <v>1.9364926562852158E-2</v>
      </c>
    </row>
    <row r="3159" spans="1:9" x14ac:dyDescent="0.2">
      <c r="A3159" t="s">
        <v>436</v>
      </c>
      <c r="B3159" t="str">
        <f>_xlfn.XLOOKUP(A3159,'Country Code &amp; Info'!A:A,'Country Code &amp; Info'!B:B)</f>
        <v>Costa Rica</v>
      </c>
      <c r="C3159" t="s">
        <v>626</v>
      </c>
      <c r="D3159" t="s">
        <v>625</v>
      </c>
      <c r="E3159" t="s">
        <v>624</v>
      </c>
      <c r="F3159" t="s">
        <v>623</v>
      </c>
      <c r="G3159">
        <v>2050</v>
      </c>
      <c r="H3159" s="6">
        <v>186634</v>
      </c>
      <c r="I3159" s="5">
        <f t="shared" si="49"/>
        <v>1.8791254620845077E-2</v>
      </c>
    </row>
    <row r="3160" spans="1:9" x14ac:dyDescent="0.2">
      <c r="A3160" t="s">
        <v>436</v>
      </c>
      <c r="B3160" t="str">
        <f>_xlfn.XLOOKUP(A3160,'Country Code &amp; Info'!A:A,'Country Code &amp; Info'!B:B)</f>
        <v>Costa Rica</v>
      </c>
      <c r="C3160" t="s">
        <v>626</v>
      </c>
      <c r="D3160" t="s">
        <v>625</v>
      </c>
      <c r="E3160" t="s">
        <v>624</v>
      </c>
      <c r="F3160" t="s">
        <v>623</v>
      </c>
      <c r="G3160">
        <v>2051</v>
      </c>
      <c r="H3160" s="6">
        <v>190041.2</v>
      </c>
      <c r="I3160" s="5">
        <f t="shared" si="49"/>
        <v>1.8256051951948793E-2</v>
      </c>
    </row>
    <row r="3161" spans="1:9" x14ac:dyDescent="0.2">
      <c r="A3161" t="s">
        <v>436</v>
      </c>
      <c r="B3161" t="str">
        <f>_xlfn.XLOOKUP(A3161,'Country Code &amp; Info'!A:A,'Country Code &amp; Info'!B:B)</f>
        <v>Costa Rica</v>
      </c>
      <c r="C3161" t="s">
        <v>626</v>
      </c>
      <c r="D3161" t="s">
        <v>625</v>
      </c>
      <c r="E3161" t="s">
        <v>624</v>
      </c>
      <c r="F3161" t="s">
        <v>623</v>
      </c>
      <c r="G3161">
        <v>2052</v>
      </c>
      <c r="H3161" s="6">
        <v>193426.8</v>
      </c>
      <c r="I3161" s="5">
        <f t="shared" si="49"/>
        <v>1.7815084308034024E-2</v>
      </c>
    </row>
    <row r="3162" spans="1:9" x14ac:dyDescent="0.2">
      <c r="A3162" t="s">
        <v>436</v>
      </c>
      <c r="B3162" t="str">
        <f>_xlfn.XLOOKUP(A3162,'Country Code &amp; Info'!A:A,'Country Code &amp; Info'!B:B)</f>
        <v>Costa Rica</v>
      </c>
      <c r="C3162" t="s">
        <v>626</v>
      </c>
      <c r="D3162" t="s">
        <v>625</v>
      </c>
      <c r="E3162" t="s">
        <v>624</v>
      </c>
      <c r="F3162" t="s">
        <v>623</v>
      </c>
      <c r="G3162">
        <v>2053</v>
      </c>
      <c r="H3162" s="6">
        <v>196792.6</v>
      </c>
      <c r="I3162" s="5">
        <f t="shared" si="49"/>
        <v>1.7400897910734292E-2</v>
      </c>
    </row>
    <row r="3163" spans="1:9" x14ac:dyDescent="0.2">
      <c r="A3163" t="s">
        <v>436</v>
      </c>
      <c r="B3163" t="str">
        <f>_xlfn.XLOOKUP(A3163,'Country Code &amp; Info'!A:A,'Country Code &amp; Info'!B:B)</f>
        <v>Costa Rica</v>
      </c>
      <c r="C3163" t="s">
        <v>626</v>
      </c>
      <c r="D3163" t="s">
        <v>625</v>
      </c>
      <c r="E3163" t="s">
        <v>624</v>
      </c>
      <c r="F3163" t="s">
        <v>623</v>
      </c>
      <c r="G3163">
        <v>2054</v>
      </c>
      <c r="H3163" s="6">
        <v>200142.9</v>
      </c>
      <c r="I3163" s="5">
        <f t="shared" si="49"/>
        <v>1.7024522263540343E-2</v>
      </c>
    </row>
    <row r="3164" spans="1:9" x14ac:dyDescent="0.2">
      <c r="A3164" t="s">
        <v>436</v>
      </c>
      <c r="B3164" t="str">
        <f>_xlfn.XLOOKUP(A3164,'Country Code &amp; Info'!A:A,'Country Code &amp; Info'!B:B)</f>
        <v>Costa Rica</v>
      </c>
      <c r="C3164" t="s">
        <v>626</v>
      </c>
      <c r="D3164" t="s">
        <v>625</v>
      </c>
      <c r="E3164" t="s">
        <v>624</v>
      </c>
      <c r="F3164" t="s">
        <v>623</v>
      </c>
      <c r="G3164">
        <v>2055</v>
      </c>
      <c r="H3164" s="6">
        <v>203484.6</v>
      </c>
      <c r="I3164" s="5">
        <f t="shared" si="49"/>
        <v>1.6696570300520408E-2</v>
      </c>
    </row>
    <row r="3165" spans="1:9" x14ac:dyDescent="0.2">
      <c r="A3165" t="s">
        <v>436</v>
      </c>
      <c r="B3165" t="str">
        <f>_xlfn.XLOOKUP(A3165,'Country Code &amp; Info'!A:A,'Country Code &amp; Info'!B:B)</f>
        <v>Costa Rica</v>
      </c>
      <c r="C3165" t="s">
        <v>626</v>
      </c>
      <c r="D3165" t="s">
        <v>625</v>
      </c>
      <c r="E3165" t="s">
        <v>624</v>
      </c>
      <c r="F3165" t="s">
        <v>623</v>
      </c>
      <c r="G3165">
        <v>2056</v>
      </c>
      <c r="H3165" s="6">
        <v>206826.3</v>
      </c>
      <c r="I3165" s="5">
        <f t="shared" si="49"/>
        <v>1.6422372995302803E-2</v>
      </c>
    </row>
    <row r="3166" spans="1:9" x14ac:dyDescent="0.2">
      <c r="A3166" t="s">
        <v>436</v>
      </c>
      <c r="B3166" t="str">
        <f>_xlfn.XLOOKUP(A3166,'Country Code &amp; Info'!A:A,'Country Code &amp; Info'!B:B)</f>
        <v>Costa Rica</v>
      </c>
      <c r="C3166" t="s">
        <v>626</v>
      </c>
      <c r="D3166" t="s">
        <v>625</v>
      </c>
      <c r="E3166" t="s">
        <v>624</v>
      </c>
      <c r="F3166" t="s">
        <v>623</v>
      </c>
      <c r="G3166">
        <v>2057</v>
      </c>
      <c r="H3166" s="6">
        <v>210159.5</v>
      </c>
      <c r="I3166" s="5">
        <f t="shared" si="49"/>
        <v>1.6115938833697774E-2</v>
      </c>
    </row>
    <row r="3167" spans="1:9" x14ac:dyDescent="0.2">
      <c r="A3167" t="s">
        <v>436</v>
      </c>
      <c r="B3167" t="str">
        <f>_xlfn.XLOOKUP(A3167,'Country Code &amp; Info'!A:A,'Country Code &amp; Info'!B:B)</f>
        <v>Costa Rica</v>
      </c>
      <c r="C3167" t="s">
        <v>626</v>
      </c>
      <c r="D3167" t="s">
        <v>625</v>
      </c>
      <c r="E3167" t="s">
        <v>624</v>
      </c>
      <c r="F3167" t="s">
        <v>623</v>
      </c>
      <c r="G3167">
        <v>2058</v>
      </c>
      <c r="H3167" s="6">
        <v>213487.1</v>
      </c>
      <c r="I3167" s="5">
        <f t="shared" si="49"/>
        <v>1.583368822251674E-2</v>
      </c>
    </row>
    <row r="3168" spans="1:9" x14ac:dyDescent="0.2">
      <c r="A3168" t="s">
        <v>436</v>
      </c>
      <c r="B3168" t="str">
        <f>_xlfn.XLOOKUP(A3168,'Country Code &amp; Info'!A:A,'Country Code &amp; Info'!B:B)</f>
        <v>Costa Rica</v>
      </c>
      <c r="C3168" t="s">
        <v>626</v>
      </c>
      <c r="D3168" t="s">
        <v>625</v>
      </c>
      <c r="E3168" t="s">
        <v>624</v>
      </c>
      <c r="F3168" t="s">
        <v>623</v>
      </c>
      <c r="G3168">
        <v>2059</v>
      </c>
      <c r="H3168" s="6">
        <v>216812</v>
      </c>
      <c r="I3168" s="5">
        <f t="shared" si="49"/>
        <v>1.5574243127570719E-2</v>
      </c>
    </row>
    <row r="3169" spans="1:9" x14ac:dyDescent="0.2">
      <c r="A3169" t="s">
        <v>436</v>
      </c>
      <c r="B3169" t="str">
        <f>_xlfn.XLOOKUP(A3169,'Country Code &amp; Info'!A:A,'Country Code &amp; Info'!B:B)</f>
        <v>Costa Rica</v>
      </c>
      <c r="C3169" t="s">
        <v>626</v>
      </c>
      <c r="D3169" t="s">
        <v>625</v>
      </c>
      <c r="E3169" t="s">
        <v>624</v>
      </c>
      <c r="F3169" t="s">
        <v>623</v>
      </c>
      <c r="G3169">
        <v>2060</v>
      </c>
      <c r="H3169" s="6">
        <v>220139.3</v>
      </c>
      <c r="I3169" s="5">
        <f t="shared" si="49"/>
        <v>1.5346475287345562E-2</v>
      </c>
    </row>
    <row r="3170" spans="1:9" x14ac:dyDescent="0.2">
      <c r="A3170" t="s">
        <v>242</v>
      </c>
      <c r="B3170" t="str">
        <f>_xlfn.XLOOKUP(A3170,'Country Code &amp; Info'!A:A,'Country Code &amp; Info'!B:B)</f>
        <v>Latvia</v>
      </c>
      <c r="C3170" t="s">
        <v>626</v>
      </c>
      <c r="D3170" t="s">
        <v>625</v>
      </c>
      <c r="E3170" t="s">
        <v>624</v>
      </c>
      <c r="F3170" t="s">
        <v>623</v>
      </c>
      <c r="G3170">
        <v>1995</v>
      </c>
      <c r="H3170" s="6">
        <v>19821.741344098598</v>
      </c>
      <c r="I3170" s="5">
        <f t="shared" si="49"/>
        <v>0</v>
      </c>
    </row>
    <row r="3171" spans="1:9" x14ac:dyDescent="0.2">
      <c r="A3171" t="s">
        <v>242</v>
      </c>
      <c r="B3171" t="str">
        <f>_xlfn.XLOOKUP(A3171,'Country Code &amp; Info'!A:A,'Country Code &amp; Info'!B:B)</f>
        <v>Latvia</v>
      </c>
      <c r="C3171" t="s">
        <v>626</v>
      </c>
      <c r="D3171" t="s">
        <v>625</v>
      </c>
      <c r="E3171" t="s">
        <v>624</v>
      </c>
      <c r="F3171" t="s">
        <v>623</v>
      </c>
      <c r="G3171">
        <v>1996</v>
      </c>
      <c r="H3171" s="6">
        <v>20289.333818866398</v>
      </c>
      <c r="I3171" s="5">
        <f t="shared" si="49"/>
        <v>2.3589878742263704E-2</v>
      </c>
    </row>
    <row r="3172" spans="1:9" x14ac:dyDescent="0.2">
      <c r="A3172" t="s">
        <v>242</v>
      </c>
      <c r="B3172" t="str">
        <f>_xlfn.XLOOKUP(A3172,'Country Code &amp; Info'!A:A,'Country Code &amp; Info'!B:B)</f>
        <v>Latvia</v>
      </c>
      <c r="C3172" t="s">
        <v>626</v>
      </c>
      <c r="D3172" t="s">
        <v>625</v>
      </c>
      <c r="E3172" t="s">
        <v>624</v>
      </c>
      <c r="F3172" t="s">
        <v>623</v>
      </c>
      <c r="G3172">
        <v>1997</v>
      </c>
      <c r="H3172" s="6">
        <v>22110.127390822101</v>
      </c>
      <c r="I3172" s="5">
        <f t="shared" si="49"/>
        <v>8.9741417249619371E-2</v>
      </c>
    </row>
    <row r="3173" spans="1:9" x14ac:dyDescent="0.2">
      <c r="A3173" t="s">
        <v>242</v>
      </c>
      <c r="B3173" t="str">
        <f>_xlfn.XLOOKUP(A3173,'Country Code &amp; Info'!A:A,'Country Code &amp; Info'!B:B)</f>
        <v>Latvia</v>
      </c>
      <c r="C3173" t="s">
        <v>626</v>
      </c>
      <c r="D3173" t="s">
        <v>625</v>
      </c>
      <c r="E3173" t="s">
        <v>624</v>
      </c>
      <c r="F3173" t="s">
        <v>623</v>
      </c>
      <c r="G3173">
        <v>1998</v>
      </c>
      <c r="H3173" s="6">
        <v>23552.101021686802</v>
      </c>
      <c r="I3173" s="5">
        <f t="shared" si="49"/>
        <v>6.5217789358521072E-2</v>
      </c>
    </row>
    <row r="3174" spans="1:9" x14ac:dyDescent="0.2">
      <c r="A3174" t="s">
        <v>242</v>
      </c>
      <c r="B3174" t="str">
        <f>_xlfn.XLOOKUP(A3174,'Country Code &amp; Info'!A:A,'Country Code &amp; Info'!B:B)</f>
        <v>Latvia</v>
      </c>
      <c r="C3174" t="s">
        <v>626</v>
      </c>
      <c r="D3174" t="s">
        <v>625</v>
      </c>
      <c r="E3174" t="s">
        <v>624</v>
      </c>
      <c r="F3174" t="s">
        <v>623</v>
      </c>
      <c r="G3174">
        <v>1999</v>
      </c>
      <c r="H3174" s="6">
        <v>24168.9198029205</v>
      </c>
      <c r="I3174" s="5">
        <f t="shared" si="49"/>
        <v>2.6189543797631165E-2</v>
      </c>
    </row>
    <row r="3175" spans="1:9" x14ac:dyDescent="0.2">
      <c r="A3175" t="s">
        <v>242</v>
      </c>
      <c r="B3175" t="str">
        <f>_xlfn.XLOOKUP(A3175,'Country Code &amp; Info'!A:A,'Country Code &amp; Info'!B:B)</f>
        <v>Latvia</v>
      </c>
      <c r="C3175" t="s">
        <v>626</v>
      </c>
      <c r="D3175" t="s">
        <v>625</v>
      </c>
      <c r="E3175" t="s">
        <v>624</v>
      </c>
      <c r="F3175" t="s">
        <v>623</v>
      </c>
      <c r="G3175">
        <v>2000</v>
      </c>
      <c r="H3175" s="6">
        <v>25475.701148952299</v>
      </c>
      <c r="I3175" s="5">
        <f t="shared" si="49"/>
        <v>5.4068669873855502E-2</v>
      </c>
    </row>
    <row r="3176" spans="1:9" x14ac:dyDescent="0.2">
      <c r="A3176" t="s">
        <v>242</v>
      </c>
      <c r="B3176" t="str">
        <f>_xlfn.XLOOKUP(A3176,'Country Code &amp; Info'!A:A,'Country Code &amp; Info'!B:B)</f>
        <v>Latvia</v>
      </c>
      <c r="C3176" t="s">
        <v>626</v>
      </c>
      <c r="D3176" t="s">
        <v>625</v>
      </c>
      <c r="E3176" t="s">
        <v>624</v>
      </c>
      <c r="F3176" t="s">
        <v>623</v>
      </c>
      <c r="G3176">
        <v>2001</v>
      </c>
      <c r="H3176" s="6">
        <v>27121.758923956</v>
      </c>
      <c r="I3176" s="5">
        <f t="shared" si="49"/>
        <v>6.4612854632713157E-2</v>
      </c>
    </row>
    <row r="3177" spans="1:9" x14ac:dyDescent="0.2">
      <c r="A3177" t="s">
        <v>242</v>
      </c>
      <c r="B3177" t="str">
        <f>_xlfn.XLOOKUP(A3177,'Country Code &amp; Info'!A:A,'Country Code &amp; Info'!B:B)</f>
        <v>Latvia</v>
      </c>
      <c r="C3177" t="s">
        <v>626</v>
      </c>
      <c r="D3177" t="s">
        <v>625</v>
      </c>
      <c r="E3177" t="s">
        <v>624</v>
      </c>
      <c r="F3177" t="s">
        <v>623</v>
      </c>
      <c r="G3177">
        <v>2002</v>
      </c>
      <c r="H3177" s="6">
        <v>29048.221753247301</v>
      </c>
      <c r="I3177" s="5">
        <f t="shared" si="49"/>
        <v>7.1030158283344358E-2</v>
      </c>
    </row>
    <row r="3178" spans="1:9" x14ac:dyDescent="0.2">
      <c r="A3178" t="s">
        <v>242</v>
      </c>
      <c r="B3178" t="str">
        <f>_xlfn.XLOOKUP(A3178,'Country Code &amp; Info'!A:A,'Country Code &amp; Info'!B:B)</f>
        <v>Latvia</v>
      </c>
      <c r="C3178" t="s">
        <v>626</v>
      </c>
      <c r="D3178" t="s">
        <v>625</v>
      </c>
      <c r="E3178" t="s">
        <v>624</v>
      </c>
      <c r="F3178" t="s">
        <v>623</v>
      </c>
      <c r="G3178">
        <v>2003</v>
      </c>
      <c r="H3178" s="6">
        <v>31497.188326603999</v>
      </c>
      <c r="I3178" s="5">
        <f t="shared" si="49"/>
        <v>8.4306936037588098E-2</v>
      </c>
    </row>
    <row r="3179" spans="1:9" x14ac:dyDescent="0.2">
      <c r="A3179" t="s">
        <v>242</v>
      </c>
      <c r="B3179" t="str">
        <f>_xlfn.XLOOKUP(A3179,'Country Code &amp; Info'!A:A,'Country Code &amp; Info'!B:B)</f>
        <v>Latvia</v>
      </c>
      <c r="C3179" t="s">
        <v>626</v>
      </c>
      <c r="D3179" t="s">
        <v>625</v>
      </c>
      <c r="E3179" t="s">
        <v>624</v>
      </c>
      <c r="F3179" t="s">
        <v>623</v>
      </c>
      <c r="G3179">
        <v>2004</v>
      </c>
      <c r="H3179" s="6">
        <v>34122.6539405152</v>
      </c>
      <c r="I3179" s="5">
        <f t="shared" si="49"/>
        <v>8.3355555000241388E-2</v>
      </c>
    </row>
    <row r="3180" spans="1:9" x14ac:dyDescent="0.2">
      <c r="A3180" t="s">
        <v>242</v>
      </c>
      <c r="B3180" t="str">
        <f>_xlfn.XLOOKUP(A3180,'Country Code &amp; Info'!A:A,'Country Code &amp; Info'!B:B)</f>
        <v>Latvia</v>
      </c>
      <c r="C3180" t="s">
        <v>626</v>
      </c>
      <c r="D3180" t="s">
        <v>625</v>
      </c>
      <c r="E3180" t="s">
        <v>624</v>
      </c>
      <c r="F3180" t="s">
        <v>623</v>
      </c>
      <c r="G3180">
        <v>2005</v>
      </c>
      <c r="H3180" s="6">
        <v>37772.769593692501</v>
      </c>
      <c r="I3180" s="5">
        <f t="shared" si="49"/>
        <v>0.10697045017484319</v>
      </c>
    </row>
    <row r="3181" spans="1:9" x14ac:dyDescent="0.2">
      <c r="A3181" t="s">
        <v>242</v>
      </c>
      <c r="B3181" t="str">
        <f>_xlfn.XLOOKUP(A3181,'Country Code &amp; Info'!A:A,'Country Code &amp; Info'!B:B)</f>
        <v>Latvia</v>
      </c>
      <c r="C3181" t="s">
        <v>626</v>
      </c>
      <c r="D3181" t="s">
        <v>625</v>
      </c>
      <c r="E3181" t="s">
        <v>624</v>
      </c>
      <c r="F3181" t="s">
        <v>623</v>
      </c>
      <c r="G3181">
        <v>2006</v>
      </c>
      <c r="H3181" s="6">
        <v>42263.718168112697</v>
      </c>
      <c r="I3181" s="5">
        <f t="shared" si="49"/>
        <v>0.11889381220195516</v>
      </c>
    </row>
    <row r="3182" spans="1:9" x14ac:dyDescent="0.2">
      <c r="A3182" t="s">
        <v>242</v>
      </c>
      <c r="B3182" t="str">
        <f>_xlfn.XLOOKUP(A3182,'Country Code &amp; Info'!A:A,'Country Code &amp; Info'!B:B)</f>
        <v>Latvia</v>
      </c>
      <c r="C3182" t="s">
        <v>626</v>
      </c>
      <c r="D3182" t="s">
        <v>625</v>
      </c>
      <c r="E3182" t="s">
        <v>624</v>
      </c>
      <c r="F3182" t="s">
        <v>623</v>
      </c>
      <c r="G3182">
        <v>2007</v>
      </c>
      <c r="H3182" s="6">
        <v>46481.335213279701</v>
      </c>
      <c r="I3182" s="5">
        <f t="shared" si="49"/>
        <v>9.9792853728357667E-2</v>
      </c>
    </row>
    <row r="3183" spans="1:9" x14ac:dyDescent="0.2">
      <c r="A3183" t="s">
        <v>242</v>
      </c>
      <c r="B3183" t="str">
        <f>_xlfn.XLOOKUP(A3183,'Country Code &amp; Info'!A:A,'Country Code &amp; Info'!B:B)</f>
        <v>Latvia</v>
      </c>
      <c r="C3183" t="s">
        <v>626</v>
      </c>
      <c r="D3183" t="s">
        <v>625</v>
      </c>
      <c r="E3183" t="s">
        <v>624</v>
      </c>
      <c r="F3183" t="s">
        <v>623</v>
      </c>
      <c r="G3183">
        <v>2008</v>
      </c>
      <c r="H3183" s="6">
        <v>44832.340754001103</v>
      </c>
      <c r="I3183" s="5">
        <f t="shared" si="49"/>
        <v>-3.5476486458751344E-2</v>
      </c>
    </row>
    <row r="3184" spans="1:9" x14ac:dyDescent="0.2">
      <c r="A3184" t="s">
        <v>242</v>
      </c>
      <c r="B3184" t="str">
        <f>_xlfn.XLOOKUP(A3184,'Country Code &amp; Info'!A:A,'Country Code &amp; Info'!B:B)</f>
        <v>Latvia</v>
      </c>
      <c r="C3184" t="s">
        <v>626</v>
      </c>
      <c r="D3184" t="s">
        <v>625</v>
      </c>
      <c r="E3184" t="s">
        <v>624</v>
      </c>
      <c r="F3184" t="s">
        <v>623</v>
      </c>
      <c r="G3184">
        <v>2009</v>
      </c>
      <c r="H3184" s="6">
        <v>38375.726978541097</v>
      </c>
      <c r="I3184" s="5">
        <f t="shared" si="49"/>
        <v>-0.14401687859413803</v>
      </c>
    </row>
    <row r="3185" spans="1:9" x14ac:dyDescent="0.2">
      <c r="A3185" t="s">
        <v>242</v>
      </c>
      <c r="B3185" t="str">
        <f>_xlfn.XLOOKUP(A3185,'Country Code &amp; Info'!A:A,'Country Code &amp; Info'!B:B)</f>
        <v>Latvia</v>
      </c>
      <c r="C3185" t="s">
        <v>626</v>
      </c>
      <c r="D3185" t="s">
        <v>625</v>
      </c>
      <c r="E3185" t="s">
        <v>624</v>
      </c>
      <c r="F3185" t="s">
        <v>623</v>
      </c>
      <c r="G3185">
        <v>2010</v>
      </c>
      <c r="H3185" s="6">
        <v>36863.468156013201</v>
      </c>
      <c r="I3185" s="5">
        <f t="shared" si="49"/>
        <v>-3.9406649504607927E-2</v>
      </c>
    </row>
    <row r="3186" spans="1:9" x14ac:dyDescent="0.2">
      <c r="A3186" t="s">
        <v>242</v>
      </c>
      <c r="B3186" t="str">
        <f>_xlfn.XLOOKUP(A3186,'Country Code &amp; Info'!A:A,'Country Code &amp; Info'!B:B)</f>
        <v>Latvia</v>
      </c>
      <c r="C3186" t="s">
        <v>626</v>
      </c>
      <c r="D3186" t="s">
        <v>625</v>
      </c>
      <c r="E3186" t="s">
        <v>624</v>
      </c>
      <c r="F3186" t="s">
        <v>623</v>
      </c>
      <c r="G3186">
        <v>2011</v>
      </c>
      <c r="H3186" s="6">
        <v>39215.731709607098</v>
      </c>
      <c r="I3186" s="5">
        <f t="shared" si="49"/>
        <v>6.3810153283426096E-2</v>
      </c>
    </row>
    <row r="3187" spans="1:9" x14ac:dyDescent="0.2">
      <c r="A3187" t="s">
        <v>242</v>
      </c>
      <c r="B3187" t="str">
        <f>_xlfn.XLOOKUP(A3187,'Country Code &amp; Info'!A:A,'Country Code &amp; Info'!B:B)</f>
        <v>Latvia</v>
      </c>
      <c r="C3187" t="s">
        <v>626</v>
      </c>
      <c r="D3187" t="s">
        <v>625</v>
      </c>
      <c r="E3187" t="s">
        <v>624</v>
      </c>
      <c r="F3187" t="s">
        <v>623</v>
      </c>
      <c r="G3187">
        <v>2012</v>
      </c>
      <c r="H3187" s="6">
        <v>40797.9366384901</v>
      </c>
      <c r="I3187" s="5">
        <f t="shared" si="49"/>
        <v>4.0346178941636168E-2</v>
      </c>
    </row>
    <row r="3188" spans="1:9" x14ac:dyDescent="0.2">
      <c r="A3188" t="s">
        <v>242</v>
      </c>
      <c r="B3188" t="str">
        <f>_xlfn.XLOOKUP(A3188,'Country Code &amp; Info'!A:A,'Country Code &amp; Info'!B:B)</f>
        <v>Latvia</v>
      </c>
      <c r="C3188" t="s">
        <v>626</v>
      </c>
      <c r="D3188" t="s">
        <v>625</v>
      </c>
      <c r="E3188" t="s">
        <v>624</v>
      </c>
      <c r="F3188" t="s">
        <v>623</v>
      </c>
      <c r="G3188">
        <v>2013</v>
      </c>
      <c r="H3188" s="6">
        <v>41789.265894807599</v>
      </c>
      <c r="I3188" s="5">
        <f t="shared" si="49"/>
        <v>2.4298514532772764E-2</v>
      </c>
    </row>
    <row r="3189" spans="1:9" x14ac:dyDescent="0.2">
      <c r="A3189" t="s">
        <v>242</v>
      </c>
      <c r="B3189" t="str">
        <f>_xlfn.XLOOKUP(A3189,'Country Code &amp; Info'!A:A,'Country Code &amp; Info'!B:B)</f>
        <v>Latvia</v>
      </c>
      <c r="C3189" t="s">
        <v>626</v>
      </c>
      <c r="D3189" t="s">
        <v>625</v>
      </c>
      <c r="E3189" t="s">
        <v>624</v>
      </c>
      <c r="F3189" t="s">
        <v>623</v>
      </c>
      <c r="G3189">
        <v>2014</v>
      </c>
      <c r="H3189" s="6">
        <v>42565.812351747802</v>
      </c>
      <c r="I3189" s="5">
        <f t="shared" si="49"/>
        <v>1.858243834421347E-2</v>
      </c>
    </row>
    <row r="3190" spans="1:9" x14ac:dyDescent="0.2">
      <c r="A3190" t="s">
        <v>242</v>
      </c>
      <c r="B3190" t="str">
        <f>_xlfn.XLOOKUP(A3190,'Country Code &amp; Info'!A:A,'Country Code &amp; Info'!B:B)</f>
        <v>Latvia</v>
      </c>
      <c r="C3190" t="s">
        <v>626</v>
      </c>
      <c r="D3190" t="s">
        <v>625</v>
      </c>
      <c r="E3190" t="s">
        <v>624</v>
      </c>
      <c r="F3190" t="s">
        <v>623</v>
      </c>
      <c r="G3190">
        <v>2015</v>
      </c>
      <c r="H3190" s="6">
        <v>43830.744405564998</v>
      </c>
      <c r="I3190" s="5">
        <f t="shared" si="49"/>
        <v>2.9717089465232771E-2</v>
      </c>
    </row>
    <row r="3191" spans="1:9" x14ac:dyDescent="0.2">
      <c r="A3191" t="s">
        <v>242</v>
      </c>
      <c r="B3191" t="str">
        <f>_xlfn.XLOOKUP(A3191,'Country Code &amp; Info'!A:A,'Country Code &amp; Info'!B:B)</f>
        <v>Latvia</v>
      </c>
      <c r="C3191" t="s">
        <v>626</v>
      </c>
      <c r="D3191" t="s">
        <v>625</v>
      </c>
      <c r="E3191" t="s">
        <v>624</v>
      </c>
      <c r="F3191" t="s">
        <v>623</v>
      </c>
      <c r="G3191">
        <v>2016</v>
      </c>
      <c r="H3191" s="6">
        <v>44798.888447054102</v>
      </c>
      <c r="I3191" s="5">
        <f t="shared" si="49"/>
        <v>2.2088240905308032E-2</v>
      </c>
    </row>
    <row r="3192" spans="1:9" x14ac:dyDescent="0.2">
      <c r="A3192" t="s">
        <v>242</v>
      </c>
      <c r="B3192" t="str">
        <f>_xlfn.XLOOKUP(A3192,'Country Code &amp; Info'!A:A,'Country Code &amp; Info'!B:B)</f>
        <v>Latvia</v>
      </c>
      <c r="C3192" t="s">
        <v>626</v>
      </c>
      <c r="D3192" t="s">
        <v>625</v>
      </c>
      <c r="E3192" t="s">
        <v>624</v>
      </c>
      <c r="F3192" t="s">
        <v>623</v>
      </c>
      <c r="G3192">
        <v>2017</v>
      </c>
      <c r="H3192" s="6">
        <v>46836.9411686678</v>
      </c>
      <c r="I3192" s="5">
        <f t="shared" si="49"/>
        <v>4.5493377006940339E-2</v>
      </c>
    </row>
    <row r="3193" spans="1:9" x14ac:dyDescent="0.2">
      <c r="A3193" t="s">
        <v>242</v>
      </c>
      <c r="B3193" t="str">
        <f>_xlfn.XLOOKUP(A3193,'Country Code &amp; Info'!A:A,'Country Code &amp; Info'!B:B)</f>
        <v>Latvia</v>
      </c>
      <c r="C3193" t="s">
        <v>626</v>
      </c>
      <c r="D3193" t="s">
        <v>625</v>
      </c>
      <c r="E3193" t="s">
        <v>624</v>
      </c>
      <c r="F3193" t="s">
        <v>623</v>
      </c>
      <c r="G3193">
        <v>2018</v>
      </c>
      <c r="H3193" s="6">
        <v>48766.619430039304</v>
      </c>
      <c r="I3193" s="5">
        <f t="shared" si="49"/>
        <v>4.1199920687015057E-2</v>
      </c>
    </row>
    <row r="3194" spans="1:9" x14ac:dyDescent="0.2">
      <c r="A3194" t="s">
        <v>242</v>
      </c>
      <c r="B3194" t="str">
        <f>_xlfn.XLOOKUP(A3194,'Country Code &amp; Info'!A:A,'Country Code &amp; Info'!B:B)</f>
        <v>Latvia</v>
      </c>
      <c r="C3194" t="s">
        <v>626</v>
      </c>
      <c r="D3194" t="s">
        <v>625</v>
      </c>
      <c r="E3194" t="s">
        <v>624</v>
      </c>
      <c r="F3194" t="s">
        <v>623</v>
      </c>
      <c r="G3194">
        <v>2019</v>
      </c>
      <c r="H3194" s="6">
        <v>50499.646732031302</v>
      </c>
      <c r="I3194" s="5">
        <f t="shared" si="49"/>
        <v>3.5537162966118752E-2</v>
      </c>
    </row>
    <row r="3195" spans="1:9" x14ac:dyDescent="0.2">
      <c r="A3195" t="s">
        <v>242</v>
      </c>
      <c r="B3195" t="str">
        <f>_xlfn.XLOOKUP(A3195,'Country Code &amp; Info'!A:A,'Country Code &amp; Info'!B:B)</f>
        <v>Latvia</v>
      </c>
      <c r="C3195" t="s">
        <v>626</v>
      </c>
      <c r="D3195" t="s">
        <v>625</v>
      </c>
      <c r="E3195" t="s">
        <v>624</v>
      </c>
      <c r="F3195" t="s">
        <v>623</v>
      </c>
      <c r="G3195">
        <v>2020</v>
      </c>
      <c r="H3195" s="6">
        <v>51911.12</v>
      </c>
      <c r="I3195" s="5">
        <f t="shared" si="49"/>
        <v>2.7950161225057002E-2</v>
      </c>
    </row>
    <row r="3196" spans="1:9" x14ac:dyDescent="0.2">
      <c r="A3196" t="s">
        <v>242</v>
      </c>
      <c r="B3196" t="str">
        <f>_xlfn.XLOOKUP(A3196,'Country Code &amp; Info'!A:A,'Country Code &amp; Info'!B:B)</f>
        <v>Latvia</v>
      </c>
      <c r="C3196" t="s">
        <v>626</v>
      </c>
      <c r="D3196" t="s">
        <v>625</v>
      </c>
      <c r="E3196" t="s">
        <v>624</v>
      </c>
      <c r="F3196" t="s">
        <v>623</v>
      </c>
      <c r="G3196">
        <v>2021</v>
      </c>
      <c r="H3196" s="6">
        <v>53184.02</v>
      </c>
      <c r="I3196" s="5">
        <f t="shared" si="49"/>
        <v>2.4520757787541259E-2</v>
      </c>
    </row>
    <row r="3197" spans="1:9" x14ac:dyDescent="0.2">
      <c r="A3197" t="s">
        <v>242</v>
      </c>
      <c r="B3197" t="str">
        <f>_xlfn.XLOOKUP(A3197,'Country Code &amp; Info'!A:A,'Country Code &amp; Info'!B:B)</f>
        <v>Latvia</v>
      </c>
      <c r="C3197" t="s">
        <v>626</v>
      </c>
      <c r="D3197" t="s">
        <v>625</v>
      </c>
      <c r="E3197" t="s">
        <v>624</v>
      </c>
      <c r="F3197" t="s">
        <v>623</v>
      </c>
      <c r="G3197">
        <v>2022</v>
      </c>
      <c r="H3197" s="6">
        <v>54354.95</v>
      </c>
      <c r="I3197" s="5">
        <f t="shared" si="49"/>
        <v>2.2016575655619874E-2</v>
      </c>
    </row>
    <row r="3198" spans="1:9" x14ac:dyDescent="0.2">
      <c r="A3198" t="s">
        <v>242</v>
      </c>
      <c r="B3198" t="str">
        <f>_xlfn.XLOOKUP(A3198,'Country Code &amp; Info'!A:A,'Country Code &amp; Info'!B:B)</f>
        <v>Latvia</v>
      </c>
      <c r="C3198" t="s">
        <v>626</v>
      </c>
      <c r="D3198" t="s">
        <v>625</v>
      </c>
      <c r="E3198" t="s">
        <v>624</v>
      </c>
      <c r="F3198" t="s">
        <v>623</v>
      </c>
      <c r="G3198">
        <v>2023</v>
      </c>
      <c r="H3198" s="6">
        <v>55457.1</v>
      </c>
      <c r="I3198" s="5">
        <f t="shared" si="49"/>
        <v>2.0276902103672167E-2</v>
      </c>
    </row>
    <row r="3199" spans="1:9" x14ac:dyDescent="0.2">
      <c r="A3199" t="s">
        <v>242</v>
      </c>
      <c r="B3199" t="str">
        <f>_xlfn.XLOOKUP(A3199,'Country Code &amp; Info'!A:A,'Country Code &amp; Info'!B:B)</f>
        <v>Latvia</v>
      </c>
      <c r="C3199" t="s">
        <v>626</v>
      </c>
      <c r="D3199" t="s">
        <v>625</v>
      </c>
      <c r="E3199" t="s">
        <v>624</v>
      </c>
      <c r="F3199" t="s">
        <v>623</v>
      </c>
      <c r="G3199">
        <v>2024</v>
      </c>
      <c r="H3199" s="6">
        <v>56521.18</v>
      </c>
      <c r="I3199" s="5">
        <f t="shared" si="49"/>
        <v>1.9187443988236019E-2</v>
      </c>
    </row>
    <row r="3200" spans="1:9" x14ac:dyDescent="0.2">
      <c r="A3200" t="s">
        <v>242</v>
      </c>
      <c r="B3200" t="str">
        <f>_xlfn.XLOOKUP(A3200,'Country Code &amp; Info'!A:A,'Country Code &amp; Info'!B:B)</f>
        <v>Latvia</v>
      </c>
      <c r="C3200" t="s">
        <v>626</v>
      </c>
      <c r="D3200" t="s">
        <v>625</v>
      </c>
      <c r="E3200" t="s">
        <v>624</v>
      </c>
      <c r="F3200" t="s">
        <v>623</v>
      </c>
      <c r="G3200">
        <v>2025</v>
      </c>
      <c r="H3200" s="6">
        <v>57554.879999999997</v>
      </c>
      <c r="I3200" s="5">
        <f t="shared" si="49"/>
        <v>1.8288719379177865E-2</v>
      </c>
    </row>
    <row r="3201" spans="1:9" x14ac:dyDescent="0.2">
      <c r="A3201" t="s">
        <v>242</v>
      </c>
      <c r="B3201" t="str">
        <f>_xlfn.XLOOKUP(A3201,'Country Code &amp; Info'!A:A,'Country Code &amp; Info'!B:B)</f>
        <v>Latvia</v>
      </c>
      <c r="C3201" t="s">
        <v>626</v>
      </c>
      <c r="D3201" t="s">
        <v>625</v>
      </c>
      <c r="E3201" t="s">
        <v>624</v>
      </c>
      <c r="F3201" t="s">
        <v>623</v>
      </c>
      <c r="G3201">
        <v>2026</v>
      </c>
      <c r="H3201" s="6">
        <v>58553.24</v>
      </c>
      <c r="I3201" s="5">
        <f t="shared" si="49"/>
        <v>1.7346226766522754E-2</v>
      </c>
    </row>
    <row r="3202" spans="1:9" x14ac:dyDescent="0.2">
      <c r="A3202" t="s">
        <v>242</v>
      </c>
      <c r="B3202" t="str">
        <f>_xlfn.XLOOKUP(A3202,'Country Code &amp; Info'!A:A,'Country Code &amp; Info'!B:B)</f>
        <v>Latvia</v>
      </c>
      <c r="C3202" t="s">
        <v>626</v>
      </c>
      <c r="D3202" t="s">
        <v>625</v>
      </c>
      <c r="E3202" t="s">
        <v>624</v>
      </c>
      <c r="F3202" t="s">
        <v>623</v>
      </c>
      <c r="G3202">
        <v>2027</v>
      </c>
      <c r="H3202" s="6">
        <v>59514.12</v>
      </c>
      <c r="I3202" s="5">
        <f t="shared" si="49"/>
        <v>1.6410364311180814E-2</v>
      </c>
    </row>
    <row r="3203" spans="1:9" x14ac:dyDescent="0.2">
      <c r="A3203" t="s">
        <v>242</v>
      </c>
      <c r="B3203" t="str">
        <f>_xlfn.XLOOKUP(A3203,'Country Code &amp; Info'!A:A,'Country Code &amp; Info'!B:B)</f>
        <v>Latvia</v>
      </c>
      <c r="C3203" t="s">
        <v>626</v>
      </c>
      <c r="D3203" t="s">
        <v>625</v>
      </c>
      <c r="E3203" t="s">
        <v>624</v>
      </c>
      <c r="F3203" t="s">
        <v>623</v>
      </c>
      <c r="G3203">
        <v>2028</v>
      </c>
      <c r="H3203" s="6">
        <v>60431.02</v>
      </c>
      <c r="I3203" s="5">
        <f t="shared" ref="I3203:I3266" si="50">IF(A3203=A3202, H3203/H3202-1, 0)</f>
        <v>1.5406427919962384E-2</v>
      </c>
    </row>
    <row r="3204" spans="1:9" x14ac:dyDescent="0.2">
      <c r="A3204" t="s">
        <v>242</v>
      </c>
      <c r="B3204" t="str">
        <f>_xlfn.XLOOKUP(A3204,'Country Code &amp; Info'!A:A,'Country Code &amp; Info'!B:B)</f>
        <v>Latvia</v>
      </c>
      <c r="C3204" t="s">
        <v>626</v>
      </c>
      <c r="D3204" t="s">
        <v>625</v>
      </c>
      <c r="E3204" t="s">
        <v>624</v>
      </c>
      <c r="F3204" t="s">
        <v>623</v>
      </c>
      <c r="G3204">
        <v>2029</v>
      </c>
      <c r="H3204" s="6">
        <v>61298.2</v>
      </c>
      <c r="I3204" s="5">
        <f t="shared" si="50"/>
        <v>1.43499149939883E-2</v>
      </c>
    </row>
    <row r="3205" spans="1:9" x14ac:dyDescent="0.2">
      <c r="A3205" t="s">
        <v>242</v>
      </c>
      <c r="B3205" t="str">
        <f>_xlfn.XLOOKUP(A3205,'Country Code &amp; Info'!A:A,'Country Code &amp; Info'!B:B)</f>
        <v>Latvia</v>
      </c>
      <c r="C3205" t="s">
        <v>626</v>
      </c>
      <c r="D3205" t="s">
        <v>625</v>
      </c>
      <c r="E3205" t="s">
        <v>624</v>
      </c>
      <c r="F3205" t="s">
        <v>623</v>
      </c>
      <c r="G3205">
        <v>2030</v>
      </c>
      <c r="H3205" s="6">
        <v>62112.29</v>
      </c>
      <c r="I3205" s="5">
        <f t="shared" si="50"/>
        <v>1.3280814118522333E-2</v>
      </c>
    </row>
    <row r="3206" spans="1:9" x14ac:dyDescent="0.2">
      <c r="A3206" t="s">
        <v>242</v>
      </c>
      <c r="B3206" t="str">
        <f>_xlfn.XLOOKUP(A3206,'Country Code &amp; Info'!A:A,'Country Code &amp; Info'!B:B)</f>
        <v>Latvia</v>
      </c>
      <c r="C3206" t="s">
        <v>626</v>
      </c>
      <c r="D3206" t="s">
        <v>625</v>
      </c>
      <c r="E3206" t="s">
        <v>624</v>
      </c>
      <c r="F3206" t="s">
        <v>623</v>
      </c>
      <c r="G3206">
        <v>2031</v>
      </c>
      <c r="H3206" s="6">
        <v>62877.61</v>
      </c>
      <c r="I3206" s="5">
        <f t="shared" si="50"/>
        <v>1.2321555041683308E-2</v>
      </c>
    </row>
    <row r="3207" spans="1:9" x14ac:dyDescent="0.2">
      <c r="A3207" t="s">
        <v>242</v>
      </c>
      <c r="B3207" t="str">
        <f>_xlfn.XLOOKUP(A3207,'Country Code &amp; Info'!A:A,'Country Code &amp; Info'!B:B)</f>
        <v>Latvia</v>
      </c>
      <c r="C3207" t="s">
        <v>626</v>
      </c>
      <c r="D3207" t="s">
        <v>625</v>
      </c>
      <c r="E3207" t="s">
        <v>624</v>
      </c>
      <c r="F3207" t="s">
        <v>623</v>
      </c>
      <c r="G3207">
        <v>2032</v>
      </c>
      <c r="H3207" s="6">
        <v>63600.23</v>
      </c>
      <c r="I3207" s="5">
        <f t="shared" si="50"/>
        <v>1.1492485162842625E-2</v>
      </c>
    </row>
    <row r="3208" spans="1:9" x14ac:dyDescent="0.2">
      <c r="A3208" t="s">
        <v>242</v>
      </c>
      <c r="B3208" t="str">
        <f>_xlfn.XLOOKUP(A3208,'Country Code &amp; Info'!A:A,'Country Code &amp; Info'!B:B)</f>
        <v>Latvia</v>
      </c>
      <c r="C3208" t="s">
        <v>626</v>
      </c>
      <c r="D3208" t="s">
        <v>625</v>
      </c>
      <c r="E3208" t="s">
        <v>624</v>
      </c>
      <c r="F3208" t="s">
        <v>623</v>
      </c>
      <c r="G3208">
        <v>2033</v>
      </c>
      <c r="H3208" s="6">
        <v>64295.67</v>
      </c>
      <c r="I3208" s="5">
        <f t="shared" si="50"/>
        <v>1.0934551651778479E-2</v>
      </c>
    </row>
    <row r="3209" spans="1:9" x14ac:dyDescent="0.2">
      <c r="A3209" t="s">
        <v>242</v>
      </c>
      <c r="B3209" t="str">
        <f>_xlfn.XLOOKUP(A3209,'Country Code &amp; Info'!A:A,'Country Code &amp; Info'!B:B)</f>
        <v>Latvia</v>
      </c>
      <c r="C3209" t="s">
        <v>626</v>
      </c>
      <c r="D3209" t="s">
        <v>625</v>
      </c>
      <c r="E3209" t="s">
        <v>624</v>
      </c>
      <c r="F3209" t="s">
        <v>623</v>
      </c>
      <c r="G3209">
        <v>2034</v>
      </c>
      <c r="H3209" s="6">
        <v>64977.08</v>
      </c>
      <c r="I3209" s="5">
        <f t="shared" si="50"/>
        <v>1.0598069823364531E-2</v>
      </c>
    </row>
    <row r="3210" spans="1:9" x14ac:dyDescent="0.2">
      <c r="A3210" t="s">
        <v>242</v>
      </c>
      <c r="B3210" t="str">
        <f>_xlfn.XLOOKUP(A3210,'Country Code &amp; Info'!A:A,'Country Code &amp; Info'!B:B)</f>
        <v>Latvia</v>
      </c>
      <c r="C3210" t="s">
        <v>626</v>
      </c>
      <c r="D3210" t="s">
        <v>625</v>
      </c>
      <c r="E3210" t="s">
        <v>624</v>
      </c>
      <c r="F3210" t="s">
        <v>623</v>
      </c>
      <c r="G3210">
        <v>2035</v>
      </c>
      <c r="H3210" s="6">
        <v>65653.34</v>
      </c>
      <c r="I3210" s="5">
        <f t="shared" si="50"/>
        <v>1.0407669904526351E-2</v>
      </c>
    </row>
    <row r="3211" spans="1:9" x14ac:dyDescent="0.2">
      <c r="A3211" t="s">
        <v>242</v>
      </c>
      <c r="B3211" t="str">
        <f>_xlfn.XLOOKUP(A3211,'Country Code &amp; Info'!A:A,'Country Code &amp; Info'!B:B)</f>
        <v>Latvia</v>
      </c>
      <c r="C3211" t="s">
        <v>626</v>
      </c>
      <c r="D3211" t="s">
        <v>625</v>
      </c>
      <c r="E3211" t="s">
        <v>624</v>
      </c>
      <c r="F3211" t="s">
        <v>623</v>
      </c>
      <c r="G3211">
        <v>2036</v>
      </c>
      <c r="H3211" s="6">
        <v>66330.2</v>
      </c>
      <c r="I3211" s="5">
        <f t="shared" si="50"/>
        <v>1.0309604964499952E-2</v>
      </c>
    </row>
    <row r="3212" spans="1:9" x14ac:dyDescent="0.2">
      <c r="A3212" t="s">
        <v>242</v>
      </c>
      <c r="B3212" t="str">
        <f>_xlfn.XLOOKUP(A3212,'Country Code &amp; Info'!A:A,'Country Code &amp; Info'!B:B)</f>
        <v>Latvia</v>
      </c>
      <c r="C3212" t="s">
        <v>626</v>
      </c>
      <c r="D3212" t="s">
        <v>625</v>
      </c>
      <c r="E3212" t="s">
        <v>624</v>
      </c>
      <c r="F3212" t="s">
        <v>623</v>
      </c>
      <c r="G3212">
        <v>2037</v>
      </c>
      <c r="H3212" s="6">
        <v>67018.17</v>
      </c>
      <c r="I3212" s="5">
        <f t="shared" si="50"/>
        <v>1.0371896963977223E-2</v>
      </c>
    </row>
    <row r="3213" spans="1:9" x14ac:dyDescent="0.2">
      <c r="A3213" t="s">
        <v>242</v>
      </c>
      <c r="B3213" t="str">
        <f>_xlfn.XLOOKUP(A3213,'Country Code &amp; Info'!A:A,'Country Code &amp; Info'!B:B)</f>
        <v>Latvia</v>
      </c>
      <c r="C3213" t="s">
        <v>626</v>
      </c>
      <c r="D3213" t="s">
        <v>625</v>
      </c>
      <c r="E3213" t="s">
        <v>624</v>
      </c>
      <c r="F3213" t="s">
        <v>623</v>
      </c>
      <c r="G3213">
        <v>2038</v>
      </c>
      <c r="H3213" s="6">
        <v>67720.800000000003</v>
      </c>
      <c r="I3213" s="5">
        <f t="shared" si="50"/>
        <v>1.0484171680605447E-2</v>
      </c>
    </row>
    <row r="3214" spans="1:9" x14ac:dyDescent="0.2">
      <c r="A3214" t="s">
        <v>242</v>
      </c>
      <c r="B3214" t="str">
        <f>_xlfn.XLOOKUP(A3214,'Country Code &amp; Info'!A:A,'Country Code &amp; Info'!B:B)</f>
        <v>Latvia</v>
      </c>
      <c r="C3214" t="s">
        <v>626</v>
      </c>
      <c r="D3214" t="s">
        <v>625</v>
      </c>
      <c r="E3214" t="s">
        <v>624</v>
      </c>
      <c r="F3214" t="s">
        <v>623</v>
      </c>
      <c r="G3214">
        <v>2039</v>
      </c>
      <c r="H3214" s="6">
        <v>68437.5</v>
      </c>
      <c r="I3214" s="5">
        <f t="shared" si="50"/>
        <v>1.0583159088492611E-2</v>
      </c>
    </row>
    <row r="3215" spans="1:9" x14ac:dyDescent="0.2">
      <c r="A3215" t="s">
        <v>242</v>
      </c>
      <c r="B3215" t="str">
        <f>_xlfn.XLOOKUP(A3215,'Country Code &amp; Info'!A:A,'Country Code &amp; Info'!B:B)</f>
        <v>Latvia</v>
      </c>
      <c r="C3215" t="s">
        <v>626</v>
      </c>
      <c r="D3215" t="s">
        <v>625</v>
      </c>
      <c r="E3215" t="s">
        <v>624</v>
      </c>
      <c r="F3215" t="s">
        <v>623</v>
      </c>
      <c r="G3215">
        <v>2040</v>
      </c>
      <c r="H3215" s="6">
        <v>69163.509999999995</v>
      </c>
      <c r="I3215" s="5">
        <f t="shared" si="50"/>
        <v>1.0608365296803646E-2</v>
      </c>
    </row>
    <row r="3216" spans="1:9" x14ac:dyDescent="0.2">
      <c r="A3216" t="s">
        <v>242</v>
      </c>
      <c r="B3216" t="str">
        <f>_xlfn.XLOOKUP(A3216,'Country Code &amp; Info'!A:A,'Country Code &amp; Info'!B:B)</f>
        <v>Latvia</v>
      </c>
      <c r="C3216" t="s">
        <v>626</v>
      </c>
      <c r="D3216" t="s">
        <v>625</v>
      </c>
      <c r="E3216" t="s">
        <v>624</v>
      </c>
      <c r="F3216" t="s">
        <v>623</v>
      </c>
      <c r="G3216">
        <v>2041</v>
      </c>
      <c r="H3216" s="6">
        <v>69891.53</v>
      </c>
      <c r="I3216" s="5">
        <f t="shared" si="50"/>
        <v>1.0526070756096795E-2</v>
      </c>
    </row>
    <row r="3217" spans="1:9" x14ac:dyDescent="0.2">
      <c r="A3217" t="s">
        <v>242</v>
      </c>
      <c r="B3217" t="str">
        <f>_xlfn.XLOOKUP(A3217,'Country Code &amp; Info'!A:A,'Country Code &amp; Info'!B:B)</f>
        <v>Latvia</v>
      </c>
      <c r="C3217" t="s">
        <v>626</v>
      </c>
      <c r="D3217" t="s">
        <v>625</v>
      </c>
      <c r="E3217" t="s">
        <v>624</v>
      </c>
      <c r="F3217" t="s">
        <v>623</v>
      </c>
      <c r="G3217">
        <v>2042</v>
      </c>
      <c r="H3217" s="6">
        <v>70607.23</v>
      </c>
      <c r="I3217" s="5">
        <f t="shared" si="50"/>
        <v>1.0240153563672028E-2</v>
      </c>
    </row>
    <row r="3218" spans="1:9" x14ac:dyDescent="0.2">
      <c r="A3218" t="s">
        <v>242</v>
      </c>
      <c r="B3218" t="str">
        <f>_xlfn.XLOOKUP(A3218,'Country Code &amp; Info'!A:A,'Country Code &amp; Info'!B:B)</f>
        <v>Latvia</v>
      </c>
      <c r="C3218" t="s">
        <v>626</v>
      </c>
      <c r="D3218" t="s">
        <v>625</v>
      </c>
      <c r="E3218" t="s">
        <v>624</v>
      </c>
      <c r="F3218" t="s">
        <v>623</v>
      </c>
      <c r="G3218">
        <v>2043</v>
      </c>
      <c r="H3218" s="6">
        <v>71302.95</v>
      </c>
      <c r="I3218" s="5">
        <f t="shared" si="50"/>
        <v>9.8533818703836484E-3</v>
      </c>
    </row>
    <row r="3219" spans="1:9" x14ac:dyDescent="0.2">
      <c r="A3219" t="s">
        <v>242</v>
      </c>
      <c r="B3219" t="str">
        <f>_xlfn.XLOOKUP(A3219,'Country Code &amp; Info'!A:A,'Country Code &amp; Info'!B:B)</f>
        <v>Latvia</v>
      </c>
      <c r="C3219" t="s">
        <v>626</v>
      </c>
      <c r="D3219" t="s">
        <v>625</v>
      </c>
      <c r="E3219" t="s">
        <v>624</v>
      </c>
      <c r="F3219" t="s">
        <v>623</v>
      </c>
      <c r="G3219">
        <v>2044</v>
      </c>
      <c r="H3219" s="6">
        <v>71971.399999999994</v>
      </c>
      <c r="I3219" s="5">
        <f t="shared" si="50"/>
        <v>9.3747874386682639E-3</v>
      </c>
    </row>
    <row r="3220" spans="1:9" x14ac:dyDescent="0.2">
      <c r="A3220" t="s">
        <v>242</v>
      </c>
      <c r="B3220" t="str">
        <f>_xlfn.XLOOKUP(A3220,'Country Code &amp; Info'!A:A,'Country Code &amp; Info'!B:B)</f>
        <v>Latvia</v>
      </c>
      <c r="C3220" t="s">
        <v>626</v>
      </c>
      <c r="D3220" t="s">
        <v>625</v>
      </c>
      <c r="E3220" t="s">
        <v>624</v>
      </c>
      <c r="F3220" t="s">
        <v>623</v>
      </c>
      <c r="G3220">
        <v>2045</v>
      </c>
      <c r="H3220" s="6">
        <v>72607.02</v>
      </c>
      <c r="I3220" s="5">
        <f t="shared" si="50"/>
        <v>8.8315636488940363E-3</v>
      </c>
    </row>
    <row r="3221" spans="1:9" x14ac:dyDescent="0.2">
      <c r="A3221" t="s">
        <v>242</v>
      </c>
      <c r="B3221" t="str">
        <f>_xlfn.XLOOKUP(A3221,'Country Code &amp; Info'!A:A,'Country Code &amp; Info'!B:B)</f>
        <v>Latvia</v>
      </c>
      <c r="C3221" t="s">
        <v>626</v>
      </c>
      <c r="D3221" t="s">
        <v>625</v>
      </c>
      <c r="E3221" t="s">
        <v>624</v>
      </c>
      <c r="F3221" t="s">
        <v>623</v>
      </c>
      <c r="G3221">
        <v>2046</v>
      </c>
      <c r="H3221" s="6">
        <v>73206.2</v>
      </c>
      <c r="I3221" s="5">
        <f t="shared" si="50"/>
        <v>8.2523700876304673E-3</v>
      </c>
    </row>
    <row r="3222" spans="1:9" x14ac:dyDescent="0.2">
      <c r="A3222" t="s">
        <v>242</v>
      </c>
      <c r="B3222" t="str">
        <f>_xlfn.XLOOKUP(A3222,'Country Code &amp; Info'!A:A,'Country Code &amp; Info'!B:B)</f>
        <v>Latvia</v>
      </c>
      <c r="C3222" t="s">
        <v>626</v>
      </c>
      <c r="D3222" t="s">
        <v>625</v>
      </c>
      <c r="E3222" t="s">
        <v>624</v>
      </c>
      <c r="F3222" t="s">
        <v>623</v>
      </c>
      <c r="G3222">
        <v>2047</v>
      </c>
      <c r="H3222" s="6">
        <v>73768.31</v>
      </c>
      <c r="I3222" s="5">
        <f t="shared" si="50"/>
        <v>7.6784480003060374E-3</v>
      </c>
    </row>
    <row r="3223" spans="1:9" x14ac:dyDescent="0.2">
      <c r="A3223" t="s">
        <v>242</v>
      </c>
      <c r="B3223" t="str">
        <f>_xlfn.XLOOKUP(A3223,'Country Code &amp; Info'!A:A,'Country Code &amp; Info'!B:B)</f>
        <v>Latvia</v>
      </c>
      <c r="C3223" t="s">
        <v>626</v>
      </c>
      <c r="D3223" t="s">
        <v>625</v>
      </c>
      <c r="E3223" t="s">
        <v>624</v>
      </c>
      <c r="F3223" t="s">
        <v>623</v>
      </c>
      <c r="G3223">
        <v>2048</v>
      </c>
      <c r="H3223" s="6">
        <v>74296.66</v>
      </c>
      <c r="I3223" s="5">
        <f t="shared" si="50"/>
        <v>7.1622896064720276E-3</v>
      </c>
    </row>
    <row r="3224" spans="1:9" x14ac:dyDescent="0.2">
      <c r="A3224" t="s">
        <v>242</v>
      </c>
      <c r="B3224" t="str">
        <f>_xlfn.XLOOKUP(A3224,'Country Code &amp; Info'!A:A,'Country Code &amp; Info'!B:B)</f>
        <v>Latvia</v>
      </c>
      <c r="C3224" t="s">
        <v>626</v>
      </c>
      <c r="D3224" t="s">
        <v>625</v>
      </c>
      <c r="E3224" t="s">
        <v>624</v>
      </c>
      <c r="F3224" t="s">
        <v>623</v>
      </c>
      <c r="G3224">
        <v>2049</v>
      </c>
      <c r="H3224" s="6">
        <v>74797.38</v>
      </c>
      <c r="I3224" s="5">
        <f t="shared" si="50"/>
        <v>6.7394685036985535E-3</v>
      </c>
    </row>
    <row r="3225" spans="1:9" x14ac:dyDescent="0.2">
      <c r="A3225" t="s">
        <v>242</v>
      </c>
      <c r="B3225" t="str">
        <f>_xlfn.XLOOKUP(A3225,'Country Code &amp; Info'!A:A,'Country Code &amp; Info'!B:B)</f>
        <v>Latvia</v>
      </c>
      <c r="C3225" t="s">
        <v>626</v>
      </c>
      <c r="D3225" t="s">
        <v>625</v>
      </c>
      <c r="E3225" t="s">
        <v>624</v>
      </c>
      <c r="F3225" t="s">
        <v>623</v>
      </c>
      <c r="G3225">
        <v>2050</v>
      </c>
      <c r="H3225" s="6">
        <v>75278.94</v>
      </c>
      <c r="I3225" s="5">
        <f t="shared" si="50"/>
        <v>6.4381934233523896E-3</v>
      </c>
    </row>
    <row r="3226" spans="1:9" x14ac:dyDescent="0.2">
      <c r="A3226" t="s">
        <v>242</v>
      </c>
      <c r="B3226" t="str">
        <f>_xlfn.XLOOKUP(A3226,'Country Code &amp; Info'!A:A,'Country Code &amp; Info'!B:B)</f>
        <v>Latvia</v>
      </c>
      <c r="C3226" t="s">
        <v>626</v>
      </c>
      <c r="D3226" t="s">
        <v>625</v>
      </c>
      <c r="E3226" t="s">
        <v>624</v>
      </c>
      <c r="F3226" t="s">
        <v>623</v>
      </c>
      <c r="G3226">
        <v>2051</v>
      </c>
      <c r="H3226" s="6">
        <v>75751.17</v>
      </c>
      <c r="I3226" s="5">
        <f t="shared" si="50"/>
        <v>6.2730692010275479E-3</v>
      </c>
    </row>
    <row r="3227" spans="1:9" x14ac:dyDescent="0.2">
      <c r="A3227" t="s">
        <v>242</v>
      </c>
      <c r="B3227" t="str">
        <f>_xlfn.XLOOKUP(A3227,'Country Code &amp; Info'!A:A,'Country Code &amp; Info'!B:B)</f>
        <v>Latvia</v>
      </c>
      <c r="C3227" t="s">
        <v>626</v>
      </c>
      <c r="D3227" t="s">
        <v>625</v>
      </c>
      <c r="E3227" t="s">
        <v>624</v>
      </c>
      <c r="F3227" t="s">
        <v>623</v>
      </c>
      <c r="G3227">
        <v>2052</v>
      </c>
      <c r="H3227" s="6">
        <v>76225.7</v>
      </c>
      <c r="I3227" s="5">
        <f t="shared" si="50"/>
        <v>6.2643256863226249E-3</v>
      </c>
    </row>
    <row r="3228" spans="1:9" x14ac:dyDescent="0.2">
      <c r="A3228" t="s">
        <v>242</v>
      </c>
      <c r="B3228" t="str">
        <f>_xlfn.XLOOKUP(A3228,'Country Code &amp; Info'!A:A,'Country Code &amp; Info'!B:B)</f>
        <v>Latvia</v>
      </c>
      <c r="C3228" t="s">
        <v>626</v>
      </c>
      <c r="D3228" t="s">
        <v>625</v>
      </c>
      <c r="E3228" t="s">
        <v>624</v>
      </c>
      <c r="F3228" t="s">
        <v>623</v>
      </c>
      <c r="G3228">
        <v>2053</v>
      </c>
      <c r="H3228" s="6">
        <v>76715.649999999994</v>
      </c>
      <c r="I3228" s="5">
        <f t="shared" si="50"/>
        <v>6.4276221799208777E-3</v>
      </c>
    </row>
    <row r="3229" spans="1:9" x14ac:dyDescent="0.2">
      <c r="A3229" t="s">
        <v>242</v>
      </c>
      <c r="B3229" t="str">
        <f>_xlfn.XLOOKUP(A3229,'Country Code &amp; Info'!A:A,'Country Code &amp; Info'!B:B)</f>
        <v>Latvia</v>
      </c>
      <c r="C3229" t="s">
        <v>626</v>
      </c>
      <c r="D3229" t="s">
        <v>625</v>
      </c>
      <c r="E3229" t="s">
        <v>624</v>
      </c>
      <c r="F3229" t="s">
        <v>623</v>
      </c>
      <c r="G3229">
        <v>2054</v>
      </c>
      <c r="H3229" s="6">
        <v>77234.100000000006</v>
      </c>
      <c r="I3229" s="5">
        <f t="shared" si="50"/>
        <v>6.7580734830507971E-3</v>
      </c>
    </row>
    <row r="3230" spans="1:9" x14ac:dyDescent="0.2">
      <c r="A3230" t="s">
        <v>242</v>
      </c>
      <c r="B3230" t="str">
        <f>_xlfn.XLOOKUP(A3230,'Country Code &amp; Info'!A:A,'Country Code &amp; Info'!B:B)</f>
        <v>Latvia</v>
      </c>
      <c r="C3230" t="s">
        <v>626</v>
      </c>
      <c r="D3230" t="s">
        <v>625</v>
      </c>
      <c r="E3230" t="s">
        <v>624</v>
      </c>
      <c r="F3230" t="s">
        <v>623</v>
      </c>
      <c r="G3230">
        <v>2055</v>
      </c>
      <c r="H3230" s="6">
        <v>77790.58</v>
      </c>
      <c r="I3230" s="5">
        <f t="shared" si="50"/>
        <v>7.2051075884873583E-3</v>
      </c>
    </row>
    <row r="3231" spans="1:9" x14ac:dyDescent="0.2">
      <c r="A3231" t="s">
        <v>242</v>
      </c>
      <c r="B3231" t="str">
        <f>_xlfn.XLOOKUP(A3231,'Country Code &amp; Info'!A:A,'Country Code &amp; Info'!B:B)</f>
        <v>Latvia</v>
      </c>
      <c r="C3231" t="s">
        <v>626</v>
      </c>
      <c r="D3231" t="s">
        <v>625</v>
      </c>
      <c r="E3231" t="s">
        <v>624</v>
      </c>
      <c r="F3231" t="s">
        <v>623</v>
      </c>
      <c r="G3231">
        <v>2056</v>
      </c>
      <c r="H3231" s="6">
        <v>78389.83</v>
      </c>
      <c r="I3231" s="5">
        <f t="shared" si="50"/>
        <v>7.7033748816373038E-3</v>
      </c>
    </row>
    <row r="3232" spans="1:9" x14ac:dyDescent="0.2">
      <c r="A3232" t="s">
        <v>242</v>
      </c>
      <c r="B3232" t="str">
        <f>_xlfn.XLOOKUP(A3232,'Country Code &amp; Info'!A:A,'Country Code &amp; Info'!B:B)</f>
        <v>Latvia</v>
      </c>
      <c r="C3232" t="s">
        <v>626</v>
      </c>
      <c r="D3232" t="s">
        <v>625</v>
      </c>
      <c r="E3232" t="s">
        <v>624</v>
      </c>
      <c r="F3232" t="s">
        <v>623</v>
      </c>
      <c r="G3232">
        <v>2057</v>
      </c>
      <c r="H3232" s="6">
        <v>79032.28</v>
      </c>
      <c r="I3232" s="5">
        <f t="shared" si="50"/>
        <v>8.1955784315388414E-3</v>
      </c>
    </row>
    <row r="3233" spans="1:9" x14ac:dyDescent="0.2">
      <c r="A3233" t="s">
        <v>242</v>
      </c>
      <c r="B3233" t="str">
        <f>_xlfn.XLOOKUP(A3233,'Country Code &amp; Info'!A:A,'Country Code &amp; Info'!B:B)</f>
        <v>Latvia</v>
      </c>
      <c r="C3233" t="s">
        <v>626</v>
      </c>
      <c r="D3233" t="s">
        <v>625</v>
      </c>
      <c r="E3233" t="s">
        <v>624</v>
      </c>
      <c r="F3233" t="s">
        <v>623</v>
      </c>
      <c r="G3233">
        <v>2058</v>
      </c>
      <c r="H3233" s="6">
        <v>79714.09</v>
      </c>
      <c r="I3233" s="5">
        <f t="shared" si="50"/>
        <v>8.6269812790418232E-3</v>
      </c>
    </row>
    <row r="3234" spans="1:9" x14ac:dyDescent="0.2">
      <c r="A3234" t="s">
        <v>242</v>
      </c>
      <c r="B3234" t="str">
        <f>_xlfn.XLOOKUP(A3234,'Country Code &amp; Info'!A:A,'Country Code &amp; Info'!B:B)</f>
        <v>Latvia</v>
      </c>
      <c r="C3234" t="s">
        <v>626</v>
      </c>
      <c r="D3234" t="s">
        <v>625</v>
      </c>
      <c r="E3234" t="s">
        <v>624</v>
      </c>
      <c r="F3234" t="s">
        <v>623</v>
      </c>
      <c r="G3234">
        <v>2059</v>
      </c>
      <c r="H3234" s="6">
        <v>80427.92</v>
      </c>
      <c r="I3234" s="5">
        <f t="shared" si="50"/>
        <v>8.9548786168167638E-3</v>
      </c>
    </row>
    <row r="3235" spans="1:9" x14ac:dyDescent="0.2">
      <c r="A3235" t="s">
        <v>242</v>
      </c>
      <c r="B3235" t="str">
        <f>_xlfn.XLOOKUP(A3235,'Country Code &amp; Info'!A:A,'Country Code &amp; Info'!B:B)</f>
        <v>Latvia</v>
      </c>
      <c r="C3235" t="s">
        <v>626</v>
      </c>
      <c r="D3235" t="s">
        <v>625</v>
      </c>
      <c r="E3235" t="s">
        <v>624</v>
      </c>
      <c r="F3235" t="s">
        <v>623</v>
      </c>
      <c r="G3235">
        <v>2060</v>
      </c>
      <c r="H3235" s="6">
        <v>81162.91</v>
      </c>
      <c r="I3235" s="5">
        <f t="shared" si="50"/>
        <v>9.1384931998739205E-3</v>
      </c>
    </row>
    <row r="3236" spans="1:9" x14ac:dyDescent="0.2">
      <c r="A3236" t="s">
        <v>246</v>
      </c>
      <c r="B3236" t="str">
        <f>_xlfn.XLOOKUP(A3236,'Country Code &amp; Info'!A:A,'Country Code &amp; Info'!B:B)</f>
        <v>Lithuania</v>
      </c>
      <c r="C3236" t="s">
        <v>626</v>
      </c>
      <c r="D3236" t="s">
        <v>625</v>
      </c>
      <c r="E3236" t="s">
        <v>624</v>
      </c>
      <c r="F3236" t="s">
        <v>623</v>
      </c>
      <c r="G3236">
        <v>1995</v>
      </c>
      <c r="H3236" s="6">
        <v>32406.965865181999</v>
      </c>
      <c r="I3236" s="5">
        <f t="shared" si="50"/>
        <v>0</v>
      </c>
    </row>
    <row r="3237" spans="1:9" x14ac:dyDescent="0.2">
      <c r="A3237" t="s">
        <v>246</v>
      </c>
      <c r="B3237" t="str">
        <f>_xlfn.XLOOKUP(A3237,'Country Code &amp; Info'!A:A,'Country Code &amp; Info'!B:B)</f>
        <v>Lithuania</v>
      </c>
      <c r="C3237" t="s">
        <v>626</v>
      </c>
      <c r="D3237" t="s">
        <v>625</v>
      </c>
      <c r="E3237" t="s">
        <v>624</v>
      </c>
      <c r="F3237" t="s">
        <v>623</v>
      </c>
      <c r="G3237">
        <v>1996</v>
      </c>
      <c r="H3237" s="6">
        <v>34075.911277249201</v>
      </c>
      <c r="I3237" s="5">
        <f t="shared" si="50"/>
        <v>5.1499588669000174E-2</v>
      </c>
    </row>
    <row r="3238" spans="1:9" x14ac:dyDescent="0.2">
      <c r="A3238" t="s">
        <v>246</v>
      </c>
      <c r="B3238" t="str">
        <f>_xlfn.XLOOKUP(A3238,'Country Code &amp; Info'!A:A,'Country Code &amp; Info'!B:B)</f>
        <v>Lithuania</v>
      </c>
      <c r="C3238" t="s">
        <v>626</v>
      </c>
      <c r="D3238" t="s">
        <v>625</v>
      </c>
      <c r="E3238" t="s">
        <v>624</v>
      </c>
      <c r="F3238" t="s">
        <v>623</v>
      </c>
      <c r="G3238">
        <v>1997</v>
      </c>
      <c r="H3238" s="6">
        <v>36901.904546265701</v>
      </c>
      <c r="I3238" s="5">
        <f t="shared" si="50"/>
        <v>8.293228744562664E-2</v>
      </c>
    </row>
    <row r="3239" spans="1:9" x14ac:dyDescent="0.2">
      <c r="A3239" t="s">
        <v>246</v>
      </c>
      <c r="B3239" t="str">
        <f>_xlfn.XLOOKUP(A3239,'Country Code &amp; Info'!A:A,'Country Code &amp; Info'!B:B)</f>
        <v>Lithuania</v>
      </c>
      <c r="C3239" t="s">
        <v>626</v>
      </c>
      <c r="D3239" t="s">
        <v>625</v>
      </c>
      <c r="E3239" t="s">
        <v>624</v>
      </c>
      <c r="F3239" t="s">
        <v>623</v>
      </c>
      <c r="G3239">
        <v>1998</v>
      </c>
      <c r="H3239" s="6">
        <v>39657.434542083203</v>
      </c>
      <c r="I3239" s="5">
        <f t="shared" si="50"/>
        <v>7.4671755555672181E-2</v>
      </c>
    </row>
    <row r="3240" spans="1:9" x14ac:dyDescent="0.2">
      <c r="A3240" t="s">
        <v>246</v>
      </c>
      <c r="B3240" t="str">
        <f>_xlfn.XLOOKUP(A3240,'Country Code &amp; Info'!A:A,'Country Code &amp; Info'!B:B)</f>
        <v>Lithuania</v>
      </c>
      <c r="C3240" t="s">
        <v>626</v>
      </c>
      <c r="D3240" t="s">
        <v>625</v>
      </c>
      <c r="E3240" t="s">
        <v>624</v>
      </c>
      <c r="F3240" t="s">
        <v>623</v>
      </c>
      <c r="G3240">
        <v>1999</v>
      </c>
      <c r="H3240" s="6">
        <v>39207.464402651101</v>
      </c>
      <c r="I3240" s="5">
        <f t="shared" si="50"/>
        <v>-1.1346425824761974E-2</v>
      </c>
    </row>
    <row r="3241" spans="1:9" x14ac:dyDescent="0.2">
      <c r="A3241" t="s">
        <v>246</v>
      </c>
      <c r="B3241" t="str">
        <f>_xlfn.XLOOKUP(A3241,'Country Code &amp; Info'!A:A,'Country Code &amp; Info'!B:B)</f>
        <v>Lithuania</v>
      </c>
      <c r="C3241" t="s">
        <v>626</v>
      </c>
      <c r="D3241" t="s">
        <v>625</v>
      </c>
      <c r="E3241" t="s">
        <v>624</v>
      </c>
      <c r="F3241" t="s">
        <v>623</v>
      </c>
      <c r="G3241">
        <v>2000</v>
      </c>
      <c r="H3241" s="6">
        <v>40709.7638746679</v>
      </c>
      <c r="I3241" s="5">
        <f t="shared" si="50"/>
        <v>3.8316669922557445E-2</v>
      </c>
    </row>
    <row r="3242" spans="1:9" x14ac:dyDescent="0.2">
      <c r="A3242" t="s">
        <v>246</v>
      </c>
      <c r="B3242" t="str">
        <f>_xlfn.XLOOKUP(A3242,'Country Code &amp; Info'!A:A,'Country Code &amp; Info'!B:B)</f>
        <v>Lithuania</v>
      </c>
      <c r="C3242" t="s">
        <v>626</v>
      </c>
      <c r="D3242" t="s">
        <v>625</v>
      </c>
      <c r="E3242" t="s">
        <v>624</v>
      </c>
      <c r="F3242" t="s">
        <v>623</v>
      </c>
      <c r="G3242">
        <v>2001</v>
      </c>
      <c r="H3242" s="6">
        <v>43365.844259711703</v>
      </c>
      <c r="I3242" s="5">
        <f t="shared" si="50"/>
        <v>6.5244308299625908E-2</v>
      </c>
    </row>
    <row r="3243" spans="1:9" x14ac:dyDescent="0.2">
      <c r="A3243" t="s">
        <v>246</v>
      </c>
      <c r="B3243" t="str">
        <f>_xlfn.XLOOKUP(A3243,'Country Code &amp; Info'!A:A,'Country Code &amp; Info'!B:B)</f>
        <v>Lithuania</v>
      </c>
      <c r="C3243" t="s">
        <v>626</v>
      </c>
      <c r="D3243" t="s">
        <v>625</v>
      </c>
      <c r="E3243" t="s">
        <v>624</v>
      </c>
      <c r="F3243" t="s">
        <v>623</v>
      </c>
      <c r="G3243">
        <v>2002</v>
      </c>
      <c r="H3243" s="6">
        <v>46297.700386847297</v>
      </c>
      <c r="I3243" s="5">
        <f t="shared" si="50"/>
        <v>6.7607495649736116E-2</v>
      </c>
    </row>
    <row r="3244" spans="1:9" x14ac:dyDescent="0.2">
      <c r="A3244" t="s">
        <v>246</v>
      </c>
      <c r="B3244" t="str">
        <f>_xlfn.XLOOKUP(A3244,'Country Code &amp; Info'!A:A,'Country Code &amp; Info'!B:B)</f>
        <v>Lithuania</v>
      </c>
      <c r="C3244" t="s">
        <v>626</v>
      </c>
      <c r="D3244" t="s">
        <v>625</v>
      </c>
      <c r="E3244" t="s">
        <v>624</v>
      </c>
      <c r="F3244" t="s">
        <v>623</v>
      </c>
      <c r="G3244">
        <v>2003</v>
      </c>
      <c r="H3244" s="6">
        <v>51176.813629564698</v>
      </c>
      <c r="I3244" s="5">
        <f t="shared" si="50"/>
        <v>0.10538564986919963</v>
      </c>
    </row>
    <row r="3245" spans="1:9" x14ac:dyDescent="0.2">
      <c r="A3245" t="s">
        <v>246</v>
      </c>
      <c r="B3245" t="str">
        <f>_xlfn.XLOOKUP(A3245,'Country Code &amp; Info'!A:A,'Country Code &amp; Info'!B:B)</f>
        <v>Lithuania</v>
      </c>
      <c r="C3245" t="s">
        <v>626</v>
      </c>
      <c r="D3245" t="s">
        <v>625</v>
      </c>
      <c r="E3245" t="s">
        <v>624</v>
      </c>
      <c r="F3245" t="s">
        <v>623</v>
      </c>
      <c r="G3245">
        <v>2004</v>
      </c>
      <c r="H3245" s="6">
        <v>54528.937346142098</v>
      </c>
      <c r="I3245" s="5">
        <f t="shared" si="50"/>
        <v>6.5500828966047475E-2</v>
      </c>
    </row>
    <row r="3246" spans="1:9" x14ac:dyDescent="0.2">
      <c r="A3246" t="s">
        <v>246</v>
      </c>
      <c r="B3246" t="str">
        <f>_xlfn.XLOOKUP(A3246,'Country Code &amp; Info'!A:A,'Country Code &amp; Info'!B:B)</f>
        <v>Lithuania</v>
      </c>
      <c r="C3246" t="s">
        <v>626</v>
      </c>
      <c r="D3246" t="s">
        <v>625</v>
      </c>
      <c r="E3246" t="s">
        <v>624</v>
      </c>
      <c r="F3246" t="s">
        <v>623</v>
      </c>
      <c r="G3246">
        <v>2005</v>
      </c>
      <c r="H3246" s="6">
        <v>58742.610764662197</v>
      </c>
      <c r="I3246" s="5">
        <f t="shared" si="50"/>
        <v>7.727407911458628E-2</v>
      </c>
    </row>
    <row r="3247" spans="1:9" x14ac:dyDescent="0.2">
      <c r="A3247" t="s">
        <v>246</v>
      </c>
      <c r="B3247" t="str">
        <f>_xlfn.XLOOKUP(A3247,'Country Code &amp; Info'!A:A,'Country Code &amp; Info'!B:B)</f>
        <v>Lithuania</v>
      </c>
      <c r="C3247" t="s">
        <v>626</v>
      </c>
      <c r="D3247" t="s">
        <v>625</v>
      </c>
      <c r="E3247" t="s">
        <v>624</v>
      </c>
      <c r="F3247" t="s">
        <v>623</v>
      </c>
      <c r="G3247">
        <v>2006</v>
      </c>
      <c r="H3247" s="6">
        <v>63093.349511429202</v>
      </c>
      <c r="I3247" s="5">
        <f t="shared" si="50"/>
        <v>7.4064443001983227E-2</v>
      </c>
    </row>
    <row r="3248" spans="1:9" x14ac:dyDescent="0.2">
      <c r="A3248" t="s">
        <v>246</v>
      </c>
      <c r="B3248" t="str">
        <f>_xlfn.XLOOKUP(A3248,'Country Code &amp; Info'!A:A,'Country Code &amp; Info'!B:B)</f>
        <v>Lithuania</v>
      </c>
      <c r="C3248" t="s">
        <v>626</v>
      </c>
      <c r="D3248" t="s">
        <v>625</v>
      </c>
      <c r="E3248" t="s">
        <v>624</v>
      </c>
      <c r="F3248" t="s">
        <v>623</v>
      </c>
      <c r="G3248">
        <v>2007</v>
      </c>
      <c r="H3248" s="6">
        <v>70088.480378283901</v>
      </c>
      <c r="I3248" s="5">
        <f t="shared" si="50"/>
        <v>0.11086954363688606</v>
      </c>
    </row>
    <row r="3249" spans="1:9" x14ac:dyDescent="0.2">
      <c r="A3249" t="s">
        <v>246</v>
      </c>
      <c r="B3249" t="str">
        <f>_xlfn.XLOOKUP(A3249,'Country Code &amp; Info'!A:A,'Country Code &amp; Info'!B:B)</f>
        <v>Lithuania</v>
      </c>
      <c r="C3249" t="s">
        <v>626</v>
      </c>
      <c r="D3249" t="s">
        <v>625</v>
      </c>
      <c r="E3249" t="s">
        <v>624</v>
      </c>
      <c r="F3249" t="s">
        <v>623</v>
      </c>
      <c r="G3249">
        <v>2008</v>
      </c>
      <c r="H3249" s="6">
        <v>71930.460170583101</v>
      </c>
      <c r="I3249" s="5">
        <f t="shared" si="50"/>
        <v>2.6280777987446768E-2</v>
      </c>
    </row>
    <row r="3250" spans="1:9" x14ac:dyDescent="0.2">
      <c r="A3250" t="s">
        <v>246</v>
      </c>
      <c r="B3250" t="str">
        <f>_xlfn.XLOOKUP(A3250,'Country Code &amp; Info'!A:A,'Country Code &amp; Info'!B:B)</f>
        <v>Lithuania</v>
      </c>
      <c r="C3250" t="s">
        <v>626</v>
      </c>
      <c r="D3250" t="s">
        <v>625</v>
      </c>
      <c r="E3250" t="s">
        <v>624</v>
      </c>
      <c r="F3250" t="s">
        <v>623</v>
      </c>
      <c r="G3250">
        <v>2009</v>
      </c>
      <c r="H3250" s="6">
        <v>61274.564510569799</v>
      </c>
      <c r="I3250" s="5">
        <f t="shared" si="50"/>
        <v>-0.14814163060743446</v>
      </c>
    </row>
    <row r="3251" spans="1:9" x14ac:dyDescent="0.2">
      <c r="A3251" t="s">
        <v>246</v>
      </c>
      <c r="B3251" t="str">
        <f>_xlfn.XLOOKUP(A3251,'Country Code &amp; Info'!A:A,'Country Code &amp; Info'!B:B)</f>
        <v>Lithuania</v>
      </c>
      <c r="C3251" t="s">
        <v>626</v>
      </c>
      <c r="D3251" t="s">
        <v>625</v>
      </c>
      <c r="E3251" t="s">
        <v>624</v>
      </c>
      <c r="F3251" t="s">
        <v>623</v>
      </c>
      <c r="G3251">
        <v>2010</v>
      </c>
      <c r="H3251" s="6">
        <v>62279.356686745901</v>
      </c>
      <c r="I3251" s="5">
        <f t="shared" si="50"/>
        <v>1.639819367468176E-2</v>
      </c>
    </row>
    <row r="3252" spans="1:9" x14ac:dyDescent="0.2">
      <c r="A3252" t="s">
        <v>246</v>
      </c>
      <c r="B3252" t="str">
        <f>_xlfn.XLOOKUP(A3252,'Country Code &amp; Info'!A:A,'Country Code &amp; Info'!B:B)</f>
        <v>Lithuania</v>
      </c>
      <c r="C3252" t="s">
        <v>626</v>
      </c>
      <c r="D3252" t="s">
        <v>625</v>
      </c>
      <c r="E3252" t="s">
        <v>624</v>
      </c>
      <c r="F3252" t="s">
        <v>623</v>
      </c>
      <c r="G3252">
        <v>2011</v>
      </c>
      <c r="H3252" s="6">
        <v>66042.979658085198</v>
      </c>
      <c r="I3252" s="5">
        <f t="shared" si="50"/>
        <v>6.0431307764941211E-2</v>
      </c>
    </row>
    <row r="3253" spans="1:9" x14ac:dyDescent="0.2">
      <c r="A3253" t="s">
        <v>246</v>
      </c>
      <c r="B3253" t="str">
        <f>_xlfn.XLOOKUP(A3253,'Country Code &amp; Info'!A:A,'Country Code &amp; Info'!B:B)</f>
        <v>Lithuania</v>
      </c>
      <c r="C3253" t="s">
        <v>626</v>
      </c>
      <c r="D3253" t="s">
        <v>625</v>
      </c>
      <c r="E3253" t="s">
        <v>624</v>
      </c>
      <c r="F3253" t="s">
        <v>623</v>
      </c>
      <c r="G3253">
        <v>2012</v>
      </c>
      <c r="H3253" s="6">
        <v>68570.414227152796</v>
      </c>
      <c r="I3253" s="5">
        <f t="shared" si="50"/>
        <v>3.8269541776469129E-2</v>
      </c>
    </row>
    <row r="3254" spans="1:9" x14ac:dyDescent="0.2">
      <c r="A3254" t="s">
        <v>246</v>
      </c>
      <c r="B3254" t="str">
        <f>_xlfn.XLOOKUP(A3254,'Country Code &amp; Info'!A:A,'Country Code &amp; Info'!B:B)</f>
        <v>Lithuania</v>
      </c>
      <c r="C3254" t="s">
        <v>626</v>
      </c>
      <c r="D3254" t="s">
        <v>625</v>
      </c>
      <c r="E3254" t="s">
        <v>624</v>
      </c>
      <c r="F3254" t="s">
        <v>623</v>
      </c>
      <c r="G3254">
        <v>2013</v>
      </c>
      <c r="H3254" s="6">
        <v>70969.405532824996</v>
      </c>
      <c r="I3254" s="5">
        <f t="shared" si="50"/>
        <v>3.4985807402666103E-2</v>
      </c>
    </row>
    <row r="3255" spans="1:9" x14ac:dyDescent="0.2">
      <c r="A3255" t="s">
        <v>246</v>
      </c>
      <c r="B3255" t="str">
        <f>_xlfn.XLOOKUP(A3255,'Country Code &amp; Info'!A:A,'Country Code &amp; Info'!B:B)</f>
        <v>Lithuania</v>
      </c>
      <c r="C3255" t="s">
        <v>626</v>
      </c>
      <c r="D3255" t="s">
        <v>625</v>
      </c>
      <c r="E3255" t="s">
        <v>624</v>
      </c>
      <c r="F3255" t="s">
        <v>623</v>
      </c>
      <c r="G3255">
        <v>2014</v>
      </c>
      <c r="H3255" s="6">
        <v>73480.009156789194</v>
      </c>
      <c r="I3255" s="5">
        <f t="shared" si="50"/>
        <v>3.5375858161908802E-2</v>
      </c>
    </row>
    <row r="3256" spans="1:9" x14ac:dyDescent="0.2">
      <c r="A3256" t="s">
        <v>246</v>
      </c>
      <c r="B3256" t="str">
        <f>_xlfn.XLOOKUP(A3256,'Country Code &amp; Info'!A:A,'Country Code &amp; Info'!B:B)</f>
        <v>Lithuania</v>
      </c>
      <c r="C3256" t="s">
        <v>626</v>
      </c>
      <c r="D3256" t="s">
        <v>625</v>
      </c>
      <c r="E3256" t="s">
        <v>624</v>
      </c>
      <c r="F3256" t="s">
        <v>623</v>
      </c>
      <c r="G3256">
        <v>2015</v>
      </c>
      <c r="H3256" s="6">
        <v>74975.0694144554</v>
      </c>
      <c r="I3256" s="5">
        <f t="shared" si="50"/>
        <v>2.0346489811617907E-2</v>
      </c>
    </row>
    <row r="3257" spans="1:9" x14ac:dyDescent="0.2">
      <c r="A3257" t="s">
        <v>246</v>
      </c>
      <c r="B3257" t="str">
        <f>_xlfn.XLOOKUP(A3257,'Country Code &amp; Info'!A:A,'Country Code &amp; Info'!B:B)</f>
        <v>Lithuania</v>
      </c>
      <c r="C3257" t="s">
        <v>626</v>
      </c>
      <c r="D3257" t="s">
        <v>625</v>
      </c>
      <c r="E3257" t="s">
        <v>624</v>
      </c>
      <c r="F3257" t="s">
        <v>623</v>
      </c>
      <c r="G3257">
        <v>2016</v>
      </c>
      <c r="H3257" s="6">
        <v>76733.1454726722</v>
      </c>
      <c r="I3257" s="5">
        <f t="shared" si="50"/>
        <v>2.344880867663246E-2</v>
      </c>
    </row>
    <row r="3258" spans="1:9" x14ac:dyDescent="0.2">
      <c r="A3258" t="s">
        <v>246</v>
      </c>
      <c r="B3258" t="str">
        <f>_xlfn.XLOOKUP(A3258,'Country Code &amp; Info'!A:A,'Country Code &amp; Info'!B:B)</f>
        <v>Lithuania</v>
      </c>
      <c r="C3258" t="s">
        <v>626</v>
      </c>
      <c r="D3258" t="s">
        <v>625</v>
      </c>
      <c r="E3258" t="s">
        <v>624</v>
      </c>
      <c r="F3258" t="s">
        <v>623</v>
      </c>
      <c r="G3258">
        <v>2017</v>
      </c>
      <c r="H3258" s="6">
        <v>79671.208668157895</v>
      </c>
      <c r="I3258" s="5">
        <f t="shared" si="50"/>
        <v>3.8289362144447114E-2</v>
      </c>
    </row>
    <row r="3259" spans="1:9" x14ac:dyDescent="0.2">
      <c r="A3259" t="s">
        <v>246</v>
      </c>
      <c r="B3259" t="str">
        <f>_xlfn.XLOOKUP(A3259,'Country Code &amp; Info'!A:A,'Country Code &amp; Info'!B:B)</f>
        <v>Lithuania</v>
      </c>
      <c r="C3259" t="s">
        <v>626</v>
      </c>
      <c r="D3259" t="s">
        <v>625</v>
      </c>
      <c r="E3259" t="s">
        <v>624</v>
      </c>
      <c r="F3259" t="s">
        <v>623</v>
      </c>
      <c r="G3259">
        <v>2018</v>
      </c>
      <c r="H3259" s="6">
        <v>82306.860540719295</v>
      </c>
      <c r="I3259" s="5">
        <f t="shared" si="50"/>
        <v>3.3081610240648818E-2</v>
      </c>
    </row>
    <row r="3260" spans="1:9" x14ac:dyDescent="0.2">
      <c r="A3260" t="s">
        <v>246</v>
      </c>
      <c r="B3260" t="str">
        <f>_xlfn.XLOOKUP(A3260,'Country Code &amp; Info'!A:A,'Country Code &amp; Info'!B:B)</f>
        <v>Lithuania</v>
      </c>
      <c r="C3260" t="s">
        <v>626</v>
      </c>
      <c r="D3260" t="s">
        <v>625</v>
      </c>
      <c r="E3260" t="s">
        <v>624</v>
      </c>
      <c r="F3260" t="s">
        <v>623</v>
      </c>
      <c r="G3260">
        <v>2019</v>
      </c>
      <c r="H3260" s="6">
        <v>84658.866741485806</v>
      </c>
      <c r="I3260" s="5">
        <f t="shared" si="50"/>
        <v>2.8576065048707688E-2</v>
      </c>
    </row>
    <row r="3261" spans="1:9" x14ac:dyDescent="0.2">
      <c r="A3261" t="s">
        <v>246</v>
      </c>
      <c r="B3261" t="str">
        <f>_xlfn.XLOOKUP(A3261,'Country Code &amp; Info'!A:A,'Country Code &amp; Info'!B:B)</f>
        <v>Lithuania</v>
      </c>
      <c r="C3261" t="s">
        <v>626</v>
      </c>
      <c r="D3261" t="s">
        <v>625</v>
      </c>
      <c r="E3261" t="s">
        <v>624</v>
      </c>
      <c r="F3261" t="s">
        <v>623</v>
      </c>
      <c r="G3261">
        <v>2020</v>
      </c>
      <c r="H3261" s="6">
        <v>86373.02</v>
      </c>
      <c r="I3261" s="5">
        <f t="shared" si="50"/>
        <v>2.0247769955963779E-2</v>
      </c>
    </row>
    <row r="3262" spans="1:9" x14ac:dyDescent="0.2">
      <c r="A3262" t="s">
        <v>246</v>
      </c>
      <c r="B3262" t="str">
        <f>_xlfn.XLOOKUP(A3262,'Country Code &amp; Info'!A:A,'Country Code &amp; Info'!B:B)</f>
        <v>Lithuania</v>
      </c>
      <c r="C3262" t="s">
        <v>626</v>
      </c>
      <c r="D3262" t="s">
        <v>625</v>
      </c>
      <c r="E3262" t="s">
        <v>624</v>
      </c>
      <c r="F3262" t="s">
        <v>623</v>
      </c>
      <c r="G3262">
        <v>2021</v>
      </c>
      <c r="H3262" s="6">
        <v>87920.58</v>
      </c>
      <c r="I3262" s="5">
        <f t="shared" si="50"/>
        <v>1.7917169041906877E-2</v>
      </c>
    </row>
    <row r="3263" spans="1:9" x14ac:dyDescent="0.2">
      <c r="A3263" t="s">
        <v>246</v>
      </c>
      <c r="B3263" t="str">
        <f>_xlfn.XLOOKUP(A3263,'Country Code &amp; Info'!A:A,'Country Code &amp; Info'!B:B)</f>
        <v>Lithuania</v>
      </c>
      <c r="C3263" t="s">
        <v>626</v>
      </c>
      <c r="D3263" t="s">
        <v>625</v>
      </c>
      <c r="E3263" t="s">
        <v>624</v>
      </c>
      <c r="F3263" t="s">
        <v>623</v>
      </c>
      <c r="G3263">
        <v>2022</v>
      </c>
      <c r="H3263" s="6">
        <v>89336.89</v>
      </c>
      <c r="I3263" s="5">
        <f t="shared" si="50"/>
        <v>1.6108970163754677E-2</v>
      </c>
    </row>
    <row r="3264" spans="1:9" x14ac:dyDescent="0.2">
      <c r="A3264" t="s">
        <v>246</v>
      </c>
      <c r="B3264" t="str">
        <f>_xlfn.XLOOKUP(A3264,'Country Code &amp; Info'!A:A,'Country Code &amp; Info'!B:B)</f>
        <v>Lithuania</v>
      </c>
      <c r="C3264" t="s">
        <v>626</v>
      </c>
      <c r="D3264" t="s">
        <v>625</v>
      </c>
      <c r="E3264" t="s">
        <v>624</v>
      </c>
      <c r="F3264" t="s">
        <v>623</v>
      </c>
      <c r="G3264">
        <v>2023</v>
      </c>
      <c r="H3264" s="6">
        <v>90624.43</v>
      </c>
      <c r="I3264" s="5">
        <f t="shared" si="50"/>
        <v>1.4412187395374865E-2</v>
      </c>
    </row>
    <row r="3265" spans="1:9" x14ac:dyDescent="0.2">
      <c r="A3265" t="s">
        <v>246</v>
      </c>
      <c r="B3265" t="str">
        <f>_xlfn.XLOOKUP(A3265,'Country Code &amp; Info'!A:A,'Country Code &amp; Info'!B:B)</f>
        <v>Lithuania</v>
      </c>
      <c r="C3265" t="s">
        <v>626</v>
      </c>
      <c r="D3265" t="s">
        <v>625</v>
      </c>
      <c r="E3265" t="s">
        <v>624</v>
      </c>
      <c r="F3265" t="s">
        <v>623</v>
      </c>
      <c r="G3265">
        <v>2024</v>
      </c>
      <c r="H3265" s="6">
        <v>91804.7</v>
      </c>
      <c r="I3265" s="5">
        <f t="shared" si="50"/>
        <v>1.3023750880419405E-2</v>
      </c>
    </row>
    <row r="3266" spans="1:9" x14ac:dyDescent="0.2">
      <c r="A3266" t="s">
        <v>246</v>
      </c>
      <c r="B3266" t="str">
        <f>_xlfn.XLOOKUP(A3266,'Country Code &amp; Info'!A:A,'Country Code &amp; Info'!B:B)</f>
        <v>Lithuania</v>
      </c>
      <c r="C3266" t="s">
        <v>626</v>
      </c>
      <c r="D3266" t="s">
        <v>625</v>
      </c>
      <c r="E3266" t="s">
        <v>624</v>
      </c>
      <c r="F3266" t="s">
        <v>623</v>
      </c>
      <c r="G3266">
        <v>2025</v>
      </c>
      <c r="H3266" s="6">
        <v>92896.85</v>
      </c>
      <c r="I3266" s="5">
        <f t="shared" si="50"/>
        <v>1.1896449746036986E-2</v>
      </c>
    </row>
    <row r="3267" spans="1:9" x14ac:dyDescent="0.2">
      <c r="A3267" t="s">
        <v>246</v>
      </c>
      <c r="B3267" t="str">
        <f>_xlfn.XLOOKUP(A3267,'Country Code &amp; Info'!A:A,'Country Code &amp; Info'!B:B)</f>
        <v>Lithuania</v>
      </c>
      <c r="C3267" t="s">
        <v>626</v>
      </c>
      <c r="D3267" t="s">
        <v>625</v>
      </c>
      <c r="E3267" t="s">
        <v>624</v>
      </c>
      <c r="F3267" t="s">
        <v>623</v>
      </c>
      <c r="G3267">
        <v>2026</v>
      </c>
      <c r="H3267" s="6">
        <v>93887.58</v>
      </c>
      <c r="I3267" s="5">
        <f t="shared" ref="I3267:I3330" si="51">IF(A3267=A3266, H3267/H3266-1, 0)</f>
        <v>1.0664839550533767E-2</v>
      </c>
    </row>
    <row r="3268" spans="1:9" x14ac:dyDescent="0.2">
      <c r="A3268" t="s">
        <v>246</v>
      </c>
      <c r="B3268" t="str">
        <f>_xlfn.XLOOKUP(A3268,'Country Code &amp; Info'!A:A,'Country Code &amp; Info'!B:B)</f>
        <v>Lithuania</v>
      </c>
      <c r="C3268" t="s">
        <v>626</v>
      </c>
      <c r="D3268" t="s">
        <v>625</v>
      </c>
      <c r="E3268" t="s">
        <v>624</v>
      </c>
      <c r="F3268" t="s">
        <v>623</v>
      </c>
      <c r="G3268">
        <v>2027</v>
      </c>
      <c r="H3268" s="6">
        <v>94762.92</v>
      </c>
      <c r="I3268" s="5">
        <f t="shared" si="51"/>
        <v>9.3232779032115243E-3</v>
      </c>
    </row>
    <row r="3269" spans="1:9" x14ac:dyDescent="0.2">
      <c r="A3269" t="s">
        <v>246</v>
      </c>
      <c r="B3269" t="str">
        <f>_xlfn.XLOOKUP(A3269,'Country Code &amp; Info'!A:A,'Country Code &amp; Info'!B:B)</f>
        <v>Lithuania</v>
      </c>
      <c r="C3269" t="s">
        <v>626</v>
      </c>
      <c r="D3269" t="s">
        <v>625</v>
      </c>
      <c r="E3269" t="s">
        <v>624</v>
      </c>
      <c r="F3269" t="s">
        <v>623</v>
      </c>
      <c r="G3269">
        <v>2028</v>
      </c>
      <c r="H3269" s="6">
        <v>95527.14</v>
      </c>
      <c r="I3269" s="5">
        <f t="shared" si="51"/>
        <v>8.0645467657602943E-3</v>
      </c>
    </row>
    <row r="3270" spans="1:9" x14ac:dyDescent="0.2">
      <c r="A3270" t="s">
        <v>246</v>
      </c>
      <c r="B3270" t="str">
        <f>_xlfn.XLOOKUP(A3270,'Country Code &amp; Info'!A:A,'Country Code &amp; Info'!B:B)</f>
        <v>Lithuania</v>
      </c>
      <c r="C3270" t="s">
        <v>626</v>
      </c>
      <c r="D3270" t="s">
        <v>625</v>
      </c>
      <c r="E3270" t="s">
        <v>624</v>
      </c>
      <c r="F3270" t="s">
        <v>623</v>
      </c>
      <c r="G3270">
        <v>2029</v>
      </c>
      <c r="H3270" s="6">
        <v>96190.96</v>
      </c>
      <c r="I3270" s="5">
        <f t="shared" si="51"/>
        <v>6.9490199329740321E-3</v>
      </c>
    </row>
    <row r="3271" spans="1:9" x14ac:dyDescent="0.2">
      <c r="A3271" t="s">
        <v>246</v>
      </c>
      <c r="B3271" t="str">
        <f>_xlfn.XLOOKUP(A3271,'Country Code &amp; Info'!A:A,'Country Code &amp; Info'!B:B)</f>
        <v>Lithuania</v>
      </c>
      <c r="C3271" t="s">
        <v>626</v>
      </c>
      <c r="D3271" t="s">
        <v>625</v>
      </c>
      <c r="E3271" t="s">
        <v>624</v>
      </c>
      <c r="F3271" t="s">
        <v>623</v>
      </c>
      <c r="G3271">
        <v>2030</v>
      </c>
      <c r="H3271" s="6">
        <v>96767.17</v>
      </c>
      <c r="I3271" s="5">
        <f t="shared" si="51"/>
        <v>5.990271850909723E-3</v>
      </c>
    </row>
    <row r="3272" spans="1:9" x14ac:dyDescent="0.2">
      <c r="A3272" t="s">
        <v>246</v>
      </c>
      <c r="B3272" t="str">
        <f>_xlfn.XLOOKUP(A3272,'Country Code &amp; Info'!A:A,'Country Code &amp; Info'!B:B)</f>
        <v>Lithuania</v>
      </c>
      <c r="C3272" t="s">
        <v>626</v>
      </c>
      <c r="D3272" t="s">
        <v>625</v>
      </c>
      <c r="E3272" t="s">
        <v>624</v>
      </c>
      <c r="F3272" t="s">
        <v>623</v>
      </c>
      <c r="G3272">
        <v>2031</v>
      </c>
      <c r="H3272" s="6">
        <v>97271.31</v>
      </c>
      <c r="I3272" s="5">
        <f t="shared" si="51"/>
        <v>5.2098247783829432E-3</v>
      </c>
    </row>
    <row r="3273" spans="1:9" x14ac:dyDescent="0.2">
      <c r="A3273" t="s">
        <v>246</v>
      </c>
      <c r="B3273" t="str">
        <f>_xlfn.XLOOKUP(A3273,'Country Code &amp; Info'!A:A,'Country Code &amp; Info'!B:B)</f>
        <v>Lithuania</v>
      </c>
      <c r="C3273" t="s">
        <v>626</v>
      </c>
      <c r="D3273" t="s">
        <v>625</v>
      </c>
      <c r="E3273" t="s">
        <v>624</v>
      </c>
      <c r="F3273" t="s">
        <v>623</v>
      </c>
      <c r="G3273">
        <v>2032</v>
      </c>
      <c r="H3273" s="6">
        <v>97734.88</v>
      </c>
      <c r="I3273" s="5">
        <f t="shared" si="51"/>
        <v>4.76574233450755E-3</v>
      </c>
    </row>
    <row r="3274" spans="1:9" x14ac:dyDescent="0.2">
      <c r="A3274" t="s">
        <v>246</v>
      </c>
      <c r="B3274" t="str">
        <f>_xlfn.XLOOKUP(A3274,'Country Code &amp; Info'!A:A,'Country Code &amp; Info'!B:B)</f>
        <v>Lithuania</v>
      </c>
      <c r="C3274" t="s">
        <v>626</v>
      </c>
      <c r="D3274" t="s">
        <v>625</v>
      </c>
      <c r="E3274" t="s">
        <v>624</v>
      </c>
      <c r="F3274" t="s">
        <v>623</v>
      </c>
      <c r="G3274">
        <v>2033</v>
      </c>
      <c r="H3274" s="6">
        <v>98183.6</v>
      </c>
      <c r="I3274" s="5">
        <f t="shared" si="51"/>
        <v>4.591196101125794E-3</v>
      </c>
    </row>
    <row r="3275" spans="1:9" x14ac:dyDescent="0.2">
      <c r="A3275" t="s">
        <v>246</v>
      </c>
      <c r="B3275" t="str">
        <f>_xlfn.XLOOKUP(A3275,'Country Code &amp; Info'!A:A,'Country Code &amp; Info'!B:B)</f>
        <v>Lithuania</v>
      </c>
      <c r="C3275" t="s">
        <v>626</v>
      </c>
      <c r="D3275" t="s">
        <v>625</v>
      </c>
      <c r="E3275" t="s">
        <v>624</v>
      </c>
      <c r="F3275" t="s">
        <v>623</v>
      </c>
      <c r="G3275">
        <v>2034</v>
      </c>
      <c r="H3275" s="6">
        <v>98641.46</v>
      </c>
      <c r="I3275" s="5">
        <f t="shared" si="51"/>
        <v>4.6633042585524365E-3</v>
      </c>
    </row>
    <row r="3276" spans="1:9" x14ac:dyDescent="0.2">
      <c r="A3276" t="s">
        <v>246</v>
      </c>
      <c r="B3276" t="str">
        <f>_xlfn.XLOOKUP(A3276,'Country Code &amp; Info'!A:A,'Country Code &amp; Info'!B:B)</f>
        <v>Lithuania</v>
      </c>
      <c r="C3276" t="s">
        <v>626</v>
      </c>
      <c r="D3276" t="s">
        <v>625</v>
      </c>
      <c r="E3276" t="s">
        <v>624</v>
      </c>
      <c r="F3276" t="s">
        <v>623</v>
      </c>
      <c r="G3276">
        <v>2035</v>
      </c>
      <c r="H3276" s="6">
        <v>99125.97</v>
      </c>
      <c r="I3276" s="5">
        <f t="shared" si="51"/>
        <v>4.9118291639234091E-3</v>
      </c>
    </row>
    <row r="3277" spans="1:9" x14ac:dyDescent="0.2">
      <c r="A3277" t="s">
        <v>246</v>
      </c>
      <c r="B3277" t="str">
        <f>_xlfn.XLOOKUP(A3277,'Country Code &amp; Info'!A:A,'Country Code &amp; Info'!B:B)</f>
        <v>Lithuania</v>
      </c>
      <c r="C3277" t="s">
        <v>626</v>
      </c>
      <c r="D3277" t="s">
        <v>625</v>
      </c>
      <c r="E3277" t="s">
        <v>624</v>
      </c>
      <c r="F3277" t="s">
        <v>623</v>
      </c>
      <c r="G3277">
        <v>2036</v>
      </c>
      <c r="H3277" s="6">
        <v>99646.87</v>
      </c>
      <c r="I3277" s="5">
        <f t="shared" si="51"/>
        <v>5.2549296617223629E-3</v>
      </c>
    </row>
    <row r="3278" spans="1:9" x14ac:dyDescent="0.2">
      <c r="A3278" t="s">
        <v>246</v>
      </c>
      <c r="B3278" t="str">
        <f>_xlfn.XLOOKUP(A3278,'Country Code &amp; Info'!A:A,'Country Code &amp; Info'!B:B)</f>
        <v>Lithuania</v>
      </c>
      <c r="C3278" t="s">
        <v>626</v>
      </c>
      <c r="D3278" t="s">
        <v>625</v>
      </c>
      <c r="E3278" t="s">
        <v>624</v>
      </c>
      <c r="F3278" t="s">
        <v>623</v>
      </c>
      <c r="G3278">
        <v>2037</v>
      </c>
      <c r="H3278" s="6">
        <v>100198.8</v>
      </c>
      <c r="I3278" s="5">
        <f t="shared" si="51"/>
        <v>5.5388593741079184E-3</v>
      </c>
    </row>
    <row r="3279" spans="1:9" x14ac:dyDescent="0.2">
      <c r="A3279" t="s">
        <v>246</v>
      </c>
      <c r="B3279" t="str">
        <f>_xlfn.XLOOKUP(A3279,'Country Code &amp; Info'!A:A,'Country Code &amp; Info'!B:B)</f>
        <v>Lithuania</v>
      </c>
      <c r="C3279" t="s">
        <v>626</v>
      </c>
      <c r="D3279" t="s">
        <v>625</v>
      </c>
      <c r="E3279" t="s">
        <v>624</v>
      </c>
      <c r="F3279" t="s">
        <v>623</v>
      </c>
      <c r="G3279">
        <v>2038</v>
      </c>
      <c r="H3279" s="6">
        <v>100787.7</v>
      </c>
      <c r="I3279" s="5">
        <f t="shared" si="51"/>
        <v>5.8773158959986027E-3</v>
      </c>
    </row>
    <row r="3280" spans="1:9" x14ac:dyDescent="0.2">
      <c r="A3280" t="s">
        <v>246</v>
      </c>
      <c r="B3280" t="str">
        <f>_xlfn.XLOOKUP(A3280,'Country Code &amp; Info'!A:A,'Country Code &amp; Info'!B:B)</f>
        <v>Lithuania</v>
      </c>
      <c r="C3280" t="s">
        <v>626</v>
      </c>
      <c r="D3280" t="s">
        <v>625</v>
      </c>
      <c r="E3280" t="s">
        <v>624</v>
      </c>
      <c r="F3280" t="s">
        <v>623</v>
      </c>
      <c r="G3280">
        <v>2039</v>
      </c>
      <c r="H3280" s="6">
        <v>101417.7</v>
      </c>
      <c r="I3280" s="5">
        <f t="shared" si="51"/>
        <v>6.2507627418821876E-3</v>
      </c>
    </row>
    <row r="3281" spans="1:9" x14ac:dyDescent="0.2">
      <c r="A3281" t="s">
        <v>246</v>
      </c>
      <c r="B3281" t="str">
        <f>_xlfn.XLOOKUP(A3281,'Country Code &amp; Info'!A:A,'Country Code &amp; Info'!B:B)</f>
        <v>Lithuania</v>
      </c>
      <c r="C3281" t="s">
        <v>626</v>
      </c>
      <c r="D3281" t="s">
        <v>625</v>
      </c>
      <c r="E3281" t="s">
        <v>624</v>
      </c>
      <c r="F3281" t="s">
        <v>623</v>
      </c>
      <c r="G3281">
        <v>2040</v>
      </c>
      <c r="H3281" s="6">
        <v>102089.5</v>
      </c>
      <c r="I3281" s="5">
        <f t="shared" si="51"/>
        <v>6.6240902722110029E-3</v>
      </c>
    </row>
    <row r="3282" spans="1:9" x14ac:dyDescent="0.2">
      <c r="A3282" t="s">
        <v>246</v>
      </c>
      <c r="B3282" t="str">
        <f>_xlfn.XLOOKUP(A3282,'Country Code &amp; Info'!A:A,'Country Code &amp; Info'!B:B)</f>
        <v>Lithuania</v>
      </c>
      <c r="C3282" t="s">
        <v>626</v>
      </c>
      <c r="D3282" t="s">
        <v>625</v>
      </c>
      <c r="E3282" t="s">
        <v>624</v>
      </c>
      <c r="F3282" t="s">
        <v>623</v>
      </c>
      <c r="G3282">
        <v>2041</v>
      </c>
      <c r="H3282" s="6">
        <v>102799.9</v>
      </c>
      <c r="I3282" s="5">
        <f t="shared" si="51"/>
        <v>6.9586000519150648E-3</v>
      </c>
    </row>
    <row r="3283" spans="1:9" x14ac:dyDescent="0.2">
      <c r="A3283" t="s">
        <v>246</v>
      </c>
      <c r="B3283" t="str">
        <f>_xlfn.XLOOKUP(A3283,'Country Code &amp; Info'!A:A,'Country Code &amp; Info'!B:B)</f>
        <v>Lithuania</v>
      </c>
      <c r="C3283" t="s">
        <v>626</v>
      </c>
      <c r="D3283" t="s">
        <v>625</v>
      </c>
      <c r="E3283" t="s">
        <v>624</v>
      </c>
      <c r="F3283" t="s">
        <v>623</v>
      </c>
      <c r="G3283">
        <v>2042</v>
      </c>
      <c r="H3283" s="6">
        <v>103542.39999999999</v>
      </c>
      <c r="I3283" s="5">
        <f t="shared" si="51"/>
        <v>7.2227696719548984E-3</v>
      </c>
    </row>
    <row r="3284" spans="1:9" x14ac:dyDescent="0.2">
      <c r="A3284" t="s">
        <v>246</v>
      </c>
      <c r="B3284" t="str">
        <f>_xlfn.XLOOKUP(A3284,'Country Code &amp; Info'!A:A,'Country Code &amp; Info'!B:B)</f>
        <v>Lithuania</v>
      </c>
      <c r="C3284" t="s">
        <v>626</v>
      </c>
      <c r="D3284" t="s">
        <v>625</v>
      </c>
      <c r="E3284" t="s">
        <v>624</v>
      </c>
      <c r="F3284" t="s">
        <v>623</v>
      </c>
      <c r="G3284">
        <v>2043</v>
      </c>
      <c r="H3284" s="6">
        <v>104311.6</v>
      </c>
      <c r="I3284" s="5">
        <f t="shared" si="51"/>
        <v>7.4288407454339289E-3</v>
      </c>
    </row>
    <row r="3285" spans="1:9" x14ac:dyDescent="0.2">
      <c r="A3285" t="s">
        <v>246</v>
      </c>
      <c r="B3285" t="str">
        <f>_xlfn.XLOOKUP(A3285,'Country Code &amp; Info'!A:A,'Country Code &amp; Info'!B:B)</f>
        <v>Lithuania</v>
      </c>
      <c r="C3285" t="s">
        <v>626</v>
      </c>
      <c r="D3285" t="s">
        <v>625</v>
      </c>
      <c r="E3285" t="s">
        <v>624</v>
      </c>
      <c r="F3285" t="s">
        <v>623</v>
      </c>
      <c r="G3285">
        <v>2044</v>
      </c>
      <c r="H3285" s="6">
        <v>105100.6</v>
      </c>
      <c r="I3285" s="5">
        <f t="shared" si="51"/>
        <v>7.5638759255922672E-3</v>
      </c>
    </row>
    <row r="3286" spans="1:9" x14ac:dyDescent="0.2">
      <c r="A3286" t="s">
        <v>246</v>
      </c>
      <c r="B3286" t="str">
        <f>_xlfn.XLOOKUP(A3286,'Country Code &amp; Info'!A:A,'Country Code &amp; Info'!B:B)</f>
        <v>Lithuania</v>
      </c>
      <c r="C3286" t="s">
        <v>626</v>
      </c>
      <c r="D3286" t="s">
        <v>625</v>
      </c>
      <c r="E3286" t="s">
        <v>624</v>
      </c>
      <c r="F3286" t="s">
        <v>623</v>
      </c>
      <c r="G3286">
        <v>2045</v>
      </c>
      <c r="H3286" s="6">
        <v>105902.39999999999</v>
      </c>
      <c r="I3286" s="5">
        <f t="shared" si="51"/>
        <v>7.6288812813627427E-3</v>
      </c>
    </row>
    <row r="3287" spans="1:9" x14ac:dyDescent="0.2">
      <c r="A3287" t="s">
        <v>246</v>
      </c>
      <c r="B3287" t="str">
        <f>_xlfn.XLOOKUP(A3287,'Country Code &amp; Info'!A:A,'Country Code &amp; Info'!B:B)</f>
        <v>Lithuania</v>
      </c>
      <c r="C3287" t="s">
        <v>626</v>
      </c>
      <c r="D3287" t="s">
        <v>625</v>
      </c>
      <c r="E3287" t="s">
        <v>624</v>
      </c>
      <c r="F3287" t="s">
        <v>623</v>
      </c>
      <c r="G3287">
        <v>2046</v>
      </c>
      <c r="H3287" s="6">
        <v>106709</v>
      </c>
      <c r="I3287" s="5">
        <f t="shared" si="51"/>
        <v>7.6164468416202169E-3</v>
      </c>
    </row>
    <row r="3288" spans="1:9" x14ac:dyDescent="0.2">
      <c r="A3288" t="s">
        <v>246</v>
      </c>
      <c r="B3288" t="str">
        <f>_xlfn.XLOOKUP(A3288,'Country Code &amp; Info'!A:A,'Country Code &amp; Info'!B:B)</f>
        <v>Lithuania</v>
      </c>
      <c r="C3288" t="s">
        <v>626</v>
      </c>
      <c r="D3288" t="s">
        <v>625</v>
      </c>
      <c r="E3288" t="s">
        <v>624</v>
      </c>
      <c r="F3288" t="s">
        <v>623</v>
      </c>
      <c r="G3288">
        <v>2047</v>
      </c>
      <c r="H3288" s="6">
        <v>107512.1</v>
      </c>
      <c r="I3288" s="5">
        <f t="shared" si="51"/>
        <v>7.5260755887507358E-3</v>
      </c>
    </row>
    <row r="3289" spans="1:9" x14ac:dyDescent="0.2">
      <c r="A3289" t="s">
        <v>246</v>
      </c>
      <c r="B3289" t="str">
        <f>_xlfn.XLOOKUP(A3289,'Country Code &amp; Info'!A:A,'Country Code &amp; Info'!B:B)</f>
        <v>Lithuania</v>
      </c>
      <c r="C3289" t="s">
        <v>626</v>
      </c>
      <c r="D3289" t="s">
        <v>625</v>
      </c>
      <c r="E3289" t="s">
        <v>624</v>
      </c>
      <c r="F3289" t="s">
        <v>623</v>
      </c>
      <c r="G3289">
        <v>2048</v>
      </c>
      <c r="H3289" s="6">
        <v>108305.2</v>
      </c>
      <c r="I3289" s="5">
        <f t="shared" si="51"/>
        <v>7.3768440947576952E-3</v>
      </c>
    </row>
    <row r="3290" spans="1:9" x14ac:dyDescent="0.2">
      <c r="A3290" t="s">
        <v>246</v>
      </c>
      <c r="B3290" t="str">
        <f>_xlfn.XLOOKUP(A3290,'Country Code &amp; Info'!A:A,'Country Code &amp; Info'!B:B)</f>
        <v>Lithuania</v>
      </c>
      <c r="C3290" t="s">
        <v>626</v>
      </c>
      <c r="D3290" t="s">
        <v>625</v>
      </c>
      <c r="E3290" t="s">
        <v>624</v>
      </c>
      <c r="F3290" t="s">
        <v>623</v>
      </c>
      <c r="G3290">
        <v>2049</v>
      </c>
      <c r="H3290" s="6">
        <v>109081.60000000001</v>
      </c>
      <c r="I3290" s="5">
        <f t="shared" si="51"/>
        <v>7.1686308690626088E-3</v>
      </c>
    </row>
    <row r="3291" spans="1:9" x14ac:dyDescent="0.2">
      <c r="A3291" t="s">
        <v>246</v>
      </c>
      <c r="B3291" t="str">
        <f>_xlfn.XLOOKUP(A3291,'Country Code &amp; Info'!A:A,'Country Code &amp; Info'!B:B)</f>
        <v>Lithuania</v>
      </c>
      <c r="C3291" t="s">
        <v>626</v>
      </c>
      <c r="D3291" t="s">
        <v>625</v>
      </c>
      <c r="E3291" t="s">
        <v>624</v>
      </c>
      <c r="F3291" t="s">
        <v>623</v>
      </c>
      <c r="G3291">
        <v>2050</v>
      </c>
      <c r="H3291" s="6">
        <v>109835</v>
      </c>
      <c r="I3291" s="5">
        <f t="shared" si="51"/>
        <v>6.9067560431823605E-3</v>
      </c>
    </row>
    <row r="3292" spans="1:9" x14ac:dyDescent="0.2">
      <c r="A3292" t="s">
        <v>246</v>
      </c>
      <c r="B3292" t="str">
        <f>_xlfn.XLOOKUP(A3292,'Country Code &amp; Info'!A:A,'Country Code &amp; Info'!B:B)</f>
        <v>Lithuania</v>
      </c>
      <c r="C3292" t="s">
        <v>626</v>
      </c>
      <c r="D3292" t="s">
        <v>625</v>
      </c>
      <c r="E3292" t="s">
        <v>624</v>
      </c>
      <c r="F3292" t="s">
        <v>623</v>
      </c>
      <c r="G3292">
        <v>2051</v>
      </c>
      <c r="H3292" s="6">
        <v>110560.2</v>
      </c>
      <c r="I3292" s="5">
        <f t="shared" si="51"/>
        <v>6.6026312195566206E-3</v>
      </c>
    </row>
    <row r="3293" spans="1:9" x14ac:dyDescent="0.2">
      <c r="A3293" t="s">
        <v>246</v>
      </c>
      <c r="B3293" t="str">
        <f>_xlfn.XLOOKUP(A3293,'Country Code &amp; Info'!A:A,'Country Code &amp; Info'!B:B)</f>
        <v>Lithuania</v>
      </c>
      <c r="C3293" t="s">
        <v>626</v>
      </c>
      <c r="D3293" t="s">
        <v>625</v>
      </c>
      <c r="E3293" t="s">
        <v>624</v>
      </c>
      <c r="F3293" t="s">
        <v>623</v>
      </c>
      <c r="G3293">
        <v>2052</v>
      </c>
      <c r="H3293" s="6">
        <v>111257.4</v>
      </c>
      <c r="I3293" s="5">
        <f t="shared" si="51"/>
        <v>6.306066740110694E-3</v>
      </c>
    </row>
    <row r="3294" spans="1:9" x14ac:dyDescent="0.2">
      <c r="A3294" t="s">
        <v>246</v>
      </c>
      <c r="B3294" t="str">
        <f>_xlfn.XLOOKUP(A3294,'Country Code &amp; Info'!A:A,'Country Code &amp; Info'!B:B)</f>
        <v>Lithuania</v>
      </c>
      <c r="C3294" t="s">
        <v>626</v>
      </c>
      <c r="D3294" t="s">
        <v>625</v>
      </c>
      <c r="E3294" t="s">
        <v>624</v>
      </c>
      <c r="F3294" t="s">
        <v>623</v>
      </c>
      <c r="G3294">
        <v>2053</v>
      </c>
      <c r="H3294" s="6">
        <v>111935.8</v>
      </c>
      <c r="I3294" s="5">
        <f t="shared" si="51"/>
        <v>6.0975719367881709E-3</v>
      </c>
    </row>
    <row r="3295" spans="1:9" x14ac:dyDescent="0.2">
      <c r="A3295" t="s">
        <v>246</v>
      </c>
      <c r="B3295" t="str">
        <f>_xlfn.XLOOKUP(A3295,'Country Code &amp; Info'!A:A,'Country Code &amp; Info'!B:B)</f>
        <v>Lithuania</v>
      </c>
      <c r="C3295" t="s">
        <v>626</v>
      </c>
      <c r="D3295" t="s">
        <v>625</v>
      </c>
      <c r="E3295" t="s">
        <v>624</v>
      </c>
      <c r="F3295" t="s">
        <v>623</v>
      </c>
      <c r="G3295">
        <v>2054</v>
      </c>
      <c r="H3295" s="6">
        <v>112609.4</v>
      </c>
      <c r="I3295" s="5">
        <f t="shared" si="51"/>
        <v>6.0177351660504197E-3</v>
      </c>
    </row>
    <row r="3296" spans="1:9" x14ac:dyDescent="0.2">
      <c r="A3296" t="s">
        <v>246</v>
      </c>
      <c r="B3296" t="str">
        <f>_xlfn.XLOOKUP(A3296,'Country Code &amp; Info'!A:A,'Country Code &amp; Info'!B:B)</f>
        <v>Lithuania</v>
      </c>
      <c r="C3296" t="s">
        <v>626</v>
      </c>
      <c r="D3296" t="s">
        <v>625</v>
      </c>
      <c r="E3296" t="s">
        <v>624</v>
      </c>
      <c r="F3296" t="s">
        <v>623</v>
      </c>
      <c r="G3296">
        <v>2055</v>
      </c>
      <c r="H3296" s="6">
        <v>113290.1</v>
      </c>
      <c r="I3296" s="5">
        <f t="shared" si="51"/>
        <v>6.0447884457248691E-3</v>
      </c>
    </row>
    <row r="3297" spans="1:9" x14ac:dyDescent="0.2">
      <c r="A3297" t="s">
        <v>246</v>
      </c>
      <c r="B3297" t="str">
        <f>_xlfn.XLOOKUP(A3297,'Country Code &amp; Info'!A:A,'Country Code &amp; Info'!B:B)</f>
        <v>Lithuania</v>
      </c>
      <c r="C3297" t="s">
        <v>626</v>
      </c>
      <c r="D3297" t="s">
        <v>625</v>
      </c>
      <c r="E3297" t="s">
        <v>624</v>
      </c>
      <c r="F3297" t="s">
        <v>623</v>
      </c>
      <c r="G3297">
        <v>2056</v>
      </c>
      <c r="H3297" s="6">
        <v>113986.1</v>
      </c>
      <c r="I3297" s="5">
        <f t="shared" si="51"/>
        <v>6.1435200427928383E-3</v>
      </c>
    </row>
    <row r="3298" spans="1:9" x14ac:dyDescent="0.2">
      <c r="A3298" t="s">
        <v>246</v>
      </c>
      <c r="B3298" t="str">
        <f>_xlfn.XLOOKUP(A3298,'Country Code &amp; Info'!A:A,'Country Code &amp; Info'!B:B)</f>
        <v>Lithuania</v>
      </c>
      <c r="C3298" t="s">
        <v>626</v>
      </c>
      <c r="D3298" t="s">
        <v>625</v>
      </c>
      <c r="E3298" t="s">
        <v>624</v>
      </c>
      <c r="F3298" t="s">
        <v>623</v>
      </c>
      <c r="G3298">
        <v>2057</v>
      </c>
      <c r="H3298" s="6">
        <v>114706.9</v>
      </c>
      <c r="I3298" s="5">
        <f t="shared" si="51"/>
        <v>6.3235780503059225E-3</v>
      </c>
    </row>
    <row r="3299" spans="1:9" x14ac:dyDescent="0.2">
      <c r="A3299" t="s">
        <v>246</v>
      </c>
      <c r="B3299" t="str">
        <f>_xlfn.XLOOKUP(A3299,'Country Code &amp; Info'!A:A,'Country Code &amp; Info'!B:B)</f>
        <v>Lithuania</v>
      </c>
      <c r="C3299" t="s">
        <v>626</v>
      </c>
      <c r="D3299" t="s">
        <v>625</v>
      </c>
      <c r="E3299" t="s">
        <v>624</v>
      </c>
      <c r="F3299" t="s">
        <v>623</v>
      </c>
      <c r="G3299">
        <v>2058</v>
      </c>
      <c r="H3299" s="6">
        <v>115462.6</v>
      </c>
      <c r="I3299" s="5">
        <f t="shared" si="51"/>
        <v>6.5880953979229329E-3</v>
      </c>
    </row>
    <row r="3300" spans="1:9" x14ac:dyDescent="0.2">
      <c r="A3300" t="s">
        <v>246</v>
      </c>
      <c r="B3300" t="str">
        <f>_xlfn.XLOOKUP(A3300,'Country Code &amp; Info'!A:A,'Country Code &amp; Info'!B:B)</f>
        <v>Lithuania</v>
      </c>
      <c r="C3300" t="s">
        <v>626</v>
      </c>
      <c r="D3300" t="s">
        <v>625</v>
      </c>
      <c r="E3300" t="s">
        <v>624</v>
      </c>
      <c r="F3300" t="s">
        <v>623</v>
      </c>
      <c r="G3300">
        <v>2059</v>
      </c>
      <c r="H3300" s="6">
        <v>116259.6</v>
      </c>
      <c r="I3300" s="5">
        <f t="shared" si="51"/>
        <v>6.9026680500872128E-3</v>
      </c>
    </row>
    <row r="3301" spans="1:9" x14ac:dyDescent="0.2">
      <c r="A3301" t="s">
        <v>246</v>
      </c>
      <c r="B3301" t="str">
        <f>_xlfn.XLOOKUP(A3301,'Country Code &amp; Info'!A:A,'Country Code &amp; Info'!B:B)</f>
        <v>Lithuania</v>
      </c>
      <c r="C3301" t="s">
        <v>626</v>
      </c>
      <c r="D3301" t="s">
        <v>625</v>
      </c>
      <c r="E3301" t="s">
        <v>624</v>
      </c>
      <c r="F3301" t="s">
        <v>623</v>
      </c>
      <c r="G3301">
        <v>2060</v>
      </c>
      <c r="H3301" s="6">
        <v>117093.1</v>
      </c>
      <c r="I3301" s="5">
        <f t="shared" si="51"/>
        <v>7.1693004276636163E-3</v>
      </c>
    </row>
    <row r="3302" spans="1:9" x14ac:dyDescent="0.2">
      <c r="A3302" t="s">
        <v>122</v>
      </c>
      <c r="B3302" t="str">
        <f>_xlfn.XLOOKUP(A3302,'Country Code &amp; Info'!A:A,'Country Code &amp; Info'!B:B)</f>
        <v>Saudi Arabia</v>
      </c>
      <c r="C3302" t="s">
        <v>626</v>
      </c>
      <c r="D3302" t="s">
        <v>625</v>
      </c>
      <c r="E3302" t="s">
        <v>624</v>
      </c>
      <c r="F3302" t="s">
        <v>623</v>
      </c>
      <c r="G3302">
        <v>1990</v>
      </c>
      <c r="H3302" s="6">
        <v>553389.03840465297</v>
      </c>
      <c r="I3302" s="5">
        <f t="shared" si="51"/>
        <v>0</v>
      </c>
    </row>
    <row r="3303" spans="1:9" x14ac:dyDescent="0.2">
      <c r="A3303" t="s">
        <v>122</v>
      </c>
      <c r="B3303" t="str">
        <f>_xlfn.XLOOKUP(A3303,'Country Code &amp; Info'!A:A,'Country Code &amp; Info'!B:B)</f>
        <v>Saudi Arabia</v>
      </c>
      <c r="C3303" t="s">
        <v>626</v>
      </c>
      <c r="D3303" t="s">
        <v>625</v>
      </c>
      <c r="E3303" t="s">
        <v>624</v>
      </c>
      <c r="F3303" t="s">
        <v>623</v>
      </c>
      <c r="G3303">
        <v>1991</v>
      </c>
      <c r="H3303" s="6">
        <v>603768.42164008203</v>
      </c>
      <c r="I3303" s="5">
        <f t="shared" si="51"/>
        <v>9.1037913184305541E-2</v>
      </c>
    </row>
    <row r="3304" spans="1:9" x14ac:dyDescent="0.2">
      <c r="A3304" t="s">
        <v>122</v>
      </c>
      <c r="B3304" t="str">
        <f>_xlfn.XLOOKUP(A3304,'Country Code &amp; Info'!A:A,'Country Code &amp; Info'!B:B)</f>
        <v>Saudi Arabia</v>
      </c>
      <c r="C3304" t="s">
        <v>626</v>
      </c>
      <c r="D3304" t="s">
        <v>625</v>
      </c>
      <c r="E3304" t="s">
        <v>624</v>
      </c>
      <c r="F3304" t="s">
        <v>623</v>
      </c>
      <c r="G3304">
        <v>1992</v>
      </c>
      <c r="H3304" s="6">
        <v>631714.16455977003</v>
      </c>
      <c r="I3304" s="5">
        <f t="shared" si="51"/>
        <v>4.6285532528806295E-2</v>
      </c>
    </row>
    <row r="3305" spans="1:9" x14ac:dyDescent="0.2">
      <c r="A3305" t="s">
        <v>122</v>
      </c>
      <c r="B3305" t="str">
        <f>_xlfn.XLOOKUP(A3305,'Country Code &amp; Info'!A:A,'Country Code &amp; Info'!B:B)</f>
        <v>Saudi Arabia</v>
      </c>
      <c r="C3305" t="s">
        <v>626</v>
      </c>
      <c r="D3305" t="s">
        <v>625</v>
      </c>
      <c r="E3305" t="s">
        <v>624</v>
      </c>
      <c r="F3305" t="s">
        <v>623</v>
      </c>
      <c r="G3305">
        <v>1993</v>
      </c>
      <c r="H3305" s="6">
        <v>631878.77318170504</v>
      </c>
      <c r="I3305" s="5">
        <f t="shared" si="51"/>
        <v>2.6057453064987079E-4</v>
      </c>
    </row>
    <row r="3306" spans="1:9" x14ac:dyDescent="0.2">
      <c r="A3306" t="s">
        <v>122</v>
      </c>
      <c r="B3306" t="str">
        <f>_xlfn.XLOOKUP(A3306,'Country Code &amp; Info'!A:A,'Country Code &amp; Info'!B:B)</f>
        <v>Saudi Arabia</v>
      </c>
      <c r="C3306" t="s">
        <v>626</v>
      </c>
      <c r="D3306" t="s">
        <v>625</v>
      </c>
      <c r="E3306" t="s">
        <v>624</v>
      </c>
      <c r="F3306" t="s">
        <v>623</v>
      </c>
      <c r="G3306">
        <v>1994</v>
      </c>
      <c r="H3306" s="6">
        <v>636084.29484904802</v>
      </c>
      <c r="I3306" s="5">
        <f t="shared" si="51"/>
        <v>6.6555830735806065E-3</v>
      </c>
    </row>
    <row r="3307" spans="1:9" x14ac:dyDescent="0.2">
      <c r="A3307" t="s">
        <v>122</v>
      </c>
      <c r="B3307" t="str">
        <f>_xlfn.XLOOKUP(A3307,'Country Code &amp; Info'!A:A,'Country Code &amp; Info'!B:B)</f>
        <v>Saudi Arabia</v>
      </c>
      <c r="C3307" t="s">
        <v>626</v>
      </c>
      <c r="D3307" t="s">
        <v>625</v>
      </c>
      <c r="E3307" t="s">
        <v>624</v>
      </c>
      <c r="F3307" t="s">
        <v>623</v>
      </c>
      <c r="G3307">
        <v>1995</v>
      </c>
      <c r="H3307" s="6">
        <v>637362.29789990105</v>
      </c>
      <c r="I3307" s="5">
        <f t="shared" si="51"/>
        <v>2.009172465351261E-3</v>
      </c>
    </row>
    <row r="3308" spans="1:9" x14ac:dyDescent="0.2">
      <c r="A3308" t="s">
        <v>122</v>
      </c>
      <c r="B3308" t="str">
        <f>_xlfn.XLOOKUP(A3308,'Country Code &amp; Info'!A:A,'Country Code &amp; Info'!B:B)</f>
        <v>Saudi Arabia</v>
      </c>
      <c r="C3308" t="s">
        <v>626</v>
      </c>
      <c r="D3308" t="s">
        <v>625</v>
      </c>
      <c r="E3308" t="s">
        <v>624</v>
      </c>
      <c r="F3308" t="s">
        <v>623</v>
      </c>
      <c r="G3308">
        <v>1996</v>
      </c>
      <c r="H3308" s="6">
        <v>658929.456719624</v>
      </c>
      <c r="I3308" s="5">
        <f t="shared" si="51"/>
        <v>3.3838146515390743E-2</v>
      </c>
    </row>
    <row r="3309" spans="1:9" x14ac:dyDescent="0.2">
      <c r="A3309" t="s">
        <v>122</v>
      </c>
      <c r="B3309" t="str">
        <f>_xlfn.XLOOKUP(A3309,'Country Code &amp; Info'!A:A,'Country Code &amp; Info'!B:B)</f>
        <v>Saudi Arabia</v>
      </c>
      <c r="C3309" t="s">
        <v>626</v>
      </c>
      <c r="D3309" t="s">
        <v>625</v>
      </c>
      <c r="E3309" t="s">
        <v>624</v>
      </c>
      <c r="F3309" t="s">
        <v>623</v>
      </c>
      <c r="G3309">
        <v>1997</v>
      </c>
      <c r="H3309" s="6">
        <v>676013.31682248798</v>
      </c>
      <c r="I3309" s="5">
        <f t="shared" si="51"/>
        <v>2.5926690526044016E-2</v>
      </c>
    </row>
    <row r="3310" spans="1:9" x14ac:dyDescent="0.2">
      <c r="A3310" t="s">
        <v>122</v>
      </c>
      <c r="B3310" t="str">
        <f>_xlfn.XLOOKUP(A3310,'Country Code &amp; Info'!A:A,'Country Code &amp; Info'!B:B)</f>
        <v>Saudi Arabia</v>
      </c>
      <c r="C3310" t="s">
        <v>626</v>
      </c>
      <c r="D3310" t="s">
        <v>625</v>
      </c>
      <c r="E3310" t="s">
        <v>624</v>
      </c>
      <c r="F3310" t="s">
        <v>623</v>
      </c>
      <c r="G3310">
        <v>1998</v>
      </c>
      <c r="H3310" s="6">
        <v>695175.36077727797</v>
      </c>
      <c r="I3310" s="5">
        <f t="shared" si="51"/>
        <v>2.8345660474350831E-2</v>
      </c>
    </row>
    <row r="3311" spans="1:9" x14ac:dyDescent="0.2">
      <c r="A3311" t="s">
        <v>122</v>
      </c>
      <c r="B3311" t="str">
        <f>_xlfn.XLOOKUP(A3311,'Country Code &amp; Info'!A:A,'Country Code &amp; Info'!B:B)</f>
        <v>Saudi Arabia</v>
      </c>
      <c r="C3311" t="s">
        <v>626</v>
      </c>
      <c r="D3311" t="s">
        <v>625</v>
      </c>
      <c r="E3311" t="s">
        <v>624</v>
      </c>
      <c r="F3311" t="s">
        <v>623</v>
      </c>
      <c r="G3311">
        <v>1999</v>
      </c>
      <c r="H3311" s="6">
        <v>689971.89933945599</v>
      </c>
      <c r="I3311" s="5">
        <f t="shared" si="51"/>
        <v>-7.4851062500316257E-3</v>
      </c>
    </row>
    <row r="3312" spans="1:9" x14ac:dyDescent="0.2">
      <c r="A3312" t="s">
        <v>122</v>
      </c>
      <c r="B3312" t="str">
        <f>_xlfn.XLOOKUP(A3312,'Country Code &amp; Info'!A:A,'Country Code &amp; Info'!B:B)</f>
        <v>Saudi Arabia</v>
      </c>
      <c r="C3312" t="s">
        <v>626</v>
      </c>
      <c r="D3312" t="s">
        <v>625</v>
      </c>
      <c r="E3312" t="s">
        <v>624</v>
      </c>
      <c r="F3312" t="s">
        <v>623</v>
      </c>
      <c r="G3312">
        <v>2000</v>
      </c>
      <c r="H3312" s="6">
        <v>723536.05459809303</v>
      </c>
      <c r="I3312" s="5">
        <f t="shared" si="51"/>
        <v>4.8645684397827793E-2</v>
      </c>
    </row>
    <row r="3313" spans="1:9" x14ac:dyDescent="0.2">
      <c r="A3313" t="s">
        <v>122</v>
      </c>
      <c r="B3313" t="str">
        <f>_xlfn.XLOOKUP(A3313,'Country Code &amp; Info'!A:A,'Country Code &amp; Info'!B:B)</f>
        <v>Saudi Arabia</v>
      </c>
      <c r="C3313" t="s">
        <v>626</v>
      </c>
      <c r="D3313" t="s">
        <v>625</v>
      </c>
      <c r="E3313" t="s">
        <v>624</v>
      </c>
      <c r="F3313" t="s">
        <v>623</v>
      </c>
      <c r="G3313">
        <v>2001</v>
      </c>
      <c r="H3313" s="6">
        <v>727498.09267882397</v>
      </c>
      <c r="I3313" s="5">
        <f t="shared" si="51"/>
        <v>5.475937315842172E-3</v>
      </c>
    </row>
    <row r="3314" spans="1:9" x14ac:dyDescent="0.2">
      <c r="A3314" t="s">
        <v>122</v>
      </c>
      <c r="B3314" t="str">
        <f>_xlfn.XLOOKUP(A3314,'Country Code &amp; Info'!A:A,'Country Code &amp; Info'!B:B)</f>
        <v>Saudi Arabia</v>
      </c>
      <c r="C3314" t="s">
        <v>626</v>
      </c>
      <c r="D3314" t="s">
        <v>625</v>
      </c>
      <c r="E3314" t="s">
        <v>624</v>
      </c>
      <c r="F3314" t="s">
        <v>623</v>
      </c>
      <c r="G3314">
        <v>2002</v>
      </c>
      <c r="H3314" s="6">
        <v>728427.44552349602</v>
      </c>
      <c r="I3314" s="5">
        <f t="shared" si="51"/>
        <v>1.2774643040642797E-3</v>
      </c>
    </row>
    <row r="3315" spans="1:9" x14ac:dyDescent="0.2">
      <c r="A3315" t="s">
        <v>122</v>
      </c>
      <c r="B3315" t="str">
        <f>_xlfn.XLOOKUP(A3315,'Country Code &amp; Info'!A:A,'Country Code &amp; Info'!B:B)</f>
        <v>Saudi Arabia</v>
      </c>
      <c r="C3315" t="s">
        <v>626</v>
      </c>
      <c r="D3315" t="s">
        <v>625</v>
      </c>
      <c r="E3315" t="s">
        <v>624</v>
      </c>
      <c r="F3315" t="s">
        <v>623</v>
      </c>
      <c r="G3315">
        <v>2003</v>
      </c>
      <c r="H3315" s="6">
        <v>784219.48032045399</v>
      </c>
      <c r="I3315" s="5">
        <f t="shared" si="51"/>
        <v>7.6592439150699576E-2</v>
      </c>
    </row>
    <row r="3316" spans="1:9" x14ac:dyDescent="0.2">
      <c r="A3316" t="s">
        <v>122</v>
      </c>
      <c r="B3316" t="str">
        <f>_xlfn.XLOOKUP(A3316,'Country Code &amp; Info'!A:A,'Country Code &amp; Info'!B:B)</f>
        <v>Saudi Arabia</v>
      </c>
      <c r="C3316" t="s">
        <v>626</v>
      </c>
      <c r="D3316" t="s">
        <v>625</v>
      </c>
      <c r="E3316" t="s">
        <v>624</v>
      </c>
      <c r="F3316" t="s">
        <v>623</v>
      </c>
      <c r="G3316">
        <v>2004</v>
      </c>
      <c r="H3316" s="6">
        <v>856792.44963129901</v>
      </c>
      <c r="I3316" s="5">
        <f t="shared" si="51"/>
        <v>9.2541655916516641E-2</v>
      </c>
    </row>
    <row r="3317" spans="1:9" x14ac:dyDescent="0.2">
      <c r="A3317" t="s">
        <v>122</v>
      </c>
      <c r="B3317" t="str">
        <f>_xlfn.XLOOKUP(A3317,'Country Code &amp; Info'!A:A,'Country Code &amp; Info'!B:B)</f>
        <v>Saudi Arabia</v>
      </c>
      <c r="C3317" t="s">
        <v>626</v>
      </c>
      <c r="D3317" t="s">
        <v>625</v>
      </c>
      <c r="E3317" t="s">
        <v>624</v>
      </c>
      <c r="F3317" t="s">
        <v>623</v>
      </c>
      <c r="G3317">
        <v>2005</v>
      </c>
      <c r="H3317" s="6">
        <v>918961.92541279201</v>
      </c>
      <c r="I3317" s="5">
        <f t="shared" si="51"/>
        <v>7.2560718536030855E-2</v>
      </c>
    </row>
    <row r="3318" spans="1:9" x14ac:dyDescent="0.2">
      <c r="A3318" t="s">
        <v>122</v>
      </c>
      <c r="B3318" t="str">
        <f>_xlfn.XLOOKUP(A3318,'Country Code &amp; Info'!A:A,'Country Code &amp; Info'!B:B)</f>
        <v>Saudi Arabia</v>
      </c>
      <c r="C3318" t="s">
        <v>626</v>
      </c>
      <c r="D3318" t="s">
        <v>625</v>
      </c>
      <c r="E3318" t="s">
        <v>624</v>
      </c>
      <c r="F3318" t="s">
        <v>623</v>
      </c>
      <c r="G3318">
        <v>2006</v>
      </c>
      <c r="H3318" s="6">
        <v>970210.07637509797</v>
      </c>
      <c r="I3318" s="5">
        <f t="shared" si="51"/>
        <v>5.576743665335826E-2</v>
      </c>
    </row>
    <row r="3319" spans="1:9" x14ac:dyDescent="0.2">
      <c r="A3319" t="s">
        <v>122</v>
      </c>
      <c r="B3319" t="str">
        <f>_xlfn.XLOOKUP(A3319,'Country Code &amp; Info'!A:A,'Country Code &amp; Info'!B:B)</f>
        <v>Saudi Arabia</v>
      </c>
      <c r="C3319" t="s">
        <v>626</v>
      </c>
      <c r="D3319" t="s">
        <v>625</v>
      </c>
      <c r="E3319" t="s">
        <v>624</v>
      </c>
      <c r="F3319" t="s">
        <v>623</v>
      </c>
      <c r="G3319">
        <v>2007</v>
      </c>
      <c r="H3319" s="6">
        <v>1028347.78403462</v>
      </c>
      <c r="I3319" s="5">
        <f t="shared" si="51"/>
        <v>5.9922803396081248E-2</v>
      </c>
    </row>
    <row r="3320" spans="1:9" x14ac:dyDescent="0.2">
      <c r="A3320" t="s">
        <v>122</v>
      </c>
      <c r="B3320" t="str">
        <f>_xlfn.XLOOKUP(A3320,'Country Code &amp; Info'!A:A,'Country Code &amp; Info'!B:B)</f>
        <v>Saudi Arabia</v>
      </c>
      <c r="C3320" t="s">
        <v>626</v>
      </c>
      <c r="D3320" t="s">
        <v>625</v>
      </c>
      <c r="E3320" t="s">
        <v>624</v>
      </c>
      <c r="F3320" t="s">
        <v>623</v>
      </c>
      <c r="G3320">
        <v>2008</v>
      </c>
      <c r="H3320" s="6">
        <v>1115008.5079060399</v>
      </c>
      <c r="I3320" s="5">
        <f t="shared" si="51"/>
        <v>8.4271804944641593E-2</v>
      </c>
    </row>
    <row r="3321" spans="1:9" x14ac:dyDescent="0.2">
      <c r="A3321" t="s">
        <v>122</v>
      </c>
      <c r="B3321" t="str">
        <f>_xlfn.XLOOKUP(A3321,'Country Code &amp; Info'!A:A,'Country Code &amp; Info'!B:B)</f>
        <v>Saudi Arabia</v>
      </c>
      <c r="C3321" t="s">
        <v>626</v>
      </c>
      <c r="D3321" t="s">
        <v>625</v>
      </c>
      <c r="E3321" t="s">
        <v>624</v>
      </c>
      <c r="F3321" t="s">
        <v>623</v>
      </c>
      <c r="G3321">
        <v>2009</v>
      </c>
      <c r="H3321" s="6">
        <v>1135403.97340991</v>
      </c>
      <c r="I3321" s="5">
        <f t="shared" si="51"/>
        <v>1.8291757739294923E-2</v>
      </c>
    </row>
    <row r="3322" spans="1:9" x14ac:dyDescent="0.2">
      <c r="A3322" t="s">
        <v>122</v>
      </c>
      <c r="B3322" t="str">
        <f>_xlfn.XLOOKUP(A3322,'Country Code &amp; Info'!A:A,'Country Code &amp; Info'!B:B)</f>
        <v>Saudi Arabia</v>
      </c>
      <c r="C3322" t="s">
        <v>626</v>
      </c>
      <c r="D3322" t="s">
        <v>625</v>
      </c>
      <c r="E3322" t="s">
        <v>624</v>
      </c>
      <c r="F3322" t="s">
        <v>623</v>
      </c>
      <c r="G3322">
        <v>2010</v>
      </c>
      <c r="H3322" s="6">
        <v>1219815.0461148799</v>
      </c>
      <c r="I3322" s="5">
        <f t="shared" si="51"/>
        <v>7.434452818714532E-2</v>
      </c>
    </row>
    <row r="3323" spans="1:9" x14ac:dyDescent="0.2">
      <c r="A3323" t="s">
        <v>122</v>
      </c>
      <c r="B3323" t="str">
        <f>_xlfn.XLOOKUP(A3323,'Country Code &amp; Info'!A:A,'Country Code &amp; Info'!B:B)</f>
        <v>Saudi Arabia</v>
      </c>
      <c r="C3323" t="s">
        <v>626</v>
      </c>
      <c r="D3323" t="s">
        <v>625</v>
      </c>
      <c r="E3323" t="s">
        <v>624</v>
      </c>
      <c r="F3323" t="s">
        <v>623</v>
      </c>
      <c r="G3323">
        <v>2011</v>
      </c>
      <c r="H3323" s="6">
        <v>1341758.9299824401</v>
      </c>
      <c r="I3323" s="5">
        <f t="shared" si="51"/>
        <v>9.996915864905298E-2</v>
      </c>
    </row>
    <row r="3324" spans="1:9" x14ac:dyDescent="0.2">
      <c r="A3324" t="s">
        <v>122</v>
      </c>
      <c r="B3324" t="str">
        <f>_xlfn.XLOOKUP(A3324,'Country Code &amp; Info'!A:A,'Country Code &amp; Info'!B:B)</f>
        <v>Saudi Arabia</v>
      </c>
      <c r="C3324" t="s">
        <v>626</v>
      </c>
      <c r="D3324" t="s">
        <v>625</v>
      </c>
      <c r="E3324" t="s">
        <v>624</v>
      </c>
      <c r="F3324" t="s">
        <v>623</v>
      </c>
      <c r="G3324">
        <v>2012</v>
      </c>
      <c r="H3324" s="6">
        <v>1414367.65431761</v>
      </c>
      <c r="I3324" s="5">
        <f t="shared" si="51"/>
        <v>5.4114582517531762E-2</v>
      </c>
    </row>
    <row r="3325" spans="1:9" x14ac:dyDescent="0.2">
      <c r="A3325" t="s">
        <v>122</v>
      </c>
      <c r="B3325" t="str">
        <f>_xlfn.XLOOKUP(A3325,'Country Code &amp; Info'!A:A,'Country Code &amp; Info'!B:B)</f>
        <v>Saudi Arabia</v>
      </c>
      <c r="C3325" t="s">
        <v>626</v>
      </c>
      <c r="D3325" t="s">
        <v>625</v>
      </c>
      <c r="E3325" t="s">
        <v>624</v>
      </c>
      <c r="F3325" t="s">
        <v>623</v>
      </c>
      <c r="G3325">
        <v>2013</v>
      </c>
      <c r="H3325" s="6">
        <v>1452544.3782267999</v>
      </c>
      <c r="I3325" s="5">
        <f t="shared" si="51"/>
        <v>2.6992079317317952E-2</v>
      </c>
    </row>
    <row r="3326" spans="1:9" x14ac:dyDescent="0.2">
      <c r="A3326" t="s">
        <v>122</v>
      </c>
      <c r="B3326" t="str">
        <f>_xlfn.XLOOKUP(A3326,'Country Code &amp; Info'!A:A,'Country Code &amp; Info'!B:B)</f>
        <v>Saudi Arabia</v>
      </c>
      <c r="C3326" t="s">
        <v>626</v>
      </c>
      <c r="D3326" t="s">
        <v>625</v>
      </c>
      <c r="E3326" t="s">
        <v>624</v>
      </c>
      <c r="F3326" t="s">
        <v>623</v>
      </c>
      <c r="G3326">
        <v>2014</v>
      </c>
      <c r="H3326" s="6">
        <v>1505598.0980414799</v>
      </c>
      <c r="I3326" s="5">
        <f t="shared" si="51"/>
        <v>3.6524680835876122E-2</v>
      </c>
    </row>
    <row r="3327" spans="1:9" x14ac:dyDescent="0.2">
      <c r="A3327" t="s">
        <v>122</v>
      </c>
      <c r="B3327" t="str">
        <f>_xlfn.XLOOKUP(A3327,'Country Code &amp; Info'!A:A,'Country Code &amp; Info'!B:B)</f>
        <v>Saudi Arabia</v>
      </c>
      <c r="C3327" t="s">
        <v>626</v>
      </c>
      <c r="D3327" t="s">
        <v>625</v>
      </c>
      <c r="E3327" t="s">
        <v>624</v>
      </c>
      <c r="F3327" t="s">
        <v>623</v>
      </c>
      <c r="G3327">
        <v>2015</v>
      </c>
      <c r="H3327" s="6">
        <v>1567423.88931778</v>
      </c>
      <c r="I3327" s="5">
        <f t="shared" si="51"/>
        <v>4.1063940872882787E-2</v>
      </c>
    </row>
    <row r="3328" spans="1:9" x14ac:dyDescent="0.2">
      <c r="A3328" t="s">
        <v>122</v>
      </c>
      <c r="B3328" t="str">
        <f>_xlfn.XLOOKUP(A3328,'Country Code &amp; Info'!A:A,'Country Code &amp; Info'!B:B)</f>
        <v>Saudi Arabia</v>
      </c>
      <c r="C3328" t="s">
        <v>626</v>
      </c>
      <c r="D3328" t="s">
        <v>625</v>
      </c>
      <c r="E3328" t="s">
        <v>624</v>
      </c>
      <c r="F3328" t="s">
        <v>623</v>
      </c>
      <c r="G3328">
        <v>2016</v>
      </c>
      <c r="H3328" s="6">
        <v>1593610.2765305601</v>
      </c>
      <c r="I3328" s="5">
        <f t="shared" si="51"/>
        <v>1.6706640361451752E-2</v>
      </c>
    </row>
    <row r="3329" spans="1:9" x14ac:dyDescent="0.2">
      <c r="A3329" t="s">
        <v>122</v>
      </c>
      <c r="B3329" t="str">
        <f>_xlfn.XLOOKUP(A3329,'Country Code &amp; Info'!A:A,'Country Code &amp; Info'!B:B)</f>
        <v>Saudi Arabia</v>
      </c>
      <c r="C3329" t="s">
        <v>626</v>
      </c>
      <c r="D3329" t="s">
        <v>625</v>
      </c>
      <c r="E3329" t="s">
        <v>624</v>
      </c>
      <c r="F3329" t="s">
        <v>623</v>
      </c>
      <c r="G3329">
        <v>2017</v>
      </c>
      <c r="H3329" s="6">
        <v>1581889.42911109</v>
      </c>
      <c r="I3329" s="5">
        <f t="shared" si="51"/>
        <v>-7.3549020058953918E-3</v>
      </c>
    </row>
    <row r="3330" spans="1:9" x14ac:dyDescent="0.2">
      <c r="A3330" t="s">
        <v>122</v>
      </c>
      <c r="B3330" t="str">
        <f>_xlfn.XLOOKUP(A3330,'Country Code &amp; Info'!A:A,'Country Code &amp; Info'!B:B)</f>
        <v>Saudi Arabia</v>
      </c>
      <c r="C3330" t="s">
        <v>626</v>
      </c>
      <c r="D3330" t="s">
        <v>625</v>
      </c>
      <c r="E3330" t="s">
        <v>624</v>
      </c>
      <c r="F3330" t="s">
        <v>623</v>
      </c>
      <c r="G3330">
        <v>2018</v>
      </c>
      <c r="H3330" s="6">
        <v>1607575.7400211501</v>
      </c>
      <c r="I3330" s="5">
        <f t="shared" si="51"/>
        <v>1.6237741043945153E-2</v>
      </c>
    </row>
    <row r="3331" spans="1:9" x14ac:dyDescent="0.2">
      <c r="A3331" t="s">
        <v>122</v>
      </c>
      <c r="B3331" t="str">
        <f>_xlfn.XLOOKUP(A3331,'Country Code &amp; Info'!A:A,'Country Code &amp; Info'!B:B)</f>
        <v>Saudi Arabia</v>
      </c>
      <c r="C3331" t="s">
        <v>626</v>
      </c>
      <c r="D3331" t="s">
        <v>625</v>
      </c>
      <c r="E3331" t="s">
        <v>624</v>
      </c>
      <c r="F3331" t="s">
        <v>623</v>
      </c>
      <c r="G3331">
        <v>2019</v>
      </c>
      <c r="H3331" s="6">
        <v>1640774.2021061101</v>
      </c>
      <c r="I3331" s="5">
        <f t="shared" ref="I3331:I3394" si="52">IF(A3331=A3330, H3331/H3330-1, 0)</f>
        <v>2.0651258449896126E-2</v>
      </c>
    </row>
    <row r="3332" spans="1:9" x14ac:dyDescent="0.2">
      <c r="A3332" t="s">
        <v>122</v>
      </c>
      <c r="B3332" t="str">
        <f>_xlfn.XLOOKUP(A3332,'Country Code &amp; Info'!A:A,'Country Code &amp; Info'!B:B)</f>
        <v>Saudi Arabia</v>
      </c>
      <c r="C3332" t="s">
        <v>626</v>
      </c>
      <c r="D3332" t="s">
        <v>625</v>
      </c>
      <c r="E3332" t="s">
        <v>624</v>
      </c>
      <c r="F3332" t="s">
        <v>623</v>
      </c>
      <c r="G3332">
        <v>2020</v>
      </c>
      <c r="H3332" s="6">
        <v>1686648</v>
      </c>
      <c r="I3332" s="5">
        <f t="shared" si="52"/>
        <v>2.7958629429330362E-2</v>
      </c>
    </row>
    <row r="3333" spans="1:9" x14ac:dyDescent="0.2">
      <c r="A3333" t="s">
        <v>122</v>
      </c>
      <c r="B3333" t="str">
        <f>_xlfn.XLOOKUP(A3333,'Country Code &amp; Info'!A:A,'Country Code &amp; Info'!B:B)</f>
        <v>Saudi Arabia</v>
      </c>
      <c r="C3333" t="s">
        <v>626</v>
      </c>
      <c r="D3333" t="s">
        <v>625</v>
      </c>
      <c r="E3333" t="s">
        <v>624</v>
      </c>
      <c r="F3333" t="s">
        <v>623</v>
      </c>
      <c r="G3333">
        <v>2021</v>
      </c>
      <c r="H3333" s="6">
        <v>1730028</v>
      </c>
      <c r="I3333" s="5">
        <f t="shared" si="52"/>
        <v>2.5719652233305412E-2</v>
      </c>
    </row>
    <row r="3334" spans="1:9" x14ac:dyDescent="0.2">
      <c r="A3334" t="s">
        <v>122</v>
      </c>
      <c r="B3334" t="str">
        <f>_xlfn.XLOOKUP(A3334,'Country Code &amp; Info'!A:A,'Country Code &amp; Info'!B:B)</f>
        <v>Saudi Arabia</v>
      </c>
      <c r="C3334" t="s">
        <v>626</v>
      </c>
      <c r="D3334" t="s">
        <v>625</v>
      </c>
      <c r="E3334" t="s">
        <v>624</v>
      </c>
      <c r="F3334" t="s">
        <v>623</v>
      </c>
      <c r="G3334">
        <v>2022</v>
      </c>
      <c r="H3334" s="6">
        <v>1767250</v>
      </c>
      <c r="I3334" s="5">
        <f t="shared" si="52"/>
        <v>2.1515258712575758E-2</v>
      </c>
    </row>
    <row r="3335" spans="1:9" x14ac:dyDescent="0.2">
      <c r="A3335" t="s">
        <v>122</v>
      </c>
      <c r="B3335" t="str">
        <f>_xlfn.XLOOKUP(A3335,'Country Code &amp; Info'!A:A,'Country Code &amp; Info'!B:B)</f>
        <v>Saudi Arabia</v>
      </c>
      <c r="C3335" t="s">
        <v>626</v>
      </c>
      <c r="D3335" t="s">
        <v>625</v>
      </c>
      <c r="E3335" t="s">
        <v>624</v>
      </c>
      <c r="F3335" t="s">
        <v>623</v>
      </c>
      <c r="G3335">
        <v>2023</v>
      </c>
      <c r="H3335" s="6">
        <v>1799192</v>
      </c>
      <c r="I3335" s="5">
        <f t="shared" si="52"/>
        <v>1.8074409393124879E-2</v>
      </c>
    </row>
    <row r="3336" spans="1:9" x14ac:dyDescent="0.2">
      <c r="A3336" t="s">
        <v>122</v>
      </c>
      <c r="B3336" t="str">
        <f>_xlfn.XLOOKUP(A3336,'Country Code &amp; Info'!A:A,'Country Code &amp; Info'!B:B)</f>
        <v>Saudi Arabia</v>
      </c>
      <c r="C3336" t="s">
        <v>626</v>
      </c>
      <c r="D3336" t="s">
        <v>625</v>
      </c>
      <c r="E3336" t="s">
        <v>624</v>
      </c>
      <c r="F3336" t="s">
        <v>623</v>
      </c>
      <c r="G3336">
        <v>2024</v>
      </c>
      <c r="H3336" s="6">
        <v>1829051</v>
      </c>
      <c r="I3336" s="5">
        <f t="shared" si="52"/>
        <v>1.6595782995922681E-2</v>
      </c>
    </row>
    <row r="3337" spans="1:9" x14ac:dyDescent="0.2">
      <c r="A3337" t="s">
        <v>122</v>
      </c>
      <c r="B3337" t="str">
        <f>_xlfn.XLOOKUP(A3337,'Country Code &amp; Info'!A:A,'Country Code &amp; Info'!B:B)</f>
        <v>Saudi Arabia</v>
      </c>
      <c r="C3337" t="s">
        <v>626</v>
      </c>
      <c r="D3337" t="s">
        <v>625</v>
      </c>
      <c r="E3337" t="s">
        <v>624</v>
      </c>
      <c r="F3337" t="s">
        <v>623</v>
      </c>
      <c r="G3337">
        <v>2025</v>
      </c>
      <c r="H3337" s="6">
        <v>1859603</v>
      </c>
      <c r="I3337" s="5">
        <f t="shared" si="52"/>
        <v>1.6703744182092306E-2</v>
      </c>
    </row>
    <row r="3338" spans="1:9" x14ac:dyDescent="0.2">
      <c r="A3338" t="s">
        <v>122</v>
      </c>
      <c r="B3338" t="str">
        <f>_xlfn.XLOOKUP(A3338,'Country Code &amp; Info'!A:A,'Country Code &amp; Info'!B:B)</f>
        <v>Saudi Arabia</v>
      </c>
      <c r="C3338" t="s">
        <v>626</v>
      </c>
      <c r="D3338" t="s">
        <v>625</v>
      </c>
      <c r="E3338" t="s">
        <v>624</v>
      </c>
      <c r="F3338" t="s">
        <v>623</v>
      </c>
      <c r="G3338">
        <v>2026</v>
      </c>
      <c r="H3338" s="6">
        <v>1891361</v>
      </c>
      <c r="I3338" s="5">
        <f t="shared" si="52"/>
        <v>1.7077838656960553E-2</v>
      </c>
    </row>
    <row r="3339" spans="1:9" x14ac:dyDescent="0.2">
      <c r="A3339" t="s">
        <v>122</v>
      </c>
      <c r="B3339" t="str">
        <f>_xlfn.XLOOKUP(A3339,'Country Code &amp; Info'!A:A,'Country Code &amp; Info'!B:B)</f>
        <v>Saudi Arabia</v>
      </c>
      <c r="C3339" t="s">
        <v>626</v>
      </c>
      <c r="D3339" t="s">
        <v>625</v>
      </c>
      <c r="E3339" t="s">
        <v>624</v>
      </c>
      <c r="F3339" t="s">
        <v>623</v>
      </c>
      <c r="G3339">
        <v>2027</v>
      </c>
      <c r="H3339" s="6">
        <v>1924746</v>
      </c>
      <c r="I3339" s="5">
        <f t="shared" si="52"/>
        <v>1.765131035270362E-2</v>
      </c>
    </row>
    <row r="3340" spans="1:9" x14ac:dyDescent="0.2">
      <c r="A3340" t="s">
        <v>122</v>
      </c>
      <c r="B3340" t="str">
        <f>_xlfn.XLOOKUP(A3340,'Country Code &amp; Info'!A:A,'Country Code &amp; Info'!B:B)</f>
        <v>Saudi Arabia</v>
      </c>
      <c r="C3340" t="s">
        <v>626</v>
      </c>
      <c r="D3340" t="s">
        <v>625</v>
      </c>
      <c r="E3340" t="s">
        <v>624</v>
      </c>
      <c r="F3340" t="s">
        <v>623</v>
      </c>
      <c r="G3340">
        <v>2028</v>
      </c>
      <c r="H3340" s="6">
        <v>1960026</v>
      </c>
      <c r="I3340" s="5">
        <f t="shared" si="52"/>
        <v>1.8329691294331818E-2</v>
      </c>
    </row>
    <row r="3341" spans="1:9" x14ac:dyDescent="0.2">
      <c r="A3341" t="s">
        <v>122</v>
      </c>
      <c r="B3341" t="str">
        <f>_xlfn.XLOOKUP(A3341,'Country Code &amp; Info'!A:A,'Country Code &amp; Info'!B:B)</f>
        <v>Saudi Arabia</v>
      </c>
      <c r="C3341" t="s">
        <v>626</v>
      </c>
      <c r="D3341" t="s">
        <v>625</v>
      </c>
      <c r="E3341" t="s">
        <v>624</v>
      </c>
      <c r="F3341" t="s">
        <v>623</v>
      </c>
      <c r="G3341">
        <v>2029</v>
      </c>
      <c r="H3341" s="6">
        <v>1997268</v>
      </c>
      <c r="I3341" s="5">
        <f t="shared" si="52"/>
        <v>1.9000768357154474E-2</v>
      </c>
    </row>
    <row r="3342" spans="1:9" x14ac:dyDescent="0.2">
      <c r="A3342" t="s">
        <v>122</v>
      </c>
      <c r="B3342" t="str">
        <f>_xlfn.XLOOKUP(A3342,'Country Code &amp; Info'!A:A,'Country Code &amp; Info'!B:B)</f>
        <v>Saudi Arabia</v>
      </c>
      <c r="C3342" t="s">
        <v>626</v>
      </c>
      <c r="D3342" t="s">
        <v>625</v>
      </c>
      <c r="E3342" t="s">
        <v>624</v>
      </c>
      <c r="F3342" t="s">
        <v>623</v>
      </c>
      <c r="G3342">
        <v>2030</v>
      </c>
      <c r="H3342" s="6">
        <v>2036354</v>
      </c>
      <c r="I3342" s="5">
        <f t="shared" si="52"/>
        <v>1.9569732254259398E-2</v>
      </c>
    </row>
    <row r="3343" spans="1:9" x14ac:dyDescent="0.2">
      <c r="A3343" t="s">
        <v>122</v>
      </c>
      <c r="B3343" t="str">
        <f>_xlfn.XLOOKUP(A3343,'Country Code &amp; Info'!A:A,'Country Code &amp; Info'!B:B)</f>
        <v>Saudi Arabia</v>
      </c>
      <c r="C3343" t="s">
        <v>626</v>
      </c>
      <c r="D3343" t="s">
        <v>625</v>
      </c>
      <c r="E3343" t="s">
        <v>624</v>
      </c>
      <c r="F3343" t="s">
        <v>623</v>
      </c>
      <c r="G3343">
        <v>2031</v>
      </c>
      <c r="H3343" s="6">
        <v>2077103</v>
      </c>
      <c r="I3343" s="5">
        <f t="shared" si="52"/>
        <v>2.001076433665272E-2</v>
      </c>
    </row>
    <row r="3344" spans="1:9" x14ac:dyDescent="0.2">
      <c r="A3344" t="s">
        <v>122</v>
      </c>
      <c r="B3344" t="str">
        <f>_xlfn.XLOOKUP(A3344,'Country Code &amp; Info'!A:A,'Country Code &amp; Info'!B:B)</f>
        <v>Saudi Arabia</v>
      </c>
      <c r="C3344" t="s">
        <v>626</v>
      </c>
      <c r="D3344" t="s">
        <v>625</v>
      </c>
      <c r="E3344" t="s">
        <v>624</v>
      </c>
      <c r="F3344" t="s">
        <v>623</v>
      </c>
      <c r="G3344">
        <v>2032</v>
      </c>
      <c r="H3344" s="6">
        <v>2119355</v>
      </c>
      <c r="I3344" s="5">
        <f t="shared" si="52"/>
        <v>2.0341793353531257E-2</v>
      </c>
    </row>
    <row r="3345" spans="1:9" x14ac:dyDescent="0.2">
      <c r="A3345" t="s">
        <v>122</v>
      </c>
      <c r="B3345" t="str">
        <f>_xlfn.XLOOKUP(A3345,'Country Code &amp; Info'!A:A,'Country Code &amp; Info'!B:B)</f>
        <v>Saudi Arabia</v>
      </c>
      <c r="C3345" t="s">
        <v>626</v>
      </c>
      <c r="D3345" t="s">
        <v>625</v>
      </c>
      <c r="E3345" t="s">
        <v>624</v>
      </c>
      <c r="F3345" t="s">
        <v>623</v>
      </c>
      <c r="G3345">
        <v>2033</v>
      </c>
      <c r="H3345" s="6">
        <v>2163117</v>
      </c>
      <c r="I3345" s="5">
        <f t="shared" si="52"/>
        <v>2.0648735110446292E-2</v>
      </c>
    </row>
    <row r="3346" spans="1:9" x14ac:dyDescent="0.2">
      <c r="A3346" t="s">
        <v>122</v>
      </c>
      <c r="B3346" t="str">
        <f>_xlfn.XLOOKUP(A3346,'Country Code &amp; Info'!A:A,'Country Code &amp; Info'!B:B)</f>
        <v>Saudi Arabia</v>
      </c>
      <c r="C3346" t="s">
        <v>626</v>
      </c>
      <c r="D3346" t="s">
        <v>625</v>
      </c>
      <c r="E3346" t="s">
        <v>624</v>
      </c>
      <c r="F3346" t="s">
        <v>623</v>
      </c>
      <c r="G3346">
        <v>2034</v>
      </c>
      <c r="H3346" s="6">
        <v>2208326</v>
      </c>
      <c r="I3346" s="5">
        <f t="shared" si="52"/>
        <v>2.0899932828413847E-2</v>
      </c>
    </row>
    <row r="3347" spans="1:9" x14ac:dyDescent="0.2">
      <c r="A3347" t="s">
        <v>122</v>
      </c>
      <c r="B3347" t="str">
        <f>_xlfn.XLOOKUP(A3347,'Country Code &amp; Info'!A:A,'Country Code &amp; Info'!B:B)</f>
        <v>Saudi Arabia</v>
      </c>
      <c r="C3347" t="s">
        <v>626</v>
      </c>
      <c r="D3347" t="s">
        <v>625</v>
      </c>
      <c r="E3347" t="s">
        <v>624</v>
      </c>
      <c r="F3347" t="s">
        <v>623</v>
      </c>
      <c r="G3347">
        <v>2035</v>
      </c>
      <c r="H3347" s="6">
        <v>2254859</v>
      </c>
      <c r="I3347" s="5">
        <f t="shared" si="52"/>
        <v>2.1071617143483268E-2</v>
      </c>
    </row>
    <row r="3348" spans="1:9" x14ac:dyDescent="0.2">
      <c r="A3348" t="s">
        <v>122</v>
      </c>
      <c r="B3348" t="str">
        <f>_xlfn.XLOOKUP(A3348,'Country Code &amp; Info'!A:A,'Country Code &amp; Info'!B:B)</f>
        <v>Saudi Arabia</v>
      </c>
      <c r="C3348" t="s">
        <v>626</v>
      </c>
      <c r="D3348" t="s">
        <v>625</v>
      </c>
      <c r="E3348" t="s">
        <v>624</v>
      </c>
      <c r="F3348" t="s">
        <v>623</v>
      </c>
      <c r="G3348">
        <v>2036</v>
      </c>
      <c r="H3348" s="6">
        <v>2302633</v>
      </c>
      <c r="I3348" s="5">
        <f t="shared" si="52"/>
        <v>2.118713409574613E-2</v>
      </c>
    </row>
    <row r="3349" spans="1:9" x14ac:dyDescent="0.2">
      <c r="A3349" t="s">
        <v>122</v>
      </c>
      <c r="B3349" t="str">
        <f>_xlfn.XLOOKUP(A3349,'Country Code &amp; Info'!A:A,'Country Code &amp; Info'!B:B)</f>
        <v>Saudi Arabia</v>
      </c>
      <c r="C3349" t="s">
        <v>626</v>
      </c>
      <c r="D3349" t="s">
        <v>625</v>
      </c>
      <c r="E3349" t="s">
        <v>624</v>
      </c>
      <c r="F3349" t="s">
        <v>623</v>
      </c>
      <c r="G3349">
        <v>2037</v>
      </c>
      <c r="H3349" s="6">
        <v>2351784</v>
      </c>
      <c r="I3349" s="5">
        <f t="shared" si="52"/>
        <v>2.134556396959475E-2</v>
      </c>
    </row>
    <row r="3350" spans="1:9" x14ac:dyDescent="0.2">
      <c r="A3350" t="s">
        <v>122</v>
      </c>
      <c r="B3350" t="str">
        <f>_xlfn.XLOOKUP(A3350,'Country Code &amp; Info'!A:A,'Country Code &amp; Info'!B:B)</f>
        <v>Saudi Arabia</v>
      </c>
      <c r="C3350" t="s">
        <v>626</v>
      </c>
      <c r="D3350" t="s">
        <v>625</v>
      </c>
      <c r="E3350" t="s">
        <v>624</v>
      </c>
      <c r="F3350" t="s">
        <v>623</v>
      </c>
      <c r="G3350">
        <v>2038</v>
      </c>
      <c r="H3350" s="6">
        <v>2402527</v>
      </c>
      <c r="I3350" s="5">
        <f t="shared" si="52"/>
        <v>2.1576386266765946E-2</v>
      </c>
    </row>
    <row r="3351" spans="1:9" x14ac:dyDescent="0.2">
      <c r="A3351" t="s">
        <v>122</v>
      </c>
      <c r="B3351" t="str">
        <f>_xlfn.XLOOKUP(A3351,'Country Code &amp; Info'!A:A,'Country Code &amp; Info'!B:B)</f>
        <v>Saudi Arabia</v>
      </c>
      <c r="C3351" t="s">
        <v>626</v>
      </c>
      <c r="D3351" t="s">
        <v>625</v>
      </c>
      <c r="E3351" t="s">
        <v>624</v>
      </c>
      <c r="F3351" t="s">
        <v>623</v>
      </c>
      <c r="G3351">
        <v>2039</v>
      </c>
      <c r="H3351" s="6">
        <v>2455060</v>
      </c>
      <c r="I3351" s="5">
        <f t="shared" si="52"/>
        <v>2.186572721139024E-2</v>
      </c>
    </row>
    <row r="3352" spans="1:9" x14ac:dyDescent="0.2">
      <c r="A3352" t="s">
        <v>122</v>
      </c>
      <c r="B3352" t="str">
        <f>_xlfn.XLOOKUP(A3352,'Country Code &amp; Info'!A:A,'Country Code &amp; Info'!B:B)</f>
        <v>Saudi Arabia</v>
      </c>
      <c r="C3352" t="s">
        <v>626</v>
      </c>
      <c r="D3352" t="s">
        <v>625</v>
      </c>
      <c r="E3352" t="s">
        <v>624</v>
      </c>
      <c r="F3352" t="s">
        <v>623</v>
      </c>
      <c r="G3352">
        <v>2040</v>
      </c>
      <c r="H3352" s="6">
        <v>2509517</v>
      </c>
      <c r="I3352" s="5">
        <f t="shared" si="52"/>
        <v>2.2181535278160247E-2</v>
      </c>
    </row>
    <row r="3353" spans="1:9" x14ac:dyDescent="0.2">
      <c r="A3353" t="s">
        <v>122</v>
      </c>
      <c r="B3353" t="str">
        <f>_xlfn.XLOOKUP(A3353,'Country Code &amp; Info'!A:A,'Country Code &amp; Info'!B:B)</f>
        <v>Saudi Arabia</v>
      </c>
      <c r="C3353" t="s">
        <v>626</v>
      </c>
      <c r="D3353" t="s">
        <v>625</v>
      </c>
      <c r="E3353" t="s">
        <v>624</v>
      </c>
      <c r="F3353" t="s">
        <v>623</v>
      </c>
      <c r="G3353">
        <v>2041</v>
      </c>
      <c r="H3353" s="6">
        <v>2565983</v>
      </c>
      <c r="I3353" s="5">
        <f t="shared" si="52"/>
        <v>2.2500744167104569E-2</v>
      </c>
    </row>
    <row r="3354" spans="1:9" x14ac:dyDescent="0.2">
      <c r="A3354" t="s">
        <v>122</v>
      </c>
      <c r="B3354" t="str">
        <f>_xlfn.XLOOKUP(A3354,'Country Code &amp; Info'!A:A,'Country Code &amp; Info'!B:B)</f>
        <v>Saudi Arabia</v>
      </c>
      <c r="C3354" t="s">
        <v>626</v>
      </c>
      <c r="D3354" t="s">
        <v>625</v>
      </c>
      <c r="E3354" t="s">
        <v>624</v>
      </c>
      <c r="F3354" t="s">
        <v>623</v>
      </c>
      <c r="G3354">
        <v>2042</v>
      </c>
      <c r="H3354" s="6">
        <v>2624379</v>
      </c>
      <c r="I3354" s="5">
        <f t="shared" si="52"/>
        <v>2.2757750148773459E-2</v>
      </c>
    </row>
    <row r="3355" spans="1:9" x14ac:dyDescent="0.2">
      <c r="A3355" t="s">
        <v>122</v>
      </c>
      <c r="B3355" t="str">
        <f>_xlfn.XLOOKUP(A3355,'Country Code &amp; Info'!A:A,'Country Code &amp; Info'!B:B)</f>
        <v>Saudi Arabia</v>
      </c>
      <c r="C3355" t="s">
        <v>626</v>
      </c>
      <c r="D3355" t="s">
        <v>625</v>
      </c>
      <c r="E3355" t="s">
        <v>624</v>
      </c>
      <c r="F3355" t="s">
        <v>623</v>
      </c>
      <c r="G3355">
        <v>2043</v>
      </c>
      <c r="H3355" s="6">
        <v>2684782</v>
      </c>
      <c r="I3355" s="5">
        <f t="shared" si="52"/>
        <v>2.3016111621072977E-2</v>
      </c>
    </row>
    <row r="3356" spans="1:9" x14ac:dyDescent="0.2">
      <c r="A3356" t="s">
        <v>122</v>
      </c>
      <c r="B3356" t="str">
        <f>_xlfn.XLOOKUP(A3356,'Country Code &amp; Info'!A:A,'Country Code &amp; Info'!B:B)</f>
        <v>Saudi Arabia</v>
      </c>
      <c r="C3356" t="s">
        <v>626</v>
      </c>
      <c r="D3356" t="s">
        <v>625</v>
      </c>
      <c r="E3356" t="s">
        <v>624</v>
      </c>
      <c r="F3356" t="s">
        <v>623</v>
      </c>
      <c r="G3356">
        <v>2044</v>
      </c>
      <c r="H3356" s="6">
        <v>2747194</v>
      </c>
      <c r="I3356" s="5">
        <f t="shared" si="52"/>
        <v>2.3246580169265174E-2</v>
      </c>
    </row>
    <row r="3357" spans="1:9" x14ac:dyDescent="0.2">
      <c r="A3357" t="s">
        <v>122</v>
      </c>
      <c r="B3357" t="str">
        <f>_xlfn.XLOOKUP(A3357,'Country Code &amp; Info'!A:A,'Country Code &amp; Info'!B:B)</f>
        <v>Saudi Arabia</v>
      </c>
      <c r="C3357" t="s">
        <v>626</v>
      </c>
      <c r="D3357" t="s">
        <v>625</v>
      </c>
      <c r="E3357" t="s">
        <v>624</v>
      </c>
      <c r="F3357" t="s">
        <v>623</v>
      </c>
      <c r="G3357">
        <v>2045</v>
      </c>
      <c r="H3357" s="6">
        <v>2811527</v>
      </c>
      <c r="I3357" s="5">
        <f t="shared" si="52"/>
        <v>2.3417712764369769E-2</v>
      </c>
    </row>
    <row r="3358" spans="1:9" x14ac:dyDescent="0.2">
      <c r="A3358" t="s">
        <v>122</v>
      </c>
      <c r="B3358" t="str">
        <f>_xlfn.XLOOKUP(A3358,'Country Code &amp; Info'!A:A,'Country Code &amp; Info'!B:B)</f>
        <v>Saudi Arabia</v>
      </c>
      <c r="C3358" t="s">
        <v>626</v>
      </c>
      <c r="D3358" t="s">
        <v>625</v>
      </c>
      <c r="E3358" t="s">
        <v>624</v>
      </c>
      <c r="F3358" t="s">
        <v>623</v>
      </c>
      <c r="G3358">
        <v>2046</v>
      </c>
      <c r="H3358" s="6">
        <v>2877633</v>
      </c>
      <c r="I3358" s="5">
        <f t="shared" si="52"/>
        <v>2.3512489832037797E-2</v>
      </c>
    </row>
    <row r="3359" spans="1:9" x14ac:dyDescent="0.2">
      <c r="A3359" t="s">
        <v>122</v>
      </c>
      <c r="B3359" t="str">
        <f>_xlfn.XLOOKUP(A3359,'Country Code &amp; Info'!A:A,'Country Code &amp; Info'!B:B)</f>
        <v>Saudi Arabia</v>
      </c>
      <c r="C3359" t="s">
        <v>626</v>
      </c>
      <c r="D3359" t="s">
        <v>625</v>
      </c>
      <c r="E3359" t="s">
        <v>624</v>
      </c>
      <c r="F3359" t="s">
        <v>623</v>
      </c>
      <c r="G3359">
        <v>2047</v>
      </c>
      <c r="H3359" s="6">
        <v>2945394</v>
      </c>
      <c r="I3359" s="5">
        <f t="shared" si="52"/>
        <v>2.3547478083549844E-2</v>
      </c>
    </row>
    <row r="3360" spans="1:9" x14ac:dyDescent="0.2">
      <c r="A3360" t="s">
        <v>122</v>
      </c>
      <c r="B3360" t="str">
        <f>_xlfn.XLOOKUP(A3360,'Country Code &amp; Info'!A:A,'Country Code &amp; Info'!B:B)</f>
        <v>Saudi Arabia</v>
      </c>
      <c r="C3360" t="s">
        <v>626</v>
      </c>
      <c r="D3360" t="s">
        <v>625</v>
      </c>
      <c r="E3360" t="s">
        <v>624</v>
      </c>
      <c r="F3360" t="s">
        <v>623</v>
      </c>
      <c r="G3360">
        <v>2048</v>
      </c>
      <c r="H3360" s="6">
        <v>3014584</v>
      </c>
      <c r="I3360" s="5">
        <f t="shared" si="52"/>
        <v>2.3490914967573051E-2</v>
      </c>
    </row>
    <row r="3361" spans="1:9" x14ac:dyDescent="0.2">
      <c r="A3361" t="s">
        <v>122</v>
      </c>
      <c r="B3361" t="str">
        <f>_xlfn.XLOOKUP(A3361,'Country Code &amp; Info'!A:A,'Country Code &amp; Info'!B:B)</f>
        <v>Saudi Arabia</v>
      </c>
      <c r="C3361" t="s">
        <v>626</v>
      </c>
      <c r="D3361" t="s">
        <v>625</v>
      </c>
      <c r="E3361" t="s">
        <v>624</v>
      </c>
      <c r="F3361" t="s">
        <v>623</v>
      </c>
      <c r="G3361">
        <v>2049</v>
      </c>
      <c r="H3361" s="6">
        <v>3084855</v>
      </c>
      <c r="I3361" s="5">
        <f t="shared" si="52"/>
        <v>2.3310347298333811E-2</v>
      </c>
    </row>
    <row r="3362" spans="1:9" x14ac:dyDescent="0.2">
      <c r="A3362" t="s">
        <v>122</v>
      </c>
      <c r="B3362" t="str">
        <f>_xlfn.XLOOKUP(A3362,'Country Code &amp; Info'!A:A,'Country Code &amp; Info'!B:B)</f>
        <v>Saudi Arabia</v>
      </c>
      <c r="C3362" t="s">
        <v>626</v>
      </c>
      <c r="D3362" t="s">
        <v>625</v>
      </c>
      <c r="E3362" t="s">
        <v>624</v>
      </c>
      <c r="F3362" t="s">
        <v>623</v>
      </c>
      <c r="G3362">
        <v>2050</v>
      </c>
      <c r="H3362" s="6">
        <v>3155821</v>
      </c>
      <c r="I3362" s="5">
        <f t="shared" si="52"/>
        <v>2.3004646895883329E-2</v>
      </c>
    </row>
    <row r="3363" spans="1:9" x14ac:dyDescent="0.2">
      <c r="A3363" t="s">
        <v>122</v>
      </c>
      <c r="B3363" t="str">
        <f>_xlfn.XLOOKUP(A3363,'Country Code &amp; Info'!A:A,'Country Code &amp; Info'!B:B)</f>
        <v>Saudi Arabia</v>
      </c>
      <c r="C3363" t="s">
        <v>626</v>
      </c>
      <c r="D3363" t="s">
        <v>625</v>
      </c>
      <c r="E3363" t="s">
        <v>624</v>
      </c>
      <c r="F3363" t="s">
        <v>623</v>
      </c>
      <c r="G3363">
        <v>2051</v>
      </c>
      <c r="H3363" s="6">
        <v>3227174</v>
      </c>
      <c r="I3363" s="5">
        <f t="shared" si="52"/>
        <v>2.2609964253359038E-2</v>
      </c>
    </row>
    <row r="3364" spans="1:9" x14ac:dyDescent="0.2">
      <c r="A3364" t="s">
        <v>122</v>
      </c>
      <c r="B3364" t="str">
        <f>_xlfn.XLOOKUP(A3364,'Country Code &amp; Info'!A:A,'Country Code &amp; Info'!B:B)</f>
        <v>Saudi Arabia</v>
      </c>
      <c r="C3364" t="s">
        <v>626</v>
      </c>
      <c r="D3364" t="s">
        <v>625</v>
      </c>
      <c r="E3364" t="s">
        <v>624</v>
      </c>
      <c r="F3364" t="s">
        <v>623</v>
      </c>
      <c r="G3364">
        <v>2052</v>
      </c>
      <c r="H3364" s="6">
        <v>3298831</v>
      </c>
      <c r="I3364" s="5">
        <f t="shared" si="52"/>
        <v>2.2204256727403004E-2</v>
      </c>
    </row>
    <row r="3365" spans="1:9" x14ac:dyDescent="0.2">
      <c r="A3365" t="s">
        <v>122</v>
      </c>
      <c r="B3365" t="str">
        <f>_xlfn.XLOOKUP(A3365,'Country Code &amp; Info'!A:A,'Country Code &amp; Info'!B:B)</f>
        <v>Saudi Arabia</v>
      </c>
      <c r="C3365" t="s">
        <v>626</v>
      </c>
      <c r="D3365" t="s">
        <v>625</v>
      </c>
      <c r="E3365" t="s">
        <v>624</v>
      </c>
      <c r="F3365" t="s">
        <v>623</v>
      </c>
      <c r="G3365">
        <v>2053</v>
      </c>
      <c r="H3365" s="6">
        <v>3370791</v>
      </c>
      <c r="I3365" s="5">
        <f t="shared" si="52"/>
        <v>2.1813787975194954E-2</v>
      </c>
    </row>
    <row r="3366" spans="1:9" x14ac:dyDescent="0.2">
      <c r="A3366" t="s">
        <v>122</v>
      </c>
      <c r="B3366" t="str">
        <f>_xlfn.XLOOKUP(A3366,'Country Code &amp; Info'!A:A,'Country Code &amp; Info'!B:B)</f>
        <v>Saudi Arabia</v>
      </c>
      <c r="C3366" t="s">
        <v>626</v>
      </c>
      <c r="D3366" t="s">
        <v>625</v>
      </c>
      <c r="E3366" t="s">
        <v>624</v>
      </c>
      <c r="F3366" t="s">
        <v>623</v>
      </c>
      <c r="G3366">
        <v>2054</v>
      </c>
      <c r="H3366" s="6">
        <v>3443062</v>
      </c>
      <c r="I3366" s="5">
        <f t="shared" si="52"/>
        <v>2.1440368150976941E-2</v>
      </c>
    </row>
    <row r="3367" spans="1:9" x14ac:dyDescent="0.2">
      <c r="A3367" t="s">
        <v>122</v>
      </c>
      <c r="B3367" t="str">
        <f>_xlfn.XLOOKUP(A3367,'Country Code &amp; Info'!A:A,'Country Code &amp; Info'!B:B)</f>
        <v>Saudi Arabia</v>
      </c>
      <c r="C3367" t="s">
        <v>626</v>
      </c>
      <c r="D3367" t="s">
        <v>625</v>
      </c>
      <c r="E3367" t="s">
        <v>624</v>
      </c>
      <c r="F3367" t="s">
        <v>623</v>
      </c>
      <c r="G3367">
        <v>2055</v>
      </c>
      <c r="H3367" s="6">
        <v>3515665</v>
      </c>
      <c r="I3367" s="5">
        <f t="shared" si="52"/>
        <v>2.1086753593168028E-2</v>
      </c>
    </row>
    <row r="3368" spans="1:9" x14ac:dyDescent="0.2">
      <c r="A3368" t="s">
        <v>122</v>
      </c>
      <c r="B3368" t="str">
        <f>_xlfn.XLOOKUP(A3368,'Country Code &amp; Info'!A:A,'Country Code &amp; Info'!B:B)</f>
        <v>Saudi Arabia</v>
      </c>
      <c r="C3368" t="s">
        <v>626</v>
      </c>
      <c r="D3368" t="s">
        <v>625</v>
      </c>
      <c r="E3368" t="s">
        <v>624</v>
      </c>
      <c r="F3368" t="s">
        <v>623</v>
      </c>
      <c r="G3368">
        <v>2056</v>
      </c>
      <c r="H3368" s="6">
        <v>3588702</v>
      </c>
      <c r="I3368" s="5">
        <f t="shared" si="52"/>
        <v>2.077473251859896E-2</v>
      </c>
    </row>
    <row r="3369" spans="1:9" x14ac:dyDescent="0.2">
      <c r="A3369" t="s">
        <v>122</v>
      </c>
      <c r="B3369" t="str">
        <f>_xlfn.XLOOKUP(A3369,'Country Code &amp; Info'!A:A,'Country Code &amp; Info'!B:B)</f>
        <v>Saudi Arabia</v>
      </c>
      <c r="C3369" t="s">
        <v>626</v>
      </c>
      <c r="D3369" t="s">
        <v>625</v>
      </c>
      <c r="E3369" t="s">
        <v>624</v>
      </c>
      <c r="F3369" t="s">
        <v>623</v>
      </c>
      <c r="G3369">
        <v>2057</v>
      </c>
      <c r="H3369" s="6">
        <v>3662195</v>
      </c>
      <c r="I3369" s="5">
        <f t="shared" si="52"/>
        <v>2.047899212584392E-2</v>
      </c>
    </row>
    <row r="3370" spans="1:9" x14ac:dyDescent="0.2">
      <c r="A3370" t="s">
        <v>122</v>
      </c>
      <c r="B3370" t="str">
        <f>_xlfn.XLOOKUP(A3370,'Country Code &amp; Info'!A:A,'Country Code &amp; Info'!B:B)</f>
        <v>Saudi Arabia</v>
      </c>
      <c r="C3370" t="s">
        <v>626</v>
      </c>
      <c r="D3370" t="s">
        <v>625</v>
      </c>
      <c r="E3370" t="s">
        <v>624</v>
      </c>
      <c r="F3370" t="s">
        <v>623</v>
      </c>
      <c r="G3370">
        <v>2058</v>
      </c>
      <c r="H3370" s="6">
        <v>3736503</v>
      </c>
      <c r="I3370" s="5">
        <f t="shared" si="52"/>
        <v>2.029056344623914E-2</v>
      </c>
    </row>
    <row r="3371" spans="1:9" x14ac:dyDescent="0.2">
      <c r="A3371" t="s">
        <v>122</v>
      </c>
      <c r="B3371" t="str">
        <f>_xlfn.XLOOKUP(A3371,'Country Code &amp; Info'!A:A,'Country Code &amp; Info'!B:B)</f>
        <v>Saudi Arabia</v>
      </c>
      <c r="C3371" t="s">
        <v>626</v>
      </c>
      <c r="D3371" t="s">
        <v>625</v>
      </c>
      <c r="E3371" t="s">
        <v>624</v>
      </c>
      <c r="F3371" t="s">
        <v>623</v>
      </c>
      <c r="G3371">
        <v>2059</v>
      </c>
      <c r="H3371" s="6">
        <v>3811932</v>
      </c>
      <c r="I3371" s="5">
        <f t="shared" si="52"/>
        <v>2.0187057256477514E-2</v>
      </c>
    </row>
    <row r="3372" spans="1:9" x14ac:dyDescent="0.2">
      <c r="A3372" t="s">
        <v>122</v>
      </c>
      <c r="B3372" t="str">
        <f>_xlfn.XLOOKUP(A3372,'Country Code &amp; Info'!A:A,'Country Code &amp; Info'!B:B)</f>
        <v>Saudi Arabia</v>
      </c>
      <c r="C3372" t="s">
        <v>626</v>
      </c>
      <c r="D3372" t="s">
        <v>625</v>
      </c>
      <c r="E3372" t="s">
        <v>624</v>
      </c>
      <c r="F3372" t="s">
        <v>623</v>
      </c>
      <c r="G3372">
        <v>2060</v>
      </c>
      <c r="H3372" s="6">
        <v>3888646</v>
      </c>
      <c r="I3372" s="5">
        <f t="shared" si="52"/>
        <v>2.0124703168891811E-2</v>
      </c>
    </row>
    <row r="3373" spans="1:9" x14ac:dyDescent="0.2">
      <c r="A3373" t="s">
        <v>627</v>
      </c>
      <c r="B3373" t="e">
        <f>_xlfn.XLOOKUP(A3373,'Country Code &amp; Info'!A:A,'Country Code &amp; Info'!B:B)</f>
        <v>#N/A</v>
      </c>
      <c r="C3373" t="s">
        <v>626</v>
      </c>
      <c r="D3373" t="s">
        <v>625</v>
      </c>
      <c r="E3373" t="s">
        <v>624</v>
      </c>
      <c r="F3373" t="s">
        <v>623</v>
      </c>
      <c r="G3373">
        <v>1995</v>
      </c>
      <c r="H3373" s="6">
        <v>9222481.7671597991</v>
      </c>
      <c r="I3373" s="5">
        <f t="shared" si="52"/>
        <v>0</v>
      </c>
    </row>
    <row r="3374" spans="1:9" x14ac:dyDescent="0.2">
      <c r="A3374" t="s">
        <v>627</v>
      </c>
      <c r="B3374" t="e">
        <f>_xlfn.XLOOKUP(A3374,'Country Code &amp; Info'!A:A,'Country Code &amp; Info'!B:B)</f>
        <v>#N/A</v>
      </c>
      <c r="C3374" t="s">
        <v>626</v>
      </c>
      <c r="D3374" t="s">
        <v>625</v>
      </c>
      <c r="E3374" t="s">
        <v>624</v>
      </c>
      <c r="F3374" t="s">
        <v>623</v>
      </c>
      <c r="G3374">
        <v>1996</v>
      </c>
      <c r="H3374" s="6">
        <v>9377082.9516310301</v>
      </c>
      <c r="I3374" s="5">
        <f t="shared" si="52"/>
        <v>1.6763512075648412E-2</v>
      </c>
    </row>
    <row r="3375" spans="1:9" x14ac:dyDescent="0.2">
      <c r="A3375" t="s">
        <v>627</v>
      </c>
      <c r="B3375" t="e">
        <f>_xlfn.XLOOKUP(A3375,'Country Code &amp; Info'!A:A,'Country Code &amp; Info'!B:B)</f>
        <v>#N/A</v>
      </c>
      <c r="C3375" t="s">
        <v>626</v>
      </c>
      <c r="D3375" t="s">
        <v>625</v>
      </c>
      <c r="E3375" t="s">
        <v>624</v>
      </c>
      <c r="F3375" t="s">
        <v>623</v>
      </c>
      <c r="G3375">
        <v>1997</v>
      </c>
      <c r="H3375" s="6">
        <v>9638363.1469241995</v>
      </c>
      <c r="I3375" s="5">
        <f t="shared" si="52"/>
        <v>2.786369669980604E-2</v>
      </c>
    </row>
    <row r="3376" spans="1:9" x14ac:dyDescent="0.2">
      <c r="A3376" t="s">
        <v>627</v>
      </c>
      <c r="B3376" t="e">
        <f>_xlfn.XLOOKUP(A3376,'Country Code &amp; Info'!A:A,'Country Code &amp; Info'!B:B)</f>
        <v>#N/A</v>
      </c>
      <c r="C3376" t="s">
        <v>626</v>
      </c>
      <c r="D3376" t="s">
        <v>625</v>
      </c>
      <c r="E3376" t="s">
        <v>624</v>
      </c>
      <c r="F3376" t="s">
        <v>623</v>
      </c>
      <c r="G3376">
        <v>1998</v>
      </c>
      <c r="H3376" s="6">
        <v>9913481.1149381809</v>
      </c>
      <c r="I3376" s="5">
        <f t="shared" si="52"/>
        <v>2.8544055024714243E-2</v>
      </c>
    </row>
    <row r="3377" spans="1:9" x14ac:dyDescent="0.2">
      <c r="A3377" t="s">
        <v>627</v>
      </c>
      <c r="B3377" t="e">
        <f>_xlfn.XLOOKUP(A3377,'Country Code &amp; Info'!A:A,'Country Code &amp; Info'!B:B)</f>
        <v>#N/A</v>
      </c>
      <c r="C3377" t="s">
        <v>626</v>
      </c>
      <c r="D3377" t="s">
        <v>625</v>
      </c>
      <c r="E3377" t="s">
        <v>624</v>
      </c>
      <c r="F3377" t="s">
        <v>623</v>
      </c>
      <c r="G3377">
        <v>1999</v>
      </c>
      <c r="H3377" s="6">
        <v>10199378.868638599</v>
      </c>
      <c r="I3377" s="5">
        <f t="shared" si="52"/>
        <v>2.8839289689028824E-2</v>
      </c>
    </row>
    <row r="3378" spans="1:9" x14ac:dyDescent="0.2">
      <c r="A3378" t="s">
        <v>627</v>
      </c>
      <c r="B3378" t="e">
        <f>_xlfn.XLOOKUP(A3378,'Country Code &amp; Info'!A:A,'Country Code &amp; Info'!B:B)</f>
        <v>#N/A</v>
      </c>
      <c r="C3378" t="s">
        <v>626</v>
      </c>
      <c r="D3378" t="s">
        <v>625</v>
      </c>
      <c r="E3378" t="s">
        <v>624</v>
      </c>
      <c r="F3378" t="s">
        <v>623</v>
      </c>
      <c r="G3378">
        <v>2000</v>
      </c>
      <c r="H3378" s="6">
        <v>10609794.7596776</v>
      </c>
      <c r="I3378" s="5">
        <f t="shared" si="52"/>
        <v>4.0239302444285308E-2</v>
      </c>
    </row>
    <row r="3379" spans="1:9" x14ac:dyDescent="0.2">
      <c r="A3379" t="s">
        <v>627</v>
      </c>
      <c r="B3379" t="e">
        <f>_xlfn.XLOOKUP(A3379,'Country Code &amp; Info'!A:A,'Country Code &amp; Info'!B:B)</f>
        <v>#N/A</v>
      </c>
      <c r="C3379" t="s">
        <v>626</v>
      </c>
      <c r="D3379" t="s">
        <v>625</v>
      </c>
      <c r="E3379" t="s">
        <v>624</v>
      </c>
      <c r="F3379" t="s">
        <v>623</v>
      </c>
      <c r="G3379">
        <v>2001</v>
      </c>
      <c r="H3379" s="6">
        <v>10841022.542278901</v>
      </c>
      <c r="I3379" s="5">
        <f t="shared" si="52"/>
        <v>2.1793803540863799E-2</v>
      </c>
    </row>
    <row r="3380" spans="1:9" x14ac:dyDescent="0.2">
      <c r="A3380" t="s">
        <v>627</v>
      </c>
      <c r="B3380" t="e">
        <f>_xlfn.XLOOKUP(A3380,'Country Code &amp; Info'!A:A,'Country Code &amp; Info'!B:B)</f>
        <v>#N/A</v>
      </c>
      <c r="C3380" t="s">
        <v>626</v>
      </c>
      <c r="D3380" t="s">
        <v>625</v>
      </c>
      <c r="E3380" t="s">
        <v>624</v>
      </c>
      <c r="F3380" t="s">
        <v>623</v>
      </c>
      <c r="G3380">
        <v>2002</v>
      </c>
      <c r="H3380" s="6">
        <v>10953572.241577599</v>
      </c>
      <c r="I3380" s="5">
        <f t="shared" si="52"/>
        <v>1.0381834265150269E-2</v>
      </c>
    </row>
    <row r="3381" spans="1:9" x14ac:dyDescent="0.2">
      <c r="A3381" t="s">
        <v>627</v>
      </c>
      <c r="B3381" t="e">
        <f>_xlfn.XLOOKUP(A3381,'Country Code &amp; Info'!A:A,'Country Code &amp; Info'!B:B)</f>
        <v>#N/A</v>
      </c>
      <c r="C3381" t="s">
        <v>626</v>
      </c>
      <c r="D3381" t="s">
        <v>625</v>
      </c>
      <c r="E3381" t="s">
        <v>624</v>
      </c>
      <c r="F3381" t="s">
        <v>623</v>
      </c>
      <c r="G3381">
        <v>2003</v>
      </c>
      <c r="H3381" s="6">
        <v>11038352.8668341</v>
      </c>
      <c r="I3381" s="5">
        <f t="shared" si="52"/>
        <v>7.7399978186742935E-3</v>
      </c>
    </row>
    <row r="3382" spans="1:9" x14ac:dyDescent="0.2">
      <c r="A3382" t="s">
        <v>627</v>
      </c>
      <c r="B3382" t="e">
        <f>_xlfn.XLOOKUP(A3382,'Country Code &amp; Info'!A:A,'Country Code &amp; Info'!B:B)</f>
        <v>#N/A</v>
      </c>
      <c r="C3382" t="s">
        <v>626</v>
      </c>
      <c r="D3382" t="s">
        <v>625</v>
      </c>
      <c r="E3382" t="s">
        <v>624</v>
      </c>
      <c r="F3382" t="s">
        <v>623</v>
      </c>
      <c r="G3382">
        <v>2004</v>
      </c>
      <c r="H3382" s="6">
        <v>11269849.8468554</v>
      </c>
      <c r="I3382" s="5">
        <f t="shared" si="52"/>
        <v>2.0972058314683517E-2</v>
      </c>
    </row>
    <row r="3383" spans="1:9" x14ac:dyDescent="0.2">
      <c r="A3383" t="s">
        <v>627</v>
      </c>
      <c r="B3383" t="e">
        <f>_xlfn.XLOOKUP(A3383,'Country Code &amp; Info'!A:A,'Country Code &amp; Info'!B:B)</f>
        <v>#N/A</v>
      </c>
      <c r="C3383" t="s">
        <v>626</v>
      </c>
      <c r="D3383" t="s">
        <v>625</v>
      </c>
      <c r="E3383" t="s">
        <v>624</v>
      </c>
      <c r="F3383" t="s">
        <v>623</v>
      </c>
      <c r="G3383">
        <v>2005</v>
      </c>
      <c r="H3383" s="6">
        <v>11474930.833548499</v>
      </c>
      <c r="I3383" s="5">
        <f t="shared" si="52"/>
        <v>1.8197313139032056E-2</v>
      </c>
    </row>
    <row r="3384" spans="1:9" x14ac:dyDescent="0.2">
      <c r="A3384" t="s">
        <v>627</v>
      </c>
      <c r="B3384" t="e">
        <f>_xlfn.XLOOKUP(A3384,'Country Code &amp; Info'!A:A,'Country Code &amp; Info'!B:B)</f>
        <v>#N/A</v>
      </c>
      <c r="C3384" t="s">
        <v>626</v>
      </c>
      <c r="D3384" t="s">
        <v>625</v>
      </c>
      <c r="E3384" t="s">
        <v>624</v>
      </c>
      <c r="F3384" t="s">
        <v>623</v>
      </c>
      <c r="G3384">
        <v>2006</v>
      </c>
      <c r="H3384" s="6">
        <v>11862517.108699599</v>
      </c>
      <c r="I3384" s="5">
        <f t="shared" si="52"/>
        <v>3.3776785304704404E-2</v>
      </c>
    </row>
    <row r="3385" spans="1:9" x14ac:dyDescent="0.2">
      <c r="A3385" t="s">
        <v>627</v>
      </c>
      <c r="B3385" t="e">
        <f>_xlfn.XLOOKUP(A3385,'Country Code &amp; Info'!A:A,'Country Code &amp; Info'!B:B)</f>
        <v>#N/A</v>
      </c>
      <c r="C3385" t="s">
        <v>626</v>
      </c>
      <c r="D3385" t="s">
        <v>625</v>
      </c>
      <c r="E3385" t="s">
        <v>624</v>
      </c>
      <c r="F3385" t="s">
        <v>623</v>
      </c>
      <c r="G3385">
        <v>2007</v>
      </c>
      <c r="H3385" s="6">
        <v>12225171.159466</v>
      </c>
      <c r="I3385" s="5">
        <f t="shared" si="52"/>
        <v>3.0571424887593457E-2</v>
      </c>
    </row>
    <row r="3386" spans="1:9" x14ac:dyDescent="0.2">
      <c r="A3386" t="s">
        <v>627</v>
      </c>
      <c r="B3386" t="e">
        <f>_xlfn.XLOOKUP(A3386,'Country Code &amp; Info'!A:A,'Country Code &amp; Info'!B:B)</f>
        <v>#N/A</v>
      </c>
      <c r="C3386" t="s">
        <v>626</v>
      </c>
      <c r="D3386" t="s">
        <v>625</v>
      </c>
      <c r="E3386" t="s">
        <v>624</v>
      </c>
      <c r="F3386" t="s">
        <v>623</v>
      </c>
      <c r="G3386">
        <v>2008</v>
      </c>
      <c r="H3386" s="6">
        <v>12265251.841354501</v>
      </c>
      <c r="I3386" s="5">
        <f t="shared" si="52"/>
        <v>3.2785374834989334E-3</v>
      </c>
    </row>
    <row r="3387" spans="1:9" x14ac:dyDescent="0.2">
      <c r="A3387" t="s">
        <v>627</v>
      </c>
      <c r="B3387" t="e">
        <f>_xlfn.XLOOKUP(A3387,'Country Code &amp; Info'!A:A,'Country Code &amp; Info'!B:B)</f>
        <v>#N/A</v>
      </c>
      <c r="C3387" t="s">
        <v>626</v>
      </c>
      <c r="D3387" t="s">
        <v>625</v>
      </c>
      <c r="E3387" t="s">
        <v>624</v>
      </c>
      <c r="F3387" t="s">
        <v>623</v>
      </c>
      <c r="G3387">
        <v>2009</v>
      </c>
      <c r="H3387" s="6">
        <v>11713556.4454525</v>
      </c>
      <c r="I3387" s="5">
        <f t="shared" si="52"/>
        <v>-4.4980356134381227E-2</v>
      </c>
    </row>
    <row r="3388" spans="1:9" x14ac:dyDescent="0.2">
      <c r="A3388" t="s">
        <v>627</v>
      </c>
      <c r="B3388" t="e">
        <f>_xlfn.XLOOKUP(A3388,'Country Code &amp; Info'!A:A,'Country Code &amp; Info'!B:B)</f>
        <v>#N/A</v>
      </c>
      <c r="C3388" t="s">
        <v>626</v>
      </c>
      <c r="D3388" t="s">
        <v>625</v>
      </c>
      <c r="E3388" t="s">
        <v>624</v>
      </c>
      <c r="F3388" t="s">
        <v>623</v>
      </c>
      <c r="G3388">
        <v>2010</v>
      </c>
      <c r="H3388" s="6">
        <v>11945021.594866</v>
      </c>
      <c r="I3388" s="5">
        <f t="shared" si="52"/>
        <v>1.9760450251926853E-2</v>
      </c>
    </row>
    <row r="3389" spans="1:9" x14ac:dyDescent="0.2">
      <c r="A3389" t="s">
        <v>627</v>
      </c>
      <c r="B3389" t="e">
        <f>_xlfn.XLOOKUP(A3389,'Country Code &amp; Info'!A:A,'Country Code &amp; Info'!B:B)</f>
        <v>#N/A</v>
      </c>
      <c r="C3389" t="s">
        <v>626</v>
      </c>
      <c r="D3389" t="s">
        <v>625</v>
      </c>
      <c r="E3389" t="s">
        <v>624</v>
      </c>
      <c r="F3389" t="s">
        <v>623</v>
      </c>
      <c r="G3389">
        <v>2011</v>
      </c>
      <c r="H3389" s="6">
        <v>12131214.101402801</v>
      </c>
      <c r="I3389" s="5">
        <f t="shared" si="52"/>
        <v>1.5587456670386191E-2</v>
      </c>
    </row>
    <row r="3390" spans="1:9" x14ac:dyDescent="0.2">
      <c r="A3390" t="s">
        <v>627</v>
      </c>
      <c r="B3390" t="e">
        <f>_xlfn.XLOOKUP(A3390,'Country Code &amp; Info'!A:A,'Country Code &amp; Info'!B:B)</f>
        <v>#N/A</v>
      </c>
      <c r="C3390" t="s">
        <v>626</v>
      </c>
      <c r="D3390" t="s">
        <v>625</v>
      </c>
      <c r="E3390" t="s">
        <v>624</v>
      </c>
      <c r="F3390" t="s">
        <v>623</v>
      </c>
      <c r="G3390">
        <v>2012</v>
      </c>
      <c r="H3390" s="6">
        <v>12020122.9470392</v>
      </c>
      <c r="I3390" s="5">
        <f t="shared" si="52"/>
        <v>-9.1574638313204337E-3</v>
      </c>
    </row>
    <row r="3391" spans="1:9" x14ac:dyDescent="0.2">
      <c r="A3391" t="s">
        <v>627</v>
      </c>
      <c r="B3391" t="e">
        <f>_xlfn.XLOOKUP(A3391,'Country Code &amp; Info'!A:A,'Country Code &amp; Info'!B:B)</f>
        <v>#N/A</v>
      </c>
      <c r="C3391" t="s">
        <v>626</v>
      </c>
      <c r="D3391" t="s">
        <v>625</v>
      </c>
      <c r="E3391" t="s">
        <v>624</v>
      </c>
      <c r="F3391" t="s">
        <v>623</v>
      </c>
      <c r="G3391">
        <v>2013</v>
      </c>
      <c r="H3391" s="6">
        <v>11989739.560725801</v>
      </c>
      <c r="I3391" s="5">
        <f t="shared" si="52"/>
        <v>-2.5277101113914124E-3</v>
      </c>
    </row>
    <row r="3392" spans="1:9" x14ac:dyDescent="0.2">
      <c r="A3392" t="s">
        <v>627</v>
      </c>
      <c r="B3392" t="e">
        <f>_xlfn.XLOOKUP(A3392,'Country Code &amp; Info'!A:A,'Country Code &amp; Info'!B:B)</f>
        <v>#N/A</v>
      </c>
      <c r="C3392" t="s">
        <v>626</v>
      </c>
      <c r="D3392" t="s">
        <v>625</v>
      </c>
      <c r="E3392" t="s">
        <v>624</v>
      </c>
      <c r="F3392" t="s">
        <v>623</v>
      </c>
      <c r="G3392">
        <v>2014</v>
      </c>
      <c r="H3392" s="6">
        <v>12151232.1207087</v>
      </c>
      <c r="I3392" s="5">
        <f t="shared" si="52"/>
        <v>1.3469230016629696E-2</v>
      </c>
    </row>
    <row r="3393" spans="1:9" x14ac:dyDescent="0.2">
      <c r="A3393" t="s">
        <v>627</v>
      </c>
      <c r="B3393" t="e">
        <f>_xlfn.XLOOKUP(A3393,'Country Code &amp; Info'!A:A,'Country Code &amp; Info'!B:B)</f>
        <v>#N/A</v>
      </c>
      <c r="C3393" t="s">
        <v>626</v>
      </c>
      <c r="D3393" t="s">
        <v>625</v>
      </c>
      <c r="E3393" t="s">
        <v>624</v>
      </c>
      <c r="F3393" t="s">
        <v>623</v>
      </c>
      <c r="G3393">
        <v>2015</v>
      </c>
      <c r="H3393" s="6">
        <v>12391117.2107927</v>
      </c>
      <c r="I3393" s="5">
        <f t="shared" si="52"/>
        <v>1.974162683265468E-2</v>
      </c>
    </row>
    <row r="3394" spans="1:9" x14ac:dyDescent="0.2">
      <c r="A3394" t="s">
        <v>627</v>
      </c>
      <c r="B3394" t="e">
        <f>_xlfn.XLOOKUP(A3394,'Country Code &amp; Info'!A:A,'Country Code &amp; Info'!B:B)</f>
        <v>#N/A</v>
      </c>
      <c r="C3394" t="s">
        <v>626</v>
      </c>
      <c r="D3394" t="s">
        <v>625</v>
      </c>
      <c r="E3394" t="s">
        <v>624</v>
      </c>
      <c r="F3394" t="s">
        <v>623</v>
      </c>
      <c r="G3394">
        <v>2016</v>
      </c>
      <c r="H3394" s="6">
        <v>12612189.0064712</v>
      </c>
      <c r="I3394" s="5">
        <f t="shared" si="52"/>
        <v>1.7841151198694671E-2</v>
      </c>
    </row>
    <row r="3395" spans="1:9" x14ac:dyDescent="0.2">
      <c r="A3395" t="s">
        <v>627</v>
      </c>
      <c r="B3395" t="e">
        <f>_xlfn.XLOOKUP(A3395,'Country Code &amp; Info'!A:A,'Country Code &amp; Info'!B:B)</f>
        <v>#N/A</v>
      </c>
      <c r="C3395" t="s">
        <v>626</v>
      </c>
      <c r="D3395" t="s">
        <v>625</v>
      </c>
      <c r="E3395" t="s">
        <v>624</v>
      </c>
      <c r="F3395" t="s">
        <v>623</v>
      </c>
      <c r="G3395">
        <v>2017</v>
      </c>
      <c r="H3395" s="6">
        <v>12935804.2699086</v>
      </c>
      <c r="I3395" s="5">
        <f t="shared" ref="I3395:I3438" si="53">IF(A3395=A3394, H3395/H3394-1, 0)</f>
        <v>2.5658929094018124E-2</v>
      </c>
    </row>
    <row r="3396" spans="1:9" x14ac:dyDescent="0.2">
      <c r="A3396" t="s">
        <v>627</v>
      </c>
      <c r="B3396" t="e">
        <f>_xlfn.XLOOKUP(A3396,'Country Code &amp; Info'!A:A,'Country Code &amp; Info'!B:B)</f>
        <v>#N/A</v>
      </c>
      <c r="C3396" t="s">
        <v>626</v>
      </c>
      <c r="D3396" t="s">
        <v>625</v>
      </c>
      <c r="E3396" t="s">
        <v>624</v>
      </c>
      <c r="F3396" t="s">
        <v>623</v>
      </c>
      <c r="G3396">
        <v>2018</v>
      </c>
      <c r="H3396" s="6">
        <v>13226112.599174</v>
      </c>
      <c r="I3396" s="5">
        <f t="shared" si="53"/>
        <v>2.2442232675143226E-2</v>
      </c>
    </row>
    <row r="3397" spans="1:9" x14ac:dyDescent="0.2">
      <c r="A3397" t="s">
        <v>627</v>
      </c>
      <c r="B3397" t="e">
        <f>_xlfn.XLOOKUP(A3397,'Country Code &amp; Info'!A:A,'Country Code &amp; Info'!B:B)</f>
        <v>#N/A</v>
      </c>
      <c r="C3397" t="s">
        <v>626</v>
      </c>
      <c r="D3397" t="s">
        <v>625</v>
      </c>
      <c r="E3397" t="s">
        <v>624</v>
      </c>
      <c r="F3397" t="s">
        <v>623</v>
      </c>
      <c r="G3397">
        <v>2019</v>
      </c>
      <c r="H3397" s="6">
        <v>13501272.0034281</v>
      </c>
      <c r="I3397" s="5">
        <f t="shared" si="53"/>
        <v>2.0804253872092726E-2</v>
      </c>
    </row>
    <row r="3398" spans="1:9" x14ac:dyDescent="0.2">
      <c r="A3398" t="s">
        <v>627</v>
      </c>
      <c r="B3398" t="e">
        <f>_xlfn.XLOOKUP(A3398,'Country Code &amp; Info'!A:A,'Country Code &amp; Info'!B:B)</f>
        <v>#N/A</v>
      </c>
      <c r="C3398" t="s">
        <v>626</v>
      </c>
      <c r="D3398" t="s">
        <v>625</v>
      </c>
      <c r="E3398" t="s">
        <v>624</v>
      </c>
      <c r="F3398" t="s">
        <v>623</v>
      </c>
      <c r="G3398">
        <v>2020</v>
      </c>
      <c r="H3398" s="6">
        <v>13679000</v>
      </c>
      <c r="I3398" s="5">
        <f t="shared" si="53"/>
        <v>1.3163796457605903E-2</v>
      </c>
    </row>
    <row r="3399" spans="1:9" x14ac:dyDescent="0.2">
      <c r="A3399" t="s">
        <v>627</v>
      </c>
      <c r="B3399" t="e">
        <f>_xlfn.XLOOKUP(A3399,'Country Code &amp; Info'!A:A,'Country Code &amp; Info'!B:B)</f>
        <v>#N/A</v>
      </c>
      <c r="C3399" t="s">
        <v>626</v>
      </c>
      <c r="D3399" t="s">
        <v>625</v>
      </c>
      <c r="E3399" t="s">
        <v>624</v>
      </c>
      <c r="F3399" t="s">
        <v>623</v>
      </c>
      <c r="G3399">
        <v>2021</v>
      </c>
      <c r="H3399" s="6">
        <v>13838960</v>
      </c>
      <c r="I3399" s="5">
        <f t="shared" si="53"/>
        <v>1.169383726880624E-2</v>
      </c>
    </row>
    <row r="3400" spans="1:9" x14ac:dyDescent="0.2">
      <c r="A3400" t="s">
        <v>627</v>
      </c>
      <c r="B3400" t="e">
        <f>_xlfn.XLOOKUP(A3400,'Country Code &amp; Info'!A:A,'Country Code &amp; Info'!B:B)</f>
        <v>#N/A</v>
      </c>
      <c r="C3400" t="s">
        <v>626</v>
      </c>
      <c r="D3400" t="s">
        <v>625</v>
      </c>
      <c r="E3400" t="s">
        <v>624</v>
      </c>
      <c r="F3400" t="s">
        <v>623</v>
      </c>
      <c r="G3400">
        <v>2022</v>
      </c>
      <c r="H3400" s="6">
        <v>13999500</v>
      </c>
      <c r="I3400" s="5">
        <f t="shared" si="53"/>
        <v>1.1600582702746554E-2</v>
      </c>
    </row>
    <row r="3401" spans="1:9" x14ac:dyDescent="0.2">
      <c r="A3401" t="s">
        <v>627</v>
      </c>
      <c r="B3401" t="e">
        <f>_xlfn.XLOOKUP(A3401,'Country Code &amp; Info'!A:A,'Country Code &amp; Info'!B:B)</f>
        <v>#N/A</v>
      </c>
      <c r="C3401" t="s">
        <v>626</v>
      </c>
      <c r="D3401" t="s">
        <v>625</v>
      </c>
      <c r="E3401" t="s">
        <v>624</v>
      </c>
      <c r="F3401" t="s">
        <v>623</v>
      </c>
      <c r="G3401">
        <v>2023</v>
      </c>
      <c r="H3401" s="6">
        <v>14167290</v>
      </c>
      <c r="I3401" s="5">
        <f t="shared" si="53"/>
        <v>1.198542805100189E-2</v>
      </c>
    </row>
    <row r="3402" spans="1:9" x14ac:dyDescent="0.2">
      <c r="A3402" t="s">
        <v>627</v>
      </c>
      <c r="B3402" t="e">
        <f>_xlfn.XLOOKUP(A3402,'Country Code &amp; Info'!A:A,'Country Code &amp; Info'!B:B)</f>
        <v>#N/A</v>
      </c>
      <c r="C3402" t="s">
        <v>626</v>
      </c>
      <c r="D3402" t="s">
        <v>625</v>
      </c>
      <c r="E3402" t="s">
        <v>624</v>
      </c>
      <c r="F3402" t="s">
        <v>623</v>
      </c>
      <c r="G3402">
        <v>2024</v>
      </c>
      <c r="H3402" s="6">
        <v>14345570</v>
      </c>
      <c r="I3402" s="5">
        <f t="shared" si="53"/>
        <v>1.2583916895891889E-2</v>
      </c>
    </row>
    <row r="3403" spans="1:9" x14ac:dyDescent="0.2">
      <c r="A3403" t="s">
        <v>627</v>
      </c>
      <c r="B3403" t="e">
        <f>_xlfn.XLOOKUP(A3403,'Country Code &amp; Info'!A:A,'Country Code &amp; Info'!B:B)</f>
        <v>#N/A</v>
      </c>
      <c r="C3403" t="s">
        <v>626</v>
      </c>
      <c r="D3403" t="s">
        <v>625</v>
      </c>
      <c r="E3403" t="s">
        <v>624</v>
      </c>
      <c r="F3403" t="s">
        <v>623</v>
      </c>
      <c r="G3403">
        <v>2025</v>
      </c>
      <c r="H3403" s="6">
        <v>14534690</v>
      </c>
      <c r="I3403" s="5">
        <f t="shared" si="53"/>
        <v>1.3183163861735681E-2</v>
      </c>
    </row>
    <row r="3404" spans="1:9" x14ac:dyDescent="0.2">
      <c r="A3404" t="s">
        <v>627</v>
      </c>
      <c r="B3404" t="e">
        <f>_xlfn.XLOOKUP(A3404,'Country Code &amp; Info'!A:A,'Country Code &amp; Info'!B:B)</f>
        <v>#N/A</v>
      </c>
      <c r="C3404" t="s">
        <v>626</v>
      </c>
      <c r="D3404" t="s">
        <v>625</v>
      </c>
      <c r="E3404" t="s">
        <v>624</v>
      </c>
      <c r="F3404" t="s">
        <v>623</v>
      </c>
      <c r="G3404">
        <v>2026</v>
      </c>
      <c r="H3404" s="6">
        <v>14732540</v>
      </c>
      <c r="I3404" s="5">
        <f t="shared" si="53"/>
        <v>1.3612261424220229E-2</v>
      </c>
    </row>
    <row r="3405" spans="1:9" x14ac:dyDescent="0.2">
      <c r="A3405" t="s">
        <v>627</v>
      </c>
      <c r="B3405" t="e">
        <f>_xlfn.XLOOKUP(A3405,'Country Code &amp; Info'!A:A,'Country Code &amp; Info'!B:B)</f>
        <v>#N/A</v>
      </c>
      <c r="C3405" t="s">
        <v>626</v>
      </c>
      <c r="D3405" t="s">
        <v>625</v>
      </c>
      <c r="E3405" t="s">
        <v>624</v>
      </c>
      <c r="F3405" t="s">
        <v>623</v>
      </c>
      <c r="G3405">
        <v>2027</v>
      </c>
      <c r="H3405" s="6">
        <v>14937250</v>
      </c>
      <c r="I3405" s="5">
        <f t="shared" si="53"/>
        <v>1.3895092088669125E-2</v>
      </c>
    </row>
    <row r="3406" spans="1:9" x14ac:dyDescent="0.2">
      <c r="A3406" t="s">
        <v>627</v>
      </c>
      <c r="B3406" t="e">
        <f>_xlfn.XLOOKUP(A3406,'Country Code &amp; Info'!A:A,'Country Code &amp; Info'!B:B)</f>
        <v>#N/A</v>
      </c>
      <c r="C3406" t="s">
        <v>626</v>
      </c>
      <c r="D3406" t="s">
        <v>625</v>
      </c>
      <c r="E3406" t="s">
        <v>624</v>
      </c>
      <c r="F3406" t="s">
        <v>623</v>
      </c>
      <c r="G3406">
        <v>2028</v>
      </c>
      <c r="H3406" s="6">
        <v>15147960</v>
      </c>
      <c r="I3406" s="5">
        <f t="shared" si="53"/>
        <v>1.4106344876064769E-2</v>
      </c>
    </row>
    <row r="3407" spans="1:9" x14ac:dyDescent="0.2">
      <c r="A3407" t="s">
        <v>627</v>
      </c>
      <c r="B3407" t="e">
        <f>_xlfn.XLOOKUP(A3407,'Country Code &amp; Info'!A:A,'Country Code &amp; Info'!B:B)</f>
        <v>#N/A</v>
      </c>
      <c r="C3407" t="s">
        <v>626</v>
      </c>
      <c r="D3407" t="s">
        <v>625</v>
      </c>
      <c r="E3407" t="s">
        <v>624</v>
      </c>
      <c r="F3407" t="s">
        <v>623</v>
      </c>
      <c r="G3407">
        <v>2029</v>
      </c>
      <c r="H3407" s="6">
        <v>15364170</v>
      </c>
      <c r="I3407" s="5">
        <f t="shared" si="53"/>
        <v>1.4273209065775116E-2</v>
      </c>
    </row>
    <row r="3408" spans="1:9" x14ac:dyDescent="0.2">
      <c r="A3408" t="s">
        <v>627</v>
      </c>
      <c r="B3408" t="e">
        <f>_xlfn.XLOOKUP(A3408,'Country Code &amp; Info'!A:A,'Country Code &amp; Info'!B:B)</f>
        <v>#N/A</v>
      </c>
      <c r="C3408" t="s">
        <v>626</v>
      </c>
      <c r="D3408" t="s">
        <v>625</v>
      </c>
      <c r="E3408" t="s">
        <v>624</v>
      </c>
      <c r="F3408" t="s">
        <v>623</v>
      </c>
      <c r="G3408">
        <v>2030</v>
      </c>
      <c r="H3408" s="6">
        <v>15585610</v>
      </c>
      <c r="I3408" s="5">
        <f t="shared" si="53"/>
        <v>1.4412753829201375E-2</v>
      </c>
    </row>
    <row r="3409" spans="1:9" x14ac:dyDescent="0.2">
      <c r="A3409" t="s">
        <v>627</v>
      </c>
      <c r="B3409" t="e">
        <f>_xlfn.XLOOKUP(A3409,'Country Code &amp; Info'!A:A,'Country Code &amp; Info'!B:B)</f>
        <v>#N/A</v>
      </c>
      <c r="C3409" t="s">
        <v>626</v>
      </c>
      <c r="D3409" t="s">
        <v>625</v>
      </c>
      <c r="E3409" t="s">
        <v>624</v>
      </c>
      <c r="F3409" t="s">
        <v>623</v>
      </c>
      <c r="G3409">
        <v>2031</v>
      </c>
      <c r="H3409" s="6">
        <v>15812260</v>
      </c>
      <c r="I3409" s="5">
        <f t="shared" si="53"/>
        <v>1.4542260456921419E-2</v>
      </c>
    </row>
    <row r="3410" spans="1:9" x14ac:dyDescent="0.2">
      <c r="A3410" t="s">
        <v>627</v>
      </c>
      <c r="B3410" t="e">
        <f>_xlfn.XLOOKUP(A3410,'Country Code &amp; Info'!A:A,'Country Code &amp; Info'!B:B)</f>
        <v>#N/A</v>
      </c>
      <c r="C3410" t="s">
        <v>626</v>
      </c>
      <c r="D3410" t="s">
        <v>625</v>
      </c>
      <c r="E3410" t="s">
        <v>624</v>
      </c>
      <c r="F3410" t="s">
        <v>623</v>
      </c>
      <c r="G3410">
        <v>2032</v>
      </c>
      <c r="H3410" s="6">
        <v>16044360</v>
      </c>
      <c r="I3410" s="5">
        <f t="shared" si="53"/>
        <v>1.467848365761748E-2</v>
      </c>
    </row>
    <row r="3411" spans="1:9" x14ac:dyDescent="0.2">
      <c r="A3411" t="s">
        <v>627</v>
      </c>
      <c r="B3411" t="e">
        <f>_xlfn.XLOOKUP(A3411,'Country Code &amp; Info'!A:A,'Country Code &amp; Info'!B:B)</f>
        <v>#N/A</v>
      </c>
      <c r="C3411" t="s">
        <v>626</v>
      </c>
      <c r="D3411" t="s">
        <v>625</v>
      </c>
      <c r="E3411" t="s">
        <v>624</v>
      </c>
      <c r="F3411" t="s">
        <v>623</v>
      </c>
      <c r="G3411">
        <v>2033</v>
      </c>
      <c r="H3411" s="6">
        <v>16282220</v>
      </c>
      <c r="I3411" s="5">
        <f t="shared" si="53"/>
        <v>1.4825147279168505E-2</v>
      </c>
    </row>
    <row r="3412" spans="1:9" x14ac:dyDescent="0.2">
      <c r="A3412" t="s">
        <v>627</v>
      </c>
      <c r="B3412" t="e">
        <f>_xlfn.XLOOKUP(A3412,'Country Code &amp; Info'!A:A,'Country Code &amp; Info'!B:B)</f>
        <v>#N/A</v>
      </c>
      <c r="C3412" t="s">
        <v>626</v>
      </c>
      <c r="D3412" t="s">
        <v>625</v>
      </c>
      <c r="E3412" t="s">
        <v>624</v>
      </c>
      <c r="F3412" t="s">
        <v>623</v>
      </c>
      <c r="G3412">
        <v>2034</v>
      </c>
      <c r="H3412" s="6">
        <v>16526260</v>
      </c>
      <c r="I3412" s="5">
        <f t="shared" si="53"/>
        <v>1.4988128154514557E-2</v>
      </c>
    </row>
    <row r="3413" spans="1:9" x14ac:dyDescent="0.2">
      <c r="A3413" t="s">
        <v>627</v>
      </c>
      <c r="B3413" t="e">
        <f>_xlfn.XLOOKUP(A3413,'Country Code &amp; Info'!A:A,'Country Code &amp; Info'!B:B)</f>
        <v>#N/A</v>
      </c>
      <c r="C3413" t="s">
        <v>626</v>
      </c>
      <c r="D3413" t="s">
        <v>625</v>
      </c>
      <c r="E3413" t="s">
        <v>624</v>
      </c>
      <c r="F3413" t="s">
        <v>623</v>
      </c>
      <c r="G3413">
        <v>2035</v>
      </c>
      <c r="H3413" s="6">
        <v>16776930</v>
      </c>
      <c r="I3413" s="5">
        <f t="shared" si="53"/>
        <v>1.5167981140318476E-2</v>
      </c>
    </row>
    <row r="3414" spans="1:9" x14ac:dyDescent="0.2">
      <c r="A3414" t="s">
        <v>627</v>
      </c>
      <c r="B3414" t="e">
        <f>_xlfn.XLOOKUP(A3414,'Country Code &amp; Info'!A:A,'Country Code &amp; Info'!B:B)</f>
        <v>#N/A</v>
      </c>
      <c r="C3414" t="s">
        <v>626</v>
      </c>
      <c r="D3414" t="s">
        <v>625</v>
      </c>
      <c r="E3414" t="s">
        <v>624</v>
      </c>
      <c r="F3414" t="s">
        <v>623</v>
      </c>
      <c r="G3414">
        <v>2036</v>
      </c>
      <c r="H3414" s="6">
        <v>17034730</v>
      </c>
      <c r="I3414" s="5">
        <f t="shared" si="53"/>
        <v>1.5366339371982729E-2</v>
      </c>
    </row>
    <row r="3415" spans="1:9" x14ac:dyDescent="0.2">
      <c r="A3415" t="s">
        <v>627</v>
      </c>
      <c r="B3415" t="e">
        <f>_xlfn.XLOOKUP(A3415,'Country Code &amp; Info'!A:A,'Country Code &amp; Info'!B:B)</f>
        <v>#N/A</v>
      </c>
      <c r="C3415" t="s">
        <v>626</v>
      </c>
      <c r="D3415" t="s">
        <v>625</v>
      </c>
      <c r="E3415" t="s">
        <v>624</v>
      </c>
      <c r="F3415" t="s">
        <v>623</v>
      </c>
      <c r="G3415">
        <v>2037</v>
      </c>
      <c r="H3415" s="6">
        <v>17299220</v>
      </c>
      <c r="I3415" s="5">
        <f t="shared" si="53"/>
        <v>1.5526515536201657E-2</v>
      </c>
    </row>
    <row r="3416" spans="1:9" x14ac:dyDescent="0.2">
      <c r="A3416" t="s">
        <v>627</v>
      </c>
      <c r="B3416" t="e">
        <f>_xlfn.XLOOKUP(A3416,'Country Code &amp; Info'!A:A,'Country Code &amp; Info'!B:B)</f>
        <v>#N/A</v>
      </c>
      <c r="C3416" t="s">
        <v>626</v>
      </c>
      <c r="D3416" t="s">
        <v>625</v>
      </c>
      <c r="E3416" t="s">
        <v>624</v>
      </c>
      <c r="F3416" t="s">
        <v>623</v>
      </c>
      <c r="G3416">
        <v>2038</v>
      </c>
      <c r="H3416" s="6">
        <v>17570710</v>
      </c>
      <c r="I3416" s="5">
        <f t="shared" si="53"/>
        <v>1.5693771164249082E-2</v>
      </c>
    </row>
    <row r="3417" spans="1:9" x14ac:dyDescent="0.2">
      <c r="A3417" t="s">
        <v>627</v>
      </c>
      <c r="B3417" t="e">
        <f>_xlfn.XLOOKUP(A3417,'Country Code &amp; Info'!A:A,'Country Code &amp; Info'!B:B)</f>
        <v>#N/A</v>
      </c>
      <c r="C3417" t="s">
        <v>626</v>
      </c>
      <c r="D3417" t="s">
        <v>625</v>
      </c>
      <c r="E3417" t="s">
        <v>624</v>
      </c>
      <c r="F3417" t="s">
        <v>623</v>
      </c>
      <c r="G3417">
        <v>2039</v>
      </c>
      <c r="H3417" s="6">
        <v>17849490</v>
      </c>
      <c r="I3417" s="5">
        <f t="shared" si="53"/>
        <v>1.5866177291640415E-2</v>
      </c>
    </row>
    <row r="3418" spans="1:9" x14ac:dyDescent="0.2">
      <c r="A3418" t="s">
        <v>627</v>
      </c>
      <c r="B3418" t="e">
        <f>_xlfn.XLOOKUP(A3418,'Country Code &amp; Info'!A:A,'Country Code &amp; Info'!B:B)</f>
        <v>#N/A</v>
      </c>
      <c r="C3418" t="s">
        <v>626</v>
      </c>
      <c r="D3418" t="s">
        <v>625</v>
      </c>
      <c r="E3418" t="s">
        <v>624</v>
      </c>
      <c r="F3418" t="s">
        <v>623</v>
      </c>
      <c r="G3418">
        <v>2040</v>
      </c>
      <c r="H3418" s="6">
        <v>18135910</v>
      </c>
      <c r="I3418" s="5">
        <f t="shared" si="53"/>
        <v>1.6046396843831356E-2</v>
      </c>
    </row>
    <row r="3419" spans="1:9" x14ac:dyDescent="0.2">
      <c r="A3419" t="s">
        <v>627</v>
      </c>
      <c r="B3419" t="e">
        <f>_xlfn.XLOOKUP(A3419,'Country Code &amp; Info'!A:A,'Country Code &amp; Info'!B:B)</f>
        <v>#N/A</v>
      </c>
      <c r="C3419" t="s">
        <v>626</v>
      </c>
      <c r="D3419" t="s">
        <v>625</v>
      </c>
      <c r="E3419" t="s">
        <v>624</v>
      </c>
      <c r="F3419" t="s">
        <v>623</v>
      </c>
      <c r="G3419">
        <v>2041</v>
      </c>
      <c r="H3419" s="6">
        <v>18430390</v>
      </c>
      <c r="I3419" s="5">
        <f t="shared" si="53"/>
        <v>1.6237398619644683E-2</v>
      </c>
    </row>
    <row r="3420" spans="1:9" x14ac:dyDescent="0.2">
      <c r="A3420" t="s">
        <v>627</v>
      </c>
      <c r="B3420" t="e">
        <f>_xlfn.XLOOKUP(A3420,'Country Code &amp; Info'!A:A,'Country Code &amp; Info'!B:B)</f>
        <v>#N/A</v>
      </c>
      <c r="C3420" t="s">
        <v>626</v>
      </c>
      <c r="D3420" t="s">
        <v>625</v>
      </c>
      <c r="E3420" t="s">
        <v>624</v>
      </c>
      <c r="F3420" t="s">
        <v>623</v>
      </c>
      <c r="G3420">
        <v>2042</v>
      </c>
      <c r="H3420" s="6">
        <v>18734310</v>
      </c>
      <c r="I3420" s="5">
        <f t="shared" si="53"/>
        <v>1.6490155661383232E-2</v>
      </c>
    </row>
    <row r="3421" spans="1:9" x14ac:dyDescent="0.2">
      <c r="A3421" t="s">
        <v>627</v>
      </c>
      <c r="B3421" t="e">
        <f>_xlfn.XLOOKUP(A3421,'Country Code &amp; Info'!A:A,'Country Code &amp; Info'!B:B)</f>
        <v>#N/A</v>
      </c>
      <c r="C3421" t="s">
        <v>626</v>
      </c>
      <c r="D3421" t="s">
        <v>625</v>
      </c>
      <c r="E3421" t="s">
        <v>624</v>
      </c>
      <c r="F3421" t="s">
        <v>623</v>
      </c>
      <c r="G3421">
        <v>2043</v>
      </c>
      <c r="H3421" s="6">
        <v>19048190</v>
      </c>
      <c r="I3421" s="5">
        <f t="shared" si="53"/>
        <v>1.6754286653738459E-2</v>
      </c>
    </row>
    <row r="3422" spans="1:9" x14ac:dyDescent="0.2">
      <c r="A3422" t="s">
        <v>627</v>
      </c>
      <c r="B3422" t="e">
        <f>_xlfn.XLOOKUP(A3422,'Country Code &amp; Info'!A:A,'Country Code &amp; Info'!B:B)</f>
        <v>#N/A</v>
      </c>
      <c r="C3422" t="s">
        <v>626</v>
      </c>
      <c r="D3422" t="s">
        <v>625</v>
      </c>
      <c r="E3422" t="s">
        <v>624</v>
      </c>
      <c r="F3422" t="s">
        <v>623</v>
      </c>
      <c r="G3422">
        <v>2044</v>
      </c>
      <c r="H3422" s="6">
        <v>19372550</v>
      </c>
      <c r="I3422" s="5">
        <f t="shared" si="53"/>
        <v>1.7028389574022418E-2</v>
      </c>
    </row>
    <row r="3423" spans="1:9" x14ac:dyDescent="0.2">
      <c r="A3423" t="s">
        <v>627</v>
      </c>
      <c r="B3423" t="e">
        <f>_xlfn.XLOOKUP(A3423,'Country Code &amp; Info'!A:A,'Country Code &amp; Info'!B:B)</f>
        <v>#N/A</v>
      </c>
      <c r="C3423" t="s">
        <v>626</v>
      </c>
      <c r="D3423" t="s">
        <v>625</v>
      </c>
      <c r="E3423" t="s">
        <v>624</v>
      </c>
      <c r="F3423" t="s">
        <v>623</v>
      </c>
      <c r="G3423">
        <v>2045</v>
      </c>
      <c r="H3423" s="6">
        <v>19707730</v>
      </c>
      <c r="I3423" s="5">
        <f t="shared" si="53"/>
        <v>1.7301800743835916E-2</v>
      </c>
    </row>
    <row r="3424" spans="1:9" x14ac:dyDescent="0.2">
      <c r="A3424" t="s">
        <v>627</v>
      </c>
      <c r="B3424" t="e">
        <f>_xlfn.XLOOKUP(A3424,'Country Code &amp; Info'!A:A,'Country Code &amp; Info'!B:B)</f>
        <v>#N/A</v>
      </c>
      <c r="C3424" t="s">
        <v>626</v>
      </c>
      <c r="D3424" t="s">
        <v>625</v>
      </c>
      <c r="E3424" t="s">
        <v>624</v>
      </c>
      <c r="F3424" t="s">
        <v>623</v>
      </c>
      <c r="G3424">
        <v>2046</v>
      </c>
      <c r="H3424" s="6">
        <v>20054140</v>
      </c>
      <c r="I3424" s="5">
        <f t="shared" si="53"/>
        <v>1.7577366850469289E-2</v>
      </c>
    </row>
    <row r="3425" spans="1:9" x14ac:dyDescent="0.2">
      <c r="A3425" t="s">
        <v>627</v>
      </c>
      <c r="B3425" t="e">
        <f>_xlfn.XLOOKUP(A3425,'Country Code &amp; Info'!A:A,'Country Code &amp; Info'!B:B)</f>
        <v>#N/A</v>
      </c>
      <c r="C3425" t="s">
        <v>626</v>
      </c>
      <c r="D3425" t="s">
        <v>625</v>
      </c>
      <c r="E3425" t="s">
        <v>624</v>
      </c>
      <c r="F3425" t="s">
        <v>623</v>
      </c>
      <c r="G3425">
        <v>2047</v>
      </c>
      <c r="H3425" s="6">
        <v>20411010</v>
      </c>
      <c r="I3425" s="5">
        <f t="shared" si="53"/>
        <v>1.7795328046976921E-2</v>
      </c>
    </row>
    <row r="3426" spans="1:9" x14ac:dyDescent="0.2">
      <c r="A3426" t="s">
        <v>627</v>
      </c>
      <c r="B3426" t="e">
        <f>_xlfn.XLOOKUP(A3426,'Country Code &amp; Info'!A:A,'Country Code &amp; Info'!B:B)</f>
        <v>#N/A</v>
      </c>
      <c r="C3426" t="s">
        <v>626</v>
      </c>
      <c r="D3426" t="s">
        <v>625</v>
      </c>
      <c r="E3426" t="s">
        <v>624</v>
      </c>
      <c r="F3426" t="s">
        <v>623</v>
      </c>
      <c r="G3426">
        <v>2048</v>
      </c>
      <c r="H3426" s="6">
        <v>20778700</v>
      </c>
      <c r="I3426" s="5">
        <f t="shared" si="53"/>
        <v>1.801429718568559E-2</v>
      </c>
    </row>
    <row r="3427" spans="1:9" x14ac:dyDescent="0.2">
      <c r="A3427" t="s">
        <v>627</v>
      </c>
      <c r="B3427" t="e">
        <f>_xlfn.XLOOKUP(A3427,'Country Code &amp; Info'!A:A,'Country Code &amp; Info'!B:B)</f>
        <v>#N/A</v>
      </c>
      <c r="C3427" t="s">
        <v>626</v>
      </c>
      <c r="D3427" t="s">
        <v>625</v>
      </c>
      <c r="E3427" t="s">
        <v>624</v>
      </c>
      <c r="F3427" t="s">
        <v>623</v>
      </c>
      <c r="G3427">
        <v>2049</v>
      </c>
      <c r="H3427" s="6">
        <v>21157520</v>
      </c>
      <c r="I3427" s="5">
        <f t="shared" si="53"/>
        <v>1.8231169418683635E-2</v>
      </c>
    </row>
    <row r="3428" spans="1:9" x14ac:dyDescent="0.2">
      <c r="A3428" t="s">
        <v>627</v>
      </c>
      <c r="B3428" t="e">
        <f>_xlfn.XLOOKUP(A3428,'Country Code &amp; Info'!A:A,'Country Code &amp; Info'!B:B)</f>
        <v>#N/A</v>
      </c>
      <c r="C3428" t="s">
        <v>626</v>
      </c>
      <c r="D3428" t="s">
        <v>625</v>
      </c>
      <c r="E3428" t="s">
        <v>624</v>
      </c>
      <c r="F3428" t="s">
        <v>623</v>
      </c>
      <c r="G3428">
        <v>2050</v>
      </c>
      <c r="H3428" s="6">
        <v>21547670</v>
      </c>
      <c r="I3428" s="5">
        <f t="shared" si="53"/>
        <v>1.8440251976602262E-2</v>
      </c>
    </row>
    <row r="3429" spans="1:9" x14ac:dyDescent="0.2">
      <c r="A3429" t="s">
        <v>627</v>
      </c>
      <c r="B3429" t="e">
        <f>_xlfn.XLOOKUP(A3429,'Country Code &amp; Info'!A:A,'Country Code &amp; Info'!B:B)</f>
        <v>#N/A</v>
      </c>
      <c r="C3429" t="s">
        <v>626</v>
      </c>
      <c r="D3429" t="s">
        <v>625</v>
      </c>
      <c r="E3429" t="s">
        <v>624</v>
      </c>
      <c r="F3429" t="s">
        <v>623</v>
      </c>
      <c r="G3429">
        <v>2051</v>
      </c>
      <c r="H3429" s="6">
        <v>21949380</v>
      </c>
      <c r="I3429" s="5">
        <f t="shared" si="53"/>
        <v>1.8642850943976663E-2</v>
      </c>
    </row>
    <row r="3430" spans="1:9" x14ac:dyDescent="0.2">
      <c r="A3430" t="s">
        <v>627</v>
      </c>
      <c r="B3430" t="e">
        <f>_xlfn.XLOOKUP(A3430,'Country Code &amp; Info'!A:A,'Country Code &amp; Info'!B:B)</f>
        <v>#N/A</v>
      </c>
      <c r="C3430" t="s">
        <v>626</v>
      </c>
      <c r="D3430" t="s">
        <v>625</v>
      </c>
      <c r="E3430" t="s">
        <v>624</v>
      </c>
      <c r="F3430" t="s">
        <v>623</v>
      </c>
      <c r="G3430">
        <v>2052</v>
      </c>
      <c r="H3430" s="6">
        <v>22362960</v>
      </c>
      <c r="I3430" s="5">
        <f t="shared" si="53"/>
        <v>1.8842445663613372E-2</v>
      </c>
    </row>
    <row r="3431" spans="1:9" x14ac:dyDescent="0.2">
      <c r="A3431" t="s">
        <v>627</v>
      </c>
      <c r="B3431" t="e">
        <f>_xlfn.XLOOKUP(A3431,'Country Code &amp; Info'!A:A,'Country Code &amp; Info'!B:B)</f>
        <v>#N/A</v>
      </c>
      <c r="C3431" t="s">
        <v>626</v>
      </c>
      <c r="D3431" t="s">
        <v>625</v>
      </c>
      <c r="E3431" t="s">
        <v>624</v>
      </c>
      <c r="F3431" t="s">
        <v>623</v>
      </c>
      <c r="G3431">
        <v>2053</v>
      </c>
      <c r="H3431" s="6">
        <v>22788750</v>
      </c>
      <c r="I3431" s="5">
        <f t="shared" si="53"/>
        <v>1.903996608677927E-2</v>
      </c>
    </row>
    <row r="3432" spans="1:9" x14ac:dyDescent="0.2">
      <c r="A3432" t="s">
        <v>627</v>
      </c>
      <c r="B3432" t="e">
        <f>_xlfn.XLOOKUP(A3432,'Country Code &amp; Info'!A:A,'Country Code &amp; Info'!B:B)</f>
        <v>#N/A</v>
      </c>
      <c r="C3432" t="s">
        <v>626</v>
      </c>
      <c r="D3432" t="s">
        <v>625</v>
      </c>
      <c r="E3432" t="s">
        <v>624</v>
      </c>
      <c r="F3432" t="s">
        <v>623</v>
      </c>
      <c r="G3432">
        <v>2054</v>
      </c>
      <c r="H3432" s="6">
        <v>23227150</v>
      </c>
      <c r="I3432" s="5">
        <f t="shared" si="53"/>
        <v>1.9237562393724872E-2</v>
      </c>
    </row>
    <row r="3433" spans="1:9" x14ac:dyDescent="0.2">
      <c r="A3433" t="s">
        <v>627</v>
      </c>
      <c r="B3433" t="e">
        <f>_xlfn.XLOOKUP(A3433,'Country Code &amp; Info'!A:A,'Country Code &amp; Info'!B:B)</f>
        <v>#N/A</v>
      </c>
      <c r="C3433" t="s">
        <v>626</v>
      </c>
      <c r="D3433" t="s">
        <v>625</v>
      </c>
      <c r="E3433" t="s">
        <v>624</v>
      </c>
      <c r="F3433" t="s">
        <v>623</v>
      </c>
      <c r="G3433">
        <v>2055</v>
      </c>
      <c r="H3433" s="6">
        <v>23678600</v>
      </c>
      <c r="I3433" s="5">
        <f t="shared" si="53"/>
        <v>1.9436306219230426E-2</v>
      </c>
    </row>
    <row r="3434" spans="1:9" x14ac:dyDescent="0.2">
      <c r="A3434" t="s">
        <v>627</v>
      </c>
      <c r="B3434" t="e">
        <f>_xlfn.XLOOKUP(A3434,'Country Code &amp; Info'!A:A,'Country Code &amp; Info'!B:B)</f>
        <v>#N/A</v>
      </c>
      <c r="C3434" t="s">
        <v>626</v>
      </c>
      <c r="D3434" t="s">
        <v>625</v>
      </c>
      <c r="E3434" t="s">
        <v>624</v>
      </c>
      <c r="F3434" t="s">
        <v>623</v>
      </c>
      <c r="G3434">
        <v>2056</v>
      </c>
      <c r="H3434" s="6">
        <v>24143540</v>
      </c>
      <c r="I3434" s="5">
        <f t="shared" si="53"/>
        <v>1.9635451420269678E-2</v>
      </c>
    </row>
    <row r="3435" spans="1:9" x14ac:dyDescent="0.2">
      <c r="A3435" t="s">
        <v>627</v>
      </c>
      <c r="B3435" t="e">
        <f>_xlfn.XLOOKUP(A3435,'Country Code &amp; Info'!A:A,'Country Code &amp; Info'!B:B)</f>
        <v>#N/A</v>
      </c>
      <c r="C3435" t="s">
        <v>626</v>
      </c>
      <c r="D3435" t="s">
        <v>625</v>
      </c>
      <c r="E3435" t="s">
        <v>624</v>
      </c>
      <c r="F3435" t="s">
        <v>623</v>
      </c>
      <c r="G3435">
        <v>2057</v>
      </c>
      <c r="H3435" s="6">
        <v>24622230</v>
      </c>
      <c r="I3435" s="5">
        <f t="shared" si="53"/>
        <v>1.9826835667014819E-2</v>
      </c>
    </row>
    <row r="3436" spans="1:9" x14ac:dyDescent="0.2">
      <c r="A3436" t="s">
        <v>627</v>
      </c>
      <c r="B3436" t="e">
        <f>_xlfn.XLOOKUP(A3436,'Country Code &amp; Info'!A:A,'Country Code &amp; Info'!B:B)</f>
        <v>#N/A</v>
      </c>
      <c r="C3436" t="s">
        <v>626</v>
      </c>
      <c r="D3436" t="s">
        <v>625</v>
      </c>
      <c r="E3436" t="s">
        <v>624</v>
      </c>
      <c r="F3436" t="s">
        <v>623</v>
      </c>
      <c r="G3436">
        <v>2058</v>
      </c>
      <c r="H3436" s="6">
        <v>25114990</v>
      </c>
      <c r="I3436" s="5">
        <f t="shared" si="53"/>
        <v>2.0012809562740763E-2</v>
      </c>
    </row>
    <row r="3437" spans="1:9" x14ac:dyDescent="0.2">
      <c r="A3437" t="s">
        <v>627</v>
      </c>
      <c r="B3437" t="e">
        <f>_xlfn.XLOOKUP(A3437,'Country Code &amp; Info'!A:A,'Country Code &amp; Info'!B:B)</f>
        <v>#N/A</v>
      </c>
      <c r="C3437" t="s">
        <v>626</v>
      </c>
      <c r="D3437" t="s">
        <v>625</v>
      </c>
      <c r="E3437" t="s">
        <v>624</v>
      </c>
      <c r="F3437" t="s">
        <v>623</v>
      </c>
      <c r="G3437">
        <v>2059</v>
      </c>
      <c r="H3437" s="6">
        <v>25622010</v>
      </c>
      <c r="I3437" s="5">
        <f t="shared" si="53"/>
        <v>2.0187943534916819E-2</v>
      </c>
    </row>
    <row r="3438" spans="1:9" x14ac:dyDescent="0.2">
      <c r="A3438" t="s">
        <v>627</v>
      </c>
      <c r="B3438" t="e">
        <f>_xlfn.XLOOKUP(A3438,'Country Code &amp; Info'!A:A,'Country Code &amp; Info'!B:B)</f>
        <v>#N/A</v>
      </c>
      <c r="C3438" t="s">
        <v>626</v>
      </c>
      <c r="D3438" t="s">
        <v>625</v>
      </c>
      <c r="E3438" t="s">
        <v>624</v>
      </c>
      <c r="F3438" t="s">
        <v>623</v>
      </c>
      <c r="G3438">
        <v>2060</v>
      </c>
      <c r="H3438" s="6">
        <v>26143340</v>
      </c>
      <c r="I3438" s="5">
        <f t="shared" si="53"/>
        <v>2.0346959508641183E-2</v>
      </c>
    </row>
  </sheetData>
  <mergeCells count="1">
    <mergeCell ref="K5:K35"/>
  </mergeCells>
  <hyperlinks>
    <hyperlink ref="K2" r:id="rId1" location="indicator-chart" display="https://data.oecd.org/gdp/real-gdp-long-term-forecast.htm#indicator-chart" xr:uid="{B7828A17-D82F-1D47-8A4D-E6C70B33C7C7}"/>
  </hyperlinks>
  <pageMargins left="0.75" right="0.75" top="1" bottom="1" header="0.5" footer="0.5"/>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E1B4C-14F5-F44D-A50E-A2D6C78AECC1}">
  <dimension ref="A1:G212"/>
  <sheetViews>
    <sheetView workbookViewId="0">
      <selection activeCell="M3" sqref="M3"/>
    </sheetView>
  </sheetViews>
  <sheetFormatPr baseColWidth="10" defaultRowHeight="16" x14ac:dyDescent="0.2"/>
  <cols>
    <col min="1" max="1" width="14.33203125" customWidth="1"/>
    <col min="2" max="2" width="23.5" bestFit="1" customWidth="1"/>
    <col min="3" max="3" width="27" bestFit="1" customWidth="1"/>
    <col min="4" max="4" width="36" customWidth="1"/>
    <col min="5" max="5" width="16.1640625" customWidth="1"/>
    <col min="7" max="7" width="40.5" customWidth="1"/>
  </cols>
  <sheetData>
    <row r="1" spans="1:7" ht="17" customHeight="1" x14ac:dyDescent="0.2">
      <c r="A1" t="s">
        <v>532</v>
      </c>
      <c r="B1" t="s">
        <v>622</v>
      </c>
      <c r="C1" t="s">
        <v>533</v>
      </c>
      <c r="D1" t="s">
        <v>717</v>
      </c>
      <c r="E1" t="s">
        <v>713</v>
      </c>
      <c r="G1" s="100" t="s">
        <v>716</v>
      </c>
    </row>
    <row r="2" spans="1:7" ht="16" customHeight="1" x14ac:dyDescent="0.2">
      <c r="A2" t="str" cm="1">
        <f t="array" ref="A2">_xlfn.XLOOKUP(C2,'Country Code &amp; Info'!B:B,'Country Code &amp; Info'!A:A, NA)</f>
        <v>ABW</v>
      </c>
      <c r="B2" t="str">
        <f>VLOOKUP(A2,'Country Code &amp; Info'!A:D,3)</f>
        <v>Latin America &amp; Caribbean</v>
      </c>
      <c r="C2" t="s">
        <v>529</v>
      </c>
      <c r="D2">
        <v>25.35</v>
      </c>
      <c r="E2">
        <v>2011</v>
      </c>
      <c r="G2" s="100"/>
    </row>
    <row r="3" spans="1:7" ht="16" customHeight="1" x14ac:dyDescent="0.2">
      <c r="A3" t="str" cm="1">
        <f t="array" ref="A3">_xlfn.XLOOKUP(C3,'Country Code &amp; Info'!B:B,'Country Code &amp; Info'!A:A, NA)</f>
        <v>AFG</v>
      </c>
      <c r="B3" t="str">
        <f>VLOOKUP(A3,'Country Code &amp; Info'!A:D,3)</f>
        <v>South Asia</v>
      </c>
      <c r="C3" t="s">
        <v>527</v>
      </c>
      <c r="D3">
        <v>12.6</v>
      </c>
      <c r="E3">
        <v>2011</v>
      </c>
      <c r="G3" s="100"/>
    </row>
    <row r="4" spans="1:7" ht="16" customHeight="1" x14ac:dyDescent="0.2">
      <c r="A4" t="str" cm="1">
        <f t="array" ref="A4">_xlfn.XLOOKUP(C4,'Country Code &amp; Info'!B:B,'Country Code &amp; Info'!A:A, NA)</f>
        <v>AGO</v>
      </c>
      <c r="B4" t="str">
        <f>VLOOKUP(A4,'Country Code &amp; Info'!A:D,3)</f>
        <v>Sub-Saharan Africa</v>
      </c>
      <c r="C4" t="s">
        <v>525</v>
      </c>
      <c r="D4">
        <v>21.55</v>
      </c>
      <c r="E4">
        <v>2011</v>
      </c>
      <c r="G4" s="100"/>
    </row>
    <row r="5" spans="1:7" ht="16" customHeight="1" x14ac:dyDescent="0.2">
      <c r="A5" t="str" cm="1">
        <f t="array" ref="A5">_xlfn.XLOOKUP(C5,'Country Code &amp; Info'!B:B,'Country Code &amp; Info'!A:A, NA)</f>
        <v>ALB</v>
      </c>
      <c r="B5" t="str">
        <f>VLOOKUP(A5,'Country Code &amp; Info'!A:D,3)</f>
        <v>Europe &amp; Central Asia</v>
      </c>
      <c r="C5" t="s">
        <v>523</v>
      </c>
      <c r="D5">
        <v>11.4</v>
      </c>
      <c r="E5">
        <v>2011</v>
      </c>
      <c r="G5" s="100"/>
    </row>
    <row r="6" spans="1:7" x14ac:dyDescent="0.2">
      <c r="A6" t="str" cm="1">
        <f t="array" ref="A6">_xlfn.XLOOKUP(C6,'Country Code &amp; Info'!B:B,'Country Code &amp; Info'!A:A, NA)</f>
        <v>AND</v>
      </c>
      <c r="B6" t="str">
        <f>VLOOKUP(A6,'Country Code &amp; Info'!A:D,3)</f>
        <v>Europe &amp; Central Asia</v>
      </c>
      <c r="C6" t="s">
        <v>521</v>
      </c>
      <c r="D6">
        <v>7.6</v>
      </c>
      <c r="E6">
        <v>2011</v>
      </c>
      <c r="G6" s="100"/>
    </row>
    <row r="7" spans="1:7" x14ac:dyDescent="0.2">
      <c r="A7" t="str" cm="1">
        <f t="array" ref="A7">_xlfn.XLOOKUP(C7,'Country Code &amp; Info'!B:B,'Country Code &amp; Info'!A:A, NA)</f>
        <v>ARE</v>
      </c>
      <c r="B7" t="str">
        <f>VLOOKUP(A7,'Country Code &amp; Info'!A:D,3)</f>
        <v>Middle East &amp; North Africa</v>
      </c>
      <c r="C7" t="s">
        <v>517</v>
      </c>
      <c r="D7">
        <v>27</v>
      </c>
      <c r="E7">
        <v>2011</v>
      </c>
      <c r="G7" s="100"/>
    </row>
    <row r="8" spans="1:7" x14ac:dyDescent="0.2">
      <c r="A8" t="str" cm="1">
        <f t="array" ref="A8">_xlfn.XLOOKUP(C8,'Country Code &amp; Info'!B:B,'Country Code &amp; Info'!A:A, NA)</f>
        <v>ARG</v>
      </c>
      <c r="B8" t="str">
        <f>VLOOKUP(A8,'Country Code &amp; Info'!A:D,3)</f>
        <v>Latin America &amp; Caribbean</v>
      </c>
      <c r="C8" t="s">
        <v>515</v>
      </c>
      <c r="D8">
        <v>14.8</v>
      </c>
      <c r="E8">
        <v>2011</v>
      </c>
      <c r="G8" s="100"/>
    </row>
    <row r="9" spans="1:7" x14ac:dyDescent="0.2">
      <c r="A9" t="str" cm="1">
        <f t="array" ref="A9">_xlfn.XLOOKUP(C9,'Country Code &amp; Info'!B:B,'Country Code &amp; Info'!A:A, NA)</f>
        <v>ARM</v>
      </c>
      <c r="B9" t="str">
        <f>VLOOKUP(A9,'Country Code &amp; Info'!A:D,3)</f>
        <v>Europe &amp; Central Asia</v>
      </c>
      <c r="C9" t="s">
        <v>513</v>
      </c>
      <c r="D9">
        <v>7.15</v>
      </c>
      <c r="E9">
        <v>2011</v>
      </c>
      <c r="G9" s="100"/>
    </row>
    <row r="10" spans="1:7" x14ac:dyDescent="0.2">
      <c r="A10" t="str" cm="1">
        <f t="array" ref="A10">_xlfn.XLOOKUP(C10,'Country Code &amp; Info'!B:B,'Country Code &amp; Info'!A:A, NA)</f>
        <v>ASM</v>
      </c>
      <c r="B10" t="str">
        <f>VLOOKUP(A10,'Country Code &amp; Info'!A:D,3)</f>
        <v>East Asia &amp; Pacific</v>
      </c>
      <c r="C10" t="s">
        <v>511</v>
      </c>
      <c r="D10">
        <v>24.4</v>
      </c>
      <c r="E10">
        <v>2011</v>
      </c>
      <c r="G10" s="100"/>
    </row>
    <row r="11" spans="1:7" x14ac:dyDescent="0.2">
      <c r="A11" t="str" cm="1">
        <f t="array" ref="A11">_xlfn.XLOOKUP(C11,'Country Code &amp; Info'!B:B,'Country Code &amp; Info'!A:A, NA)</f>
        <v>ATG</v>
      </c>
      <c r="B11" t="str">
        <f>VLOOKUP(A11,'Country Code &amp; Info'!A:D,3)</f>
        <v>Latin America &amp; Caribbean</v>
      </c>
      <c r="C11" t="s">
        <v>509</v>
      </c>
      <c r="D11">
        <v>26</v>
      </c>
      <c r="E11">
        <v>2011</v>
      </c>
    </row>
    <row r="12" spans="1:7" x14ac:dyDescent="0.2">
      <c r="A12" t="str" cm="1">
        <f t="array" ref="A12">_xlfn.XLOOKUP(C12,'Country Code &amp; Info'!B:B,'Country Code &amp; Info'!A:A, NA)</f>
        <v>AUS</v>
      </c>
      <c r="B12" t="str">
        <f>VLOOKUP(A12,'Country Code &amp; Info'!A:D,3)</f>
        <v>East Asia &amp; Pacific</v>
      </c>
      <c r="C12" t="s">
        <v>507</v>
      </c>
      <c r="D12">
        <v>21.65</v>
      </c>
      <c r="E12">
        <v>2011</v>
      </c>
    </row>
    <row r="13" spans="1:7" x14ac:dyDescent="0.2">
      <c r="A13" t="str" cm="1">
        <f t="array" ref="A13">_xlfn.XLOOKUP(C13,'Country Code &amp; Info'!B:B,'Country Code &amp; Info'!A:A, NA)</f>
        <v>AUT</v>
      </c>
      <c r="B13" t="str">
        <f>VLOOKUP(A13,'Country Code &amp; Info'!A:D,3)</f>
        <v>Europe &amp; Central Asia</v>
      </c>
      <c r="C13" t="s">
        <v>505</v>
      </c>
      <c r="D13">
        <v>6.35</v>
      </c>
      <c r="E13">
        <v>2011</v>
      </c>
    </row>
    <row r="14" spans="1:7" x14ac:dyDescent="0.2">
      <c r="A14" t="str" cm="1">
        <f t="array" ref="A14">_xlfn.XLOOKUP(C14,'Country Code &amp; Info'!B:B,'Country Code &amp; Info'!A:A, NA)</f>
        <v>AZE</v>
      </c>
      <c r="B14" t="str">
        <f>VLOOKUP(A14,'Country Code &amp; Info'!A:D,3)</f>
        <v>Europe &amp; Central Asia</v>
      </c>
      <c r="C14" t="s">
        <v>503</v>
      </c>
      <c r="D14">
        <v>11.95</v>
      </c>
      <c r="E14">
        <v>2011</v>
      </c>
    </row>
    <row r="15" spans="1:7" x14ac:dyDescent="0.2">
      <c r="A15" t="str" cm="1">
        <f t="array" ref="A15">_xlfn.XLOOKUP(C15,'Country Code &amp; Info'!B:B,'Country Code &amp; Info'!A:A, NA)</f>
        <v>BDI</v>
      </c>
      <c r="B15" t="str">
        <f>VLOOKUP(A15,'Country Code &amp; Info'!A:D,3)</f>
        <v>Sub-Saharan Africa</v>
      </c>
      <c r="C15" t="s">
        <v>501</v>
      </c>
      <c r="D15">
        <v>19.8</v>
      </c>
      <c r="E15">
        <v>2011</v>
      </c>
    </row>
    <row r="16" spans="1:7" x14ac:dyDescent="0.2">
      <c r="A16" t="str" cm="1">
        <f t="array" ref="A16">_xlfn.XLOOKUP(C16,'Country Code &amp; Info'!B:B,'Country Code &amp; Info'!A:A, NA)</f>
        <v>BEL</v>
      </c>
      <c r="B16" t="str">
        <f>VLOOKUP(A16,'Country Code &amp; Info'!A:D,3)</f>
        <v>Europe &amp; Central Asia</v>
      </c>
      <c r="C16" t="s">
        <v>499</v>
      </c>
      <c r="D16">
        <v>9.5500000000000007</v>
      </c>
      <c r="E16">
        <v>2011</v>
      </c>
    </row>
    <row r="17" spans="1:5" x14ac:dyDescent="0.2">
      <c r="A17" t="str" cm="1">
        <f t="array" ref="A17">_xlfn.XLOOKUP(C17,'Country Code &amp; Info'!B:B,'Country Code &amp; Info'!A:A, NA)</f>
        <v>BEN</v>
      </c>
      <c r="B17" t="str">
        <f>VLOOKUP(A17,'Country Code &amp; Info'!A:D,3)</f>
        <v>Sub-Saharan Africa</v>
      </c>
      <c r="C17" t="s">
        <v>497</v>
      </c>
      <c r="D17">
        <v>27.55</v>
      </c>
      <c r="E17">
        <v>2011</v>
      </c>
    </row>
    <row r="18" spans="1:5" x14ac:dyDescent="0.2">
      <c r="A18" t="str" cm="1">
        <f t="array" ref="A18">_xlfn.XLOOKUP(C18,'Country Code &amp; Info'!B:B,'Country Code &amp; Info'!A:A, NA)</f>
        <v>BFA</v>
      </c>
      <c r="B18" t="str">
        <f>VLOOKUP(A18,'Country Code &amp; Info'!A:D,3)</f>
        <v>Sub-Saharan Africa</v>
      </c>
      <c r="C18" t="s">
        <v>495</v>
      </c>
      <c r="D18">
        <v>28.25</v>
      </c>
      <c r="E18">
        <v>2011</v>
      </c>
    </row>
    <row r="19" spans="1:5" x14ac:dyDescent="0.2">
      <c r="A19" t="str" cm="1">
        <f t="array" ref="A19">_xlfn.XLOOKUP(C19,'Country Code &amp; Info'!B:B,'Country Code &amp; Info'!A:A, NA)</f>
        <v>BGD</v>
      </c>
      <c r="B19" t="str">
        <f>VLOOKUP(A19,'Country Code &amp; Info'!A:D,3)</f>
        <v>South Asia</v>
      </c>
      <c r="C19" t="s">
        <v>493</v>
      </c>
      <c r="D19">
        <v>25</v>
      </c>
      <c r="E19">
        <v>2011</v>
      </c>
    </row>
    <row r="20" spans="1:5" x14ac:dyDescent="0.2">
      <c r="A20" t="str" cm="1">
        <f t="array" ref="A20">_xlfn.XLOOKUP(C20,'Country Code &amp; Info'!B:B,'Country Code &amp; Info'!A:A, NA)</f>
        <v>BGR</v>
      </c>
      <c r="B20" t="str">
        <f>VLOOKUP(A20,'Country Code &amp; Info'!A:D,3)</f>
        <v>Europe &amp; Central Asia</v>
      </c>
      <c r="C20" t="s">
        <v>491</v>
      </c>
      <c r="D20">
        <v>10.55</v>
      </c>
      <c r="E20">
        <v>2011</v>
      </c>
    </row>
    <row r="21" spans="1:5" x14ac:dyDescent="0.2">
      <c r="A21" t="str" cm="1">
        <f t="array" ref="A21">_xlfn.XLOOKUP(C21,'Country Code &amp; Info'!B:B,'Country Code &amp; Info'!A:A, NA)</f>
        <v>BHR</v>
      </c>
      <c r="B21" t="str">
        <f>VLOOKUP(A21,'Country Code &amp; Info'!A:D,3)</f>
        <v>Middle East &amp; North Africa</v>
      </c>
      <c r="C21" t="s">
        <v>489</v>
      </c>
      <c r="D21">
        <v>27.15</v>
      </c>
      <c r="E21">
        <v>2011</v>
      </c>
    </row>
    <row r="22" spans="1:5" x14ac:dyDescent="0.2">
      <c r="A22" t="str" cm="1">
        <f t="array" ref="A22">_xlfn.XLOOKUP(C22,'Country Code &amp; Info'!B:B,'Country Code &amp; Info'!A:A, NA)</f>
        <v>BHS</v>
      </c>
      <c r="B22" t="str">
        <f>VLOOKUP(A22,'Country Code &amp; Info'!A:D,3)</f>
        <v>Latin America &amp; Caribbean</v>
      </c>
      <c r="C22" t="s">
        <v>487</v>
      </c>
      <c r="D22">
        <v>24.85</v>
      </c>
      <c r="E22">
        <v>2011</v>
      </c>
    </row>
    <row r="23" spans="1:5" x14ac:dyDescent="0.2">
      <c r="A23" t="str" cm="1">
        <f t="array" ref="A23">_xlfn.XLOOKUP(C23,'Country Code &amp; Info'!B:B,'Country Code &amp; Info'!A:A, NA)</f>
        <v>BIH</v>
      </c>
      <c r="B23" t="str">
        <f>VLOOKUP(A23,'Country Code &amp; Info'!A:D,3)</f>
        <v>Europe &amp; Central Asia</v>
      </c>
      <c r="C23" t="s">
        <v>485</v>
      </c>
      <c r="D23">
        <v>9.85</v>
      </c>
      <c r="E23">
        <v>2011</v>
      </c>
    </row>
    <row r="24" spans="1:5" x14ac:dyDescent="0.2">
      <c r="A24" t="str" cm="1">
        <f t="array" ref="A24">_xlfn.XLOOKUP(C24,'Country Code &amp; Info'!B:B,'Country Code &amp; Info'!A:A, NA)</f>
        <v>BLR</v>
      </c>
      <c r="B24" t="str">
        <f>VLOOKUP(A24,'Country Code &amp; Info'!A:D,3)</f>
        <v>Europe &amp; Central Asia</v>
      </c>
      <c r="C24" t="s">
        <v>483</v>
      </c>
      <c r="D24">
        <v>6.15</v>
      </c>
      <c r="E24">
        <v>2011</v>
      </c>
    </row>
    <row r="25" spans="1:5" x14ac:dyDescent="0.2">
      <c r="A25" t="str" cm="1">
        <f t="array" ref="A25">_xlfn.XLOOKUP(C25,'Country Code &amp; Info'!B:B,'Country Code &amp; Info'!A:A, NA)</f>
        <v>BLZ</v>
      </c>
      <c r="B25" t="str">
        <f>VLOOKUP(A25,'Country Code &amp; Info'!A:D,3)</f>
        <v>Latin America &amp; Caribbean</v>
      </c>
      <c r="C25" t="s">
        <v>481</v>
      </c>
      <c r="D25">
        <v>25.3</v>
      </c>
      <c r="E25">
        <v>2011</v>
      </c>
    </row>
    <row r="26" spans="1:5" x14ac:dyDescent="0.2">
      <c r="A26" t="str" cm="1">
        <f t="array" ref="A26">_xlfn.XLOOKUP(C26,'Country Code &amp; Info'!B:B,'Country Code &amp; Info'!A:A, NA)</f>
        <v>BMU</v>
      </c>
      <c r="B26" t="str">
        <f>VLOOKUP(A26,'Country Code &amp; Info'!A:D,3)</f>
        <v>North America</v>
      </c>
      <c r="C26" t="s">
        <v>479</v>
      </c>
      <c r="D26">
        <v>21.3</v>
      </c>
      <c r="E26">
        <v>2011</v>
      </c>
    </row>
    <row r="27" spans="1:5" x14ac:dyDescent="0.2">
      <c r="A27" t="str" cm="1">
        <f t="array" ref="A27">_xlfn.XLOOKUP(C27,'Country Code &amp; Info'!B:B,'Country Code &amp; Info'!A:A, NA)</f>
        <v>BOL</v>
      </c>
      <c r="B27" t="str">
        <f>VLOOKUP(A27,'Country Code &amp; Info'!A:D,3)</f>
        <v>Latin America &amp; Caribbean</v>
      </c>
      <c r="C27" t="s">
        <v>477</v>
      </c>
      <c r="D27">
        <v>21.55</v>
      </c>
      <c r="E27">
        <v>2011</v>
      </c>
    </row>
    <row r="28" spans="1:5" x14ac:dyDescent="0.2">
      <c r="A28" t="str" cm="1">
        <f t="array" ref="A28">_xlfn.XLOOKUP(C28,'Country Code &amp; Info'!B:B,'Country Code &amp; Info'!A:A, NA)</f>
        <v>BRA</v>
      </c>
      <c r="B28" t="str">
        <f>VLOOKUP(A28,'Country Code &amp; Info'!A:D,3)</f>
        <v>Latin America &amp; Caribbean</v>
      </c>
      <c r="C28" t="s">
        <v>475</v>
      </c>
      <c r="D28">
        <v>24.95</v>
      </c>
      <c r="E28">
        <v>2011</v>
      </c>
    </row>
    <row r="29" spans="1:5" x14ac:dyDescent="0.2">
      <c r="A29" t="str" cm="1">
        <f t="array" ref="A29">_xlfn.XLOOKUP(C29,'Country Code &amp; Info'!B:B,'Country Code &amp; Info'!A:A, NA)</f>
        <v>BRB</v>
      </c>
      <c r="B29" t="str">
        <f>VLOOKUP(A29,'Country Code &amp; Info'!A:D,3)</f>
        <v>Latin America &amp; Caribbean</v>
      </c>
      <c r="C29" t="s">
        <v>473</v>
      </c>
      <c r="D29">
        <v>26</v>
      </c>
      <c r="E29">
        <v>2011</v>
      </c>
    </row>
    <row r="30" spans="1:5" x14ac:dyDescent="0.2">
      <c r="A30" t="str" cm="1">
        <f t="array" ref="A30">_xlfn.XLOOKUP(C30,'Country Code &amp; Info'!B:B,'Country Code &amp; Info'!A:A, NA)</f>
        <v>BRN</v>
      </c>
      <c r="B30" t="str">
        <f>VLOOKUP(A30,'Country Code &amp; Info'!A:D,3)</f>
        <v>East Asia &amp; Pacific</v>
      </c>
      <c r="C30" t="s">
        <v>471</v>
      </c>
      <c r="D30">
        <v>26.85</v>
      </c>
      <c r="E30">
        <v>2011</v>
      </c>
    </row>
    <row r="31" spans="1:5" x14ac:dyDescent="0.2">
      <c r="A31" t="str" cm="1">
        <f t="array" ref="A31">_xlfn.XLOOKUP(C31,'Country Code &amp; Info'!B:B,'Country Code &amp; Info'!A:A, NA)</f>
        <v>BTN</v>
      </c>
      <c r="B31" t="str">
        <f>VLOOKUP(A31,'Country Code &amp; Info'!A:D,3)</f>
        <v>South Asia</v>
      </c>
      <c r="C31" t="s">
        <v>469</v>
      </c>
      <c r="D31">
        <v>7.4</v>
      </c>
      <c r="E31">
        <v>2011</v>
      </c>
    </row>
    <row r="32" spans="1:5" x14ac:dyDescent="0.2">
      <c r="A32" t="str" cm="1">
        <f t="array" ref="A32">_xlfn.XLOOKUP(C32,'Country Code &amp; Info'!B:B,'Country Code &amp; Info'!A:A, NA)</f>
        <v>BWA</v>
      </c>
      <c r="B32" t="str">
        <f>VLOOKUP(A32,'Country Code &amp; Info'!A:D,3)</f>
        <v>Sub-Saharan Africa</v>
      </c>
      <c r="C32" t="s">
        <v>467</v>
      </c>
      <c r="D32">
        <v>21.5</v>
      </c>
      <c r="E32">
        <v>2011</v>
      </c>
    </row>
    <row r="33" spans="1:5" x14ac:dyDescent="0.2">
      <c r="A33" t="str" cm="1">
        <f t="array" ref="A33">_xlfn.XLOOKUP(C33,'Country Code &amp; Info'!B:B,'Country Code &amp; Info'!A:A, NA)</f>
        <v>CAF</v>
      </c>
      <c r="B33" t="str">
        <f>VLOOKUP(A33,'Country Code &amp; Info'!A:D,3)</f>
        <v>Sub-Saharan Africa</v>
      </c>
      <c r="C33" t="s">
        <v>465</v>
      </c>
      <c r="D33">
        <v>24.9</v>
      </c>
      <c r="E33">
        <v>2011</v>
      </c>
    </row>
    <row r="34" spans="1:5" x14ac:dyDescent="0.2">
      <c r="A34" t="str" cm="1">
        <f t="array" ref="A34">_xlfn.XLOOKUP(C34,'Country Code &amp; Info'!B:B,'Country Code &amp; Info'!A:A, NA)</f>
        <v>CAN</v>
      </c>
      <c r="B34" t="str">
        <f>VLOOKUP(A34,'Country Code &amp; Info'!A:D,3)</f>
        <v>North America</v>
      </c>
      <c r="C34" t="s">
        <v>463</v>
      </c>
      <c r="D34">
        <v>-5.35</v>
      </c>
      <c r="E34">
        <v>2011</v>
      </c>
    </row>
    <row r="35" spans="1:5" x14ac:dyDescent="0.2">
      <c r="A35" t="str" cm="1">
        <f t="array" ref="A35">_xlfn.XLOOKUP(C35,'Country Code &amp; Info'!B:B,'Country Code &amp; Info'!A:A, NA)</f>
        <v>CHE</v>
      </c>
      <c r="B35" t="str">
        <f>VLOOKUP(A35,'Country Code &amp; Info'!A:D,3)</f>
        <v>Europe &amp; Central Asia</v>
      </c>
      <c r="C35" t="s">
        <v>459</v>
      </c>
      <c r="D35">
        <v>5.5</v>
      </c>
      <c r="E35">
        <v>2011</v>
      </c>
    </row>
    <row r="36" spans="1:5" x14ac:dyDescent="0.2">
      <c r="A36" t="str" cm="1">
        <f t="array" ref="A36">_xlfn.XLOOKUP(C36,'Country Code &amp; Info'!B:B,'Country Code &amp; Info'!A:A, NA)</f>
        <v>CHL</v>
      </c>
      <c r="B36" t="str">
        <f>VLOOKUP(A36,'Country Code &amp; Info'!A:D,3)</f>
        <v>Latin America &amp; Caribbean</v>
      </c>
      <c r="C36" t="s">
        <v>455</v>
      </c>
      <c r="D36">
        <v>8.4499999999999993</v>
      </c>
      <c r="E36">
        <v>2011</v>
      </c>
    </row>
    <row r="37" spans="1:5" x14ac:dyDescent="0.2">
      <c r="A37" t="str" cm="1">
        <f t="array" ref="A37">_xlfn.XLOOKUP(C37,'Country Code &amp; Info'!B:B,'Country Code &amp; Info'!A:A, NA)</f>
        <v>CHN</v>
      </c>
      <c r="B37" t="str">
        <f>VLOOKUP(A37,'Country Code &amp; Info'!A:D,3)</f>
        <v>East Asia &amp; Pacific</v>
      </c>
      <c r="C37" t="s">
        <v>453</v>
      </c>
      <c r="D37">
        <v>6.95</v>
      </c>
      <c r="E37">
        <v>2011</v>
      </c>
    </row>
    <row r="38" spans="1:5" x14ac:dyDescent="0.2">
      <c r="A38" t="str" cm="1">
        <f t="array" ref="A38">_xlfn.XLOOKUP(C38,'Country Code &amp; Info'!B:B,'Country Code &amp; Info'!A:A, NA)</f>
        <v>CIV</v>
      </c>
      <c r="B38" t="str">
        <f>VLOOKUP(A38,'Country Code &amp; Info'!A:D,3)</f>
        <v>Sub-Saharan Africa</v>
      </c>
      <c r="C38" t="s">
        <v>451</v>
      </c>
      <c r="D38">
        <v>26.35</v>
      </c>
      <c r="E38">
        <v>2011</v>
      </c>
    </row>
    <row r="39" spans="1:5" x14ac:dyDescent="0.2">
      <c r="A39" t="str" cm="1">
        <f t="array" ref="A39">_xlfn.XLOOKUP(C39,'Country Code &amp; Info'!B:B,'Country Code &amp; Info'!A:A, NA)</f>
        <v>CMR</v>
      </c>
      <c r="B39" t="str">
        <f>VLOOKUP(A39,'Country Code &amp; Info'!A:D,3)</f>
        <v>Sub-Saharan Africa</v>
      </c>
      <c r="C39" t="s">
        <v>449</v>
      </c>
      <c r="D39">
        <v>24.6</v>
      </c>
      <c r="E39">
        <v>2011</v>
      </c>
    </row>
    <row r="40" spans="1:5" x14ac:dyDescent="0.2">
      <c r="A40" t="str" cm="1">
        <f t="array" ref="A40">_xlfn.XLOOKUP(C40,'Country Code &amp; Info'!B:B,'Country Code &amp; Info'!A:A, NA)</f>
        <v>COD</v>
      </c>
      <c r="B40" t="str">
        <f>VLOOKUP(A40,'Country Code &amp; Info'!A:D,3)</f>
        <v>Sub-Saharan Africa</v>
      </c>
      <c r="C40" t="s">
        <v>447</v>
      </c>
      <c r="D40">
        <v>24</v>
      </c>
      <c r="E40">
        <v>2011</v>
      </c>
    </row>
    <row r="41" spans="1:5" x14ac:dyDescent="0.2">
      <c r="A41" t="str" cm="1">
        <f t="array" ref="A41">_xlfn.XLOOKUP(C41,'Country Code &amp; Info'!B:B,'Country Code &amp; Info'!A:A, NA)</f>
        <v>COG</v>
      </c>
      <c r="B41" t="str">
        <f>VLOOKUP(A41,'Country Code &amp; Info'!A:D,3)</f>
        <v>Sub-Saharan Africa</v>
      </c>
      <c r="C41" t="s">
        <v>445</v>
      </c>
      <c r="D41">
        <v>24.55</v>
      </c>
      <c r="E41">
        <v>2011</v>
      </c>
    </row>
    <row r="42" spans="1:5" x14ac:dyDescent="0.2">
      <c r="A42" t="str" cm="1">
        <f t="array" ref="A42">_xlfn.XLOOKUP(C42,'Country Code &amp; Info'!B:B,'Country Code &amp; Info'!A:A, NA)</f>
        <v>COL</v>
      </c>
      <c r="B42" t="str">
        <f>VLOOKUP(A42,'Country Code &amp; Info'!A:D,3)</f>
        <v>Latin America &amp; Caribbean</v>
      </c>
      <c r="C42" t="s">
        <v>443</v>
      </c>
      <c r="D42">
        <v>24.5</v>
      </c>
      <c r="E42">
        <v>2011</v>
      </c>
    </row>
    <row r="43" spans="1:5" x14ac:dyDescent="0.2">
      <c r="A43" t="str" cm="1">
        <f t="array" ref="A43">_xlfn.XLOOKUP(C43,'Country Code &amp; Info'!B:B,'Country Code &amp; Info'!A:A, NA)</f>
        <v>COM</v>
      </c>
      <c r="B43" t="str">
        <f>VLOOKUP(A43,'Country Code &amp; Info'!A:D,3)</f>
        <v>Sub-Saharan Africa</v>
      </c>
      <c r="C43" t="s">
        <v>441</v>
      </c>
      <c r="D43">
        <v>25.55</v>
      </c>
      <c r="E43">
        <v>2011</v>
      </c>
    </row>
    <row r="44" spans="1:5" x14ac:dyDescent="0.2">
      <c r="A44" t="str" cm="1">
        <f t="array" ref="A44">_xlfn.XLOOKUP(C44,'Country Code &amp; Info'!B:B,'Country Code &amp; Info'!A:A, NA)</f>
        <v>CPV</v>
      </c>
      <c r="B44" t="str">
        <f>VLOOKUP(A44,'Country Code &amp; Info'!A:D,3)</f>
        <v>Sub-Saharan Africa</v>
      </c>
      <c r="C44" t="s">
        <v>714</v>
      </c>
      <c r="D44">
        <v>23.3</v>
      </c>
      <c r="E44">
        <v>2011</v>
      </c>
    </row>
    <row r="45" spans="1:5" x14ac:dyDescent="0.2">
      <c r="A45" t="str" cm="1">
        <f t="array" ref="A45">_xlfn.XLOOKUP(C45,'Country Code &amp; Info'!B:B,'Country Code &amp; Info'!A:A, NA)</f>
        <v>CRI</v>
      </c>
      <c r="B45" t="str">
        <f>VLOOKUP(A45,'Country Code &amp; Info'!A:D,3)</f>
        <v>Latin America &amp; Caribbean</v>
      </c>
      <c r="C45" t="s">
        <v>437</v>
      </c>
      <c r="D45">
        <v>24.8</v>
      </c>
      <c r="E45">
        <v>2011</v>
      </c>
    </row>
    <row r="46" spans="1:5" x14ac:dyDescent="0.2">
      <c r="A46" t="str" cm="1">
        <f t="array" ref="A46">_xlfn.XLOOKUP(C46,'Country Code &amp; Info'!B:B,'Country Code &amp; Info'!A:A, NA)</f>
        <v>CUB</v>
      </c>
      <c r="B46" t="str">
        <f>VLOOKUP(A46,'Country Code &amp; Info'!A:D,3)</f>
        <v>Latin America &amp; Caribbean</v>
      </c>
      <c r="C46" t="s">
        <v>433</v>
      </c>
      <c r="D46">
        <v>25.2</v>
      </c>
      <c r="E46">
        <v>2011</v>
      </c>
    </row>
    <row r="47" spans="1:5" x14ac:dyDescent="0.2">
      <c r="A47" t="str">
        <f>_xlfn.XLOOKUP(C47,'Country Code &amp; Info'!B:B,'Country Code &amp; Info'!A:A)</f>
        <v>CUW</v>
      </c>
      <c r="B47" t="str">
        <f>VLOOKUP(A47,'Country Code &amp; Info'!A:D,3)</f>
        <v>Latin America &amp; Caribbean</v>
      </c>
      <c r="C47" t="s">
        <v>431</v>
      </c>
      <c r="D47">
        <v>25.35</v>
      </c>
      <c r="E47">
        <v>2011</v>
      </c>
    </row>
    <row r="48" spans="1:5" x14ac:dyDescent="0.2">
      <c r="A48" t="str" cm="1">
        <f t="array" ref="A48">_xlfn.XLOOKUP(C48,'Country Code &amp; Info'!B:B,'Country Code &amp; Info'!A:A, NA)</f>
        <v>CYM</v>
      </c>
      <c r="B48" t="str">
        <f>VLOOKUP(A48,'Country Code &amp; Info'!A:D,3)</f>
        <v>Latin America &amp; Caribbean</v>
      </c>
      <c r="C48" t="s">
        <v>429</v>
      </c>
      <c r="D48">
        <v>25.2</v>
      </c>
      <c r="E48">
        <v>2011</v>
      </c>
    </row>
    <row r="49" spans="1:5" x14ac:dyDescent="0.2">
      <c r="A49" t="str" cm="1">
        <f t="array" ref="A49">_xlfn.XLOOKUP(C49,'Country Code &amp; Info'!B:B,'Country Code &amp; Info'!A:A, NA)</f>
        <v>CYP</v>
      </c>
      <c r="B49" t="str">
        <f>VLOOKUP(A49,'Country Code &amp; Info'!A:D,3)</f>
        <v>Europe &amp; Central Asia</v>
      </c>
      <c r="C49" t="s">
        <v>427</v>
      </c>
      <c r="D49">
        <v>18.45</v>
      </c>
      <c r="E49">
        <v>2011</v>
      </c>
    </row>
    <row r="50" spans="1:5" x14ac:dyDescent="0.2">
      <c r="A50" t="str" cm="1">
        <f t="array" ref="A50">_xlfn.XLOOKUP(C50,'Country Code &amp; Info'!B:B,'Country Code &amp; Info'!A:A, NA)</f>
        <v>CZE</v>
      </c>
      <c r="B50" t="str">
        <f>VLOOKUP(A50,'Country Code &amp; Info'!A:D,3)</f>
        <v>Europe &amp; Central Asia</v>
      </c>
      <c r="C50" t="s">
        <v>425</v>
      </c>
      <c r="D50">
        <v>7.55</v>
      </c>
      <c r="E50">
        <v>2011</v>
      </c>
    </row>
    <row r="51" spans="1:5" x14ac:dyDescent="0.2">
      <c r="A51" t="str" cm="1">
        <f t="array" ref="A51">_xlfn.XLOOKUP(C51,'Country Code &amp; Info'!B:B,'Country Code &amp; Info'!A:A, NA)</f>
        <v>DEU</v>
      </c>
      <c r="B51" t="str">
        <f>VLOOKUP(A51,'Country Code &amp; Info'!A:D,3)</f>
        <v>Europe &amp; Central Asia</v>
      </c>
      <c r="C51" t="s">
        <v>423</v>
      </c>
      <c r="D51">
        <v>8.5</v>
      </c>
      <c r="E51">
        <v>2011</v>
      </c>
    </row>
    <row r="52" spans="1:5" x14ac:dyDescent="0.2">
      <c r="A52" t="str" cm="1">
        <f t="array" ref="A52">_xlfn.XLOOKUP(C52,'Country Code &amp; Info'!B:B,'Country Code &amp; Info'!A:A, NA)</f>
        <v>DJI</v>
      </c>
      <c r="B52" t="str">
        <f>VLOOKUP(A52,'Country Code &amp; Info'!A:D,3)</f>
        <v>Middle East &amp; North Africa</v>
      </c>
      <c r="C52" t="s">
        <v>421</v>
      </c>
      <c r="D52">
        <v>28</v>
      </c>
      <c r="E52">
        <v>2011</v>
      </c>
    </row>
    <row r="53" spans="1:5" x14ac:dyDescent="0.2">
      <c r="A53" t="str" cm="1">
        <f t="array" ref="A53">_xlfn.XLOOKUP(C53,'Country Code &amp; Info'!B:B,'Country Code &amp; Info'!A:A, NA)</f>
        <v>DMA</v>
      </c>
      <c r="B53" t="str">
        <f>VLOOKUP(A53,'Country Code &amp; Info'!A:D,3)</f>
        <v>Latin America &amp; Caribbean</v>
      </c>
      <c r="C53" t="s">
        <v>419</v>
      </c>
      <c r="D53">
        <v>22.35</v>
      </c>
      <c r="E53">
        <v>2011</v>
      </c>
    </row>
    <row r="54" spans="1:5" x14ac:dyDescent="0.2">
      <c r="A54" t="str" cm="1">
        <f t="array" ref="A54">_xlfn.XLOOKUP(C54,'Country Code &amp; Info'!B:B,'Country Code &amp; Info'!A:A, NA)</f>
        <v>DNK</v>
      </c>
      <c r="B54" t="str">
        <f>VLOOKUP(A54,'Country Code &amp; Info'!A:D,3)</f>
        <v>Europe &amp; Central Asia</v>
      </c>
      <c r="C54" t="s">
        <v>417</v>
      </c>
      <c r="D54">
        <v>7.5</v>
      </c>
      <c r="E54">
        <v>2011</v>
      </c>
    </row>
    <row r="55" spans="1:5" x14ac:dyDescent="0.2">
      <c r="A55" t="str" cm="1">
        <f t="array" ref="A55">_xlfn.XLOOKUP(C55,'Country Code &amp; Info'!B:B,'Country Code &amp; Info'!A:A, NA)</f>
        <v>DOM</v>
      </c>
      <c r="B55" t="str">
        <f>VLOOKUP(A55,'Country Code &amp; Info'!A:D,3)</f>
        <v>Latin America &amp; Caribbean</v>
      </c>
      <c r="C55" t="s">
        <v>415</v>
      </c>
      <c r="D55">
        <v>24.55</v>
      </c>
      <c r="E55">
        <v>2011</v>
      </c>
    </row>
    <row r="56" spans="1:5" x14ac:dyDescent="0.2">
      <c r="A56" t="str" cm="1">
        <f t="array" ref="A56">_xlfn.XLOOKUP(C56,'Country Code &amp; Info'!B:B,'Country Code &amp; Info'!A:A, NA)</f>
        <v>DZA</v>
      </c>
      <c r="B56" t="str">
        <f>VLOOKUP(A56,'Country Code &amp; Info'!A:D,3)</f>
        <v>Middle East &amp; North Africa</v>
      </c>
      <c r="C56" t="s">
        <v>413</v>
      </c>
      <c r="D56">
        <v>22.5</v>
      </c>
      <c r="E56">
        <v>2011</v>
      </c>
    </row>
    <row r="57" spans="1:5" x14ac:dyDescent="0.2">
      <c r="A57" t="str" cm="1">
        <f t="array" ref="A57">_xlfn.XLOOKUP(C57,'Country Code &amp; Info'!B:B,'Country Code &amp; Info'!A:A, NA)</f>
        <v>ECU</v>
      </c>
      <c r="B57" t="str">
        <f>VLOOKUP(A57,'Country Code &amp; Info'!A:D,3)</f>
        <v>Latin America &amp; Caribbean</v>
      </c>
      <c r="C57" t="s">
        <v>401</v>
      </c>
      <c r="D57">
        <v>21.85</v>
      </c>
      <c r="E57">
        <v>2011</v>
      </c>
    </row>
    <row r="58" spans="1:5" x14ac:dyDescent="0.2">
      <c r="A58" t="str" cm="1">
        <f t="array" ref="A58">_xlfn.XLOOKUP(C58,'Country Code &amp; Info'!B:B,'Country Code &amp; Info'!A:A, NA)</f>
        <v>EGY</v>
      </c>
      <c r="B58" t="str">
        <f>VLOOKUP(A58,'Country Code &amp; Info'!A:D,3)</f>
        <v>Middle East &amp; North Africa</v>
      </c>
      <c r="C58" t="s">
        <v>399</v>
      </c>
      <c r="D58">
        <v>22.1</v>
      </c>
      <c r="E58">
        <v>2011</v>
      </c>
    </row>
    <row r="59" spans="1:5" x14ac:dyDescent="0.2">
      <c r="A59" t="str" cm="1">
        <f t="array" ref="A59">_xlfn.XLOOKUP(C59,'Country Code &amp; Info'!B:B,'Country Code &amp; Info'!A:A, NA)</f>
        <v>ERI</v>
      </c>
      <c r="B59" t="str">
        <f>VLOOKUP(A59,'Country Code &amp; Info'!A:D,3)</f>
        <v>Sub-Saharan Africa</v>
      </c>
      <c r="C59" t="s">
        <v>395</v>
      </c>
      <c r="D59">
        <v>25.5</v>
      </c>
      <c r="E59">
        <v>2011</v>
      </c>
    </row>
    <row r="60" spans="1:5" x14ac:dyDescent="0.2">
      <c r="A60" t="str" cm="1">
        <f t="array" ref="A60">_xlfn.XLOOKUP(C60,'Country Code &amp; Info'!B:B,'Country Code &amp; Info'!A:A, NA)</f>
        <v>ESP</v>
      </c>
      <c r="B60" t="str">
        <f>VLOOKUP(A60,'Country Code &amp; Info'!A:D,3)</f>
        <v>Europe &amp; Central Asia</v>
      </c>
      <c r="C60" t="s">
        <v>393</v>
      </c>
      <c r="D60">
        <v>13.3</v>
      </c>
      <c r="E60">
        <v>2011</v>
      </c>
    </row>
    <row r="61" spans="1:5" x14ac:dyDescent="0.2">
      <c r="A61" t="str" cm="1">
        <f t="array" ref="A61">_xlfn.XLOOKUP(C61,'Country Code &amp; Info'!B:B,'Country Code &amp; Info'!A:A, NA)</f>
        <v>EST</v>
      </c>
      <c r="B61" t="str">
        <f>VLOOKUP(A61,'Country Code &amp; Info'!A:D,3)</f>
        <v>Europe &amp; Central Asia</v>
      </c>
      <c r="C61" t="s">
        <v>391</v>
      </c>
      <c r="D61">
        <v>5.0999999999999996</v>
      </c>
      <c r="E61">
        <v>2011</v>
      </c>
    </row>
    <row r="62" spans="1:5" x14ac:dyDescent="0.2">
      <c r="A62" t="str" cm="1">
        <f t="array" ref="A62">_xlfn.XLOOKUP(C62,'Country Code &amp; Info'!B:B,'Country Code &amp; Info'!A:A, NA)</f>
        <v>ETH</v>
      </c>
      <c r="B62" t="str">
        <f>VLOOKUP(A62,'Country Code &amp; Info'!A:D,3)</f>
        <v>Sub-Saharan Africa</v>
      </c>
      <c r="C62" t="s">
        <v>389</v>
      </c>
      <c r="D62">
        <v>22.2</v>
      </c>
      <c r="E62">
        <v>2011</v>
      </c>
    </row>
    <row r="63" spans="1:5" x14ac:dyDescent="0.2">
      <c r="A63" t="str" cm="1">
        <f t="array" ref="A63">_xlfn.XLOOKUP(C63,'Country Code &amp; Info'!B:B,'Country Code &amp; Info'!A:A, NA)</f>
        <v>FIN</v>
      </c>
      <c r="B63" t="str">
        <f>VLOOKUP(A63,'Country Code &amp; Info'!A:D,3)</f>
        <v>Europe &amp; Central Asia</v>
      </c>
      <c r="C63" t="s">
        <v>383</v>
      </c>
      <c r="D63">
        <v>1.7</v>
      </c>
      <c r="E63">
        <v>2011</v>
      </c>
    </row>
    <row r="64" spans="1:5" x14ac:dyDescent="0.2">
      <c r="A64" t="str" cm="1">
        <f t="array" ref="A64">_xlfn.XLOOKUP(C64,'Country Code &amp; Info'!B:B,'Country Code &amp; Info'!A:A, NA)</f>
        <v>FJI</v>
      </c>
      <c r="B64" t="str">
        <f>VLOOKUP(A64,'Country Code &amp; Info'!A:D,3)</f>
        <v>East Asia &amp; Pacific</v>
      </c>
      <c r="C64" t="s">
        <v>381</v>
      </c>
      <c r="D64">
        <v>24.4</v>
      </c>
      <c r="E64">
        <v>2011</v>
      </c>
    </row>
    <row r="65" spans="1:5" x14ac:dyDescent="0.2">
      <c r="A65" t="str" cm="1">
        <f t="array" ref="A65">_xlfn.XLOOKUP(C65,'Country Code &amp; Info'!B:B,'Country Code &amp; Info'!A:A, NA)</f>
        <v>FRA</v>
      </c>
      <c r="B65" t="str">
        <f>VLOOKUP(A65,'Country Code &amp; Info'!A:D,3)</f>
        <v>Europe &amp; Central Asia</v>
      </c>
      <c r="C65" t="s">
        <v>379</v>
      </c>
      <c r="D65">
        <v>10.7</v>
      </c>
      <c r="E65">
        <v>2011</v>
      </c>
    </row>
    <row r="66" spans="1:5" x14ac:dyDescent="0.2">
      <c r="A66" t="str" cm="1">
        <f t="array" ref="A66">_xlfn.XLOOKUP(C66,'Country Code &amp; Info'!B:B,'Country Code &amp; Info'!A:A, NA)</f>
        <v>FRO</v>
      </c>
      <c r="B66" t="str">
        <f>VLOOKUP(A66,'Country Code &amp; Info'!A:D,3)</f>
        <v>Europe &amp; Central Asia</v>
      </c>
      <c r="C66" t="s">
        <v>377</v>
      </c>
      <c r="D66">
        <v>6.1</v>
      </c>
      <c r="E66">
        <v>2011</v>
      </c>
    </row>
    <row r="67" spans="1:5" x14ac:dyDescent="0.2">
      <c r="A67" t="str" cm="1">
        <f t="array" ref="A67">_xlfn.XLOOKUP(C67,'Country Code &amp; Info'!B:B,'Country Code &amp; Info'!A:A, NA)</f>
        <v>FSM</v>
      </c>
      <c r="B67" t="str">
        <f>VLOOKUP(A67,'Country Code &amp; Info'!A:D,3)</f>
        <v>East Asia &amp; Pacific</v>
      </c>
      <c r="C67" t="s">
        <v>375</v>
      </c>
      <c r="D67">
        <v>25.85</v>
      </c>
      <c r="E67">
        <v>2011</v>
      </c>
    </row>
    <row r="68" spans="1:5" x14ac:dyDescent="0.2">
      <c r="A68" t="str" cm="1">
        <f t="array" ref="A68">_xlfn.XLOOKUP(C68,'Country Code &amp; Info'!B:B,'Country Code &amp; Info'!A:A, NA)</f>
        <v>GAB</v>
      </c>
      <c r="B68" t="str">
        <f>VLOOKUP(A68,'Country Code &amp; Info'!A:D,3)</f>
        <v>Sub-Saharan Africa</v>
      </c>
      <c r="C68" t="s">
        <v>373</v>
      </c>
      <c r="D68">
        <v>25.05</v>
      </c>
      <c r="E68">
        <v>2011</v>
      </c>
    </row>
    <row r="69" spans="1:5" x14ac:dyDescent="0.2">
      <c r="A69" t="str" cm="1">
        <f t="array" ref="A69">_xlfn.XLOOKUP(C69,'Country Code &amp; Info'!B:B,'Country Code &amp; Info'!A:A, NA)</f>
        <v>GBR</v>
      </c>
      <c r="B69" t="str">
        <f>VLOOKUP(A69,'Country Code &amp; Info'!A:D,3)</f>
        <v>Europe &amp; Central Asia</v>
      </c>
      <c r="C69" t="s">
        <v>371</v>
      </c>
      <c r="D69">
        <v>8.4499999999999993</v>
      </c>
      <c r="E69">
        <v>2011</v>
      </c>
    </row>
    <row r="70" spans="1:5" x14ac:dyDescent="0.2">
      <c r="A70" t="str" cm="1">
        <f t="array" ref="A70">_xlfn.XLOOKUP(C70,'Country Code &amp; Info'!B:B,'Country Code &amp; Info'!A:A, NA)</f>
        <v>GEO</v>
      </c>
      <c r="B70" t="str">
        <f>VLOOKUP(A70,'Country Code &amp; Info'!A:D,3)</f>
        <v>Europe &amp; Central Asia</v>
      </c>
      <c r="C70" t="s">
        <v>369</v>
      </c>
      <c r="D70">
        <v>5.8</v>
      </c>
      <c r="E70">
        <v>2011</v>
      </c>
    </row>
    <row r="71" spans="1:5" x14ac:dyDescent="0.2">
      <c r="A71" t="str" cm="1">
        <f t="array" ref="A71">_xlfn.XLOOKUP(C71,'Country Code &amp; Info'!B:B,'Country Code &amp; Info'!A:A, NA)</f>
        <v>GHA</v>
      </c>
      <c r="B71" t="str">
        <f>VLOOKUP(A71,'Country Code &amp; Info'!A:D,3)</f>
        <v>Sub-Saharan Africa</v>
      </c>
      <c r="C71" t="s">
        <v>367</v>
      </c>
      <c r="D71">
        <v>27.2</v>
      </c>
      <c r="E71">
        <v>2011</v>
      </c>
    </row>
    <row r="72" spans="1:5" x14ac:dyDescent="0.2">
      <c r="A72" t="str" cm="1">
        <f t="array" ref="A72">_xlfn.XLOOKUP(C72,'Country Code &amp; Info'!B:B,'Country Code &amp; Info'!A:A, NA)</f>
        <v>GIN</v>
      </c>
      <c r="B72" t="str">
        <f>VLOOKUP(A72,'Country Code &amp; Info'!A:D,3)</f>
        <v>Sub-Saharan Africa</v>
      </c>
      <c r="C72" t="s">
        <v>363</v>
      </c>
      <c r="D72">
        <v>25.7</v>
      </c>
      <c r="E72">
        <v>2011</v>
      </c>
    </row>
    <row r="73" spans="1:5" x14ac:dyDescent="0.2">
      <c r="A73" t="str" cm="1">
        <f t="array" ref="A73">_xlfn.XLOOKUP(C73,'Country Code &amp; Info'!B:B,'Country Code &amp; Info'!A:A, NA)</f>
        <v>GMB</v>
      </c>
      <c r="B73" t="str">
        <f>VLOOKUP(A73,'Country Code &amp; Info'!A:D,3)</f>
        <v>Sub-Saharan Africa</v>
      </c>
      <c r="C73" t="s">
        <v>361</v>
      </c>
      <c r="D73">
        <v>27.5</v>
      </c>
      <c r="E73">
        <v>2011</v>
      </c>
    </row>
    <row r="74" spans="1:5" x14ac:dyDescent="0.2">
      <c r="A74" t="str" cm="1">
        <f t="array" ref="A74">_xlfn.XLOOKUP(C74,'Country Code &amp; Info'!B:B,'Country Code &amp; Info'!A:A, NA)</f>
        <v>GNB</v>
      </c>
      <c r="B74" t="str">
        <f>VLOOKUP(A74,'Country Code &amp; Info'!A:D,3)</f>
        <v>Sub-Saharan Africa</v>
      </c>
      <c r="C74" t="s">
        <v>359</v>
      </c>
      <c r="D74">
        <v>26.75</v>
      </c>
      <c r="E74">
        <v>2011</v>
      </c>
    </row>
    <row r="75" spans="1:5" x14ac:dyDescent="0.2">
      <c r="A75" t="str" cm="1">
        <f t="array" ref="A75">_xlfn.XLOOKUP(C75,'Country Code &amp; Info'!B:B,'Country Code &amp; Info'!A:A, NA)</f>
        <v>GNQ</v>
      </c>
      <c r="B75" t="str">
        <f>VLOOKUP(A75,'Country Code &amp; Info'!A:D,3)</f>
        <v>Sub-Saharan Africa</v>
      </c>
      <c r="C75" t="s">
        <v>357</v>
      </c>
      <c r="D75">
        <v>24.55</v>
      </c>
      <c r="E75">
        <v>2011</v>
      </c>
    </row>
    <row r="76" spans="1:5" x14ac:dyDescent="0.2">
      <c r="A76" t="str" cm="1">
        <f t="array" ref="A76">_xlfn.XLOOKUP(C76,'Country Code &amp; Info'!B:B,'Country Code &amp; Info'!A:A, NA)</f>
        <v>GRC</v>
      </c>
      <c r="B76" t="str">
        <f>VLOOKUP(A76,'Country Code &amp; Info'!A:D,3)</f>
        <v>Europe &amp; Central Asia</v>
      </c>
      <c r="C76" t="s">
        <v>355</v>
      </c>
      <c r="D76">
        <v>15.4</v>
      </c>
      <c r="E76">
        <v>2011</v>
      </c>
    </row>
    <row r="77" spans="1:5" x14ac:dyDescent="0.2">
      <c r="A77" t="str" cm="1">
        <f t="array" ref="A77">_xlfn.XLOOKUP(C77,'Country Code &amp; Info'!B:B,'Country Code &amp; Info'!A:A, NA)</f>
        <v>GRD</v>
      </c>
      <c r="B77" t="str">
        <f>VLOOKUP(A77,'Country Code &amp; Info'!A:D,3)</f>
        <v>Latin America &amp; Caribbean</v>
      </c>
      <c r="C77" t="s">
        <v>353</v>
      </c>
      <c r="D77">
        <v>26.65</v>
      </c>
      <c r="E77">
        <v>2011</v>
      </c>
    </row>
    <row r="78" spans="1:5" x14ac:dyDescent="0.2">
      <c r="A78" t="str" cm="1">
        <f t="array" ref="A78">_xlfn.XLOOKUP(C78,'Country Code &amp; Info'!B:B,'Country Code &amp; Info'!A:A, NA)</f>
        <v>GRL</v>
      </c>
      <c r="B78" t="str">
        <f>VLOOKUP(A78,'Country Code &amp; Info'!A:D,3)</f>
        <v>Europe &amp; Central Asia</v>
      </c>
      <c r="C78" t="s">
        <v>351</v>
      </c>
      <c r="D78">
        <v>-16.05</v>
      </c>
      <c r="E78">
        <v>2011</v>
      </c>
    </row>
    <row r="79" spans="1:5" x14ac:dyDescent="0.2">
      <c r="A79" t="str" cm="1">
        <f t="array" ref="A79">_xlfn.XLOOKUP(C79,'Country Code &amp; Info'!B:B,'Country Code &amp; Info'!A:A, NA)</f>
        <v>GTM</v>
      </c>
      <c r="B79" t="str">
        <f>VLOOKUP(A79,'Country Code &amp; Info'!A:D,3)</f>
        <v>Latin America &amp; Caribbean</v>
      </c>
      <c r="C79" t="s">
        <v>349</v>
      </c>
      <c r="D79">
        <v>23.45</v>
      </c>
      <c r="E79">
        <v>2011</v>
      </c>
    </row>
    <row r="80" spans="1:5" x14ac:dyDescent="0.2">
      <c r="A80" t="str" cm="1">
        <f t="array" ref="A80">_xlfn.XLOOKUP(C80,'Country Code &amp; Info'!B:B,'Country Code &amp; Info'!A:A, NA)</f>
        <v>GUM</v>
      </c>
      <c r="B80" t="str">
        <f>VLOOKUP(A80,'Country Code &amp; Info'!A:D,3)</f>
        <v>East Asia &amp; Pacific</v>
      </c>
      <c r="C80" t="s">
        <v>347</v>
      </c>
      <c r="D80">
        <v>25.85</v>
      </c>
      <c r="E80">
        <v>2011</v>
      </c>
    </row>
    <row r="81" spans="1:5" x14ac:dyDescent="0.2">
      <c r="A81" t="str" cm="1">
        <f t="array" ref="A81">_xlfn.XLOOKUP(C81,'Country Code &amp; Info'!B:B,'Country Code &amp; Info'!A:A, NA)</f>
        <v>GUY</v>
      </c>
      <c r="B81" t="str">
        <f>VLOOKUP(A81,'Country Code &amp; Info'!A:D,3)</f>
        <v>Latin America &amp; Caribbean</v>
      </c>
      <c r="C81" t="s">
        <v>345</v>
      </c>
      <c r="D81">
        <v>26</v>
      </c>
      <c r="E81">
        <v>2011</v>
      </c>
    </row>
    <row r="82" spans="1:5" x14ac:dyDescent="0.2">
      <c r="A82" t="str" cm="1">
        <f t="array" ref="A82">_xlfn.XLOOKUP(C82,'Country Code &amp; Info'!B:B,'Country Code &amp; Info'!A:A, NA)</f>
        <v>HKG</v>
      </c>
      <c r="B82" t="str">
        <f>VLOOKUP(A82,'Country Code &amp; Info'!A:D,3)</f>
        <v>East Asia &amp; Pacific</v>
      </c>
      <c r="C82" t="s">
        <v>341</v>
      </c>
      <c r="D82">
        <v>22.65</v>
      </c>
      <c r="E82">
        <v>2011</v>
      </c>
    </row>
    <row r="83" spans="1:5" x14ac:dyDescent="0.2">
      <c r="A83" t="str" cm="1">
        <f t="array" ref="A83">_xlfn.XLOOKUP(C83,'Country Code &amp; Info'!B:B,'Country Code &amp; Info'!A:A, NA)</f>
        <v>HND</v>
      </c>
      <c r="B83" t="str">
        <f>VLOOKUP(A83,'Country Code &amp; Info'!A:D,3)</f>
        <v>Latin America &amp; Caribbean</v>
      </c>
      <c r="C83" t="s">
        <v>339</v>
      </c>
      <c r="D83">
        <v>23.5</v>
      </c>
      <c r="E83">
        <v>2011</v>
      </c>
    </row>
    <row r="84" spans="1:5" x14ac:dyDescent="0.2">
      <c r="A84" t="str" cm="1">
        <f t="array" ref="A84">_xlfn.XLOOKUP(C84,'Country Code &amp; Info'!B:B,'Country Code &amp; Info'!A:A, NA)</f>
        <v>HRV</v>
      </c>
      <c r="B84" t="str">
        <f>VLOOKUP(A84,'Country Code &amp; Info'!A:D,3)</f>
        <v>Europe &amp; Central Asia</v>
      </c>
      <c r="C84" t="s">
        <v>335</v>
      </c>
      <c r="D84">
        <v>10.9</v>
      </c>
      <c r="E84">
        <v>2011</v>
      </c>
    </row>
    <row r="85" spans="1:5" x14ac:dyDescent="0.2">
      <c r="A85" t="str" cm="1">
        <f t="array" ref="A85">_xlfn.XLOOKUP(C85,'Country Code &amp; Info'!B:B,'Country Code &amp; Info'!A:A, NA)</f>
        <v>HTI</v>
      </c>
      <c r="B85" t="str">
        <f>VLOOKUP(A85,'Country Code &amp; Info'!A:D,3)</f>
        <v>Latin America &amp; Caribbean</v>
      </c>
      <c r="C85" t="s">
        <v>333</v>
      </c>
      <c r="D85">
        <v>24.9</v>
      </c>
      <c r="E85">
        <v>2011</v>
      </c>
    </row>
    <row r="86" spans="1:5" x14ac:dyDescent="0.2">
      <c r="A86" t="str" cm="1">
        <f t="array" ref="A86">_xlfn.XLOOKUP(C86,'Country Code &amp; Info'!B:B,'Country Code &amp; Info'!A:A, NA)</f>
        <v>HUN</v>
      </c>
      <c r="B86" t="str">
        <f>VLOOKUP(A86,'Country Code &amp; Info'!A:D,3)</f>
        <v>Europe &amp; Central Asia</v>
      </c>
      <c r="C86" t="s">
        <v>331</v>
      </c>
      <c r="D86">
        <v>9.75</v>
      </c>
      <c r="E86">
        <v>2011</v>
      </c>
    </row>
    <row r="87" spans="1:5" x14ac:dyDescent="0.2">
      <c r="A87" t="str" cm="1">
        <f t="array" ref="A87">_xlfn.XLOOKUP(C87,'Country Code &amp; Info'!B:B,'Country Code &amp; Info'!A:A, NA)</f>
        <v>IDN</v>
      </c>
      <c r="B87" t="str">
        <f>VLOOKUP(A87,'Country Code &amp; Info'!A:D,3)</f>
        <v>East Asia &amp; Pacific</v>
      </c>
      <c r="C87" t="s">
        <v>321</v>
      </c>
      <c r="D87">
        <v>25.85</v>
      </c>
      <c r="E87">
        <v>2011</v>
      </c>
    </row>
    <row r="88" spans="1:5" x14ac:dyDescent="0.2">
      <c r="A88" t="str" cm="1">
        <f t="array" ref="A88">_xlfn.XLOOKUP(C88,'Country Code &amp; Info'!B:B,'Country Code &amp; Info'!A:A, NA)</f>
        <v>IMN</v>
      </c>
      <c r="B88" t="str">
        <f>VLOOKUP(A88,'Country Code &amp; Info'!A:D,3)</f>
        <v>Europe &amp; Central Asia</v>
      </c>
      <c r="C88" t="s">
        <v>317</v>
      </c>
      <c r="D88">
        <v>8.4499999999999993</v>
      </c>
      <c r="E88">
        <v>2011</v>
      </c>
    </row>
    <row r="89" spans="1:5" x14ac:dyDescent="0.2">
      <c r="A89" t="str" cm="1">
        <f t="array" ref="A89">_xlfn.XLOOKUP(C89,'Country Code &amp; Info'!B:B,'Country Code &amp; Info'!A:A, NA)</f>
        <v>IND</v>
      </c>
      <c r="B89" t="str">
        <f>VLOOKUP(A89,'Country Code &amp; Info'!A:D,3)</f>
        <v>South Asia</v>
      </c>
      <c r="C89" t="s">
        <v>315</v>
      </c>
      <c r="D89">
        <v>23.65</v>
      </c>
      <c r="E89">
        <v>2011</v>
      </c>
    </row>
    <row r="90" spans="1:5" x14ac:dyDescent="0.2">
      <c r="A90" t="str" cm="1">
        <f t="array" ref="A90">_xlfn.XLOOKUP(C90,'Country Code &amp; Info'!B:B,'Country Code &amp; Info'!A:A, NA)</f>
        <v>IRL</v>
      </c>
      <c r="B90" t="str">
        <f>VLOOKUP(A90,'Country Code &amp; Info'!A:D,3)</f>
        <v>Europe &amp; Central Asia</v>
      </c>
      <c r="C90" t="s">
        <v>311</v>
      </c>
      <c r="D90">
        <v>9.3000000000000007</v>
      </c>
      <c r="E90">
        <v>2011</v>
      </c>
    </row>
    <row r="91" spans="1:5" x14ac:dyDescent="0.2">
      <c r="A91" t="str" cm="1">
        <f t="array" ref="A91">_xlfn.XLOOKUP(C91,'Country Code &amp; Info'!B:B,'Country Code &amp; Info'!A:A, NA)</f>
        <v>IRN</v>
      </c>
      <c r="B91" t="str">
        <f>VLOOKUP(A91,'Country Code &amp; Info'!A:D,3)</f>
        <v>Middle East &amp; North Africa</v>
      </c>
      <c r="C91" t="s">
        <v>309</v>
      </c>
      <c r="D91">
        <v>17.25</v>
      </c>
      <c r="E91">
        <v>2011</v>
      </c>
    </row>
    <row r="92" spans="1:5" x14ac:dyDescent="0.2">
      <c r="A92" t="str" cm="1">
        <f t="array" ref="A92">_xlfn.XLOOKUP(C92,'Country Code &amp; Info'!B:B,'Country Code &amp; Info'!A:A, NA)</f>
        <v>IRQ</v>
      </c>
      <c r="B92" t="str">
        <f>VLOOKUP(A92,'Country Code &amp; Info'!A:D,3)</f>
        <v>Middle East &amp; North Africa</v>
      </c>
      <c r="C92" t="s">
        <v>307</v>
      </c>
      <c r="D92">
        <v>21.4</v>
      </c>
      <c r="E92">
        <v>2011</v>
      </c>
    </row>
    <row r="93" spans="1:5" x14ac:dyDescent="0.2">
      <c r="A93" t="str" cm="1">
        <f t="array" ref="A93">_xlfn.XLOOKUP(C93,'Country Code &amp; Info'!B:B,'Country Code &amp; Info'!A:A, NA)</f>
        <v>ISL</v>
      </c>
      <c r="B93" t="str">
        <f>VLOOKUP(A93,'Country Code &amp; Info'!A:D,3)</f>
        <v>Europe &amp; Central Asia</v>
      </c>
      <c r="C93" t="s">
        <v>305</v>
      </c>
      <c r="D93">
        <v>1.75</v>
      </c>
      <c r="E93">
        <v>2011</v>
      </c>
    </row>
    <row r="94" spans="1:5" x14ac:dyDescent="0.2">
      <c r="A94" t="str" cm="1">
        <f t="array" ref="A94">_xlfn.XLOOKUP(C94,'Country Code &amp; Info'!B:B,'Country Code &amp; Info'!A:A, NA)</f>
        <v>ISR</v>
      </c>
      <c r="B94" t="str">
        <f>VLOOKUP(A94,'Country Code &amp; Info'!A:D,3)</f>
        <v>Middle East &amp; North Africa</v>
      </c>
      <c r="C94" t="s">
        <v>303</v>
      </c>
      <c r="D94">
        <v>19.2</v>
      </c>
      <c r="E94">
        <v>2011</v>
      </c>
    </row>
    <row r="95" spans="1:5" x14ac:dyDescent="0.2">
      <c r="A95" t="str" cm="1">
        <f t="array" ref="A95">_xlfn.XLOOKUP(C95,'Country Code &amp; Info'!B:B,'Country Code &amp; Info'!A:A, NA)</f>
        <v>ITA</v>
      </c>
      <c r="B95" t="str">
        <f>VLOOKUP(A95,'Country Code &amp; Info'!A:D,3)</f>
        <v>Europe &amp; Central Asia</v>
      </c>
      <c r="C95" t="s">
        <v>301</v>
      </c>
      <c r="D95">
        <v>13.45</v>
      </c>
      <c r="E95">
        <v>2011</v>
      </c>
    </row>
    <row r="96" spans="1:5" x14ac:dyDescent="0.2">
      <c r="A96" t="str" cm="1">
        <f t="array" ref="A96">_xlfn.XLOOKUP(C96,'Country Code &amp; Info'!B:B,'Country Code &amp; Info'!A:A, NA)</f>
        <v>JAM</v>
      </c>
      <c r="B96" t="str">
        <f>VLOOKUP(A96,'Country Code &amp; Info'!A:D,3)</f>
        <v>Latin America &amp; Caribbean</v>
      </c>
      <c r="C96" t="s">
        <v>299</v>
      </c>
      <c r="D96">
        <v>24.95</v>
      </c>
      <c r="E96">
        <v>2011</v>
      </c>
    </row>
    <row r="97" spans="1:5" x14ac:dyDescent="0.2">
      <c r="A97" t="str" cm="1">
        <f t="array" ref="A97">_xlfn.XLOOKUP(C97,'Country Code &amp; Info'!B:B,'Country Code &amp; Info'!A:A, NA)</f>
        <v>JOR</v>
      </c>
      <c r="B97" t="str">
        <f>VLOOKUP(A97,'Country Code &amp; Info'!A:D,3)</f>
        <v>Middle East &amp; North Africa</v>
      </c>
      <c r="C97" t="s">
        <v>297</v>
      </c>
      <c r="D97">
        <v>18.3</v>
      </c>
      <c r="E97">
        <v>2011</v>
      </c>
    </row>
    <row r="98" spans="1:5" x14ac:dyDescent="0.2">
      <c r="A98" t="str" cm="1">
        <f t="array" ref="A98">_xlfn.XLOOKUP(C98,'Country Code &amp; Info'!B:B,'Country Code &amp; Info'!A:A, NA)</f>
        <v>JPN</v>
      </c>
      <c r="B98" t="str">
        <f>VLOOKUP(A98,'Country Code &amp; Info'!A:D,3)</f>
        <v>East Asia &amp; Pacific</v>
      </c>
      <c r="C98" t="s">
        <v>295</v>
      </c>
      <c r="D98">
        <v>11.15</v>
      </c>
      <c r="E98">
        <v>2011</v>
      </c>
    </row>
    <row r="99" spans="1:5" x14ac:dyDescent="0.2">
      <c r="A99" t="str" cm="1">
        <f t="array" ref="A99">_xlfn.XLOOKUP(C99,'Country Code &amp; Info'!B:B,'Country Code &amp; Info'!A:A, NA)</f>
        <v>KAZ</v>
      </c>
      <c r="B99" t="str">
        <f>VLOOKUP(A99,'Country Code &amp; Info'!A:D,3)</f>
        <v>Europe &amp; Central Asia</v>
      </c>
      <c r="C99" t="s">
        <v>293</v>
      </c>
      <c r="D99">
        <v>6.4</v>
      </c>
      <c r="E99">
        <v>2011</v>
      </c>
    </row>
    <row r="100" spans="1:5" x14ac:dyDescent="0.2">
      <c r="A100" t="str" cm="1">
        <f t="array" ref="A100">_xlfn.XLOOKUP(C100,'Country Code &amp; Info'!B:B,'Country Code &amp; Info'!A:A, NA)</f>
        <v>KEN</v>
      </c>
      <c r="B100" t="str">
        <f>VLOOKUP(A100,'Country Code &amp; Info'!A:D,3)</f>
        <v>Sub-Saharan Africa</v>
      </c>
      <c r="C100" t="s">
        <v>291</v>
      </c>
      <c r="D100">
        <v>24.75</v>
      </c>
      <c r="E100">
        <v>2011</v>
      </c>
    </row>
    <row r="101" spans="1:5" x14ac:dyDescent="0.2">
      <c r="A101" t="str" cm="1">
        <f t="array" ref="A101">_xlfn.XLOOKUP(C101,'Country Code &amp; Info'!B:B,'Country Code &amp; Info'!A:A, NA)</f>
        <v>KGZ</v>
      </c>
      <c r="B101" t="str">
        <f>VLOOKUP(A101,'Country Code &amp; Info'!A:D,3)</f>
        <v>Europe &amp; Central Asia</v>
      </c>
      <c r="C101" t="s">
        <v>289</v>
      </c>
      <c r="D101">
        <v>1.55</v>
      </c>
      <c r="E101">
        <v>2011</v>
      </c>
    </row>
    <row r="102" spans="1:5" x14ac:dyDescent="0.2">
      <c r="A102" t="str" cm="1">
        <f t="array" ref="A102">_xlfn.XLOOKUP(C102,'Country Code &amp; Info'!B:B,'Country Code &amp; Info'!A:A, NA)</f>
        <v>KHM</v>
      </c>
      <c r="B102" t="str">
        <f>VLOOKUP(A102,'Country Code &amp; Info'!A:D,3)</f>
        <v>East Asia &amp; Pacific</v>
      </c>
      <c r="C102" t="s">
        <v>287</v>
      </c>
      <c r="D102">
        <v>26.8</v>
      </c>
      <c r="E102">
        <v>2011</v>
      </c>
    </row>
    <row r="103" spans="1:5" x14ac:dyDescent="0.2">
      <c r="A103" t="str" cm="1">
        <f t="array" ref="A103">_xlfn.XLOOKUP(C103,'Country Code &amp; Info'!B:B,'Country Code &amp; Info'!A:A, NA)</f>
        <v>KIR</v>
      </c>
      <c r="B103" t="str">
        <f>VLOOKUP(A103,'Country Code &amp; Info'!A:D,3)</f>
        <v>East Asia &amp; Pacific</v>
      </c>
      <c r="C103" t="s">
        <v>285</v>
      </c>
      <c r="D103">
        <v>28.2</v>
      </c>
      <c r="E103">
        <v>2011</v>
      </c>
    </row>
    <row r="104" spans="1:5" x14ac:dyDescent="0.2">
      <c r="A104" t="str" cm="1">
        <f t="array" ref="A104">_xlfn.XLOOKUP(C104,'Country Code &amp; Info'!B:B,'Country Code &amp; Info'!A:A, NA)</f>
        <v>KNA</v>
      </c>
      <c r="B104" t="str">
        <f>VLOOKUP(A104,'Country Code &amp; Info'!A:D,3)</f>
        <v>Latin America &amp; Caribbean</v>
      </c>
      <c r="C104" t="s">
        <v>283</v>
      </c>
      <c r="D104">
        <v>24.5</v>
      </c>
      <c r="E104">
        <v>2011</v>
      </c>
    </row>
    <row r="105" spans="1:5" x14ac:dyDescent="0.2">
      <c r="A105" t="str" cm="1">
        <f t="array" ref="A105">_xlfn.XLOOKUP(C105,'Country Code &amp; Info'!B:B,'Country Code &amp; Info'!A:A, NA)</f>
        <v>KOR</v>
      </c>
      <c r="B105" t="str">
        <f>VLOOKUP(A105,'Country Code &amp; Info'!A:D,3)</f>
        <v>East Asia &amp; Pacific</v>
      </c>
      <c r="C105" t="s">
        <v>281</v>
      </c>
      <c r="D105">
        <v>11.5</v>
      </c>
      <c r="E105">
        <v>2011</v>
      </c>
    </row>
    <row r="106" spans="1:5" x14ac:dyDescent="0.2">
      <c r="A106" t="str" cm="1">
        <f t="array" ref="A106">_xlfn.XLOOKUP(C106,'Country Code &amp; Info'!B:B,'Country Code &amp; Info'!A:A, NA)</f>
        <v>KWT</v>
      </c>
      <c r="B106" t="str">
        <f>VLOOKUP(A106,'Country Code &amp; Info'!A:D,3)</f>
        <v>Middle East &amp; North Africa</v>
      </c>
      <c r="C106" t="s">
        <v>279</v>
      </c>
      <c r="D106">
        <v>25.35</v>
      </c>
      <c r="E106">
        <v>2011</v>
      </c>
    </row>
    <row r="107" spans="1:5" x14ac:dyDescent="0.2">
      <c r="A107" t="str" cm="1">
        <f t="array" ref="A107">_xlfn.XLOOKUP(C107,'Country Code &amp; Info'!B:B,'Country Code &amp; Info'!A:A, NA)</f>
        <v>LAO</v>
      </c>
      <c r="B107" t="str">
        <f>VLOOKUP(A107,'Country Code &amp; Info'!A:D,3)</f>
        <v>East Asia &amp; Pacific</v>
      </c>
      <c r="C107" t="s">
        <v>275</v>
      </c>
      <c r="D107">
        <v>22.8</v>
      </c>
      <c r="E107">
        <v>2011</v>
      </c>
    </row>
    <row r="108" spans="1:5" x14ac:dyDescent="0.2">
      <c r="A108" t="str" cm="1">
        <f t="array" ref="A108">_xlfn.XLOOKUP(C108,'Country Code &amp; Info'!B:B,'Country Code &amp; Info'!A:A, NA)</f>
        <v>LBN</v>
      </c>
      <c r="B108" t="str">
        <f>VLOOKUP(A108,'Country Code &amp; Info'!A:D,3)</f>
        <v>Middle East &amp; North Africa</v>
      </c>
      <c r="C108" t="s">
        <v>273</v>
      </c>
      <c r="D108">
        <v>16.399999999999999</v>
      </c>
      <c r="E108">
        <v>2011</v>
      </c>
    </row>
    <row r="109" spans="1:5" x14ac:dyDescent="0.2">
      <c r="A109" t="str" cm="1">
        <f t="array" ref="A109">_xlfn.XLOOKUP(C109,'Country Code &amp; Info'!B:B,'Country Code &amp; Info'!A:A, NA)</f>
        <v>LBR</v>
      </c>
      <c r="B109" t="str">
        <f>VLOOKUP(A109,'Country Code &amp; Info'!A:D,3)</f>
        <v>Sub-Saharan Africa</v>
      </c>
      <c r="C109" t="s">
        <v>271</v>
      </c>
      <c r="D109">
        <v>25.3</v>
      </c>
      <c r="E109">
        <v>2011</v>
      </c>
    </row>
    <row r="110" spans="1:5" x14ac:dyDescent="0.2">
      <c r="A110" t="str" cm="1">
        <f t="array" ref="A110">_xlfn.XLOOKUP(C110,'Country Code &amp; Info'!B:B,'Country Code &amp; Info'!A:A, NA)</f>
        <v>LBY</v>
      </c>
      <c r="B110" t="str">
        <f>VLOOKUP(A110,'Country Code &amp; Info'!A:D,3)</f>
        <v>Middle East &amp; North Africa</v>
      </c>
      <c r="C110" t="s">
        <v>269</v>
      </c>
      <c r="D110">
        <v>21.8</v>
      </c>
      <c r="E110">
        <v>2011</v>
      </c>
    </row>
    <row r="111" spans="1:5" x14ac:dyDescent="0.2">
      <c r="A111" t="str" cm="1">
        <f t="array" ref="A111">_xlfn.XLOOKUP(C111,'Country Code &amp; Info'!B:B,'Country Code &amp; Info'!A:A, NA)</f>
        <v>LCA</v>
      </c>
      <c r="B111" t="str">
        <f>VLOOKUP(A111,'Country Code &amp; Info'!A:D,3)</f>
        <v>Latin America &amp; Caribbean</v>
      </c>
      <c r="C111" t="s">
        <v>267</v>
      </c>
      <c r="D111">
        <v>25.5</v>
      </c>
      <c r="E111">
        <v>2011</v>
      </c>
    </row>
    <row r="112" spans="1:5" x14ac:dyDescent="0.2">
      <c r="A112" t="str" cm="1">
        <f t="array" ref="A112">_xlfn.XLOOKUP(C112,'Country Code &amp; Info'!B:B,'Country Code &amp; Info'!A:A, NA)</f>
        <v>LIE</v>
      </c>
      <c r="B112" t="str">
        <f>VLOOKUP(A112,'Country Code &amp; Info'!A:D,3)</f>
        <v>Europe &amp; Central Asia</v>
      </c>
      <c r="C112" t="s">
        <v>259</v>
      </c>
      <c r="D112">
        <v>5.65</v>
      </c>
      <c r="E112">
        <v>2011</v>
      </c>
    </row>
    <row r="113" spans="1:5" x14ac:dyDescent="0.2">
      <c r="A113" t="str" cm="1">
        <f t="array" ref="A113">_xlfn.XLOOKUP(C113,'Country Code &amp; Info'!B:B,'Country Code &amp; Info'!A:A, NA)</f>
        <v>LKA</v>
      </c>
      <c r="B113" t="str">
        <f>VLOOKUP(A113,'Country Code &amp; Info'!A:D,3)</f>
        <v>South Asia</v>
      </c>
      <c r="C113" t="s">
        <v>257</v>
      </c>
      <c r="D113">
        <v>26.95</v>
      </c>
      <c r="E113">
        <v>2011</v>
      </c>
    </row>
    <row r="114" spans="1:5" x14ac:dyDescent="0.2">
      <c r="A114" t="str" cm="1">
        <f t="array" ref="A114">_xlfn.XLOOKUP(C114,'Country Code &amp; Info'!B:B,'Country Code &amp; Info'!A:A, NA)</f>
        <v>LSO</v>
      </c>
      <c r="B114" t="str">
        <f>VLOOKUP(A114,'Country Code &amp; Info'!A:D,3)</f>
        <v>Sub-Saharan Africa</v>
      </c>
      <c r="C114" t="s">
        <v>251</v>
      </c>
      <c r="D114">
        <v>11.85</v>
      </c>
      <c r="E114">
        <v>2011</v>
      </c>
    </row>
    <row r="115" spans="1:5" x14ac:dyDescent="0.2">
      <c r="A115" t="str" cm="1">
        <f t="array" ref="A115">_xlfn.XLOOKUP(C115,'Country Code &amp; Info'!B:B,'Country Code &amp; Info'!A:A, NA)</f>
        <v>LTU</v>
      </c>
      <c r="B115" t="str">
        <f>VLOOKUP(A115,'Country Code &amp; Info'!A:D,3)</f>
        <v>Europe &amp; Central Asia</v>
      </c>
      <c r="C115" t="s">
        <v>247</v>
      </c>
      <c r="D115">
        <v>6.2</v>
      </c>
      <c r="E115">
        <v>2011</v>
      </c>
    </row>
    <row r="116" spans="1:5" x14ac:dyDescent="0.2">
      <c r="A116" t="str" cm="1">
        <f t="array" ref="A116">_xlfn.XLOOKUP(C116,'Country Code &amp; Info'!B:B,'Country Code &amp; Info'!A:A, NA)</f>
        <v>LUX</v>
      </c>
      <c r="B116" t="str">
        <f>VLOOKUP(A116,'Country Code &amp; Info'!A:D,3)</f>
        <v>Europe &amp; Central Asia</v>
      </c>
      <c r="C116" t="s">
        <v>245</v>
      </c>
      <c r="D116">
        <v>8.65</v>
      </c>
      <c r="E116">
        <v>2011</v>
      </c>
    </row>
    <row r="117" spans="1:5" x14ac:dyDescent="0.2">
      <c r="A117" t="str" cm="1">
        <f t="array" ref="A117">_xlfn.XLOOKUP(C117,'Country Code &amp; Info'!B:B,'Country Code &amp; Info'!A:A, NA)</f>
        <v>LVA</v>
      </c>
      <c r="B117" t="str">
        <f>VLOOKUP(A117,'Country Code &amp; Info'!A:D,3)</f>
        <v>Europe &amp; Central Asia</v>
      </c>
      <c r="C117" t="s">
        <v>243</v>
      </c>
      <c r="D117">
        <v>5.6</v>
      </c>
      <c r="E117">
        <v>2011</v>
      </c>
    </row>
    <row r="118" spans="1:5" x14ac:dyDescent="0.2">
      <c r="A118" t="str" cm="1">
        <f t="array" ref="A118">_xlfn.XLOOKUP(C118,'Country Code &amp; Info'!B:B,'Country Code &amp; Info'!A:A, NA)</f>
        <v>MAC</v>
      </c>
      <c r="B118" t="str">
        <f>VLOOKUP(A118,'Country Code &amp; Info'!A:D,3)</f>
        <v>East Asia &amp; Pacific</v>
      </c>
      <c r="C118" t="s">
        <v>241</v>
      </c>
      <c r="D118">
        <v>22.8</v>
      </c>
      <c r="E118">
        <v>2011</v>
      </c>
    </row>
    <row r="119" spans="1:5" x14ac:dyDescent="0.2">
      <c r="A119" t="str" cm="1">
        <f t="array" ref="A119">_xlfn.XLOOKUP(C119,'Country Code &amp; Info'!B:B,'Country Code &amp; Info'!A:A, NA)</f>
        <v>MAF</v>
      </c>
      <c r="B119" t="str">
        <f>VLOOKUP(A119,'Country Code &amp; Info'!A:D,3)</f>
        <v>Latin America &amp; Caribbean</v>
      </c>
      <c r="C119" t="s">
        <v>239</v>
      </c>
      <c r="D119">
        <v>25.25</v>
      </c>
      <c r="E119">
        <v>2011</v>
      </c>
    </row>
    <row r="120" spans="1:5" x14ac:dyDescent="0.2">
      <c r="A120" t="str" cm="1">
        <f t="array" ref="A120">_xlfn.XLOOKUP(C120,'Country Code &amp; Info'!B:B,'Country Code &amp; Info'!A:A, NA)</f>
        <v>MAR</v>
      </c>
      <c r="B120" t="str">
        <f>VLOOKUP(A120,'Country Code &amp; Info'!A:D,3)</f>
        <v>Middle East &amp; North Africa</v>
      </c>
      <c r="C120" t="s">
        <v>237</v>
      </c>
      <c r="D120">
        <v>17.100000000000001</v>
      </c>
      <c r="E120">
        <v>2011</v>
      </c>
    </row>
    <row r="121" spans="1:5" x14ac:dyDescent="0.2">
      <c r="A121" t="str" cm="1">
        <f t="array" ref="A121">_xlfn.XLOOKUP(C121,'Country Code &amp; Info'!B:B,'Country Code &amp; Info'!A:A, NA)</f>
        <v>MCO</v>
      </c>
      <c r="B121" t="str">
        <f>VLOOKUP(A121,'Country Code &amp; Info'!A:D,3)</f>
        <v>Europe &amp; Central Asia</v>
      </c>
      <c r="C121" t="s">
        <v>235</v>
      </c>
      <c r="D121">
        <v>13.55</v>
      </c>
      <c r="E121">
        <v>2011</v>
      </c>
    </row>
    <row r="122" spans="1:5" x14ac:dyDescent="0.2">
      <c r="A122" t="str" cm="1">
        <f t="array" ref="A122">_xlfn.XLOOKUP(C122,'Country Code &amp; Info'!B:B,'Country Code &amp; Info'!A:A, NA)</f>
        <v>MDA</v>
      </c>
      <c r="B122" t="str">
        <f>VLOOKUP(A122,'Country Code &amp; Info'!A:D,3)</f>
        <v>Europe &amp; Central Asia</v>
      </c>
      <c r="C122" t="s">
        <v>233</v>
      </c>
      <c r="D122">
        <v>9.4499999999999993</v>
      </c>
      <c r="E122">
        <v>2011</v>
      </c>
    </row>
    <row r="123" spans="1:5" x14ac:dyDescent="0.2">
      <c r="A123" t="str" cm="1">
        <f t="array" ref="A123">_xlfn.XLOOKUP(C123,'Country Code &amp; Info'!B:B,'Country Code &amp; Info'!A:A, NA)</f>
        <v>MDG</v>
      </c>
      <c r="B123" t="str">
        <f>VLOOKUP(A123,'Country Code &amp; Info'!A:D,3)</f>
        <v>Sub-Saharan Africa</v>
      </c>
      <c r="C123" t="s">
        <v>231</v>
      </c>
      <c r="D123">
        <v>22.65</v>
      </c>
      <c r="E123">
        <v>2011</v>
      </c>
    </row>
    <row r="124" spans="1:5" x14ac:dyDescent="0.2">
      <c r="A124" t="str" cm="1">
        <f t="array" ref="A124">_xlfn.XLOOKUP(C124,'Country Code &amp; Info'!B:B,'Country Code &amp; Info'!A:A, NA)</f>
        <v>MDV</v>
      </c>
      <c r="B124" t="str">
        <f>VLOOKUP(A124,'Country Code &amp; Info'!A:D,3)</f>
        <v>South Asia</v>
      </c>
      <c r="C124" t="s">
        <v>229</v>
      </c>
      <c r="D124">
        <v>27.65</v>
      </c>
      <c r="E124">
        <v>2011</v>
      </c>
    </row>
    <row r="125" spans="1:5" x14ac:dyDescent="0.2">
      <c r="A125" t="str" cm="1">
        <f t="array" ref="A125">_xlfn.XLOOKUP(C125,'Country Code &amp; Info'!B:B,'Country Code &amp; Info'!A:A, NA)</f>
        <v>MEX</v>
      </c>
      <c r="B125" t="str">
        <f>VLOOKUP(A125,'Country Code &amp; Info'!A:D,3)</f>
        <v>Latin America &amp; Caribbean</v>
      </c>
      <c r="C125" t="s">
        <v>225</v>
      </c>
      <c r="D125">
        <v>21</v>
      </c>
      <c r="E125">
        <v>2011</v>
      </c>
    </row>
    <row r="126" spans="1:5" x14ac:dyDescent="0.2">
      <c r="A126" t="str" cm="1">
        <f t="array" ref="A126">_xlfn.XLOOKUP(C126,'Country Code &amp; Info'!B:B,'Country Code &amp; Info'!A:A, NA)</f>
        <v>MHL</v>
      </c>
      <c r="B126" t="str">
        <f>VLOOKUP(A126,'Country Code &amp; Info'!A:D,3)</f>
        <v>East Asia &amp; Pacific</v>
      </c>
      <c r="C126" t="s">
        <v>223</v>
      </c>
      <c r="D126">
        <v>27.4</v>
      </c>
      <c r="E126">
        <v>2011</v>
      </c>
    </row>
    <row r="127" spans="1:5" x14ac:dyDescent="0.2">
      <c r="A127" t="str" cm="1">
        <f t="array" ref="A127">_xlfn.XLOOKUP(C127,'Country Code &amp; Info'!B:B,'Country Code &amp; Info'!A:A, NA)</f>
        <v>MKD</v>
      </c>
      <c r="B127" t="str">
        <f>VLOOKUP(A127,'Country Code &amp; Info'!A:D,3)</f>
        <v>Europe &amp; Central Asia</v>
      </c>
      <c r="C127" t="s">
        <v>219</v>
      </c>
      <c r="D127">
        <v>9.8000000000000007</v>
      </c>
      <c r="E127">
        <v>2011</v>
      </c>
    </row>
    <row r="128" spans="1:5" x14ac:dyDescent="0.2">
      <c r="A128" t="str" cm="1">
        <f t="array" ref="A128">_xlfn.XLOOKUP(C128,'Country Code &amp; Info'!B:B,'Country Code &amp; Info'!A:A, NA)</f>
        <v>MLI</v>
      </c>
      <c r="B128" t="str">
        <f>VLOOKUP(A128,'Country Code &amp; Info'!A:D,3)</f>
        <v>Sub-Saharan Africa</v>
      </c>
      <c r="C128" t="s">
        <v>217</v>
      </c>
      <c r="D128">
        <v>28.25</v>
      </c>
      <c r="E128">
        <v>2011</v>
      </c>
    </row>
    <row r="129" spans="1:5" x14ac:dyDescent="0.2">
      <c r="A129" t="str" cm="1">
        <f t="array" ref="A129">_xlfn.XLOOKUP(C129,'Country Code &amp; Info'!B:B,'Country Code &amp; Info'!A:A, NA)</f>
        <v>MLT</v>
      </c>
      <c r="B129" t="str">
        <f>VLOOKUP(A129,'Country Code &amp; Info'!A:D,3)</f>
        <v>Middle East &amp; North Africa</v>
      </c>
      <c r="C129" t="s">
        <v>215</v>
      </c>
      <c r="D129">
        <v>19.2</v>
      </c>
      <c r="E129">
        <v>2011</v>
      </c>
    </row>
    <row r="130" spans="1:5" x14ac:dyDescent="0.2">
      <c r="A130" t="str" cm="1">
        <f t="array" ref="A130">_xlfn.XLOOKUP(C130,'Country Code &amp; Info'!B:B,'Country Code &amp; Info'!A:A, NA)</f>
        <v>MMR</v>
      </c>
      <c r="B130" t="str">
        <f>VLOOKUP(A130,'Country Code &amp; Info'!A:D,3)</f>
        <v>East Asia &amp; Pacific</v>
      </c>
      <c r="C130" t="s">
        <v>213</v>
      </c>
      <c r="D130">
        <v>13.05</v>
      </c>
      <c r="E130">
        <v>2011</v>
      </c>
    </row>
    <row r="131" spans="1:5" x14ac:dyDescent="0.2">
      <c r="A131" t="str" cm="1">
        <f t="array" ref="A131">_xlfn.XLOOKUP(C131,'Country Code &amp; Info'!B:B,'Country Code &amp; Info'!A:A, NA)</f>
        <v>MNE</v>
      </c>
      <c r="B131" t="str">
        <f>VLOOKUP(A131,'Country Code &amp; Info'!A:D,3)</f>
        <v>Europe &amp; Central Asia</v>
      </c>
      <c r="C131" t="s">
        <v>209</v>
      </c>
      <c r="D131">
        <v>10.55</v>
      </c>
      <c r="E131">
        <v>2011</v>
      </c>
    </row>
    <row r="132" spans="1:5" x14ac:dyDescent="0.2">
      <c r="A132" t="str" cm="1">
        <f t="array" ref="A132">_xlfn.XLOOKUP(C132,'Country Code &amp; Info'!B:B,'Country Code &amp; Info'!A:A, NA)</f>
        <v>MNG</v>
      </c>
      <c r="B132" t="str">
        <f>VLOOKUP(A132,'Country Code &amp; Info'!A:D,3)</f>
        <v>East Asia &amp; Pacific</v>
      </c>
      <c r="C132" t="s">
        <v>207</v>
      </c>
      <c r="D132">
        <v>-0.7</v>
      </c>
      <c r="E132">
        <v>2011</v>
      </c>
    </row>
    <row r="133" spans="1:5" x14ac:dyDescent="0.2">
      <c r="A133" t="str" cm="1">
        <f t="array" ref="A133">_xlfn.XLOOKUP(C133,'Country Code &amp; Info'!B:B,'Country Code &amp; Info'!A:A, NA)</f>
        <v>MNP</v>
      </c>
      <c r="B133" t="str">
        <f>VLOOKUP(A133,'Country Code &amp; Info'!A:D,3)</f>
        <v>East Asia &amp; Pacific</v>
      </c>
      <c r="C133" t="s">
        <v>205</v>
      </c>
      <c r="D133">
        <v>27.35</v>
      </c>
      <c r="E133">
        <v>2011</v>
      </c>
    </row>
    <row r="134" spans="1:5" x14ac:dyDescent="0.2">
      <c r="A134" t="str" cm="1">
        <f t="array" ref="A134">_xlfn.XLOOKUP(C134,'Country Code &amp; Info'!B:B,'Country Code &amp; Info'!A:A, NA)</f>
        <v>MOZ</v>
      </c>
      <c r="B134" t="str">
        <f>VLOOKUP(A134,'Country Code &amp; Info'!A:D,3)</f>
        <v>Sub-Saharan Africa</v>
      </c>
      <c r="C134" t="s">
        <v>203</v>
      </c>
      <c r="D134">
        <v>23.8</v>
      </c>
      <c r="E134">
        <v>2011</v>
      </c>
    </row>
    <row r="135" spans="1:5" x14ac:dyDescent="0.2">
      <c r="A135" t="str" cm="1">
        <f t="array" ref="A135">_xlfn.XLOOKUP(C135,'Country Code &amp; Info'!B:B,'Country Code &amp; Info'!A:A, NA)</f>
        <v>MRT</v>
      </c>
      <c r="B135" t="str">
        <f>VLOOKUP(A135,'Country Code &amp; Info'!A:D,3)</f>
        <v>Sub-Saharan Africa</v>
      </c>
      <c r="C135" t="s">
        <v>201</v>
      </c>
      <c r="D135">
        <v>27.65</v>
      </c>
      <c r="E135">
        <v>2011</v>
      </c>
    </row>
    <row r="136" spans="1:5" x14ac:dyDescent="0.2">
      <c r="A136" t="str" cm="1">
        <f t="array" ref="A136">_xlfn.XLOOKUP(C136,'Country Code &amp; Info'!B:B,'Country Code &amp; Info'!A:A, NA)</f>
        <v>MUS</v>
      </c>
      <c r="B136" t="str">
        <f>VLOOKUP(A136,'Country Code &amp; Info'!A:D,3)</f>
        <v>Sub-Saharan Africa</v>
      </c>
      <c r="C136" t="s">
        <v>199</v>
      </c>
      <c r="D136">
        <v>22.4</v>
      </c>
      <c r="E136">
        <v>2011</v>
      </c>
    </row>
    <row r="137" spans="1:5" x14ac:dyDescent="0.2">
      <c r="A137" t="str" cm="1">
        <f t="array" ref="A137">_xlfn.XLOOKUP(C137,'Country Code &amp; Info'!B:B,'Country Code &amp; Info'!A:A, NA)</f>
        <v>MWI</v>
      </c>
      <c r="B137" t="str">
        <f>VLOOKUP(A137,'Country Code &amp; Info'!A:D,3)</f>
        <v>Sub-Saharan Africa</v>
      </c>
      <c r="C137" t="s">
        <v>197</v>
      </c>
      <c r="D137">
        <v>21.9</v>
      </c>
      <c r="E137">
        <v>2011</v>
      </c>
    </row>
    <row r="138" spans="1:5" x14ac:dyDescent="0.2">
      <c r="A138" t="str" cm="1">
        <f t="array" ref="A138">_xlfn.XLOOKUP(C138,'Country Code &amp; Info'!B:B,'Country Code &amp; Info'!A:A, NA)</f>
        <v>MYS</v>
      </c>
      <c r="B138" t="str">
        <f>VLOOKUP(A138,'Country Code &amp; Info'!A:D,3)</f>
        <v>East Asia &amp; Pacific</v>
      </c>
      <c r="C138" t="s">
        <v>195</v>
      </c>
      <c r="D138">
        <v>25.4</v>
      </c>
      <c r="E138">
        <v>2011</v>
      </c>
    </row>
    <row r="139" spans="1:5" x14ac:dyDescent="0.2">
      <c r="A139" t="str" cm="1">
        <f t="array" ref="A139">_xlfn.XLOOKUP(C139,'Country Code &amp; Info'!B:B,'Country Code &amp; Info'!A:A, NA)</f>
        <v>NAM</v>
      </c>
      <c r="B139" t="str">
        <f>VLOOKUP(A139,'Country Code &amp; Info'!A:D,3)</f>
        <v>Sub-Saharan Africa</v>
      </c>
      <c r="C139" t="s">
        <v>191</v>
      </c>
      <c r="D139">
        <v>19.95</v>
      </c>
      <c r="E139">
        <v>2011</v>
      </c>
    </row>
    <row r="140" spans="1:5" x14ac:dyDescent="0.2">
      <c r="A140" t="str" cm="1">
        <f t="array" ref="A140">_xlfn.XLOOKUP(C140,'Country Code &amp; Info'!B:B,'Country Code &amp; Info'!A:A, NA)</f>
        <v>NCL</v>
      </c>
      <c r="B140" t="str">
        <f>VLOOKUP(A140,'Country Code &amp; Info'!A:D,3)</f>
        <v>East Asia &amp; Pacific</v>
      </c>
      <c r="C140" t="s">
        <v>189</v>
      </c>
      <c r="D140">
        <v>22.15</v>
      </c>
      <c r="E140">
        <v>2011</v>
      </c>
    </row>
    <row r="141" spans="1:5" x14ac:dyDescent="0.2">
      <c r="A141" t="str" cm="1">
        <f t="array" ref="A141">_xlfn.XLOOKUP(C141,'Country Code &amp; Info'!B:B,'Country Code &amp; Info'!A:A, NA)</f>
        <v>NER</v>
      </c>
      <c r="B141" t="str">
        <f>VLOOKUP(A141,'Country Code &amp; Info'!A:D,3)</f>
        <v>Sub-Saharan Africa</v>
      </c>
      <c r="C141" t="s">
        <v>187</v>
      </c>
      <c r="D141">
        <v>27.15</v>
      </c>
      <c r="E141">
        <v>2011</v>
      </c>
    </row>
    <row r="142" spans="1:5" x14ac:dyDescent="0.2">
      <c r="A142" t="str" cm="1">
        <f t="array" ref="A142">_xlfn.XLOOKUP(C142,'Country Code &amp; Info'!B:B,'Country Code &amp; Info'!A:A, NA)</f>
        <v>NGA</v>
      </c>
      <c r="B142" t="str">
        <f>VLOOKUP(A142,'Country Code &amp; Info'!A:D,3)</f>
        <v>Sub-Saharan Africa</v>
      </c>
      <c r="C142" t="s">
        <v>185</v>
      </c>
      <c r="D142">
        <v>26.8</v>
      </c>
      <c r="E142">
        <v>2011</v>
      </c>
    </row>
    <row r="143" spans="1:5" x14ac:dyDescent="0.2">
      <c r="A143" t="str" cm="1">
        <f t="array" ref="A143">_xlfn.XLOOKUP(C143,'Country Code &amp; Info'!B:B,'Country Code &amp; Info'!A:A, NA)</f>
        <v>NIC</v>
      </c>
      <c r="B143" t="str">
        <f>VLOOKUP(A143,'Country Code &amp; Info'!A:D,3)</f>
        <v>Latin America &amp; Caribbean</v>
      </c>
      <c r="C143" t="s">
        <v>183</v>
      </c>
      <c r="D143">
        <v>24.9</v>
      </c>
      <c r="E143">
        <v>2011</v>
      </c>
    </row>
    <row r="144" spans="1:5" x14ac:dyDescent="0.2">
      <c r="A144" t="str" cm="1">
        <f t="array" ref="A144">_xlfn.XLOOKUP(C144,'Country Code &amp; Info'!B:B,'Country Code &amp; Info'!A:A, NA)</f>
        <v>NLD</v>
      </c>
      <c r="B144" t="str">
        <f>VLOOKUP(A144,'Country Code &amp; Info'!A:D,3)</f>
        <v>Europe &amp; Central Asia</v>
      </c>
      <c r="C144" t="s">
        <v>181</v>
      </c>
      <c r="D144">
        <v>9.25</v>
      </c>
      <c r="E144">
        <v>2011</v>
      </c>
    </row>
    <row r="145" spans="1:5" x14ac:dyDescent="0.2">
      <c r="A145" t="str" cm="1">
        <f t="array" ref="A145">_xlfn.XLOOKUP(C145,'Country Code &amp; Info'!B:B,'Country Code &amp; Info'!A:A, NA)</f>
        <v>NOR</v>
      </c>
      <c r="B145" t="str">
        <f>VLOOKUP(A145,'Country Code &amp; Info'!A:D,3)</f>
        <v>Europe &amp; Central Asia</v>
      </c>
      <c r="C145" t="s">
        <v>179</v>
      </c>
      <c r="D145">
        <v>1.5</v>
      </c>
      <c r="E145">
        <v>2011</v>
      </c>
    </row>
    <row r="146" spans="1:5" x14ac:dyDescent="0.2">
      <c r="A146" t="str" cm="1">
        <f t="array" ref="A146">_xlfn.XLOOKUP(C146,'Country Code &amp; Info'!B:B,'Country Code &amp; Info'!A:A, NA)</f>
        <v>NPL</v>
      </c>
      <c r="B146" t="str">
        <f>VLOOKUP(A146,'Country Code &amp; Info'!A:D,3)</f>
        <v>South Asia</v>
      </c>
      <c r="C146" t="s">
        <v>177</v>
      </c>
      <c r="D146">
        <v>8.1</v>
      </c>
      <c r="E146">
        <v>2011</v>
      </c>
    </row>
    <row r="147" spans="1:5" x14ac:dyDescent="0.2">
      <c r="A147" t="str" cm="1">
        <f t="array" ref="A147">_xlfn.XLOOKUP(C147,'Country Code &amp; Info'!B:B,'Country Code &amp; Info'!A:A, NA)</f>
        <v>NZL</v>
      </c>
      <c r="B147" t="str">
        <f>VLOOKUP(A147,'Country Code &amp; Info'!A:D,3)</f>
        <v>East Asia &amp; Pacific</v>
      </c>
      <c r="C147" t="s">
        <v>173</v>
      </c>
      <c r="D147">
        <v>10.55</v>
      </c>
      <c r="E147">
        <v>2011</v>
      </c>
    </row>
    <row r="148" spans="1:5" x14ac:dyDescent="0.2">
      <c r="A148" t="str" cm="1">
        <f t="array" ref="A148">_xlfn.XLOOKUP(C148,'Country Code &amp; Info'!B:B,'Country Code &amp; Info'!A:A, NA)</f>
        <v>OMN</v>
      </c>
      <c r="B148" t="str">
        <f>VLOOKUP(A148,'Country Code &amp; Info'!A:D,3)</f>
        <v>Middle East &amp; North Africa</v>
      </c>
      <c r="C148" t="s">
        <v>169</v>
      </c>
      <c r="D148">
        <v>25.6</v>
      </c>
      <c r="E148">
        <v>2011</v>
      </c>
    </row>
    <row r="149" spans="1:5" x14ac:dyDescent="0.2">
      <c r="A149" t="str" cm="1">
        <f t="array" ref="A149">_xlfn.XLOOKUP(C149,'Country Code &amp; Info'!B:B,'Country Code &amp; Info'!A:A, NA)</f>
        <v>PAK</v>
      </c>
      <c r="B149" t="str">
        <f>VLOOKUP(A149,'Country Code &amp; Info'!A:D,3)</f>
        <v>South Asia</v>
      </c>
      <c r="C149" t="s">
        <v>165</v>
      </c>
      <c r="D149">
        <v>20.2</v>
      </c>
      <c r="E149">
        <v>2011</v>
      </c>
    </row>
    <row r="150" spans="1:5" x14ac:dyDescent="0.2">
      <c r="A150" t="str" cm="1">
        <f t="array" ref="A150">_xlfn.XLOOKUP(C150,'Country Code &amp; Info'!B:B,'Country Code &amp; Info'!A:A, NA)</f>
        <v>PAN</v>
      </c>
      <c r="B150" t="str">
        <f>VLOOKUP(A150,'Country Code &amp; Info'!A:D,3)</f>
        <v>Latin America &amp; Caribbean</v>
      </c>
      <c r="C150" t="s">
        <v>163</v>
      </c>
      <c r="D150">
        <v>25.4</v>
      </c>
      <c r="E150">
        <v>2011</v>
      </c>
    </row>
    <row r="151" spans="1:5" x14ac:dyDescent="0.2">
      <c r="A151" t="str" cm="1">
        <f t="array" ref="A151">_xlfn.XLOOKUP(C151,'Country Code &amp; Info'!B:B,'Country Code &amp; Info'!A:A, NA)</f>
        <v>PER</v>
      </c>
      <c r="B151" t="str">
        <f>VLOOKUP(A151,'Country Code &amp; Info'!A:D,3)</f>
        <v>Latin America &amp; Caribbean</v>
      </c>
      <c r="C151" t="s">
        <v>161</v>
      </c>
      <c r="D151">
        <v>19.600000000000001</v>
      </c>
      <c r="E151">
        <v>2011</v>
      </c>
    </row>
    <row r="152" spans="1:5" x14ac:dyDescent="0.2">
      <c r="A152" t="str" cm="1">
        <f t="array" ref="A152">_xlfn.XLOOKUP(C152,'Country Code &amp; Info'!B:B,'Country Code &amp; Info'!A:A, NA)</f>
        <v>PHL</v>
      </c>
      <c r="B152" t="str">
        <f>VLOOKUP(A152,'Country Code &amp; Info'!A:D,3)</f>
        <v>East Asia &amp; Pacific</v>
      </c>
      <c r="C152" t="s">
        <v>159</v>
      </c>
      <c r="D152">
        <v>25.85</v>
      </c>
      <c r="E152">
        <v>2011</v>
      </c>
    </row>
    <row r="153" spans="1:5" x14ac:dyDescent="0.2">
      <c r="A153" t="str" cm="1">
        <f t="array" ref="A153">_xlfn.XLOOKUP(C153,'Country Code &amp; Info'!B:B,'Country Code &amp; Info'!A:A, NA)</f>
        <v>PLW</v>
      </c>
      <c r="B153" t="str">
        <f>VLOOKUP(A153,'Country Code &amp; Info'!A:D,3)</f>
        <v>East Asia &amp; Pacific</v>
      </c>
      <c r="C153" t="s">
        <v>157</v>
      </c>
      <c r="D153">
        <v>27.6</v>
      </c>
      <c r="E153">
        <v>2011</v>
      </c>
    </row>
    <row r="154" spans="1:5" x14ac:dyDescent="0.2">
      <c r="A154" t="str" cm="1">
        <f t="array" ref="A154">_xlfn.XLOOKUP(C154,'Country Code &amp; Info'!B:B,'Country Code &amp; Info'!A:A, NA)</f>
        <v>PNG</v>
      </c>
      <c r="B154" t="str">
        <f>VLOOKUP(A154,'Country Code &amp; Info'!A:D,3)</f>
        <v>East Asia &amp; Pacific</v>
      </c>
      <c r="C154" t="s">
        <v>155</v>
      </c>
      <c r="D154">
        <v>25.25</v>
      </c>
      <c r="E154">
        <v>2011</v>
      </c>
    </row>
    <row r="155" spans="1:5" x14ac:dyDescent="0.2">
      <c r="A155" t="str" cm="1">
        <f t="array" ref="A155">_xlfn.XLOOKUP(C155,'Country Code &amp; Info'!B:B,'Country Code &amp; Info'!A:A, NA)</f>
        <v>POL</v>
      </c>
      <c r="B155" t="str">
        <f>VLOOKUP(A155,'Country Code &amp; Info'!A:D,3)</f>
        <v>Europe &amp; Central Asia</v>
      </c>
      <c r="C155" t="s">
        <v>153</v>
      </c>
      <c r="D155">
        <v>7.85</v>
      </c>
      <c r="E155">
        <v>2011</v>
      </c>
    </row>
    <row r="156" spans="1:5" x14ac:dyDescent="0.2">
      <c r="A156" t="str" cm="1">
        <f t="array" ref="A156">_xlfn.XLOOKUP(C156,'Country Code &amp; Info'!B:B,'Country Code &amp; Info'!A:A, NA)</f>
        <v>PRI</v>
      </c>
      <c r="B156" t="str">
        <f>VLOOKUP(A156,'Country Code &amp; Info'!A:D,3)</f>
        <v>Latin America &amp; Caribbean</v>
      </c>
      <c r="C156" t="s">
        <v>149</v>
      </c>
      <c r="D156">
        <v>25.25</v>
      </c>
      <c r="E156">
        <v>2011</v>
      </c>
    </row>
    <row r="157" spans="1:5" x14ac:dyDescent="0.2">
      <c r="A157" t="str" cm="1">
        <f t="array" ref="A157">_xlfn.XLOOKUP(C157,'Country Code &amp; Info'!B:B,'Country Code &amp; Info'!A:A, NA)</f>
        <v>PRK</v>
      </c>
      <c r="B157" t="str">
        <f>VLOOKUP(A157,'Country Code &amp; Info'!A:D,3)</f>
        <v>East Asia &amp; Pacific</v>
      </c>
      <c r="C157" t="s">
        <v>147</v>
      </c>
      <c r="D157">
        <v>5.7</v>
      </c>
      <c r="E157">
        <v>2011</v>
      </c>
    </row>
    <row r="158" spans="1:5" x14ac:dyDescent="0.2">
      <c r="A158" t="str" cm="1">
        <f t="array" ref="A158">_xlfn.XLOOKUP(C158,'Country Code &amp; Info'!B:B,'Country Code &amp; Info'!A:A, NA)</f>
        <v>PRT</v>
      </c>
      <c r="B158" t="str">
        <f>VLOOKUP(A158,'Country Code &amp; Info'!A:D,3)</f>
        <v>Europe &amp; Central Asia</v>
      </c>
      <c r="C158" t="s">
        <v>145</v>
      </c>
      <c r="D158">
        <v>15.15</v>
      </c>
      <c r="E158">
        <v>2011</v>
      </c>
    </row>
    <row r="159" spans="1:5" x14ac:dyDescent="0.2">
      <c r="A159" t="str" cm="1">
        <f t="array" ref="A159">_xlfn.XLOOKUP(C159,'Country Code &amp; Info'!B:B,'Country Code &amp; Info'!A:A, NA)</f>
        <v>PRY</v>
      </c>
      <c r="B159" t="str">
        <f>VLOOKUP(A159,'Country Code &amp; Info'!A:D,3)</f>
        <v>Latin America &amp; Caribbean</v>
      </c>
      <c r="C159" t="s">
        <v>143</v>
      </c>
      <c r="D159">
        <v>23.55</v>
      </c>
      <c r="E159">
        <v>2011</v>
      </c>
    </row>
    <row r="160" spans="1:5" x14ac:dyDescent="0.2">
      <c r="A160" t="str" cm="1">
        <f t="array" ref="A160">_xlfn.XLOOKUP(C160,'Country Code &amp; Info'!B:B,'Country Code &amp; Info'!A:A, NA)</f>
        <v>PSE</v>
      </c>
      <c r="B160" t="str">
        <f>VLOOKUP(A160,'Country Code &amp; Info'!A:D,3)</f>
        <v>Middle East &amp; North Africa</v>
      </c>
      <c r="C160" t="s">
        <v>141</v>
      </c>
      <c r="D160">
        <v>19.2</v>
      </c>
      <c r="E160">
        <v>2011</v>
      </c>
    </row>
    <row r="161" spans="1:5" x14ac:dyDescent="0.2">
      <c r="A161" t="str" cm="1">
        <f t="array" ref="A161">_xlfn.XLOOKUP(C161,'Country Code &amp; Info'!B:B,'Country Code &amp; Info'!A:A, NA)</f>
        <v>PYF</v>
      </c>
      <c r="B161" t="str">
        <f>VLOOKUP(A161,'Country Code &amp; Info'!A:D,3)</f>
        <v>East Asia &amp; Pacific</v>
      </c>
      <c r="C161" t="s">
        <v>135</v>
      </c>
      <c r="D161">
        <v>24.4</v>
      </c>
      <c r="E161">
        <v>2011</v>
      </c>
    </row>
    <row r="162" spans="1:5" x14ac:dyDescent="0.2">
      <c r="A162" t="str" cm="1">
        <f t="array" ref="A162">_xlfn.XLOOKUP(C162,'Country Code &amp; Info'!B:B,'Country Code &amp; Info'!A:A, NA)</f>
        <v>QAT</v>
      </c>
      <c r="B162" t="str">
        <f>VLOOKUP(A162,'Country Code &amp; Info'!A:D,3)</f>
        <v>Middle East &amp; North Africa</v>
      </c>
      <c r="C162" t="s">
        <v>133</v>
      </c>
      <c r="D162">
        <v>27.15</v>
      </c>
      <c r="E162">
        <v>2011</v>
      </c>
    </row>
    <row r="163" spans="1:5" x14ac:dyDescent="0.2">
      <c r="A163" t="str" cm="1">
        <f t="array" ref="A163">_xlfn.XLOOKUP(C163,'Country Code &amp; Info'!B:B,'Country Code &amp; Info'!A:A, NA)</f>
        <v>ROU</v>
      </c>
      <c r="B163" t="str">
        <f>VLOOKUP(A163,'Country Code &amp; Info'!A:D,3)</f>
        <v>Europe &amp; Central Asia</v>
      </c>
      <c r="C163" t="s">
        <v>131</v>
      </c>
      <c r="D163">
        <v>8.8000000000000007</v>
      </c>
      <c r="E163">
        <v>2011</v>
      </c>
    </row>
    <row r="164" spans="1:5" x14ac:dyDescent="0.2">
      <c r="A164" t="str" cm="1">
        <f t="array" ref="A164">_xlfn.XLOOKUP(C164,'Country Code &amp; Info'!B:B,'Country Code &amp; Info'!A:A, NA)</f>
        <v>RUS</v>
      </c>
      <c r="B164" t="str">
        <f>VLOOKUP(A164,'Country Code &amp; Info'!A:D,3)</f>
        <v>Europe &amp; Central Asia</v>
      </c>
      <c r="C164" t="s">
        <v>129</v>
      </c>
      <c r="D164">
        <v>-5.0999999999999996</v>
      </c>
      <c r="E164">
        <v>2011</v>
      </c>
    </row>
    <row r="165" spans="1:5" x14ac:dyDescent="0.2">
      <c r="A165" t="str" cm="1">
        <f t="array" ref="A165">_xlfn.XLOOKUP(C165,'Country Code &amp; Info'!B:B,'Country Code &amp; Info'!A:A, NA)</f>
        <v>RWA</v>
      </c>
      <c r="B165" t="str">
        <f>VLOOKUP(A165,'Country Code &amp; Info'!A:D,3)</f>
        <v>Sub-Saharan Africa</v>
      </c>
      <c r="C165" t="s">
        <v>127</v>
      </c>
      <c r="D165">
        <v>17.850000000000001</v>
      </c>
      <c r="E165">
        <v>2011</v>
      </c>
    </row>
    <row r="166" spans="1:5" x14ac:dyDescent="0.2">
      <c r="A166" t="str" cm="1">
        <f t="array" ref="A166">_xlfn.XLOOKUP(C166,'Country Code &amp; Info'!B:B,'Country Code &amp; Info'!A:A, NA)</f>
        <v>SAU</v>
      </c>
      <c r="B166" t="str">
        <f>VLOOKUP(A166,'Country Code &amp; Info'!A:D,3)</f>
        <v>Middle East &amp; North Africa</v>
      </c>
      <c r="C166" t="s">
        <v>123</v>
      </c>
      <c r="D166">
        <v>24.65</v>
      </c>
      <c r="E166">
        <v>2011</v>
      </c>
    </row>
    <row r="167" spans="1:5" x14ac:dyDescent="0.2">
      <c r="A167" t="str" cm="1">
        <f t="array" ref="A167">_xlfn.XLOOKUP(C167,'Country Code &amp; Info'!B:B,'Country Code &amp; Info'!A:A, NA)</f>
        <v>SDN</v>
      </c>
      <c r="B167" t="str">
        <f>VLOOKUP(A167,'Country Code &amp; Info'!A:D,3)</f>
        <v>Sub-Saharan Africa</v>
      </c>
      <c r="C167" t="s">
        <v>121</v>
      </c>
      <c r="D167">
        <v>26.9</v>
      </c>
      <c r="E167">
        <v>2011</v>
      </c>
    </row>
    <row r="168" spans="1:5" x14ac:dyDescent="0.2">
      <c r="A168" t="str" cm="1">
        <f t="array" ref="A168">_xlfn.XLOOKUP(C168,'Country Code &amp; Info'!B:B,'Country Code &amp; Info'!A:A, NA)</f>
        <v>SEN</v>
      </c>
      <c r="B168" t="str">
        <f>VLOOKUP(A168,'Country Code &amp; Info'!A:D,3)</f>
        <v>Sub-Saharan Africa</v>
      </c>
      <c r="C168" t="s">
        <v>119</v>
      </c>
      <c r="D168">
        <v>27.85</v>
      </c>
      <c r="E168">
        <v>2011</v>
      </c>
    </row>
    <row r="169" spans="1:5" x14ac:dyDescent="0.2">
      <c r="A169" t="str" cm="1">
        <f t="array" ref="A169">_xlfn.XLOOKUP(C169,'Country Code &amp; Info'!B:B,'Country Code &amp; Info'!A:A, NA)</f>
        <v>SGP</v>
      </c>
      <c r="B169" t="str">
        <f>VLOOKUP(A169,'Country Code &amp; Info'!A:D,3)</f>
        <v>East Asia &amp; Pacific</v>
      </c>
      <c r="C169" t="s">
        <v>117</v>
      </c>
      <c r="D169">
        <v>26.45</v>
      </c>
      <c r="E169">
        <v>2011</v>
      </c>
    </row>
    <row r="170" spans="1:5" x14ac:dyDescent="0.2">
      <c r="A170" t="str" cm="1">
        <f t="array" ref="A170">_xlfn.XLOOKUP(C170,'Country Code &amp; Info'!B:B,'Country Code &amp; Info'!A:A, NA)</f>
        <v>SLB</v>
      </c>
      <c r="B170" t="str">
        <f>VLOOKUP(A170,'Country Code &amp; Info'!A:D,3)</f>
        <v>East Asia &amp; Pacific</v>
      </c>
      <c r="C170" t="s">
        <v>115</v>
      </c>
      <c r="D170">
        <v>25.65</v>
      </c>
      <c r="E170">
        <v>2011</v>
      </c>
    </row>
    <row r="171" spans="1:5" x14ac:dyDescent="0.2">
      <c r="A171" t="str" cm="1">
        <f t="array" ref="A171">_xlfn.XLOOKUP(C171,'Country Code &amp; Info'!B:B,'Country Code &amp; Info'!A:A, NA)</f>
        <v>SLE</v>
      </c>
      <c r="B171" t="str">
        <f>VLOOKUP(A171,'Country Code &amp; Info'!A:D,3)</f>
        <v>Sub-Saharan Africa</v>
      </c>
      <c r="C171" t="s">
        <v>113</v>
      </c>
      <c r="D171">
        <v>26.05</v>
      </c>
      <c r="E171">
        <v>2011</v>
      </c>
    </row>
    <row r="172" spans="1:5" x14ac:dyDescent="0.2">
      <c r="A172" t="str" cm="1">
        <f t="array" ref="A172">_xlfn.XLOOKUP(C172,'Country Code &amp; Info'!B:B,'Country Code &amp; Info'!A:A, NA)</f>
        <v>SLV</v>
      </c>
      <c r="B172" t="str">
        <f>VLOOKUP(A172,'Country Code &amp; Info'!A:D,3)</f>
        <v>Latin America &amp; Caribbean</v>
      </c>
      <c r="C172" t="s">
        <v>111</v>
      </c>
      <c r="D172">
        <v>24.45</v>
      </c>
      <c r="E172">
        <v>2011</v>
      </c>
    </row>
    <row r="173" spans="1:5" x14ac:dyDescent="0.2">
      <c r="A173" t="str" cm="1">
        <f t="array" ref="A173">_xlfn.XLOOKUP(C173,'Country Code &amp; Info'!B:B,'Country Code &amp; Info'!A:A, NA)</f>
        <v>SMR</v>
      </c>
      <c r="B173" t="str">
        <f>VLOOKUP(A173,'Country Code &amp; Info'!A:D,3)</f>
        <v>Europe &amp; Central Asia</v>
      </c>
      <c r="C173" t="s">
        <v>109</v>
      </c>
      <c r="D173">
        <v>11.85</v>
      </c>
      <c r="E173">
        <v>2011</v>
      </c>
    </row>
    <row r="174" spans="1:5" x14ac:dyDescent="0.2">
      <c r="A174" t="str" cm="1">
        <f t="array" ref="A174">_xlfn.XLOOKUP(C174,'Country Code &amp; Info'!B:B,'Country Code &amp; Info'!A:A, NA)</f>
        <v>SOM</v>
      </c>
      <c r="B174" t="str">
        <f>VLOOKUP(A174,'Country Code &amp; Info'!A:D,3)</f>
        <v>Sub-Saharan Africa</v>
      </c>
      <c r="C174" t="s">
        <v>107</v>
      </c>
      <c r="D174">
        <v>27.05</v>
      </c>
      <c r="E174">
        <v>2011</v>
      </c>
    </row>
    <row r="175" spans="1:5" x14ac:dyDescent="0.2">
      <c r="A175" t="str" cm="1">
        <f t="array" ref="A175">_xlfn.XLOOKUP(C175,'Country Code &amp; Info'!B:B,'Country Code &amp; Info'!A:A, NA)</f>
        <v>SRB</v>
      </c>
      <c r="B175" t="str">
        <f>VLOOKUP(A175,'Country Code &amp; Info'!A:D,3)</f>
        <v>Europe &amp; Central Asia</v>
      </c>
      <c r="C175" t="s">
        <v>105</v>
      </c>
      <c r="D175">
        <v>10.55</v>
      </c>
      <c r="E175">
        <v>2011</v>
      </c>
    </row>
    <row r="176" spans="1:5" x14ac:dyDescent="0.2">
      <c r="A176" t="str" cm="1">
        <f t="array" ref="A176">_xlfn.XLOOKUP(C176,'Country Code &amp; Info'!B:B,'Country Code &amp; Info'!A:A, NA)</f>
        <v>STP</v>
      </c>
      <c r="B176" t="str">
        <f>VLOOKUP(A176,'Country Code &amp; Info'!A:D,3)</f>
        <v>Sub-Saharan Africa</v>
      </c>
      <c r="C176" t="s">
        <v>95</v>
      </c>
      <c r="D176">
        <v>23.75</v>
      </c>
      <c r="E176">
        <v>2011</v>
      </c>
    </row>
    <row r="177" spans="1:5" x14ac:dyDescent="0.2">
      <c r="A177" t="str" cm="1">
        <f t="array" ref="A177">_xlfn.XLOOKUP(C177,'Country Code &amp; Info'!B:B,'Country Code &amp; Info'!A:A, NA)</f>
        <v>SUR</v>
      </c>
      <c r="B177" t="str">
        <f>VLOOKUP(A177,'Country Code &amp; Info'!A:D,3)</f>
        <v>Latin America &amp; Caribbean</v>
      </c>
      <c r="C177" t="s">
        <v>93</v>
      </c>
      <c r="D177">
        <v>25.7</v>
      </c>
      <c r="E177">
        <v>2011</v>
      </c>
    </row>
    <row r="178" spans="1:5" x14ac:dyDescent="0.2">
      <c r="A178" t="str" cm="1">
        <f t="array" ref="A178">_xlfn.XLOOKUP(C178,'Country Code &amp; Info'!B:B,'Country Code &amp; Info'!A:A, NA)</f>
        <v>SVK</v>
      </c>
      <c r="B178" t="str">
        <f>VLOOKUP(A178,'Country Code &amp; Info'!A:D,3)</f>
        <v>Europe &amp; Central Asia</v>
      </c>
      <c r="C178" t="s">
        <v>91</v>
      </c>
      <c r="D178">
        <v>6.8</v>
      </c>
      <c r="E178">
        <v>2011</v>
      </c>
    </row>
    <row r="179" spans="1:5" x14ac:dyDescent="0.2">
      <c r="A179" t="str" cm="1">
        <f t="array" ref="A179">_xlfn.XLOOKUP(C179,'Country Code &amp; Info'!B:B,'Country Code &amp; Info'!A:A, NA)</f>
        <v>SVN</v>
      </c>
      <c r="B179" t="str">
        <f>VLOOKUP(A179,'Country Code &amp; Info'!A:D,3)</f>
        <v>Europe &amp; Central Asia</v>
      </c>
      <c r="C179" t="s">
        <v>89</v>
      </c>
      <c r="D179">
        <v>8.9</v>
      </c>
      <c r="E179">
        <v>2011</v>
      </c>
    </row>
    <row r="180" spans="1:5" x14ac:dyDescent="0.2">
      <c r="A180" t="str" cm="1">
        <f t="array" ref="A180">_xlfn.XLOOKUP(C180,'Country Code &amp; Info'!B:B,'Country Code &amp; Info'!A:A, NA)</f>
        <v>SWE</v>
      </c>
      <c r="B180" t="str">
        <f>VLOOKUP(A180,'Country Code &amp; Info'!A:D,3)</f>
        <v>Europe &amp; Central Asia</v>
      </c>
      <c r="C180" t="s">
        <v>87</v>
      </c>
      <c r="D180">
        <v>2.1</v>
      </c>
      <c r="E180">
        <v>2011</v>
      </c>
    </row>
    <row r="181" spans="1:5" x14ac:dyDescent="0.2">
      <c r="A181" t="str" cm="1">
        <f t="array" ref="A181">_xlfn.XLOOKUP(C181,'Country Code &amp; Info'!B:B,'Country Code &amp; Info'!A:A, NA)</f>
        <v>SXM</v>
      </c>
      <c r="B181" t="str">
        <f>VLOOKUP(A181,'Country Code &amp; Info'!A:D,3)</f>
        <v>Latin America &amp; Caribbean</v>
      </c>
      <c r="C181" t="s">
        <v>83</v>
      </c>
      <c r="D181">
        <v>25.25</v>
      </c>
      <c r="E181">
        <v>2011</v>
      </c>
    </row>
    <row r="182" spans="1:5" x14ac:dyDescent="0.2">
      <c r="A182" t="str" cm="1">
        <f t="array" ref="A182">_xlfn.XLOOKUP(C182,'Country Code &amp; Info'!B:B,'Country Code &amp; Info'!A:A, NA)</f>
        <v>SYC</v>
      </c>
      <c r="B182" t="str">
        <f>VLOOKUP(A182,'Country Code &amp; Info'!A:D,3)</f>
        <v>Sub-Saharan Africa</v>
      </c>
      <c r="C182" t="s">
        <v>81</v>
      </c>
      <c r="D182">
        <v>27.15</v>
      </c>
      <c r="E182">
        <v>2011</v>
      </c>
    </row>
    <row r="183" spans="1:5" x14ac:dyDescent="0.2">
      <c r="A183" t="str" cm="1">
        <f t="array" ref="A183">_xlfn.XLOOKUP(C183,'Country Code &amp; Info'!B:B,'Country Code &amp; Info'!A:A, NA)</f>
        <v>SYR</v>
      </c>
      <c r="B183" t="str">
        <f>VLOOKUP(A183,'Country Code &amp; Info'!A:D,3)</f>
        <v>Middle East &amp; North Africa</v>
      </c>
      <c r="C183" t="s">
        <v>79</v>
      </c>
      <c r="D183">
        <v>17.75</v>
      </c>
      <c r="E183">
        <v>2011</v>
      </c>
    </row>
    <row r="184" spans="1:5" x14ac:dyDescent="0.2">
      <c r="A184" t="str" cm="1">
        <f t="array" ref="A184">_xlfn.XLOOKUP(C184,'Country Code &amp; Info'!B:B,'Country Code &amp; Info'!A:A, NA)</f>
        <v>TCA</v>
      </c>
      <c r="B184" t="str">
        <f>VLOOKUP(A184,'Country Code &amp; Info'!A:D,3)</f>
        <v>Latin America &amp; Caribbean</v>
      </c>
      <c r="C184" t="s">
        <v>77</v>
      </c>
      <c r="D184">
        <v>28</v>
      </c>
      <c r="E184">
        <v>2011</v>
      </c>
    </row>
    <row r="185" spans="1:5" x14ac:dyDescent="0.2">
      <c r="A185" t="str" cm="1">
        <f t="array" ref="A185">_xlfn.XLOOKUP(C185,'Country Code &amp; Info'!B:B,'Country Code &amp; Info'!A:A, NA)</f>
        <v>TCD</v>
      </c>
      <c r="B185" t="str">
        <f>VLOOKUP(A185,'Country Code &amp; Info'!A:D,3)</f>
        <v>Sub-Saharan Africa</v>
      </c>
      <c r="C185" t="s">
        <v>75</v>
      </c>
      <c r="D185">
        <v>26.55</v>
      </c>
      <c r="E185">
        <v>2011</v>
      </c>
    </row>
    <row r="186" spans="1:5" x14ac:dyDescent="0.2">
      <c r="A186" t="str" cm="1">
        <f t="array" ref="A186">_xlfn.XLOOKUP(C186,'Country Code &amp; Info'!B:B,'Country Code &amp; Info'!A:A, NA)</f>
        <v>TGO</v>
      </c>
      <c r="B186" t="str">
        <f>VLOOKUP(A186,'Country Code &amp; Info'!A:D,3)</f>
        <v>Sub-Saharan Africa</v>
      </c>
      <c r="C186" t="s">
        <v>69</v>
      </c>
      <c r="D186">
        <v>27.15</v>
      </c>
      <c r="E186">
        <v>2011</v>
      </c>
    </row>
    <row r="187" spans="1:5" x14ac:dyDescent="0.2">
      <c r="A187" t="str" cm="1">
        <f t="array" ref="A187">_xlfn.XLOOKUP(C187,'Country Code &amp; Info'!B:B,'Country Code &amp; Info'!A:A, NA)</f>
        <v>THA</v>
      </c>
      <c r="B187" t="str">
        <f>VLOOKUP(A187,'Country Code &amp; Info'!A:D,3)</f>
        <v>East Asia &amp; Pacific</v>
      </c>
      <c r="C187" t="s">
        <v>67</v>
      </c>
      <c r="D187">
        <v>26.3</v>
      </c>
      <c r="E187">
        <v>2011</v>
      </c>
    </row>
    <row r="188" spans="1:5" x14ac:dyDescent="0.2">
      <c r="A188" t="str" cm="1">
        <f t="array" ref="A188">_xlfn.XLOOKUP(C188,'Country Code &amp; Info'!B:B,'Country Code &amp; Info'!A:A, NA)</f>
        <v>TJK</v>
      </c>
      <c r="B188" t="str">
        <f>VLOOKUP(A188,'Country Code &amp; Info'!A:D,3)</f>
        <v>Europe &amp; Central Asia</v>
      </c>
      <c r="C188" t="s">
        <v>65</v>
      </c>
      <c r="D188">
        <v>2</v>
      </c>
      <c r="E188">
        <v>2011</v>
      </c>
    </row>
    <row r="189" spans="1:5" x14ac:dyDescent="0.2">
      <c r="A189" t="str" cm="1">
        <f t="array" ref="A189">_xlfn.XLOOKUP(C189,'Country Code &amp; Info'!B:B,'Country Code &amp; Info'!A:A, NA)</f>
        <v>TKM</v>
      </c>
      <c r="B189" t="str">
        <f>VLOOKUP(A189,'Country Code &amp; Info'!A:D,3)</f>
        <v>Europe &amp; Central Asia</v>
      </c>
      <c r="C189" t="s">
        <v>63</v>
      </c>
      <c r="D189">
        <v>15.1</v>
      </c>
      <c r="E189">
        <v>2011</v>
      </c>
    </row>
    <row r="190" spans="1:5" x14ac:dyDescent="0.2">
      <c r="A190" t="str" cm="1">
        <f t="array" ref="A190">_xlfn.XLOOKUP(C190,'Country Code &amp; Info'!B:B,'Country Code &amp; Info'!A:A, NA)</f>
        <v>TLS</v>
      </c>
      <c r="B190" t="str">
        <f>VLOOKUP(A190,'Country Code &amp; Info'!A:D,3)</f>
        <v>East Asia &amp; Pacific</v>
      </c>
      <c r="C190" t="s">
        <v>59</v>
      </c>
      <c r="D190">
        <v>25.25</v>
      </c>
      <c r="E190">
        <v>2011</v>
      </c>
    </row>
    <row r="191" spans="1:5" x14ac:dyDescent="0.2">
      <c r="A191" t="str" cm="1">
        <f t="array" ref="A191">_xlfn.XLOOKUP(C191,'Country Code &amp; Info'!B:B,'Country Code &amp; Info'!A:A, NA)</f>
        <v>TON</v>
      </c>
      <c r="B191" t="str">
        <f>VLOOKUP(A191,'Country Code &amp; Info'!A:D,3)</f>
        <v>East Asia &amp; Pacific</v>
      </c>
      <c r="C191" t="s">
        <v>55</v>
      </c>
      <c r="D191">
        <v>25.25</v>
      </c>
      <c r="E191">
        <v>2011</v>
      </c>
    </row>
    <row r="192" spans="1:5" x14ac:dyDescent="0.2">
      <c r="A192" t="str" cm="1">
        <f t="array" ref="A192">_xlfn.XLOOKUP(C192,'Country Code &amp; Info'!B:B,'Country Code &amp; Info'!A:A, NA)</f>
        <v>TTO</v>
      </c>
      <c r="B192" t="str">
        <f>VLOOKUP(A192,'Country Code &amp; Info'!A:D,3)</f>
        <v>Latin America &amp; Caribbean</v>
      </c>
      <c r="C192" t="s">
        <v>49</v>
      </c>
      <c r="D192">
        <v>25.75</v>
      </c>
      <c r="E192">
        <v>2011</v>
      </c>
    </row>
    <row r="193" spans="1:5" x14ac:dyDescent="0.2">
      <c r="A193" t="str" cm="1">
        <f t="array" ref="A193">_xlfn.XLOOKUP(C193,'Country Code &amp; Info'!B:B,'Country Code &amp; Info'!A:A, NA)</f>
        <v>TUN</v>
      </c>
      <c r="B193" t="str">
        <f>VLOOKUP(A193,'Country Code &amp; Info'!A:D,3)</f>
        <v>Middle East &amp; North Africa</v>
      </c>
      <c r="C193" t="s">
        <v>47</v>
      </c>
      <c r="D193">
        <v>19.2</v>
      </c>
      <c r="E193">
        <v>2011</v>
      </c>
    </row>
    <row r="194" spans="1:5" x14ac:dyDescent="0.2">
      <c r="A194" t="str" cm="1">
        <f t="array" ref="A194">_xlfn.XLOOKUP(C194,'Country Code &amp; Info'!B:B,'Country Code &amp; Info'!A:A, NA)</f>
        <v>TUR</v>
      </c>
      <c r="B194" t="str">
        <f>VLOOKUP(A194,'Country Code &amp; Info'!A:D,3)</f>
        <v>Europe &amp; Central Asia</v>
      </c>
      <c r="C194" t="s">
        <v>45</v>
      </c>
      <c r="D194">
        <v>11.1</v>
      </c>
      <c r="E194">
        <v>2011</v>
      </c>
    </row>
    <row r="195" spans="1:5" x14ac:dyDescent="0.2">
      <c r="A195" t="str" cm="1">
        <f t="array" ref="A195">_xlfn.XLOOKUP(C195,'Country Code &amp; Info'!B:B,'Country Code &amp; Info'!A:A, NA)</f>
        <v>TUV</v>
      </c>
      <c r="B195" t="str">
        <f>VLOOKUP(A195,'Country Code &amp; Info'!A:D,3)</f>
        <v>East Asia &amp; Pacific</v>
      </c>
      <c r="C195" t="s">
        <v>43</v>
      </c>
      <c r="D195">
        <v>28</v>
      </c>
      <c r="E195">
        <v>2011</v>
      </c>
    </row>
    <row r="196" spans="1:5" x14ac:dyDescent="0.2">
      <c r="A196" t="str" cm="1">
        <f t="array" ref="A196">_xlfn.XLOOKUP(C196,'Country Code &amp; Info'!B:B,'Country Code &amp; Info'!A:A, NA)</f>
        <v>TZA</v>
      </c>
      <c r="B196" t="str">
        <f>VLOOKUP(A196,'Country Code &amp; Info'!A:D,3)</f>
        <v>Sub-Saharan Africa</v>
      </c>
      <c r="C196" t="s">
        <v>41</v>
      </c>
      <c r="D196">
        <v>22.35</v>
      </c>
      <c r="E196">
        <v>2011</v>
      </c>
    </row>
    <row r="197" spans="1:5" x14ac:dyDescent="0.2">
      <c r="A197" t="str" cm="1">
        <f t="array" ref="A197">_xlfn.XLOOKUP(C197,'Country Code &amp; Info'!B:B,'Country Code &amp; Info'!A:A, NA)</f>
        <v>UGA</v>
      </c>
      <c r="B197" t="str">
        <f>VLOOKUP(A197,'Country Code &amp; Info'!A:D,3)</f>
        <v>Sub-Saharan Africa</v>
      </c>
      <c r="C197" t="s">
        <v>39</v>
      </c>
      <c r="D197">
        <v>22.8</v>
      </c>
      <c r="E197">
        <v>2011</v>
      </c>
    </row>
    <row r="198" spans="1:5" x14ac:dyDescent="0.2">
      <c r="A198" t="str" cm="1">
        <f t="array" ref="A198">_xlfn.XLOOKUP(C198,'Country Code &amp; Info'!B:B,'Country Code &amp; Info'!A:A, NA)</f>
        <v>UKR</v>
      </c>
      <c r="B198" t="str">
        <f>VLOOKUP(A198,'Country Code &amp; Info'!A:D,3)</f>
        <v>Europe &amp; Central Asia</v>
      </c>
      <c r="C198" t="s">
        <v>37</v>
      </c>
      <c r="D198">
        <v>8.3000000000000007</v>
      </c>
      <c r="E198">
        <v>2011</v>
      </c>
    </row>
    <row r="199" spans="1:5" x14ac:dyDescent="0.2">
      <c r="A199" t="str" cm="1">
        <f t="array" ref="A199">_xlfn.XLOOKUP(C199,'Country Code &amp; Info'!B:B,'Country Code &amp; Info'!A:A, NA)</f>
        <v>URY</v>
      </c>
      <c r="B199" t="str">
        <f>VLOOKUP(A199,'Country Code &amp; Info'!A:D,3)</f>
        <v>Latin America &amp; Caribbean</v>
      </c>
      <c r="C199" t="s">
        <v>33</v>
      </c>
      <c r="D199">
        <v>17.55</v>
      </c>
      <c r="E199">
        <v>2011</v>
      </c>
    </row>
    <row r="200" spans="1:5" x14ac:dyDescent="0.2">
      <c r="A200" t="str" cm="1">
        <f t="array" ref="A200">_xlfn.XLOOKUP(C200,'Country Code &amp; Info'!B:B,'Country Code &amp; Info'!A:A, NA)</f>
        <v>USA</v>
      </c>
      <c r="B200" t="str">
        <f>VLOOKUP(A200,'Country Code &amp; Info'!A:D,3)</f>
        <v>North America</v>
      </c>
      <c r="C200" t="s">
        <v>31</v>
      </c>
      <c r="D200">
        <v>8.5500000000000007</v>
      </c>
      <c r="E200">
        <v>2011</v>
      </c>
    </row>
    <row r="201" spans="1:5" x14ac:dyDescent="0.2">
      <c r="A201" t="str" cm="1">
        <f t="array" ref="A201">_xlfn.XLOOKUP(C201,'Country Code &amp; Info'!B:B,'Country Code &amp; Info'!A:A, NA)</f>
        <v>UZB</v>
      </c>
      <c r="B201" t="str">
        <f>VLOOKUP(A201,'Country Code &amp; Info'!A:D,3)</f>
        <v>Europe &amp; Central Asia</v>
      </c>
      <c r="C201" t="s">
        <v>29</v>
      </c>
      <c r="D201">
        <v>12.05</v>
      </c>
      <c r="E201">
        <v>2011</v>
      </c>
    </row>
    <row r="202" spans="1:5" x14ac:dyDescent="0.2">
      <c r="A202" t="str" cm="1">
        <f t="array" ref="A202">_xlfn.XLOOKUP(C202,'Country Code &amp; Info'!B:B,'Country Code &amp; Info'!A:A, NA)</f>
        <v>VCT</v>
      </c>
      <c r="B202" t="str">
        <f>VLOOKUP(A202,'Country Code &amp; Info'!A:D,3)</f>
        <v>Latin America &amp; Caribbean</v>
      </c>
      <c r="C202" t="s">
        <v>27</v>
      </c>
      <c r="D202">
        <v>26.8</v>
      </c>
      <c r="E202">
        <v>2011</v>
      </c>
    </row>
    <row r="203" spans="1:5" x14ac:dyDescent="0.2">
      <c r="A203" t="str" cm="1">
        <f t="array" ref="A203">_xlfn.XLOOKUP(C203,'Country Code &amp; Info'!B:B,'Country Code &amp; Info'!A:A, NA)</f>
        <v>VEN</v>
      </c>
      <c r="B203" t="str">
        <f>VLOOKUP(A203,'Country Code &amp; Info'!A:D,3)</f>
        <v>Latin America &amp; Caribbean</v>
      </c>
      <c r="C203" t="s">
        <v>25</v>
      </c>
      <c r="D203">
        <v>25.35</v>
      </c>
      <c r="E203">
        <v>2011</v>
      </c>
    </row>
    <row r="204" spans="1:5" x14ac:dyDescent="0.2">
      <c r="A204" t="str" cm="1">
        <f t="array" ref="A204">_xlfn.XLOOKUP(C204,'Country Code &amp; Info'!B:B,'Country Code &amp; Info'!A:A, NA)</f>
        <v>VIR</v>
      </c>
      <c r="B204" t="str">
        <f>VLOOKUP(A204,'Country Code &amp; Info'!A:D,3)</f>
        <v>Latin America &amp; Caribbean</v>
      </c>
      <c r="C204" t="s">
        <v>21</v>
      </c>
      <c r="D204">
        <v>25.6</v>
      </c>
      <c r="E204">
        <v>2011</v>
      </c>
    </row>
    <row r="205" spans="1:5" x14ac:dyDescent="0.2">
      <c r="A205" t="str" cm="1">
        <f t="array" ref="A205">_xlfn.XLOOKUP(C205,'Country Code &amp; Info'!B:B,'Country Code &amp; Info'!A:A, NA)</f>
        <v>VNM</v>
      </c>
      <c r="B205" t="str">
        <f>VLOOKUP(A205,'Country Code &amp; Info'!A:D,3)</f>
        <v>East Asia &amp; Pacific</v>
      </c>
      <c r="C205" t="s">
        <v>19</v>
      </c>
      <c r="D205">
        <v>24.45</v>
      </c>
      <c r="E205">
        <v>2011</v>
      </c>
    </row>
    <row r="206" spans="1:5" x14ac:dyDescent="0.2">
      <c r="A206" t="str" cm="1">
        <f t="array" ref="A206">_xlfn.XLOOKUP(C206,'Country Code &amp; Info'!B:B,'Country Code &amp; Info'!A:A, NA)</f>
        <v>VUT</v>
      </c>
      <c r="B206" t="str">
        <f>VLOOKUP(A206,'Country Code &amp; Info'!A:D,3)</f>
        <v>East Asia &amp; Pacific</v>
      </c>
      <c r="C206" t="s">
        <v>17</v>
      </c>
      <c r="D206">
        <v>23.95</v>
      </c>
      <c r="E206">
        <v>2011</v>
      </c>
    </row>
    <row r="207" spans="1:5" x14ac:dyDescent="0.2">
      <c r="A207" t="str" cm="1">
        <f t="array" ref="A207">_xlfn.XLOOKUP(C207,'Country Code &amp; Info'!B:B,'Country Code &amp; Info'!A:A, NA)</f>
        <v>WSM</v>
      </c>
      <c r="B207" t="str">
        <f>VLOOKUP(A207,'Country Code &amp; Info'!A:D,3)</f>
        <v>East Asia &amp; Pacific</v>
      </c>
      <c r="C207" t="s">
        <v>13</v>
      </c>
      <c r="D207">
        <v>26.7</v>
      </c>
      <c r="E207">
        <v>2011</v>
      </c>
    </row>
    <row r="208" spans="1:5" x14ac:dyDescent="0.2">
      <c r="A208" t="str" cm="1">
        <f t="array" ref="A208">_xlfn.XLOOKUP(C208,'Country Code &amp; Info'!B:B,'Country Code &amp; Info'!A:A, NA)</f>
        <v>YEM</v>
      </c>
      <c r="B208" t="str">
        <f>VLOOKUP(A208,'Country Code &amp; Info'!A:D,3)</f>
        <v>Middle East &amp; North Africa</v>
      </c>
      <c r="C208" t="s">
        <v>9</v>
      </c>
      <c r="D208">
        <v>23.85</v>
      </c>
      <c r="E208">
        <v>2011</v>
      </c>
    </row>
    <row r="209" spans="1:5" x14ac:dyDescent="0.2">
      <c r="A209" t="str" cm="1">
        <f t="array" ref="A209">_xlfn.XLOOKUP(C209,'Country Code &amp; Info'!B:B,'Country Code &amp; Info'!A:A, NA)</f>
        <v>ZAF</v>
      </c>
      <c r="B209" t="str">
        <f>VLOOKUP(A209,'Country Code &amp; Info'!A:D,3)</f>
        <v>Sub-Saharan Africa</v>
      </c>
      <c r="C209" t="s">
        <v>7</v>
      </c>
      <c r="D209">
        <v>17.75</v>
      </c>
      <c r="E209">
        <v>2011</v>
      </c>
    </row>
    <row r="210" spans="1:5" x14ac:dyDescent="0.2">
      <c r="A210" t="str" cm="1">
        <f t="array" ref="A210">_xlfn.XLOOKUP(C210,'Country Code &amp; Info'!B:B,'Country Code &amp; Info'!A:A, NA)</f>
        <v>ZMB</v>
      </c>
      <c r="B210" t="str">
        <f>VLOOKUP(A210,'Country Code &amp; Info'!A:D,3)</f>
        <v>Sub-Saharan Africa</v>
      </c>
      <c r="C210" t="s">
        <v>5</v>
      </c>
      <c r="D210">
        <v>21.4</v>
      </c>
      <c r="E210">
        <v>2011</v>
      </c>
    </row>
    <row r="211" spans="1:5" x14ac:dyDescent="0.2">
      <c r="A211" t="str" cm="1">
        <f t="array" ref="A211">_xlfn.XLOOKUP(C211,'Country Code &amp; Info'!B:B,'Country Code &amp; Info'!A:A, NA)</f>
        <v>ZWE</v>
      </c>
      <c r="B211" t="str">
        <f>VLOOKUP(A211,'Country Code &amp; Info'!A:D,3)</f>
        <v>Sub-Saharan Africa</v>
      </c>
      <c r="C211" t="s">
        <v>3</v>
      </c>
      <c r="D211">
        <v>21</v>
      </c>
      <c r="E211">
        <v>2011</v>
      </c>
    </row>
    <row r="212" spans="1:5" x14ac:dyDescent="0.2">
      <c r="A212" s="20" t="e" cm="1">
        <f t="array" ref="A212">_xlfn.XLOOKUP(C212,'Country Code &amp; Info'!B:B,'Country Code &amp; Info'!A:A, NA)</f>
        <v>#NAME?</v>
      </c>
      <c r="B212" s="20" t="e">
        <f>VLOOKUP(A212,'Country Code &amp; Info'!A:D,3)</f>
        <v>#NAME?</v>
      </c>
      <c r="C212" s="20" t="s">
        <v>715</v>
      </c>
      <c r="D212" s="20">
        <v>21.4</v>
      </c>
      <c r="E212" s="20">
        <v>2011</v>
      </c>
    </row>
  </sheetData>
  <mergeCells count="1">
    <mergeCell ref="G1:G10"/>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Sheet1</vt:lpstr>
      <vt:lpstr>GDP_by_Country_0622</vt:lpstr>
      <vt:lpstr>Berkeley Earth Temp</vt:lpstr>
      <vt:lpstr>Hist-ghg-emissions</vt:lpstr>
      <vt:lpstr>Country Code &amp; Info</vt:lpstr>
      <vt:lpstr>Historical GDP</vt:lpstr>
      <vt:lpstr>GDP Pred 2060 Pivot</vt:lpstr>
      <vt:lpstr>GDP Pred - 2060</vt:lpstr>
      <vt:lpstr>1961-1990 Temp</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Hanzhe HUANG</dc:creator>
  <cp:lastModifiedBy>Hanzhe HUANG</cp:lastModifiedBy>
  <dcterms:created xsi:type="dcterms:W3CDTF">2021-06-22T13:31:41Z</dcterms:created>
  <dcterms:modified xsi:type="dcterms:W3CDTF">2021-07-31T16:05:31Z</dcterms:modified>
</cp:coreProperties>
</file>