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6E238709-EBBB-0748-8FBC-2292FB69908E}" xr6:coauthVersionLast="47" xr6:coauthVersionMax="47" xr10:uidLastSave="{00000000-0000-0000-0000-000000000000}"/>
  <bookViews>
    <workbookView xWindow="28800" yWindow="-14460" windowWidth="28800" windowHeight="16520" activeTab="1" xr2:uid="{E7501E9B-5EAD-0F40-9BDC-5E2A9F6D3DA5}"/>
  </bookViews>
  <sheets>
    <sheet name="Sheet1" sheetId="13" r:id="rId1"/>
    <sheet name="GDP_by_Country_0622" sheetId="1" r:id="rId2"/>
    <sheet name="Berkeley Earth Temp" sheetId="12" r:id="rId3"/>
    <sheet name="1961-1990 Temp" sheetId="8" r:id="rId4"/>
    <sheet name="Hist-ghg-emissions" sheetId="11" r:id="rId5"/>
    <sheet name="Country Code &amp; Info" sheetId="3" r:id="rId6"/>
    <sheet name="Historical GDP" sheetId="2" r:id="rId7"/>
    <sheet name="GDP Pred 2060 Pivot" sheetId="5" r:id="rId8"/>
    <sheet name="GDP Pred - 2060" sheetId="4" r:id="rId9"/>
  </sheets>
  <externalReferences>
    <externalReference r:id="rId10"/>
  </externalReferences>
  <definedNames>
    <definedName name="_xlnm._FilterDatabase" localSheetId="4" hidden="1">'Hist-ghg-emissions'!$A$1:$AH$1</definedName>
  </definedNames>
  <calcPr calcId="191029"/>
  <pivotCaches>
    <pivotCache cacheId="3" r:id="rId11"/>
    <pivotCache cacheId="4" r:id="rId12"/>
    <pivotCache cacheId="5"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13" l="1"/>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3" i="13"/>
  <c r="L4" i="13"/>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G2" i="1"/>
  <c r="J2" i="1"/>
  <c r="L2" i="1"/>
  <c r="L3" i="1"/>
  <c r="L4" i="1"/>
  <c r="L5" i="1"/>
  <c r="L6" i="1"/>
  <c r="L7" i="1"/>
  <c r="L9" i="1"/>
  <c r="L10" i="1"/>
  <c r="L11" i="1"/>
  <c r="L12" i="1"/>
  <c r="L13" i="1"/>
  <c r="L15" i="1"/>
  <c r="L17" i="1"/>
  <c r="L18" i="1"/>
  <c r="L19" i="1"/>
  <c r="L14" i="1"/>
  <c r="L21" i="1"/>
  <c r="L22" i="1"/>
  <c r="L26" i="1"/>
  <c r="L24" i="1"/>
  <c r="L23" i="1"/>
  <c r="L25" i="1"/>
  <c r="L27" i="1"/>
  <c r="L28" i="1"/>
  <c r="L29" i="1"/>
  <c r="L30" i="1"/>
  <c r="L33" i="1"/>
  <c r="L31" i="1"/>
  <c r="L32" i="1"/>
  <c r="L34" i="1"/>
  <c r="L35" i="1"/>
  <c r="L37" i="1"/>
  <c r="L36" i="1"/>
  <c r="L38" i="1"/>
  <c r="L39" i="1"/>
  <c r="L40" i="1"/>
  <c r="L41" i="1"/>
  <c r="L42" i="1"/>
  <c r="L43" i="1"/>
  <c r="L47" i="1"/>
  <c r="L16" i="1"/>
  <c r="L44" i="1"/>
  <c r="L8" i="1"/>
  <c r="L45" i="1"/>
  <c r="L20" i="1"/>
  <c r="L46" i="1"/>
  <c r="M2" i="1"/>
  <c r="N2" i="1" s="1"/>
  <c r="M3" i="1"/>
  <c r="N3" i="1" s="1"/>
  <c r="M4" i="1"/>
  <c r="N4" i="1" s="1"/>
  <c r="M5" i="1"/>
  <c r="N5" i="1" s="1"/>
  <c r="M6" i="1"/>
  <c r="N6" i="1" s="1"/>
  <c r="M7" i="1"/>
  <c r="N7" i="1" s="1"/>
  <c r="M9" i="1"/>
  <c r="N9" i="1" s="1"/>
  <c r="M10" i="1"/>
  <c r="N10" i="1" s="1"/>
  <c r="M11" i="1"/>
  <c r="N11" i="1" s="1"/>
  <c r="M12" i="1"/>
  <c r="N12" i="1" s="1"/>
  <c r="M13" i="1"/>
  <c r="N13" i="1" s="1"/>
  <c r="M15" i="1"/>
  <c r="N15" i="1" s="1"/>
  <c r="M17" i="1"/>
  <c r="N17" i="1" s="1"/>
  <c r="M18" i="1"/>
  <c r="N18" i="1" s="1"/>
  <c r="M19" i="1"/>
  <c r="N19" i="1" s="1"/>
  <c r="M14" i="1"/>
  <c r="N14" i="1" s="1"/>
  <c r="M21" i="1"/>
  <c r="N21" i="1" s="1"/>
  <c r="M22" i="1"/>
  <c r="N22" i="1" s="1"/>
  <c r="M26" i="1"/>
  <c r="N26" i="1" s="1"/>
  <c r="M24" i="1"/>
  <c r="N24" i="1" s="1"/>
  <c r="M23" i="1"/>
  <c r="N23" i="1" s="1"/>
  <c r="M25" i="1"/>
  <c r="N25" i="1" s="1"/>
  <c r="M27" i="1"/>
  <c r="N27" i="1" s="1"/>
  <c r="M28" i="1"/>
  <c r="N28" i="1" s="1"/>
  <c r="M29" i="1"/>
  <c r="N29" i="1" s="1"/>
  <c r="M30" i="1"/>
  <c r="N30" i="1" s="1"/>
  <c r="M33" i="1"/>
  <c r="N33" i="1" s="1"/>
  <c r="M31" i="1"/>
  <c r="N31" i="1" s="1"/>
  <c r="M32" i="1"/>
  <c r="N32" i="1" s="1"/>
  <c r="M34" i="1"/>
  <c r="N34" i="1" s="1"/>
  <c r="M35" i="1"/>
  <c r="N35" i="1" s="1"/>
  <c r="M37" i="1"/>
  <c r="N37" i="1" s="1"/>
  <c r="M36" i="1"/>
  <c r="N36" i="1" s="1"/>
  <c r="M38" i="1"/>
  <c r="N38" i="1" s="1"/>
  <c r="M39" i="1"/>
  <c r="N39" i="1" s="1"/>
  <c r="M40" i="1"/>
  <c r="N40" i="1" s="1"/>
  <c r="M41" i="1"/>
  <c r="N41" i="1" s="1"/>
  <c r="M42" i="1"/>
  <c r="N42" i="1" s="1"/>
  <c r="M43" i="1"/>
  <c r="N43" i="1" s="1"/>
  <c r="M47" i="1"/>
  <c r="N47" i="1" s="1"/>
  <c r="M16" i="1"/>
  <c r="N16" i="1" s="1"/>
  <c r="M44" i="1"/>
  <c r="N44" i="1" s="1"/>
  <c r="M8" i="1"/>
  <c r="N8" i="1" s="1"/>
  <c r="M45" i="1"/>
  <c r="N45" i="1" s="1"/>
  <c r="M20" i="1"/>
  <c r="N20" i="1" s="1"/>
  <c r="M46" i="1"/>
  <c r="N46" i="1" s="1"/>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3" i="13"/>
  <c r="F3" i="1"/>
  <c r="H4" i="1"/>
  <c r="K4" i="1" s="1"/>
  <c r="H5" i="1"/>
  <c r="K5" i="1" s="1"/>
  <c r="H7" i="1"/>
  <c r="K7" i="1" s="1"/>
  <c r="H13" i="1"/>
  <c r="K13" i="1" s="1"/>
  <c r="H15" i="1"/>
  <c r="K15" i="1" s="1"/>
  <c r="H18" i="1"/>
  <c r="K18" i="1" s="1"/>
  <c r="H19" i="1"/>
  <c r="K19" i="1" s="1"/>
  <c r="H14" i="1"/>
  <c r="K14" i="1" s="1"/>
  <c r="H21" i="1"/>
  <c r="K21" i="1" s="1"/>
  <c r="H22" i="1"/>
  <c r="K22" i="1" s="1"/>
  <c r="H26" i="1"/>
  <c r="K26" i="1" s="1"/>
  <c r="H25" i="1"/>
  <c r="K25" i="1" s="1"/>
  <c r="H28" i="1"/>
  <c r="K28" i="1" s="1"/>
  <c r="H29" i="1"/>
  <c r="K29" i="1" s="1"/>
  <c r="H30" i="1"/>
  <c r="K30" i="1" s="1"/>
  <c r="H32" i="1"/>
  <c r="K32" i="1" s="1"/>
  <c r="H34" i="1"/>
  <c r="K34" i="1" s="1"/>
  <c r="H35" i="1"/>
  <c r="K35" i="1" s="1"/>
  <c r="H37" i="1"/>
  <c r="K37" i="1" s="1"/>
  <c r="H36" i="1"/>
  <c r="K36" i="1" s="1"/>
  <c r="H38" i="1"/>
  <c r="K38" i="1" s="1"/>
  <c r="H39" i="1"/>
  <c r="K39" i="1" s="1"/>
  <c r="H42" i="1"/>
  <c r="K42" i="1" s="1"/>
  <c r="H16" i="1"/>
  <c r="K16" i="1" s="1"/>
  <c r="H44" i="1"/>
  <c r="K44" i="1" s="1"/>
  <c r="H8" i="1"/>
  <c r="K8" i="1" s="1"/>
  <c r="H45" i="1"/>
  <c r="K45" i="1" s="1"/>
  <c r="H20" i="1"/>
  <c r="K20" i="1" s="1"/>
  <c r="H46" i="1"/>
  <c r="K46" i="1" s="1"/>
  <c r="H6" i="1"/>
  <c r="K6" i="1" s="1"/>
  <c r="H9" i="1"/>
  <c r="K9" i="1" s="1"/>
  <c r="H10" i="1"/>
  <c r="K10" i="1" s="1"/>
  <c r="H17" i="1"/>
  <c r="K17" i="1" s="1"/>
  <c r="H24" i="1"/>
  <c r="K24" i="1" s="1"/>
  <c r="H23" i="1"/>
  <c r="K23" i="1" s="1"/>
  <c r="H27" i="1"/>
  <c r="K27" i="1" s="1"/>
  <c r="H40" i="1"/>
  <c r="K40" i="1" s="1"/>
  <c r="H43" i="1"/>
  <c r="K43" i="1" s="1"/>
  <c r="H47" i="1"/>
  <c r="K47" i="1" s="1"/>
  <c r="H2" i="1"/>
  <c r="K2" i="1" s="1"/>
  <c r="H11" i="1"/>
  <c r="K11" i="1" s="1"/>
  <c r="H12" i="1"/>
  <c r="K12" i="1" s="1"/>
  <c r="H33" i="1"/>
  <c r="K33" i="1" s="1"/>
  <c r="H31" i="1"/>
  <c r="K31" i="1" s="1"/>
  <c r="H41" i="1"/>
  <c r="K41" i="1" s="1"/>
  <c r="H3" i="1"/>
  <c r="K3" i="1" s="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Q4" i="12"/>
  <c r="P4" i="12"/>
  <c r="G4" i="12"/>
  <c r="A4" i="12"/>
  <c r="Q3" i="12"/>
  <c r="P3" i="12"/>
  <c r="G3" i="12"/>
  <c r="A3" i="12"/>
  <c r="Q2" i="12"/>
  <c r="P2" i="12"/>
  <c r="G2" i="12"/>
  <c r="A2" i="12"/>
  <c r="R44" i="12" s="1"/>
  <c r="I12" i="1"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3" i="5"/>
  <c r="E4" i="1"/>
  <c r="E5" i="1"/>
  <c r="E7" i="1"/>
  <c r="E13" i="1"/>
  <c r="E15" i="1"/>
  <c r="E18" i="1"/>
  <c r="E19" i="1"/>
  <c r="E14" i="1"/>
  <c r="E21" i="1"/>
  <c r="E22" i="1"/>
  <c r="E26" i="1"/>
  <c r="E25" i="1"/>
  <c r="E28" i="1"/>
  <c r="E29" i="1"/>
  <c r="E30" i="1"/>
  <c r="E32" i="1"/>
  <c r="E34" i="1"/>
  <c r="E35" i="1"/>
  <c r="E37" i="1"/>
  <c r="E36" i="1"/>
  <c r="E38" i="1"/>
  <c r="E39" i="1"/>
  <c r="E42" i="1"/>
  <c r="E16" i="1"/>
  <c r="E44" i="1"/>
  <c r="E8" i="1"/>
  <c r="E45" i="1"/>
  <c r="E20" i="1"/>
  <c r="E46" i="1"/>
  <c r="E6" i="1"/>
  <c r="E9" i="1"/>
  <c r="E10" i="1"/>
  <c r="E17" i="1"/>
  <c r="E24" i="1"/>
  <c r="E23" i="1"/>
  <c r="E27" i="1"/>
  <c r="E40" i="1"/>
  <c r="E43" i="1"/>
  <c r="E47" i="1"/>
  <c r="E2" i="1"/>
  <c r="E11" i="1"/>
  <c r="E12" i="1"/>
  <c r="E33" i="1"/>
  <c r="E31" i="1"/>
  <c r="E41" i="1"/>
  <c r="E3" i="1"/>
  <c r="A3" i="11"/>
  <c r="C3" i="11" s="1"/>
  <c r="A4" i="11"/>
  <c r="C4" i="11" s="1"/>
  <c r="A5" i="11"/>
  <c r="C5" i="11" s="1"/>
  <c r="A6" i="11"/>
  <c r="C6" i="11" s="1"/>
  <c r="A7" i="11"/>
  <c r="C7" i="11" s="1"/>
  <c r="A8" i="11"/>
  <c r="C8" i="11" s="1"/>
  <c r="A9" i="11"/>
  <c r="C9" i="11" s="1"/>
  <c r="A10" i="11"/>
  <c r="C10" i="11" s="1"/>
  <c r="A11" i="11"/>
  <c r="C11" i="11" s="1"/>
  <c r="A12" i="11"/>
  <c r="C12" i="11" s="1"/>
  <c r="A13" i="11"/>
  <c r="C13" i="11" s="1"/>
  <c r="A14" i="11"/>
  <c r="C14" i="11" s="1"/>
  <c r="A15" i="11"/>
  <c r="C15" i="11" s="1"/>
  <c r="A16" i="11"/>
  <c r="C16" i="11" s="1"/>
  <c r="A17" i="11"/>
  <c r="C17" i="11" s="1"/>
  <c r="A18" i="11"/>
  <c r="C18" i="11" s="1"/>
  <c r="A19" i="11"/>
  <c r="C19" i="11" s="1"/>
  <c r="A20" i="11"/>
  <c r="C20" i="11" s="1"/>
  <c r="A21" i="11"/>
  <c r="C21" i="11" s="1"/>
  <c r="A22" i="11"/>
  <c r="C22" i="11" s="1"/>
  <c r="A23" i="11"/>
  <c r="C23" i="11" s="1"/>
  <c r="A24" i="11"/>
  <c r="C24" i="11" s="1"/>
  <c r="A25" i="11"/>
  <c r="C25" i="11" s="1"/>
  <c r="A26" i="11"/>
  <c r="C26" i="11" s="1"/>
  <c r="A27" i="11"/>
  <c r="C27" i="11" s="1"/>
  <c r="A28" i="11"/>
  <c r="C28" i="11" s="1"/>
  <c r="A29" i="11"/>
  <c r="C29" i="11" s="1"/>
  <c r="A30" i="11"/>
  <c r="C30" i="11" s="1"/>
  <c r="A31" i="11"/>
  <c r="C31" i="11" s="1"/>
  <c r="A32" i="11"/>
  <c r="C32" i="11" s="1"/>
  <c r="A33" i="11"/>
  <c r="C33" i="11" s="1"/>
  <c r="A34" i="11"/>
  <c r="C34" i="11" s="1"/>
  <c r="A35" i="11"/>
  <c r="C35" i="11" s="1"/>
  <c r="A36" i="11"/>
  <c r="C36" i="11" s="1"/>
  <c r="A37" i="11"/>
  <c r="C37" i="11" s="1"/>
  <c r="A38" i="11"/>
  <c r="C38" i="11" s="1"/>
  <c r="A39" i="11"/>
  <c r="C39" i="11" s="1"/>
  <c r="A40" i="11"/>
  <c r="C40" i="11" s="1"/>
  <c r="A41" i="11"/>
  <c r="C41" i="11" s="1"/>
  <c r="A42" i="11"/>
  <c r="C42" i="11" s="1"/>
  <c r="A43" i="11"/>
  <c r="C43" i="11" s="1"/>
  <c r="A44" i="11"/>
  <c r="C44" i="11" s="1"/>
  <c r="A45" i="11"/>
  <c r="C45" i="11" s="1"/>
  <c r="A46" i="11"/>
  <c r="C46" i="11" s="1"/>
  <c r="A47" i="11"/>
  <c r="C47" i="11" s="1"/>
  <c r="A48" i="11"/>
  <c r="C48" i="11" s="1"/>
  <c r="A49" i="11"/>
  <c r="C49" i="11" s="1"/>
  <c r="A50" i="11"/>
  <c r="C50" i="11" s="1"/>
  <c r="A51" i="11"/>
  <c r="C51" i="11" s="1"/>
  <c r="A52" i="11"/>
  <c r="C52" i="11" s="1"/>
  <c r="A53" i="11"/>
  <c r="C53" i="11" s="1"/>
  <c r="A54" i="11"/>
  <c r="C54" i="11" s="1"/>
  <c r="A55" i="11"/>
  <c r="C55" i="11" s="1"/>
  <c r="A56" i="11"/>
  <c r="C56" i="11" s="1"/>
  <c r="A57" i="11"/>
  <c r="C57" i="11" s="1"/>
  <c r="A58" i="11"/>
  <c r="C58" i="11" s="1"/>
  <c r="A59" i="11"/>
  <c r="C59" i="11" s="1"/>
  <c r="A60" i="11"/>
  <c r="C60" i="11" s="1"/>
  <c r="A61" i="11"/>
  <c r="C61" i="11" s="1"/>
  <c r="A62" i="11"/>
  <c r="C62" i="11" s="1"/>
  <c r="A63" i="11"/>
  <c r="C63" i="11" s="1"/>
  <c r="A64" i="11"/>
  <c r="C64" i="11" s="1"/>
  <c r="A65" i="11"/>
  <c r="C65" i="11" s="1"/>
  <c r="A66" i="11"/>
  <c r="C66" i="11" s="1"/>
  <c r="A67" i="11"/>
  <c r="C67" i="11" s="1"/>
  <c r="A68" i="11"/>
  <c r="C68" i="11" s="1"/>
  <c r="A69" i="11"/>
  <c r="C69" i="11" s="1"/>
  <c r="A70" i="11"/>
  <c r="C70" i="11" s="1"/>
  <c r="A71" i="11"/>
  <c r="C71" i="11" s="1"/>
  <c r="A72" i="11"/>
  <c r="C72" i="11" s="1"/>
  <c r="A73" i="11"/>
  <c r="C73" i="11" s="1"/>
  <c r="A74" i="11"/>
  <c r="C74" i="11" s="1"/>
  <c r="A75" i="11"/>
  <c r="C75" i="11" s="1"/>
  <c r="A76" i="11"/>
  <c r="C76" i="11" s="1"/>
  <c r="A77" i="11"/>
  <c r="C77" i="11" s="1"/>
  <c r="A78" i="11"/>
  <c r="C78" i="11" s="1"/>
  <c r="A79" i="11"/>
  <c r="C79" i="11" s="1"/>
  <c r="A80" i="11"/>
  <c r="C80" i="11" s="1"/>
  <c r="A81" i="11"/>
  <c r="C81" i="11" s="1"/>
  <c r="A82" i="11"/>
  <c r="C82" i="11" s="1"/>
  <c r="A83" i="11"/>
  <c r="C83" i="11" s="1"/>
  <c r="A84" i="11"/>
  <c r="C84" i="11" s="1"/>
  <c r="A85" i="11"/>
  <c r="C85" i="11" s="1"/>
  <c r="A86" i="11"/>
  <c r="C86" i="11" s="1"/>
  <c r="A87" i="11"/>
  <c r="C87" i="11" s="1"/>
  <c r="A88" i="11"/>
  <c r="C88" i="11" s="1"/>
  <c r="A89" i="11"/>
  <c r="C89" i="11" s="1"/>
  <c r="A90" i="11"/>
  <c r="C90" i="11" s="1"/>
  <c r="A91" i="11"/>
  <c r="C91" i="11" s="1"/>
  <c r="A92" i="11"/>
  <c r="C92" i="11" s="1"/>
  <c r="A93" i="11"/>
  <c r="C93" i="11" s="1"/>
  <c r="A94" i="11"/>
  <c r="C94" i="11" s="1"/>
  <c r="A95" i="11"/>
  <c r="C95" i="11" s="1"/>
  <c r="A96" i="11"/>
  <c r="C96" i="11" s="1"/>
  <c r="A97" i="11"/>
  <c r="C97" i="11" s="1"/>
  <c r="A98" i="11"/>
  <c r="C98" i="11" s="1"/>
  <c r="A99" i="11"/>
  <c r="C99" i="11" s="1"/>
  <c r="A100" i="11"/>
  <c r="C100" i="11" s="1"/>
  <c r="A101" i="11"/>
  <c r="C101" i="11" s="1"/>
  <c r="A102" i="11"/>
  <c r="C102" i="11" s="1"/>
  <c r="A103" i="11"/>
  <c r="C103" i="11" s="1"/>
  <c r="A104" i="11"/>
  <c r="C104" i="11" s="1"/>
  <c r="A105" i="11"/>
  <c r="C105" i="11" s="1"/>
  <c r="A106" i="11"/>
  <c r="C106" i="11" s="1"/>
  <c r="A107" i="11"/>
  <c r="C107" i="11" s="1"/>
  <c r="A108" i="11"/>
  <c r="C108" i="11" s="1"/>
  <c r="A109" i="11"/>
  <c r="C109" i="11" s="1"/>
  <c r="A110" i="11"/>
  <c r="C110" i="11" s="1"/>
  <c r="A111" i="11"/>
  <c r="C111" i="11" s="1"/>
  <c r="A112" i="11"/>
  <c r="C112" i="11" s="1"/>
  <c r="A113" i="11"/>
  <c r="C113" i="11" s="1"/>
  <c r="A114" i="11"/>
  <c r="C114" i="11" s="1"/>
  <c r="A115" i="11"/>
  <c r="C115" i="11" s="1"/>
  <c r="A116" i="11"/>
  <c r="C116" i="11" s="1"/>
  <c r="A117" i="11"/>
  <c r="C117" i="11" s="1"/>
  <c r="A118" i="11"/>
  <c r="C118" i="11" s="1"/>
  <c r="A119" i="11"/>
  <c r="C119" i="11" s="1"/>
  <c r="A120" i="11"/>
  <c r="C120" i="11" s="1"/>
  <c r="A121" i="11"/>
  <c r="C121" i="11" s="1"/>
  <c r="A122" i="11"/>
  <c r="C122" i="11" s="1"/>
  <c r="A123" i="11"/>
  <c r="C123" i="11" s="1"/>
  <c r="A124" i="11"/>
  <c r="C124" i="11" s="1"/>
  <c r="A125" i="11"/>
  <c r="C125" i="11" s="1"/>
  <c r="A126" i="11"/>
  <c r="C126" i="11" s="1"/>
  <c r="A127" i="11"/>
  <c r="C127" i="11" s="1"/>
  <c r="A128" i="11"/>
  <c r="C128" i="11" s="1"/>
  <c r="A129" i="11"/>
  <c r="C129" i="11" s="1"/>
  <c r="A130" i="11"/>
  <c r="C130" i="11" s="1"/>
  <c r="A131" i="11"/>
  <c r="C131" i="11" s="1"/>
  <c r="A132" i="11"/>
  <c r="C132" i="11" s="1"/>
  <c r="A133" i="11"/>
  <c r="C133" i="11" s="1"/>
  <c r="A134" i="11"/>
  <c r="C134" i="11" s="1"/>
  <c r="A135" i="11"/>
  <c r="C135" i="11" s="1"/>
  <c r="A136" i="11"/>
  <c r="C136" i="11" s="1"/>
  <c r="A137" i="11"/>
  <c r="C137" i="11" s="1"/>
  <c r="A138" i="11"/>
  <c r="C138" i="11" s="1"/>
  <c r="A139" i="11"/>
  <c r="C139" i="11" s="1"/>
  <c r="A140" i="11"/>
  <c r="C140" i="11" s="1"/>
  <c r="A141" i="11"/>
  <c r="C141" i="11" s="1"/>
  <c r="A142" i="11"/>
  <c r="C142" i="11" s="1"/>
  <c r="A143" i="11"/>
  <c r="C143" i="11" s="1"/>
  <c r="A144" i="11"/>
  <c r="C144" i="11" s="1"/>
  <c r="A145" i="11"/>
  <c r="C145" i="11" s="1"/>
  <c r="A146" i="11"/>
  <c r="C146" i="11" s="1"/>
  <c r="A147" i="11"/>
  <c r="C147" i="11" s="1"/>
  <c r="A148" i="11"/>
  <c r="C148" i="11" s="1"/>
  <c r="A149" i="11"/>
  <c r="C149" i="11" s="1"/>
  <c r="A150" i="11"/>
  <c r="C150" i="11" s="1"/>
  <c r="A151" i="11"/>
  <c r="C151" i="11" s="1"/>
  <c r="A152" i="11"/>
  <c r="C152" i="11" s="1"/>
  <c r="A153" i="11"/>
  <c r="C153" i="11" s="1"/>
  <c r="A154" i="11"/>
  <c r="C154" i="11" s="1"/>
  <c r="A155" i="11"/>
  <c r="C155" i="11" s="1"/>
  <c r="A156" i="11"/>
  <c r="C156" i="11" s="1"/>
  <c r="A157" i="11"/>
  <c r="C157" i="11" s="1"/>
  <c r="A158" i="11"/>
  <c r="C158" i="11" s="1"/>
  <c r="A159" i="11"/>
  <c r="C159" i="11" s="1"/>
  <c r="A160" i="11"/>
  <c r="C160" i="11" s="1"/>
  <c r="A161" i="11"/>
  <c r="C161" i="11" s="1"/>
  <c r="A162" i="11"/>
  <c r="C162" i="11" s="1"/>
  <c r="A163" i="11"/>
  <c r="C163" i="11" s="1"/>
  <c r="A164" i="11"/>
  <c r="C164" i="11" s="1"/>
  <c r="A165" i="11"/>
  <c r="C165" i="11" s="1"/>
  <c r="A166" i="11"/>
  <c r="C166" i="11" s="1"/>
  <c r="A167" i="11"/>
  <c r="C167" i="11" s="1"/>
  <c r="A168" i="11"/>
  <c r="C168" i="11" s="1"/>
  <c r="A169" i="11"/>
  <c r="C169" i="11" s="1"/>
  <c r="A170" i="11"/>
  <c r="C170" i="11" s="1"/>
  <c r="A171" i="11"/>
  <c r="C171" i="11" s="1"/>
  <c r="A172" i="11"/>
  <c r="C172" i="11" s="1"/>
  <c r="A173" i="11"/>
  <c r="C173" i="11" s="1"/>
  <c r="A174" i="11"/>
  <c r="C174" i="11" s="1"/>
  <c r="A175" i="11"/>
  <c r="C175" i="11" s="1"/>
  <c r="A176" i="11"/>
  <c r="C176" i="11" s="1"/>
  <c r="A177" i="11"/>
  <c r="C177" i="11" s="1"/>
  <c r="A178" i="11"/>
  <c r="C178" i="11" s="1"/>
  <c r="A179" i="11"/>
  <c r="C179" i="11" s="1"/>
  <c r="A180" i="11"/>
  <c r="C180" i="11" s="1"/>
  <c r="A181" i="11"/>
  <c r="C181" i="11" s="1"/>
  <c r="A182" i="11"/>
  <c r="C182" i="11" s="1"/>
  <c r="A183" i="11"/>
  <c r="C183" i="11" s="1"/>
  <c r="A184" i="11"/>
  <c r="C184" i="11" s="1"/>
  <c r="A185" i="11"/>
  <c r="C185" i="11" s="1"/>
  <c r="A186" i="11"/>
  <c r="C186" i="11" s="1"/>
  <c r="A187" i="11"/>
  <c r="C187" i="11" s="1"/>
  <c r="A188" i="11"/>
  <c r="C188" i="11" s="1"/>
  <c r="A189" i="11"/>
  <c r="C189" i="11" s="1"/>
  <c r="A190" i="11"/>
  <c r="C190" i="11" s="1"/>
  <c r="A191" i="11"/>
  <c r="C191" i="11" s="1"/>
  <c r="A192" i="11"/>
  <c r="C192" i="11" s="1"/>
  <c r="A193" i="11"/>
  <c r="C193" i="11" s="1"/>
  <c r="A194" i="11"/>
  <c r="C194" i="11" s="1"/>
  <c r="A2" i="11"/>
  <c r="C2" i="11" s="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F4" i="1"/>
  <c r="F5" i="1"/>
  <c r="F7" i="1"/>
  <c r="F13" i="1"/>
  <c r="F15" i="1"/>
  <c r="F18" i="1"/>
  <c r="F19" i="1"/>
  <c r="F14" i="1"/>
  <c r="F21" i="1"/>
  <c r="F22" i="1"/>
  <c r="F26" i="1"/>
  <c r="F25" i="1"/>
  <c r="F28" i="1"/>
  <c r="F29" i="1"/>
  <c r="F30" i="1"/>
  <c r="F32" i="1"/>
  <c r="F34" i="1"/>
  <c r="F35" i="1"/>
  <c r="F37" i="1"/>
  <c r="F36" i="1"/>
  <c r="F38" i="1"/>
  <c r="F39" i="1"/>
  <c r="F42" i="1"/>
  <c r="F16" i="1"/>
  <c r="F44" i="1"/>
  <c r="F8" i="1"/>
  <c r="F45" i="1"/>
  <c r="F20" i="1"/>
  <c r="F46" i="1"/>
  <c r="F6" i="1"/>
  <c r="F9" i="1"/>
  <c r="F10" i="1"/>
  <c r="F17" i="1"/>
  <c r="F24" i="1"/>
  <c r="F23" i="1"/>
  <c r="F27" i="1"/>
  <c r="F40" i="1"/>
  <c r="F43" i="1"/>
  <c r="F47" i="1"/>
  <c r="F2" i="1"/>
  <c r="F11" i="1"/>
  <c r="F12" i="1"/>
  <c r="F33" i="1"/>
  <c r="F31" i="1"/>
  <c r="F41" i="1"/>
  <c r="CB4" i="5"/>
  <c r="CB5" i="5"/>
  <c r="CB6" i="5"/>
  <c r="CB7" i="5"/>
  <c r="CB8" i="5"/>
  <c r="CB9" i="5"/>
  <c r="CB10" i="5"/>
  <c r="CB11" i="5"/>
  <c r="CB12" i="5"/>
  <c r="CB13" i="5"/>
  <c r="CB14" i="5"/>
  <c r="CB15" i="5"/>
  <c r="CB16" i="5"/>
  <c r="CB17" i="5"/>
  <c r="CB18" i="5"/>
  <c r="CB19" i="5"/>
  <c r="CB20" i="5"/>
  <c r="CB21" i="5"/>
  <c r="CB22" i="5"/>
  <c r="CB23" i="5"/>
  <c r="CB24" i="5"/>
  <c r="CB25" i="5"/>
  <c r="CB26" i="5"/>
  <c r="CB27" i="5"/>
  <c r="CB28" i="5"/>
  <c r="CB29" i="5"/>
  <c r="CB30" i="5"/>
  <c r="CB31" i="5"/>
  <c r="CB32" i="5"/>
  <c r="CB33" i="5"/>
  <c r="CB34" i="5"/>
  <c r="CB35" i="5"/>
  <c r="CB36" i="5"/>
  <c r="CB37" i="5"/>
  <c r="CB38" i="5"/>
  <c r="CB39" i="5"/>
  <c r="CB40" i="5"/>
  <c r="CB41" i="5"/>
  <c r="CB42" i="5"/>
  <c r="CB43" i="5"/>
  <c r="CB44" i="5"/>
  <c r="CB45" i="5"/>
  <c r="CB46" i="5"/>
  <c r="CB47" i="5"/>
  <c r="CB48" i="5"/>
  <c r="CB49" i="5"/>
  <c r="CB50" i="5"/>
  <c r="CB51" i="5"/>
  <c r="CB3" i="5"/>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R49" i="12" l="1"/>
  <c r="R14" i="12"/>
  <c r="I25" i="1" s="1"/>
  <c r="R22" i="12"/>
  <c r="I36" i="1" s="1"/>
  <c r="R30" i="12"/>
  <c r="I20" i="1" s="1"/>
  <c r="R38" i="12"/>
  <c r="I27" i="1" s="1"/>
  <c r="R46" i="12"/>
  <c r="I31" i="1" s="1"/>
  <c r="R24" i="12"/>
  <c r="I39" i="1" s="1"/>
  <c r="R32" i="12"/>
  <c r="I6" i="1" s="1"/>
  <c r="R40" i="12"/>
  <c r="I43" i="1" s="1"/>
  <c r="R48" i="12"/>
  <c r="R2" i="12"/>
  <c r="I3" i="1" s="1"/>
  <c r="R10" i="12"/>
  <c r="I14" i="1" s="1"/>
  <c r="R18" i="12"/>
  <c r="I32" i="1" s="1"/>
  <c r="R26" i="12"/>
  <c r="I16" i="1" s="1"/>
  <c r="R34" i="12"/>
  <c r="I10" i="1" s="1"/>
  <c r="R42" i="12"/>
  <c r="I2" i="1" s="1"/>
  <c r="R50" i="12"/>
  <c r="R9" i="12"/>
  <c r="I19" i="1" s="1"/>
  <c r="R17" i="12"/>
  <c r="I30" i="1" s="1"/>
  <c r="R25" i="12"/>
  <c r="I42" i="1" s="1"/>
  <c r="R33" i="12"/>
  <c r="I9" i="1" s="1"/>
  <c r="R41" i="12"/>
  <c r="I47" i="1" s="1"/>
  <c r="R6" i="12"/>
  <c r="I13" i="1" s="1"/>
  <c r="R3" i="12"/>
  <c r="I4" i="1" s="1"/>
  <c r="R11" i="12"/>
  <c r="I21" i="1" s="1"/>
  <c r="R19" i="12"/>
  <c r="I34" i="1" s="1"/>
  <c r="R27" i="12"/>
  <c r="I44" i="1" s="1"/>
  <c r="R35" i="12"/>
  <c r="I17" i="1" s="1"/>
  <c r="R43" i="12"/>
  <c r="I11" i="1" s="1"/>
  <c r="R8" i="12"/>
  <c r="I18" i="1" s="1"/>
  <c r="R16" i="12"/>
  <c r="I29" i="1" s="1"/>
  <c r="R5" i="12"/>
  <c r="I7" i="1" s="1"/>
  <c r="R13" i="12"/>
  <c r="I26" i="1" s="1"/>
  <c r="R21" i="12"/>
  <c r="I37" i="1" s="1"/>
  <c r="R29" i="12"/>
  <c r="I45" i="1" s="1"/>
  <c r="R37" i="12"/>
  <c r="I23" i="1" s="1"/>
  <c r="R45" i="12"/>
  <c r="I33" i="1" s="1"/>
  <c r="R7" i="12"/>
  <c r="I15" i="1" s="1"/>
  <c r="R15" i="12"/>
  <c r="I28" i="1" s="1"/>
  <c r="R23" i="12"/>
  <c r="I38" i="1" s="1"/>
  <c r="R31" i="12"/>
  <c r="I46" i="1" s="1"/>
  <c r="R39" i="12"/>
  <c r="I40" i="1" s="1"/>
  <c r="R47" i="12"/>
  <c r="I41" i="1" s="1"/>
  <c r="R4" i="12"/>
  <c r="I5" i="1" s="1"/>
  <c r="R12" i="12"/>
  <c r="I22" i="1" s="1"/>
  <c r="R20" i="12"/>
  <c r="I35" i="1" s="1"/>
  <c r="R28" i="12"/>
  <c r="I8" i="1" s="1"/>
  <c r="R36" i="12"/>
  <c r="I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<sst xmlns="http://schemas.openxmlformats.org/spreadsheetml/2006/main" count="21258" uniqueCount="839">
  <si>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</si>
  <si>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</si>
  <si>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</si>
  <si>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</si>
  <si>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</si>
  <si>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</si>
  <si>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</si>
  <si>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</si>
  <si>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</si>
  <si>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</si>
  <si>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</si>
  <si>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</si>
  <si>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</si>
  <si>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</si>
  <si>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</si>
  <si>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</si>
  <si>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</si>
  <si>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</si>
  <si>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</si>
  <si>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</si>
  <si>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</si>
  <si>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</si>
  <si>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</si>
  <si>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</si>
  <si>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</si>
  <si>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</si>
  <si>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</si>
  <si>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</si>
  <si>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</si>
  <si>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</si>
  <si>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</si>
  <si>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</si>
  <si>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</si>
  <si>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</si>
  <si>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</si>
  <si>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</si>
  <si>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</si>
  <si>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</si>
  <si>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</si>
  <si>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</si>
  <si>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</si>
  <si>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</si>
  <si>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</si>
  <si>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</si>
  <si>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</si>
  <si>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</si>
  <si>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</si>
  <si>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</si>
  <si>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</si>
  <si>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</si>
  <si>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</si>
  <si>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</si>
  <si>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</si>
  <si>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</si>
  <si>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</si>
  <si>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</si>
  <si>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</si>
  <si>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</si>
  <si>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</si>
  <si>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</si>
  <si>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</si>
  <si>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</si>
  <si>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</si>
  <si>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</si>
  <si>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</si>
  <si>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</si>
  <si>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</si>
  <si>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</si>
  <si>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</si>
  <si>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</si>
  <si>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</si>
  <si>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</si>
  <si>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</si>
  <si>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</si>
  <si>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</si>
  <si>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</si>
  <si>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</si>
  <si>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</si>
  <si>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</si>
  <si>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</si>
  <si>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</si>
  <si>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</si>
  <si>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</si>
  <si>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</si>
  <si>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</si>
  <si>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</si>
  <si>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</si>
  <si>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</si>
  <si>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</si>
  <si>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</si>
  <si>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</si>
  <si>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</si>
  <si>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</si>
  <si>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</si>
  <si>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</si>
  <si>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</si>
  <si>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</si>
  <si>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</si>
  <si>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</si>
  <si>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</si>
  <si>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</si>
  <si>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</si>
  <si>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</si>
  <si>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</si>
  <si>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</si>
  <si>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</si>
  <si>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</si>
  <si>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</si>
  <si>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</si>
  <si>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</si>
  <si>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</si>
  <si>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</si>
  <si>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</si>
  <si>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</si>
  <si>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</si>
  <si>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</si>
  <si>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</si>
  <si>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</si>
  <si>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</si>
  <si>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</si>
  <si>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</si>
  <si>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</si>
  <si>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</si>
  <si>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</si>
  <si>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</si>
  <si>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</si>
  <si>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</si>
  <si>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</si>
  <si>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</si>
  <si>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</si>
  <si>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</si>
  <si>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</si>
  <si>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</si>
  <si>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</si>
  <si>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</si>
  <si>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</si>
  <si>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</si>
  <si>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</si>
  <si>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</si>
  <si>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</si>
  <si>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</si>
  <si>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</si>
  <si>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</si>
  <si>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</si>
  <si>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</si>
  <si>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</si>
  <si>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</si>
  <si>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</si>
  <si>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</si>
  <si>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</si>
  <si>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</si>
  <si>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</si>
  <si>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</si>
  <si>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</si>
  <si>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</si>
  <si>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</si>
  <si>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</si>
  <si>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</si>
  <si>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</si>
  <si>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</si>
  <si>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</si>
  <si>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</si>
  <si>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</si>
  <si>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</si>
  <si>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</si>
  <si>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</si>
  <si>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</si>
  <si>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</si>
  <si>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</si>
  <si>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</si>
  <si>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</si>
  <si>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</si>
  <si>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</si>
  <si>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</si>
  <si>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</si>
  <si>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</si>
  <si>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</si>
  <si>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</si>
  <si>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</si>
  <si>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</si>
  <si>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</si>
  <si>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</si>
  <si>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</si>
  <si>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</si>
  <si>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</si>
  <si>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</si>
  <si>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</si>
  <si>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</si>
  <si>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</si>
  <si>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</si>
  <si>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</si>
  <si>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</si>
  <si>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</si>
  <si>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</si>
  <si>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</si>
  <si>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</si>
  <si>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</si>
  <si>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</si>
  <si>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</si>
  <si>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</si>
  <si>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</si>
  <si>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</si>
  <si>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</si>
  <si>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</si>
  <si>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</si>
  <si>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</si>
  <si>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</si>
  <si>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</si>
  <si>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</si>
  <si>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</si>
  <si>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</si>
  <si>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</si>
  <si>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</si>
  <si>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</si>
  <si>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</si>
  <si>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</si>
  <si>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</si>
  <si>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</si>
  <si>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</si>
  <si>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</si>
  <si>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</si>
  <si>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</si>
  <si>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</si>
  <si>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</si>
  <si>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</si>
  <si>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</si>
  <si>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</si>
  <si>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</si>
  <si>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</si>
  <si>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</si>
  <si>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</si>
  <si>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</si>
  <si>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</si>
  <si>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</si>
  <si>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</si>
  <si>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</si>
  <si>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</si>
  <si>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</si>
  <si>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</si>
  <si>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</si>
  <si>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</si>
  <si>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</si>
  <si>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</si>
  <si>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</si>
  <si>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</si>
  <si>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</si>
  <si>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</si>
  <si>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</si>
  <si>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</si>
  <si>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</si>
  <si>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</si>
  <si>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</si>
  <si>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</si>
  <si>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</si>
  <si>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</si>
  <si>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</si>
  <si>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</si>
  <si>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</si>
  <si>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</si>
  <si>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</si>
  <si>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</si>
  <si>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</si>
  <si>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</si>
  <si>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</si>
  <si>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</si>
  <si>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</si>
  <si>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</si>
  <si>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</si>
  <si>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</si>
  <si>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</si>
  <si>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</si>
  <si>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</si>
  <si>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</si>
  <si>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</si>
  <si>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</si>
  <si>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</si>
  <si>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</si>
  <si>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</si>
  <si>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</si>
  <si>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</si>
  <si>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</si>
  <si>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</si>
  <si>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</si>
  <si>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</si>
  <si>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</si>
  <si>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</si>
  <si>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</si>
  <si>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</si>
  <si>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</si>
  <si>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</si>
  <si>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</si>
  <si>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</si>
  <si>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</si>
  <si>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</si>
  <si>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</si>
  <si>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</si>
  <si>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</si>
  <si>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</si>
  <si>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</si>
  <si>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</si>
  <si>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</si>
  <si>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</si>
  <si>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</si>
  <si>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</si>
  <si>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</si>
  <si>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</si>
  <si>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</si>
  <si>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</si>
  <si>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</si>
  <si>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</si>
  <si>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</si>
  <si>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</si>
  <si>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</si>
  <si>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</si>
  <si>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</si>
  <si>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</si>
  <si>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</si>
  <si>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</si>
  <si>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</si>
  <si>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</si>
  <si>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</si>
  <si>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</si>
  <si>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</si>
  <si>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</si>
  <si>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</si>
  <si>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</si>
  <si>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</si>
  <si>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</si>
  <si>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</si>
  <si>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</si>
  <si>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</si>
  <si>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</si>
  <si>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</si>
  <si>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</si>
  <si>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</si>
  <si>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</si>
  <si>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</si>
  <si>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</si>
  <si>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</si>
  <si>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</si>
  <si>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</si>
  <si>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</si>
  <si>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</si>
  <si>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</si>
  <si>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</si>
  <si>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</si>
  <si>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</si>
  <si>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</si>
  <si>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</si>
  <si>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</si>
  <si>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</si>
  <si>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</si>
  <si>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</si>
  <si>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</si>
  <si>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</si>
  <si>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</si>
  <si>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</si>
  <si>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</si>
  <si>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</si>
  <si>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</si>
  <si>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</si>
  <si>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</si>
  <si>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</si>
  <si>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</si>
  <si>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</si>
  <si>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</si>
  <si>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</si>
  <si>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</si>
  <si>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</si>
  <si>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</si>
  <si>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</si>
  <si>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</si>
  <si>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</si>
  <si>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</si>
  <si>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</si>
  <si>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</si>
  <si>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</si>
  <si>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</si>
  <si>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</si>
  <si>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</si>
  <si>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</si>
  <si>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</si>
  <si>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</si>
  <si>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</si>
  <si>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</si>
  <si>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</si>
  <si>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</si>
  <si>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</si>
  <si>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</si>
  <si>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</si>
  <si>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</si>
  <si>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</si>
  <si>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</si>
  <si>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</si>
  <si>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</si>
  <si>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</si>
  <si>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</si>
  <si>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</si>
  <si>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</si>
  <si>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</si>
  <si>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</si>
  <si>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</si>
  <si>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</si>
  <si>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</si>
  <si>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</si>
  <si>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</si>
  <si>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</si>
  <si>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</si>
  <si>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</si>
  <si>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</si>
  <si>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</si>
  <si>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</si>
  <si>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</si>
  <si>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</si>
  <si>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</si>
  <si>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</si>
  <si>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</si>
  <si>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</si>
  <si>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</si>
  <si>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</si>
  <si>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</si>
  <si>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</si>
  <si>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</si>
  <si>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</si>
  <si>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</si>
  <si>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</si>
  <si>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</si>
  <si>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</si>
  <si>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</si>
  <si>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</si>
  <si>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</si>
  <si>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</si>
  <si>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</si>
  <si>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</si>
  <si>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</si>
  <si>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</si>
  <si>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</si>
  <si>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</si>
  <si>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</si>
  <si>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</si>
  <si>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</si>
  <si>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</si>
  <si>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</si>
  <si>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</si>
  <si>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</si>
  <si>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</si>
  <si>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</si>
  <si>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</si>
  <si>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</si>
  <si>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</si>
  <si>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</si>
  <si>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</si>
  <si>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</si>
  <si>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</si>
  <si>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</si>
  <si>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</si>
  <si>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</si>
  <si>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</si>
  <si>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</si>
  <si>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</si>
  <si>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</si>
  <si>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</si>
  <si>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</si>
  <si>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</si>
  <si>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</si>
  <si>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</si>
  <si>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</si>
  <si>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</si>
  <si>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</si>
  <si>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</si>
  <si>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</si>
  <si>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</si>
  <si>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</si>
  <si>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</si>
  <si>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</si>
  <si>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</si>
  <si>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</si>
  <si>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</si>
  <si>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</si>
  <si>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</si>
  <si>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</si>
  <si>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</si>
  <si>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</si>
  <si>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</si>
  <si>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</si>
  <si>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</si>
  <si>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</si>
  <si>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</si>
  <si>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</si>
  <si>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</si>
  <si>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</si>
  <si>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</si>
  <si>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</si>
  <si>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</si>
  <si>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</si>
  <si>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</si>
  <si>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</si>
  <si>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</si>
  <si>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</si>
  <si>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</si>
  <si>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</si>
  <si>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</si>
  <si>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</si>
  <si>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</si>
  <si>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</si>
  <si>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</si>
  <si>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</si>
  <si>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</si>
  <si>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</si>
  <si>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</si>
  <si>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</si>
  <si>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</si>
  <si>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</si>
  <si>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</si>
  <si>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</si>
  <si>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</si>
  <si>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</si>
  <si>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</si>
  <si>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</si>
  <si>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</si>
  <si>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</si>
  <si>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</si>
  <si>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</si>
  <si>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</si>
  <si>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</si>
  <si>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</si>
  <si>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</si>
  <si>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</si>
  <si>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</si>
  <si>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</si>
  <si>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</si>
  <si>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</si>
  <si>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</si>
  <si>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</si>
  <si>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</si>
  <si>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</si>
  <si>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</si>
  <si>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</si>
  <si>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</si>
  <si>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</si>
  <si>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</si>
  <si>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</si>
  <si>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</si>
  <si>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</si>
  <si>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</si>
  <si>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</si>
  <si>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</si>
  <si>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</si>
  <si>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</si>
  <si>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</si>
  <si>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</si>
  <si>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</si>
  <si>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</si>
  <si>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</si>
  <si>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</si>
  <si>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</si>
  <si>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</si>
  <si>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</si>
  <si>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</si>
  <si>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</si>
  <si>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</si>
  <si>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</si>
  <si>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</si>
  <si>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</si>
  <si>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</si>
  <si>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</si>
  <si>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</si>
  <si>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</si>
  <si>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</si>
  <si>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</si>
  <si>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</si>
  <si>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</si>
  <si>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</si>
  <si>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</si>
  <si>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</si>
  <si>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</si>
  <si>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</si>
  <si>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</si>
  <si>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</si>
  <si>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</si>
  <si>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</si>
  <si>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</si>
  <si>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</si>
  <si>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</si>
  <si>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</si>
  <si>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</si>
  <si>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</si>
  <si>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</si>
  <si>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</si>
  <si>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</si>
  <si>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</si>
  <si>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</si>
  <si>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</si>
  <si>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</si>
  <si>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</si>
  <si>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</si>
  <si>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</si>
  <si>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</si>
  <si>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</si>
  <si>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</si>
  <si>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</si>
  <si>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</si>
  <si>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</si>
  <si>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</si>
  <si>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</si>
  <si>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</si>
  <si>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</si>
  <si>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</si>
  <si>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</si>
  <si>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</si>
  <si>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</si>
  <si>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</si>
  <si>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</si>
  <si>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</si>
  <si>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</si>
  <si>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</si>
  <si>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</si>
  <si>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</si>
  <si>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</si>
  <si>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</si>
  <si>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</si>
  <si>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</si>
  <si>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</si>
  <si>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</si>
  <si>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</si>
  <si>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</si>
  <si>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</si>
  <si>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</si>
  <si>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</si>
  <si>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</si>
  <si>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</si>
  <si>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</si>
  <si>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</si>
  <si>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</si>
  <si>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</si>
  <si>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</si>
  <si>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</si>
  <si>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</si>
  <si>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</si>
  <si>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</si>
  <si>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</si>
  <si>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</si>
  <si>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</si>
  <si>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</si>
  <si>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</si>
  <si>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</si>
  <si>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</si>
  <si>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</si>
  <si>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</si>
  <si>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</si>
  <si>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</si>
  <si>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</si>
  <si>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</si>
  <si>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</si>
  <si>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</si>
  <si>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</si>
  <si>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</si>
  <si>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</si>
  <si>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</si>
  <si>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</si>
  <si>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</si>
  <si>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</si>
  <si>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</si>
  <si>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</si>
  <si>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</si>
  <si>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</si>
  <si>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</si>
  <si>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</si>
  <si>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</si>
  <si>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</si>
  <si>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</si>
  <si>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</si>
  <si>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</si>
  <si>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</si>
  <si>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</si>
  <si>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</si>
  <si>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</si>
  <si>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</si>
  <si>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</si>
  <si>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</si>
  <si>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</si>
  <si>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</si>
  <si>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</si>
  <si>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</si>
  <si>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</si>
  <si>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</si>
  <si>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</si>
  <si>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</si>
  <si>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</si>
  <si>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</si>
  <si>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</si>
  <si>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</si>
  <si>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</si>
  <si>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</si>
  <si>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</si>
  <si>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</si>
  <si>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</si>
  <si>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</si>
  <si>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</si>
  <si>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</si>
  <si>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</si>
  <si>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</si>
  <si>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</si>
  <si>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</si>
  <si>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</si>
  <si>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</si>
  <si>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</si>
  <si>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</si>
  <si>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</si>
  <si>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</si>
  <si>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</si>
  <si>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</si>
  <si>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</si>
  <si>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</si>
  <si>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</si>
  <si>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</si>
  <si>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</si>
  <si>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</si>
  <si>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</si>
  <si>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</si>
  <si>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</si>
  <si>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</si>
  <si>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</si>
  <si>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</si>
  <si>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</si>
  <si>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</si>
  <si>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</si>
  <si>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</si>
  <si>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</si>
  <si>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</si>
  <si>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</si>
  <si>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</si>
  <si>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</si>
  <si>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</si>
  <si>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</si>
  <si>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</si>
  <si>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</si>
  <si>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</si>
  <si>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</si>
  <si>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</si>
  <si>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</si>
  <si>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</si>
  <si>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</si>
  <si>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</si>
  <si>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</si>
  <si>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</si>
  <si>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</si>
  <si>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</si>
  <si>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</si>
  <si>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</si>
  <si>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</si>
  <si>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</si>
  <si>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</si>
  <si>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</si>
  <si>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</si>
  <si>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</si>
  <si>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</si>
  <si>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</si>
  <si>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</si>
  <si>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</si>
  <si>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</si>
  <si>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</si>
  <si>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</si>
  <si>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</si>
  <si>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</si>
  <si>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</si>
  <si>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</si>
  <si>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</si>
  <si>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</si>
  <si>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</si>
  <si>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</si>
  <si>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</si>
  <si>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</si>
  <si>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</si>
  <si>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</si>
  <si>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</si>
  <si>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</si>
  <si>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</si>
  <si>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</si>
  <si>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</si>
  <si>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</si>
  <si>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</si>
  <si>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</si>
  <si>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</si>
  <si>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</si>
  <si>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</si>
  <si>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</si>
  <si>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</si>
  <si>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</si>
  <si>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</si>
  <si>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</si>
  <si>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</si>
  <si>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</si>
  <si>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</si>
  <si>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</si>
  <si>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</si>
  <si>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</si>
  <si>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</si>
  <si>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</si>
  <si>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</si>
  <si>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</si>
  <si>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</si>
  <si>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</si>
  <si>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</si>
  <si>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</si>
  <si>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</si>
  <si>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</si>
  <si>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</si>
  <si>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</si>
  <si>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</si>
  <si>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</si>
  <si>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</si>
  <si>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</si>
  <si>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</si>
  <si>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</si>
  <si>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</si>
  <si>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</si>
  <si>
    <t>benefit from warming</t>
  </si>
  <si>
    <t>Long-term baseline projections, No. 103</t>
  </si>
  <si>
    <t>The OECD Long-Term Baseline is a projection of some major economic variables beyond the short-term horizon of the OECD Economic Outlook. It covers all OECD economies, non-OECD G20 economies and key partners. Components of potential growth, fiscal balances and debt accumulation, domestic saving and investment balances, and external balances are covered and interest rates consistent with those projections, the projection horizon being 2060. For the historical period and the short-run projection horizon, the series are consistent with those of the OECD Economic Outlook No. 103.</t>
  </si>
  <si>
    <t>tick</t>
  </si>
  <si>
    <t>Global GDP (mean)</t>
  </si>
  <si>
    <t>Global GDP (min)</t>
  </si>
  <si>
    <t>Global GDP (lower_quartile)</t>
  </si>
  <si>
    <t>Global GDP (median)</t>
  </si>
  <si>
    <t>Global GDP (upper_quartile)</t>
  </si>
  <si>
    <t>Global GDP (max)</t>
  </si>
  <si>
    <t>Global GDP (stdev)</t>
  </si>
  <si>
    <t>Global GDP (variance)</t>
  </si>
  <si>
    <t>Loss Ratio</t>
  </si>
  <si>
    <t>G7</t>
  </si>
  <si>
    <t>G20</t>
  </si>
  <si>
    <t>GHG2018 in MtCO2e</t>
  </si>
  <si>
    <t>unit GHG/GDP, tCO2e/Million USD</t>
  </si>
  <si>
    <t>GDP2020 in MillionUSD</t>
  </si>
  <si>
    <t>GDP2018 in MillionUSD</t>
  </si>
  <si>
    <t>GDPby2060 in MUSD</t>
  </si>
  <si>
    <t>0.1C per year, RCP 8.5</t>
  </si>
  <si>
    <t>No warming ref, validate compound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</si>
</sst>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6" formatCode="0.0000"/>
    <numFmt numFmtId="167" formatCode="0.000"/>
    <numFmt numFmtId="168" formatCode="_(* #,##0.000000_);_(* \(#,##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14">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7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0" fillId="0" borderId="7" xfId="2" applyNumberFormat="1" applyFont="1" applyBorder="1"/>
    <xf numFmtId="10" fontId="0" fillId="0" borderId="8" xfId="2" applyNumberFormat="1" applyFont="1" applyBorder="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6" fontId="0" fillId="0" borderId="0" xfId="0" applyNumberFormat="1"/>
    <xf numFmtId="0" fontId="0" fillId="0" borderId="0" xfId="0" applyAlignment="1">
      <alignment horizontal="center"/>
    </xf>
    <xf numFmtId="0" fontId="0" fillId="0" borderId="0" xfId="0" applyAlignment="1">
      <alignment horizontal="center" wrapText="1"/>
    </xf>
    <xf numFmtId="166" fontId="0" fillId="0" borderId="0" xfId="0" applyNumberFormat="1" applyAlignment="1">
      <alignment wrapText="1"/>
    </xf>
    <xf numFmtId="0" fontId="0" fillId="4" borderId="0" xfId="0" applyFill="1"/>
    <xf numFmtId="0" fontId="0" fillId="5" borderId="0" xfId="0" applyFill="1"/>
    <xf numFmtId="167" fontId="0" fillId="0" borderId="0" xfId="0" applyNumberFormat="1"/>
    <xf numFmtId="166" fontId="0" fillId="2" borderId="0" xfId="0" applyNumberFormat="1" applyFill="1"/>
    <xf numFmtId="168" fontId="0" fillId="0" borderId="0" xfId="1" applyNumberFormat="1" applyFont="1"/>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10" fontId="1" fillId="0" borderId="0" xfId="2" applyNumberFormat="1" applyFont="1" applyBorder="1" applyAlignment="1"/>
    <xf numFmtId="10" fontId="0" fillId="0" borderId="2" xfId="2" applyNumberFormat="1" applyFont="1" applyBorder="1"/>
    <xf numFmtId="10" fontId="0" fillId="0" borderId="3" xfId="2" applyNumberFormat="1" applyFont="1" applyBorder="1"/>
    <xf numFmtId="10" fontId="0" fillId="0" borderId="2" xfId="0" applyNumberFormat="1" applyBorder="1"/>
    <xf numFmtId="10" fontId="0" fillId="0" borderId="3" xfId="0" applyNumberFormat="1" applyBorder="1"/>
    <xf numFmtId="10" fontId="0" fillId="0" borderId="4" xfId="0" applyNumberFormat="1" applyBorder="1"/>
    <xf numFmtId="10" fontId="1" fillId="0" borderId="8" xfId="2" applyNumberFormat="1" applyFont="1" applyBorder="1" applyAlignment="1"/>
    <xf numFmtId="10" fontId="1" fillId="0" borderId="3" xfId="2" applyNumberFormat="1" applyFont="1" applyBorder="1" applyAlignment="1"/>
    <xf numFmtId="0" fontId="0" fillId="7" borderId="10" xfId="0" applyFill="1" applyBorder="1" applyAlignment="1">
      <alignment horizontal="center" vertical="center"/>
    </xf>
    <xf numFmtId="10" fontId="0" fillId="7" borderId="10" xfId="0" applyNumberFormat="1" applyFill="1" applyBorder="1"/>
    <xf numFmtId="10" fontId="0" fillId="7" borderId="11" xfId="0" applyNumberFormat="1" applyFill="1" applyBorder="1"/>
    <xf numFmtId="10" fontId="0" fillId="7" borderId="12" xfId="0" applyNumberFormat="1" applyFill="1" applyBorder="1"/>
    <xf numFmtId="0" fontId="2" fillId="6" borderId="13" xfId="0" applyNumberFormat="1" applyFont="1" applyFill="1" applyBorder="1"/>
    <xf numFmtId="9" fontId="0" fillId="0" borderId="0" xfId="2" applyFont="1"/>
    <xf numFmtId="2" fontId="0" fillId="0" borderId="0" xfId="0" applyNumberFormat="1"/>
    <xf numFmtId="2" fontId="2" fillId="6" borderId="13" xfId="0" applyNumberFormat="1" applyFont="1" applyFill="1" applyBorder="1"/>
    <xf numFmtId="0" fontId="7" fillId="2" borderId="0" xfId="3" applyFill="1"/>
    <xf numFmtId="9" fontId="0" fillId="0" borderId="2" xfId="2" applyFont="1" applyBorder="1"/>
    <xf numFmtId="9" fontId="0" fillId="0" borderId="5" xfId="2" applyFont="1" applyBorder="1"/>
    <xf numFmtId="2" fontId="0" fillId="0" borderId="0" xfId="0" applyNumberFormat="1" applyBorder="1"/>
    <xf numFmtId="2" fontId="0" fillId="0" borderId="6" xfId="0" applyNumberFormat="1" applyBorder="1"/>
    <xf numFmtId="9" fontId="2" fillId="6" borderId="5" xfId="2" applyFont="1" applyFill="1" applyBorder="1"/>
    <xf numFmtId="9" fontId="2" fillId="6" borderId="7" xfId="2" applyFont="1" applyFill="1" applyBorder="1"/>
    <xf numFmtId="2" fontId="0" fillId="0" borderId="8" xfId="0" applyNumberFormat="1" applyBorder="1"/>
    <xf numFmtId="2" fontId="0" fillId="0" borderId="9" xfId="0" applyNumberFormat="1" applyBorder="1"/>
    <xf numFmtId="2" fontId="0" fillId="0" borderId="3" xfId="0" applyNumberFormat="1" applyBorder="1" applyAlignment="1">
      <alignment horizontal="center"/>
    </xf>
    <xf numFmtId="2" fontId="0" fillId="0" borderId="4" xfId="0" applyNumberFormat="1" applyBorder="1" applyAlignment="1">
      <alignment horizontal="center"/>
    </xf>
    <xf numFmtId="9" fontId="0" fillId="0" borderId="5" xfId="2" applyFont="1" applyBorder="1" applyAlignment="1">
      <alignment horizontal="center"/>
    </xf>
    <xf numFmtId="9" fontId="0" fillId="0" borderId="0" xfId="2" applyFont="1" applyBorder="1" applyAlignment="1">
      <alignment horizontal="center"/>
    </xf>
    <xf numFmtId="0" fontId="3" fillId="2" borderId="0" xfId="0" applyFont="1"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wrapText="1"/>
    </xf>
  </cellXfs>
  <cellStyles count="4">
    <cellStyle name="Comma" xfId="1" builtinId="3"/>
    <cellStyle name="Hyperlink" xfId="3" builtinId="8"/>
    <cellStyle name="Normal" xfId="0" builtinId="0"/>
    <cellStyle name="Per cent" xfId="2" builtinId="5"/>
  </cellStyles>
  <dxfs count="69">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
      <numFmt numFmtId="166" formatCode="0.0000"/>
    </dxf>
    <dxf>
      <numFmt numFmtId="2" formatCode="0.00"/>
    </dxf>
    <dxf>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166" formatCode="0.0000"/>
    </dxf>
    <dxf>
      <numFmt numFmtId="167" formatCode="0.000"/>
    </dxf>
    <dxf>
      <font>
        <b val="0"/>
        <i val="0"/>
        <strike val="0"/>
        <condense val="0"/>
        <extend val="0"/>
        <outline val="0"/>
        <shadow val="0"/>
        <u val="none"/>
        <vertAlign val="baseline"/>
        <sz val="12"/>
        <color theme="1"/>
        <name val="Calibri"/>
        <family val="2"/>
        <scheme val="minor"/>
      </font>
      <numFmt numFmtId="168" formatCode="_(* #,##0.000000_);_(* \(#,##0.000000\);_(* &quot;-&quot;??_);_(@_)"/>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4"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A55:BT103" firstHeaderRow="1" firstDataRow="2" firstDataCol="1"/>
  <pivotFields count="8">
    <pivotField axis="axisRow" showAll="0">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47">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i t="grand">
      <x/>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48" firstHeaderRow="1" firstDataRow="2" firstDataCol="1"/>
  <pivotFields count="9">
    <pivotField axis="axisRow" showAll="0" sortType="ascending">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6">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B10A19-BE26-534A-AC15-5526C9F65CD6}" name="Table4" displayName="Table4" ref="A1:N47" totalsRowShown="0">
  <autoFilter ref="A1:N47" xr:uid="{E268316E-0844-FF40-BB6E-F0862061A3BD}"/>
  <sortState xmlns:xlrd2="http://schemas.microsoft.com/office/spreadsheetml/2017/richdata2" ref="A2:N47">
    <sortCondition ref="D1:D47"/>
  </sortState>
  <tableColumns count="14">
    <tableColumn id="1" xr3:uid="{21F856C4-58BE-1C4C-AD15-5DCC125691AD}" name="G7"/>
    <tableColumn id="2" xr3:uid="{6C08BE3E-328B-8044-A9E0-A362DF5170D0}" name="G20"/>
    <tableColumn id="3" xr3:uid="{07DBBD8C-0655-624C-B1FC-7722E4C3C5B0}" name="OECD"/>
    <tableColumn id="4" xr3:uid="{EDAAF23A-F421-A84D-815F-A6FB39FB6EA3}" name="Country"/>
    <tableColumn id="5" xr3:uid="{A8B0CE06-8A64-5445-BDEC-FA72004C81F0}" name="name">
      <calculatedColumnFormula>_xlfn.XLOOKUP(D2,'Country Code &amp; Info'!A:A,'Country Code &amp; Info'!B:B)</calculatedColumnFormula>
    </tableColumn>
    <tableColumn id="6" xr3:uid="{4CA5DE5D-26BA-A743-B036-794EE9A95D38}" name="GDP2020 in MillionUSD" dataDxfId="68" dataCellStyle="Comma">
      <calculatedColumnFormula>VLOOKUP(D2,'GDP Pred - 2060'!L:CE, 32)</calculatedColumnFormula>
    </tableColumn>
    <tableColumn id="7" xr3:uid="{23032FA7-4C85-334A-9F26-D8599B9B95D8}" name="compGrowth" dataDxfId="67" dataCellStyle="Comma">
      <calculatedColumnFormula>_xlfn.XLOOKUP(GDP_by_Country_0622!D2,'GDP Pred 2060 Pivot'!$A$3:$A$51,'GDP Pred 2060 Pivot'!$CB$3:$CB$51)</calculatedColumnFormula>
    </tableColumn>
    <tableColumn id="8" xr3:uid="{A749FD73-225B-B346-BDB5-BF391BECF61E}" name="avgAnnuTemp" dataDxfId="66">
      <calculatedColumnFormula>_xlfn.XLOOKUP(D2,'Berkeley Earth Temp'!L:L,'Berkeley Earth Temp'!P:P)</calculatedColumnFormula>
    </tableColumn>
    <tableColumn id="9" xr3:uid="{AF274698-CAD0-5845-997A-EBE7C1FB6376}" name="tempStepRatio" dataDxfId="65">
      <calculatedColumnFormula>_xlfn.XLOOKUP(D2,'Berkeley Earth Temp'!L:L,'Berkeley Earth Temp'!R:R)</calculatedColumnFormula>
    </tableColumn>
    <tableColumn id="10" xr3:uid="{C5DEA9CC-4401-484C-AB3E-84B3A1FDC974}" name="GDPby2060 in MUSD" dataDxfId="64" dataCellStyle="Comma">
      <calculatedColumnFormula>_xlfn.XLOOKUP(GDP_by_Country_0622!D2,'GDP Pred 2060 Pivot'!$A$57:$A$105,'GDP Pred 2060 Pivot'!$BT$57:$BT$105)</calculatedColumnFormula>
    </tableColumn>
    <tableColumn id="11" xr3:uid="{280D6F5C-7375-7B4F-A017-4B6642F6F01D}" name="benefit from warming" dataDxfId="63" dataCellStyle="Comma">
      <calculatedColumnFormula>IF(H2&lt;8,"Y","N")</calculatedColumnFormula>
    </tableColumn>
    <tableColumn id="12" xr3:uid="{2AE7732D-696B-804F-9A9E-DCDC58BA57FA}" name="GDP2018 in MillionUSD" dataDxfId="62">
      <calculatedColumnFormula>_xlfn.XLOOKUP(D2,'GDP Pred - 2060'!L:L,'GDP Pred - 2060'!AO:AO)</calculatedColumnFormula>
    </tableColumn>
    <tableColumn id="13" xr3:uid="{24668A58-FB4C-D14B-84D2-49BE0F701097}" name="GHG2018 in MtCO2e" dataDxfId="61">
      <calculatedColumnFormula>_xlfn.XLOOKUP(D2,'Hist-ghg-emissions'!A:A,'Hist-ghg-emissions'!AH:AH)</calculatedColumnFormula>
    </tableColumn>
    <tableColumn id="14" xr3:uid="{0D92DDE0-436C-A542-A1FF-2741B74B93B3}" name="unit GHG/GDP, tCO2e/Million USD" dataDxfId="60">
      <calculatedColumnFormula>M2/L2*10^6</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worldbank.org/indicator/NY.GDP.MKTP.CD" TargetMode="Externa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ata.oecd.org/gdp/real-gdp-long-term-foreca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2FEB-163A-D944-A7E7-2CA5E1FC20D5}">
  <dimension ref="A1:T43"/>
  <sheetViews>
    <sheetView workbookViewId="0">
      <pane xSplit="1" ySplit="2" topLeftCell="I3" activePane="bottomRight" state="frozen"/>
      <selection pane="topRight" activeCell="B1" sqref="B1"/>
      <selection pane="bottomLeft" activeCell="A2" sqref="A2"/>
      <selection pane="bottomRight" activeCell="L2" sqref="L2"/>
    </sheetView>
  </sheetViews>
  <sheetFormatPr baseColWidth="10" defaultRowHeight="16" x14ac:dyDescent="0.2"/>
  <cols>
    <col min="3" max="3" width="9.5" style="54" bestFit="1" customWidth="1"/>
    <col min="4" max="4" width="17.33203125" style="55" bestFit="1" customWidth="1"/>
    <col min="5" max="5" width="15.6640625" style="55" bestFit="1" customWidth="1"/>
    <col min="6" max="6" width="24.83203125" style="55" bestFit="1" customWidth="1"/>
    <col min="7" max="7" width="18.83203125" style="55" bestFit="1" customWidth="1"/>
    <col min="8" max="8" width="17" style="55" bestFit="1" customWidth="1"/>
    <col min="9" max="9" width="19.5" style="55" bestFit="1" customWidth="1"/>
    <col min="10" max="10" width="11.6640625" style="55" bestFit="1" customWidth="1"/>
    <col min="11" max="11" width="19.83203125" style="55" bestFit="1" customWidth="1"/>
    <col min="12" max="12" width="9.5" style="54" bestFit="1" customWidth="1"/>
    <col min="13" max="13" width="17.1640625" bestFit="1" customWidth="1"/>
    <col min="14" max="14" width="15.5" bestFit="1" customWidth="1"/>
    <col min="16" max="16" width="18.6640625" bestFit="1" customWidth="1"/>
  </cols>
  <sheetData>
    <row r="1" spans="1:20" x14ac:dyDescent="0.2">
      <c r="C1" s="58"/>
      <c r="D1" s="66" t="s">
        <v>837</v>
      </c>
      <c r="E1" s="66"/>
      <c r="F1" s="66"/>
      <c r="G1" s="66"/>
      <c r="H1" s="66"/>
      <c r="I1" s="66"/>
      <c r="J1" s="66"/>
      <c r="K1" s="67"/>
      <c r="L1" s="68" t="s">
        <v>838</v>
      </c>
      <c r="M1" s="69"/>
      <c r="N1" s="69"/>
      <c r="O1" s="69"/>
      <c r="P1" s="69"/>
      <c r="Q1" s="69"/>
      <c r="R1" s="69"/>
      <c r="S1" s="69"/>
      <c r="T1" s="69"/>
    </row>
    <row r="2" spans="1:20" x14ac:dyDescent="0.2">
      <c r="A2" t="s">
        <v>820</v>
      </c>
      <c r="B2" t="s">
        <v>628</v>
      </c>
      <c r="C2" s="59" t="s">
        <v>829</v>
      </c>
      <c r="D2" s="60" t="s">
        <v>821</v>
      </c>
      <c r="E2" s="60" t="s">
        <v>822</v>
      </c>
      <c r="F2" s="60" t="s">
        <v>823</v>
      </c>
      <c r="G2" s="60" t="s">
        <v>824</v>
      </c>
      <c r="H2" s="60" t="s">
        <v>825</v>
      </c>
      <c r="I2" s="60" t="s">
        <v>826</v>
      </c>
      <c r="J2" s="60" t="s">
        <v>827</v>
      </c>
      <c r="K2" s="61" t="s">
        <v>828</v>
      </c>
      <c r="L2" s="59" t="s">
        <v>829</v>
      </c>
      <c r="M2" t="s">
        <v>821</v>
      </c>
      <c r="N2" t="s">
        <v>822</v>
      </c>
      <c r="O2" t="s">
        <v>823</v>
      </c>
      <c r="P2" t="s">
        <v>824</v>
      </c>
      <c r="Q2" t="s">
        <v>825</v>
      </c>
      <c r="R2" t="s">
        <v>826</v>
      </c>
      <c r="S2" t="s">
        <v>827</v>
      </c>
      <c r="T2" t="s">
        <v>828</v>
      </c>
    </row>
    <row r="3" spans="1:20" x14ac:dyDescent="0.2">
      <c r="A3">
        <v>2020</v>
      </c>
      <c r="B3" s="53">
        <v>103037101.15000002</v>
      </c>
      <c r="C3" s="62">
        <f>1-$D3/$B3</f>
        <v>0</v>
      </c>
      <c r="D3" s="56">
        <v>103037101.15000001</v>
      </c>
      <c r="E3" s="56">
        <v>103037101.15000001</v>
      </c>
      <c r="F3" s="60">
        <v>0</v>
      </c>
      <c r="G3" s="56">
        <v>103037101.15000001</v>
      </c>
      <c r="H3" s="60">
        <v>0</v>
      </c>
      <c r="I3" s="60">
        <v>0</v>
      </c>
      <c r="J3" s="60">
        <v>0</v>
      </c>
      <c r="K3" s="61">
        <v>0</v>
      </c>
      <c r="L3" s="62">
        <f>1-$M3/$B3</f>
        <v>0</v>
      </c>
      <c r="M3" s="56">
        <v>103037101.15000001</v>
      </c>
      <c r="N3" s="56">
        <v>103037101.15000001</v>
      </c>
      <c r="O3" s="60">
        <v>0</v>
      </c>
      <c r="P3" s="56">
        <v>103037101.15000001</v>
      </c>
      <c r="Q3">
        <v>0</v>
      </c>
      <c r="R3">
        <v>0</v>
      </c>
      <c r="S3">
        <v>0</v>
      </c>
      <c r="T3">
        <v>0</v>
      </c>
    </row>
    <row r="4" spans="1:20" x14ac:dyDescent="0.2">
      <c r="A4">
        <v>2021</v>
      </c>
      <c r="B4" s="53">
        <v>106369406.95</v>
      </c>
      <c r="C4" s="62">
        <f t="shared" ref="C4:C43" si="0">1-$D4/$B4</f>
        <v>1.1429006477731485E-2</v>
      </c>
      <c r="D4" s="60">
        <v>105153710.308936</v>
      </c>
      <c r="E4" s="60">
        <v>101819936.112037</v>
      </c>
      <c r="F4" s="60">
        <v>103874802.661125</v>
      </c>
      <c r="G4" s="60">
        <v>105080863.36161301</v>
      </c>
      <c r="H4" s="60">
        <v>106475369.154309</v>
      </c>
      <c r="I4" s="60">
        <v>109422282.448626</v>
      </c>
      <c r="J4" s="60">
        <v>1760249.6373145799</v>
      </c>
      <c r="K4" s="61">
        <v>3098478785666.1099</v>
      </c>
      <c r="L4" s="62">
        <f>1-$M4/$B4</f>
        <v>7.444949483550789E-3</v>
      </c>
      <c r="M4">
        <v>105577492.088662</v>
      </c>
      <c r="N4">
        <v>101362329.96373101</v>
      </c>
      <c r="O4">
        <v>104771175.838331</v>
      </c>
      <c r="P4">
        <v>105359008.380243</v>
      </c>
      <c r="Q4">
        <v>106362756.90088101</v>
      </c>
      <c r="R4">
        <v>109543604.04989301</v>
      </c>
      <c r="S4">
        <v>1596373.31791341</v>
      </c>
      <c r="T4">
        <v>2548407770145.8799</v>
      </c>
    </row>
    <row r="5" spans="1:20" x14ac:dyDescent="0.2">
      <c r="A5">
        <v>2022</v>
      </c>
      <c r="B5" s="53">
        <v>109667954.76999998</v>
      </c>
      <c r="C5" s="62">
        <f t="shared" si="0"/>
        <v>2.2271495901281524E-2</v>
      </c>
      <c r="D5" s="60">
        <v>107225485.364838</v>
      </c>
      <c r="E5" s="60">
        <v>101463365.855029</v>
      </c>
      <c r="F5" s="60">
        <v>105634371.81045701</v>
      </c>
      <c r="G5" s="60">
        <v>107059132.89377201</v>
      </c>
      <c r="H5" s="60">
        <v>109084468.93018401</v>
      </c>
      <c r="I5" s="60">
        <v>113881479.191624</v>
      </c>
      <c r="J5" s="60">
        <v>2838768.3013189798</v>
      </c>
      <c r="K5" s="61">
        <v>8058605468573.4502</v>
      </c>
      <c r="L5" s="62">
        <f t="shared" ref="L5:L43" si="1">1-$M5/$B5</f>
        <v>1.3811656768056513E-2</v>
      </c>
      <c r="M5">
        <v>108153258.620262</v>
      </c>
      <c r="N5">
        <v>103440671.31167001</v>
      </c>
      <c r="O5">
        <v>106866023.503675</v>
      </c>
      <c r="P5">
        <v>108136778.39419501</v>
      </c>
      <c r="Q5">
        <v>109381565.822846</v>
      </c>
      <c r="R5">
        <v>112781920.947258</v>
      </c>
      <c r="S5">
        <v>2012694.72383954</v>
      </c>
      <c r="T5">
        <v>4050940051371.5498</v>
      </c>
    </row>
    <row r="6" spans="1:20" x14ac:dyDescent="0.2">
      <c r="A6">
        <v>2023</v>
      </c>
      <c r="B6" s="53">
        <v>112969816.73999999</v>
      </c>
      <c r="C6" s="62">
        <f t="shared" si="0"/>
        <v>2.6739560381232486E-2</v>
      </c>
      <c r="D6" s="60">
        <v>109949053.504024</v>
      </c>
      <c r="E6" s="60">
        <v>101633522.887532</v>
      </c>
      <c r="F6" s="60">
        <v>107152505.113444</v>
      </c>
      <c r="G6" s="60">
        <v>109329337.57423501</v>
      </c>
      <c r="H6" s="60">
        <v>112274878.786311</v>
      </c>
      <c r="I6" s="60">
        <v>117354237.13393401</v>
      </c>
      <c r="J6" s="60">
        <v>3598129.7653047098</v>
      </c>
      <c r="K6" s="61">
        <v>12946537807971.699</v>
      </c>
      <c r="L6" s="62">
        <f t="shared" si="1"/>
        <v>2.3149629445490705E-2</v>
      </c>
      <c r="M6">
        <v>110354607.343944</v>
      </c>
      <c r="N6">
        <v>103842975.287862</v>
      </c>
      <c r="O6">
        <v>108793184.501353</v>
      </c>
      <c r="P6">
        <v>110206694.982015</v>
      </c>
      <c r="Q6">
        <v>111277475.888455</v>
      </c>
      <c r="R6">
        <v>117140162.73024601</v>
      </c>
      <c r="S6">
        <v>2666939.3513275199</v>
      </c>
      <c r="T6">
        <v>7112565503659.2598</v>
      </c>
    </row>
    <row r="7" spans="1:20" x14ac:dyDescent="0.2">
      <c r="A7">
        <v>2024</v>
      </c>
      <c r="B7" s="53">
        <v>116310075.96000002</v>
      </c>
      <c r="C7" s="62">
        <f t="shared" si="0"/>
        <v>3.2251206592523118E-2</v>
      </c>
      <c r="D7" s="60">
        <v>112558935.671422</v>
      </c>
      <c r="E7" s="60">
        <v>103368215.69371501</v>
      </c>
      <c r="F7" s="60">
        <v>110188262.979148</v>
      </c>
      <c r="G7" s="60">
        <v>112658497.001794</v>
      </c>
      <c r="H7" s="60">
        <v>114664110.784492</v>
      </c>
      <c r="I7" s="60">
        <v>121073283.824542</v>
      </c>
      <c r="J7" s="60">
        <v>4050781.68704159</v>
      </c>
      <c r="K7" s="61">
        <v>16408832276071.5</v>
      </c>
      <c r="L7" s="62">
        <f t="shared" si="1"/>
        <v>3.1086403805431928E-2</v>
      </c>
      <c r="M7">
        <v>112694413.972067</v>
      </c>
      <c r="N7">
        <v>106066082.979432</v>
      </c>
      <c r="O7">
        <v>110165598.601418</v>
      </c>
      <c r="P7">
        <v>112244604.251055</v>
      </c>
      <c r="Q7">
        <v>114078741.922573</v>
      </c>
      <c r="R7">
        <v>122543968.509324</v>
      </c>
      <c r="S7">
        <v>3477321.4265996702</v>
      </c>
      <c r="T7">
        <v>12091764303889.1</v>
      </c>
    </row>
    <row r="8" spans="1:20" x14ac:dyDescent="0.2">
      <c r="A8">
        <v>2025</v>
      </c>
      <c r="B8" s="53">
        <v>119707642.39000002</v>
      </c>
      <c r="C8" s="62">
        <f t="shared" si="0"/>
        <v>3.2374975179544241E-2</v>
      </c>
      <c r="D8" s="60">
        <v>115832110.438822</v>
      </c>
      <c r="E8" s="60">
        <v>103901934.758873</v>
      </c>
      <c r="F8" s="60">
        <v>113341902.99819</v>
      </c>
      <c r="G8" s="60">
        <v>115549516.74552999</v>
      </c>
      <c r="H8" s="60">
        <v>118877378.6911</v>
      </c>
      <c r="I8" s="60">
        <v>126006222.652566</v>
      </c>
      <c r="J8" s="60">
        <v>5130373.4574007504</v>
      </c>
      <c r="K8" s="61">
        <v>26320731812402.199</v>
      </c>
      <c r="L8" s="62">
        <f t="shared" si="1"/>
        <v>3.4209208485264764E-2</v>
      </c>
      <c r="M8">
        <v>115612538.69420099</v>
      </c>
      <c r="N8">
        <v>107768835.061465</v>
      </c>
      <c r="O8">
        <v>112626484.51714601</v>
      </c>
      <c r="P8">
        <v>114899829.46534</v>
      </c>
      <c r="Q8">
        <v>118297193.567129</v>
      </c>
      <c r="R8">
        <v>125594504.296074</v>
      </c>
      <c r="S8">
        <v>4080125.06913357</v>
      </c>
      <c r="T8">
        <v>16647420579772.199</v>
      </c>
    </row>
    <row r="9" spans="1:20" x14ac:dyDescent="0.2">
      <c r="A9">
        <v>2026</v>
      </c>
      <c r="B9" s="53">
        <v>123158632.50999999</v>
      </c>
      <c r="C9" s="62">
        <f t="shared" si="0"/>
        <v>3.9313625017489917E-2</v>
      </c>
      <c r="D9" s="60">
        <v>118316820.213835</v>
      </c>
      <c r="E9" s="60">
        <v>104224574.552863</v>
      </c>
      <c r="F9" s="60">
        <v>115143493.403776</v>
      </c>
      <c r="G9" s="60">
        <v>119001623.54536501</v>
      </c>
      <c r="H9" s="60">
        <v>121696287.99636699</v>
      </c>
      <c r="I9" s="60">
        <v>127700772.92580301</v>
      </c>
      <c r="J9" s="60">
        <v>5762245.4560521301</v>
      </c>
      <c r="K9" s="61">
        <v>33203472695793.398</v>
      </c>
      <c r="L9" s="62">
        <f t="shared" si="1"/>
        <v>3.6536352283528584E-2</v>
      </c>
      <c r="M9">
        <v>118658865.325857</v>
      </c>
      <c r="N9">
        <v>107258947.511757</v>
      </c>
      <c r="O9">
        <v>115427900.74284901</v>
      </c>
      <c r="P9">
        <v>117783531.264016</v>
      </c>
      <c r="Q9">
        <v>122398262.117994</v>
      </c>
      <c r="R9">
        <v>128434502.105005</v>
      </c>
      <c r="S9">
        <v>4908464.3487336598</v>
      </c>
      <c r="T9">
        <v>24093022262789.398</v>
      </c>
    </row>
    <row r="10" spans="1:20" x14ac:dyDescent="0.2">
      <c r="A10">
        <v>2027</v>
      </c>
      <c r="B10" s="53">
        <v>126660469.74000002</v>
      </c>
      <c r="C10" s="62">
        <f t="shared" si="0"/>
        <v>4.4563078077883511E-2</v>
      </c>
      <c r="D10" s="60">
        <v>121016089.337595</v>
      </c>
      <c r="E10" s="60">
        <v>106367694.488974</v>
      </c>
      <c r="F10" s="60">
        <v>117445153.866713</v>
      </c>
      <c r="G10" s="60">
        <v>120853479.736598</v>
      </c>
      <c r="H10" s="60">
        <v>125698029.993754</v>
      </c>
      <c r="I10" s="60">
        <v>134390026.02711201</v>
      </c>
      <c r="J10" s="60">
        <v>6333731.7013848498</v>
      </c>
      <c r="K10" s="61">
        <v>40116157265127.398</v>
      </c>
      <c r="L10" s="62">
        <f t="shared" si="1"/>
        <v>3.9980286200318793E-2</v>
      </c>
      <c r="M10">
        <v>121596547.909528</v>
      </c>
      <c r="N10">
        <v>108425548.594221</v>
      </c>
      <c r="O10">
        <v>117569736.73303901</v>
      </c>
      <c r="P10">
        <v>120985075.509901</v>
      </c>
      <c r="Q10">
        <v>124417117.562213</v>
      </c>
      <c r="R10">
        <v>136609515.77985799</v>
      </c>
      <c r="S10">
        <v>5814325.5405108901</v>
      </c>
      <c r="T10">
        <v>33806381491037.301</v>
      </c>
    </row>
    <row r="11" spans="1:20" x14ac:dyDescent="0.2">
      <c r="A11">
        <v>2028</v>
      </c>
      <c r="B11" s="53">
        <v>130211493.91000001</v>
      </c>
      <c r="C11" s="62">
        <f t="shared" si="0"/>
        <v>5.3166982187402234E-2</v>
      </c>
      <c r="D11" s="60">
        <v>123288541.732692</v>
      </c>
      <c r="E11" s="60">
        <v>106388109.04055101</v>
      </c>
      <c r="F11" s="60">
        <v>118516776.299776</v>
      </c>
      <c r="G11" s="60">
        <v>123334315.26953501</v>
      </c>
      <c r="H11" s="60">
        <v>129105695.537057</v>
      </c>
      <c r="I11" s="60">
        <v>137586548.60510099</v>
      </c>
      <c r="J11" s="60">
        <v>7240175.62435243</v>
      </c>
      <c r="K11" s="61">
        <v>52420143071467.203</v>
      </c>
      <c r="L11" s="62">
        <f t="shared" si="1"/>
        <v>4.5413644149757126E-2</v>
      </c>
      <c r="M11">
        <v>124298115.461363</v>
      </c>
      <c r="N11">
        <v>108751820.784546</v>
      </c>
      <c r="O11">
        <v>119990670.243019</v>
      </c>
      <c r="P11">
        <v>123699291.810119</v>
      </c>
      <c r="Q11">
        <v>128218068.38774</v>
      </c>
      <c r="R11">
        <v>138761058.034545</v>
      </c>
      <c r="S11">
        <v>6231740.8302258002</v>
      </c>
      <c r="T11">
        <v>38834593775103.398</v>
      </c>
    </row>
    <row r="12" spans="1:20" x14ac:dyDescent="0.2">
      <c r="A12">
        <v>2029</v>
      </c>
      <c r="B12" s="53">
        <v>133809414.22999997</v>
      </c>
      <c r="C12" s="62">
        <f t="shared" si="0"/>
        <v>5.686904080455879E-2</v>
      </c>
      <c r="D12" s="60">
        <v>126199801.19212</v>
      </c>
      <c r="E12" s="60">
        <v>109503996.15579399</v>
      </c>
      <c r="F12" s="60">
        <v>121892700.454096</v>
      </c>
      <c r="G12" s="60">
        <v>126339729.647541</v>
      </c>
      <c r="H12" s="60">
        <v>130898401.55476899</v>
      </c>
      <c r="I12" s="60">
        <v>147114210.880178</v>
      </c>
      <c r="J12" s="60">
        <v>7626448.8082024604</v>
      </c>
      <c r="K12" s="61">
        <v>58162721424132.703</v>
      </c>
      <c r="L12" s="62">
        <f t="shared" si="1"/>
        <v>4.776065337839408E-2</v>
      </c>
      <c r="M12">
        <v>127418589.178195</v>
      </c>
      <c r="N12">
        <v>109785913.359386</v>
      </c>
      <c r="O12">
        <v>122822440.6107</v>
      </c>
      <c r="P12">
        <v>127779424.772696</v>
      </c>
      <c r="Q12">
        <v>131987849.728054</v>
      </c>
      <c r="R12">
        <v>139427206.77359799</v>
      </c>
      <c r="S12">
        <v>6342645.3389938502</v>
      </c>
      <c r="T12">
        <v>40229149896260.398</v>
      </c>
    </row>
    <row r="13" spans="1:20" x14ac:dyDescent="0.2">
      <c r="A13">
        <v>2030</v>
      </c>
      <c r="B13" s="53">
        <v>137451318.19000003</v>
      </c>
      <c r="C13" s="62">
        <f t="shared" si="0"/>
        <v>5.8530938888939232E-2</v>
      </c>
      <c r="D13" s="60">
        <v>129406163.484817</v>
      </c>
      <c r="E13" s="60">
        <v>111928782.485312</v>
      </c>
      <c r="F13" s="60">
        <v>123011301.48634</v>
      </c>
      <c r="G13" s="60">
        <v>129475781.856901</v>
      </c>
      <c r="H13" s="60">
        <v>134063799.111901</v>
      </c>
      <c r="I13" s="60">
        <v>152094324.54157701</v>
      </c>
      <c r="J13" s="60">
        <v>8330477.6386669902</v>
      </c>
      <c r="K13" s="61">
        <v>69396857688330.797</v>
      </c>
      <c r="L13" s="62">
        <f t="shared" si="1"/>
        <v>5.1740249503925306E-2</v>
      </c>
      <c r="M13">
        <v>130339552.692206</v>
      </c>
      <c r="N13">
        <v>111988475.16507401</v>
      </c>
      <c r="O13">
        <v>125282917.47693101</v>
      </c>
      <c r="P13">
        <v>131139319.89126199</v>
      </c>
      <c r="Q13">
        <v>134343731.718582</v>
      </c>
      <c r="R13">
        <v>143047612.37867299</v>
      </c>
      <c r="S13">
        <v>6831035.0092462404</v>
      </c>
      <c r="T13">
        <v>46663039297547.797</v>
      </c>
    </row>
    <row r="14" spans="1:20" x14ac:dyDescent="0.2">
      <c r="A14">
        <v>2031</v>
      </c>
      <c r="B14" s="53">
        <v>141134664.00999999</v>
      </c>
      <c r="C14" s="62">
        <f t="shared" si="0"/>
        <v>6.2575302153688117E-2</v>
      </c>
      <c r="D14" s="60">
        <v>132303119.76521499</v>
      </c>
      <c r="E14" s="60">
        <v>113756885.391874</v>
      </c>
      <c r="F14" s="60">
        <v>126741432.447879</v>
      </c>
      <c r="G14" s="60">
        <v>132174909.559562</v>
      </c>
      <c r="H14" s="60">
        <v>136534505.905141</v>
      </c>
      <c r="I14" s="60">
        <v>158746213.93645501</v>
      </c>
      <c r="J14" s="60">
        <v>9555841.4097683597</v>
      </c>
      <c r="K14" s="61">
        <v>91314105048643.797</v>
      </c>
      <c r="L14" s="62">
        <f t="shared" si="1"/>
        <v>5.4059907775614868E-2</v>
      </c>
      <c r="M14">
        <v>133504937.08967701</v>
      </c>
      <c r="N14">
        <v>110231766.80337</v>
      </c>
      <c r="O14">
        <v>128169042.816506</v>
      </c>
      <c r="P14">
        <v>133133953.730272</v>
      </c>
      <c r="Q14">
        <v>138912682.88861901</v>
      </c>
      <c r="R14">
        <v>148294920.592002</v>
      </c>
      <c r="S14">
        <v>7544036.4272346804</v>
      </c>
      <c r="T14">
        <v>56912485615443.898</v>
      </c>
    </row>
    <row r="15" spans="1:20" x14ac:dyDescent="0.2">
      <c r="A15">
        <v>2032</v>
      </c>
      <c r="B15" s="53">
        <v>144854944.33000004</v>
      </c>
      <c r="C15" s="62">
        <f t="shared" si="0"/>
        <v>6.4325071650662924E-2</v>
      </c>
      <c r="D15" s="60">
        <v>135537139.65702</v>
      </c>
      <c r="E15" s="60">
        <v>114040082.678932</v>
      </c>
      <c r="F15" s="60">
        <v>129981175.777457</v>
      </c>
      <c r="G15" s="60">
        <v>135286870.75911999</v>
      </c>
      <c r="H15" s="60">
        <v>140938160.19452801</v>
      </c>
      <c r="I15" s="60">
        <v>163893186.23042399</v>
      </c>
      <c r="J15" s="60">
        <v>10445366.7095115</v>
      </c>
      <c r="K15" s="61">
        <v>109105685696172</v>
      </c>
      <c r="L15" s="62">
        <f t="shared" si="1"/>
        <v>5.5780774958267165E-2</v>
      </c>
      <c r="M15">
        <v>136774823.278736</v>
      </c>
      <c r="N15">
        <v>111846354.973441</v>
      </c>
      <c r="O15">
        <v>131867211.36025</v>
      </c>
      <c r="P15">
        <v>136927408.89785901</v>
      </c>
      <c r="Q15">
        <v>141755442.500058</v>
      </c>
      <c r="R15">
        <v>155072148.44746599</v>
      </c>
      <c r="S15">
        <v>8279519.88129183</v>
      </c>
      <c r="T15">
        <v>68550449464706.797</v>
      </c>
    </row>
    <row r="16" spans="1:20" x14ac:dyDescent="0.2">
      <c r="A16">
        <v>2033</v>
      </c>
      <c r="B16" s="53">
        <v>148609937.29999995</v>
      </c>
      <c r="C16" s="62">
        <f t="shared" si="0"/>
        <v>6.9557587578418012E-2</v>
      </c>
      <c r="D16" s="60">
        <v>138272988.57123199</v>
      </c>
      <c r="E16" s="60">
        <v>113233182.99688099</v>
      </c>
      <c r="F16" s="60">
        <v>132550504.162361</v>
      </c>
      <c r="G16" s="60">
        <v>138843875.27110499</v>
      </c>
      <c r="H16" s="60">
        <v>143344863.46701601</v>
      </c>
      <c r="I16" s="60">
        <v>164929062.31120899</v>
      </c>
      <c r="J16" s="60">
        <v>10694591.4064471</v>
      </c>
      <c r="K16" s="61">
        <v>114374285350853</v>
      </c>
      <c r="L16" s="62">
        <f t="shared" si="1"/>
        <v>5.7616941292114698E-2</v>
      </c>
      <c r="M16">
        <v>140047487.26716101</v>
      </c>
      <c r="N16">
        <v>116210065.30121399</v>
      </c>
      <c r="O16">
        <v>134763292.792851</v>
      </c>
      <c r="P16">
        <v>139323371.01367</v>
      </c>
      <c r="Q16">
        <v>146065632.98062301</v>
      </c>
      <c r="R16">
        <v>158537602.560011</v>
      </c>
      <c r="S16">
        <v>8804824.7137193698</v>
      </c>
      <c r="T16">
        <v>77524938239323.5</v>
      </c>
    </row>
    <row r="17" spans="1:20" x14ac:dyDescent="0.2">
      <c r="A17">
        <v>2034</v>
      </c>
      <c r="B17" s="53">
        <v>152396580.90999997</v>
      </c>
      <c r="C17" s="62">
        <f t="shared" si="0"/>
        <v>7.2432722048671794E-2</v>
      </c>
      <c r="D17" s="60">
        <v>141358081.72377801</v>
      </c>
      <c r="E17" s="60">
        <v>114203326.24518199</v>
      </c>
      <c r="F17" s="60">
        <v>134552211.27431399</v>
      </c>
      <c r="G17" s="60">
        <v>141533107.90541399</v>
      </c>
      <c r="H17" s="60">
        <v>146987669.12958699</v>
      </c>
      <c r="I17" s="60">
        <v>177452547.225853</v>
      </c>
      <c r="J17" s="60">
        <v>11892089.4378346</v>
      </c>
      <c r="K17" s="61">
        <v>141421791197457</v>
      </c>
      <c r="L17" s="62">
        <f t="shared" si="1"/>
        <v>5.8336696114450803E-2</v>
      </c>
      <c r="M17">
        <v>143506267.88057199</v>
      </c>
      <c r="N17">
        <v>119584021.67808799</v>
      </c>
      <c r="O17">
        <v>137668495.156634</v>
      </c>
      <c r="P17">
        <v>142355078.858926</v>
      </c>
      <c r="Q17">
        <v>149256472.83606401</v>
      </c>
      <c r="R17">
        <v>166477604.235266</v>
      </c>
      <c r="S17">
        <v>9792011.0278487392</v>
      </c>
      <c r="T17">
        <v>95883479969511.406</v>
      </c>
    </row>
    <row r="18" spans="1:20" x14ac:dyDescent="0.2">
      <c r="A18">
        <v>2035</v>
      </c>
      <c r="B18" s="53">
        <v>156212095.58000004</v>
      </c>
      <c r="C18" s="62">
        <f t="shared" si="0"/>
        <v>7.4556678762999429E-2</v>
      </c>
      <c r="D18" s="60">
        <v>144565440.55094701</v>
      </c>
      <c r="E18" s="60">
        <v>116839439.49129499</v>
      </c>
      <c r="F18" s="60">
        <v>137657134.837623</v>
      </c>
      <c r="G18" s="60">
        <v>144220273.19652501</v>
      </c>
      <c r="H18" s="60">
        <v>150728518.884316</v>
      </c>
      <c r="I18" s="60">
        <v>180121154.773689</v>
      </c>
      <c r="J18" s="60">
        <v>12199551.3035101</v>
      </c>
      <c r="K18" s="61">
        <v>148829052006976</v>
      </c>
      <c r="L18" s="62">
        <f t="shared" si="1"/>
        <v>6.0584176204647955E-2</v>
      </c>
      <c r="M18">
        <v>146748114.45608401</v>
      </c>
      <c r="N18">
        <v>126100912.075156</v>
      </c>
      <c r="O18">
        <v>141153921.32431099</v>
      </c>
      <c r="P18">
        <v>145100238.29170799</v>
      </c>
      <c r="Q18">
        <v>153096835.35253301</v>
      </c>
      <c r="R18">
        <v>170972960.41378</v>
      </c>
      <c r="S18">
        <v>9881821.7047274392</v>
      </c>
      <c r="T18">
        <v>97650400204022.406</v>
      </c>
    </row>
    <row r="19" spans="1:20" x14ac:dyDescent="0.2">
      <c r="A19">
        <v>2036</v>
      </c>
      <c r="B19" s="53">
        <v>160055276.94</v>
      </c>
      <c r="C19" s="62">
        <f t="shared" si="0"/>
        <v>7.5105100285992377E-2</v>
      </c>
      <c r="D19" s="60">
        <v>148034309.31411901</v>
      </c>
      <c r="E19" s="60">
        <v>119280710.907153</v>
      </c>
      <c r="F19" s="60">
        <v>138656859.703163</v>
      </c>
      <c r="G19" s="60">
        <v>148161492.47960401</v>
      </c>
      <c r="H19" s="60">
        <v>156222260.83223599</v>
      </c>
      <c r="I19" s="60">
        <v>185235412.454216</v>
      </c>
      <c r="J19" s="60">
        <v>13369537.087825</v>
      </c>
      <c r="K19" s="61">
        <v>178744521942728</v>
      </c>
      <c r="L19" s="62">
        <f t="shared" si="1"/>
        <v>5.6919575289093194E-2</v>
      </c>
      <c r="M19">
        <v>150944998.55379701</v>
      </c>
      <c r="N19">
        <v>130379471.582735</v>
      </c>
      <c r="O19">
        <v>144738118.790593</v>
      </c>
      <c r="P19">
        <v>148947307.79303199</v>
      </c>
      <c r="Q19">
        <v>159530662.047479</v>
      </c>
      <c r="R19">
        <v>181257606.680538</v>
      </c>
      <c r="S19">
        <v>11026588.391498201</v>
      </c>
      <c r="T19">
        <v>121585651555523</v>
      </c>
    </row>
    <row r="20" spans="1:20" x14ac:dyDescent="0.2">
      <c r="A20">
        <v>2037</v>
      </c>
      <c r="B20" s="53">
        <v>163927695.81999999</v>
      </c>
      <c r="C20" s="62">
        <f t="shared" si="0"/>
        <v>7.5999383805222753E-2</v>
      </c>
      <c r="D20" s="60">
        <v>151469291.94907001</v>
      </c>
      <c r="E20" s="60">
        <v>123449008.67331401</v>
      </c>
      <c r="F20" s="60">
        <v>141125761.967188</v>
      </c>
      <c r="G20" s="60">
        <v>151609833.81492499</v>
      </c>
      <c r="H20" s="60">
        <v>159279028.427845</v>
      </c>
      <c r="I20" s="60">
        <v>185715937.10565999</v>
      </c>
      <c r="J20" s="60">
        <v>13268873.9391462</v>
      </c>
      <c r="K20" s="61">
        <v>176063015612954</v>
      </c>
      <c r="L20" s="62">
        <f t="shared" si="1"/>
        <v>5.7021109221127464E-2</v>
      </c>
      <c r="M20">
        <v>154580356.77228001</v>
      </c>
      <c r="N20">
        <v>134172053.767195</v>
      </c>
      <c r="O20">
        <v>147402772.55773401</v>
      </c>
      <c r="P20">
        <v>153411424.70029199</v>
      </c>
      <c r="Q20">
        <v>162582012.30513901</v>
      </c>
      <c r="R20">
        <v>186153254.370186</v>
      </c>
      <c r="S20">
        <v>11047236.040518099</v>
      </c>
      <c r="T20">
        <v>122041424134923</v>
      </c>
    </row>
    <row r="21" spans="1:20" x14ac:dyDescent="0.2">
      <c r="A21">
        <v>2038</v>
      </c>
      <c r="B21" s="53">
        <v>167831562.31000003</v>
      </c>
      <c r="C21" s="62">
        <f t="shared" si="0"/>
        <v>8.2305909847899761E-2</v>
      </c>
      <c r="D21" s="60">
        <v>154018032.872881</v>
      </c>
      <c r="E21" s="60">
        <v>126919044.679481</v>
      </c>
      <c r="F21" s="60">
        <v>145375932.59419599</v>
      </c>
      <c r="G21" s="60">
        <v>152337634.68071899</v>
      </c>
      <c r="H21" s="60">
        <v>161766341.85723001</v>
      </c>
      <c r="I21" s="60">
        <v>192145082.88411999</v>
      </c>
      <c r="J21" s="60">
        <v>13587788.6251952</v>
      </c>
      <c r="K21" s="61">
        <v>184627999722985</v>
      </c>
      <c r="L21" s="62">
        <f t="shared" si="1"/>
        <v>4.9686609105456525E-2</v>
      </c>
      <c r="M21">
        <v>159492581.07794499</v>
      </c>
      <c r="N21">
        <v>137917814.37946901</v>
      </c>
      <c r="O21">
        <v>151810603.871115</v>
      </c>
      <c r="P21">
        <v>157775184.03433901</v>
      </c>
      <c r="Q21">
        <v>165473866.72293401</v>
      </c>
      <c r="R21">
        <v>194431904.12439901</v>
      </c>
      <c r="S21">
        <v>11962803.6938008</v>
      </c>
      <c r="T21">
        <v>143108672216414</v>
      </c>
    </row>
    <row r="22" spans="1:20" x14ac:dyDescent="0.2">
      <c r="A22">
        <v>2039</v>
      </c>
      <c r="B22" s="53">
        <v>171768781.60000002</v>
      </c>
      <c r="C22" s="62">
        <f t="shared" si="0"/>
        <v>8.2627231401686929E-2</v>
      </c>
      <c r="D22" s="60">
        <v>157576002.73515099</v>
      </c>
      <c r="E22" s="60">
        <v>128968475.710743</v>
      </c>
      <c r="F22" s="60">
        <v>148729334.440301</v>
      </c>
      <c r="G22" s="60">
        <v>155347656.30130801</v>
      </c>
      <c r="H22" s="60">
        <v>164528286.09289801</v>
      </c>
      <c r="I22" s="60">
        <v>204573515.40482801</v>
      </c>
      <c r="J22" s="60">
        <v>15095090.6562937</v>
      </c>
      <c r="K22" s="61">
        <v>227861761921725</v>
      </c>
      <c r="L22" s="62">
        <f t="shared" si="1"/>
        <v>4.6481785044727886E-2</v>
      </c>
      <c r="M22">
        <v>163784662.01627401</v>
      </c>
      <c r="N22">
        <v>144292372.08317</v>
      </c>
      <c r="O22">
        <v>155413103.047701</v>
      </c>
      <c r="P22">
        <v>161867945.88451701</v>
      </c>
      <c r="Q22">
        <v>169258165.84424001</v>
      </c>
      <c r="R22">
        <v>199272315.75301901</v>
      </c>
      <c r="S22">
        <v>12055050.1669668</v>
      </c>
      <c r="T22">
        <v>145324234528088</v>
      </c>
    </row>
    <row r="23" spans="1:20" x14ac:dyDescent="0.2">
      <c r="A23">
        <v>2040</v>
      </c>
      <c r="B23" s="53">
        <v>175741252.40000001</v>
      </c>
      <c r="C23" s="62">
        <f t="shared" si="0"/>
        <v>8.2763510298205945E-2</v>
      </c>
      <c r="D23" s="60">
        <v>161196289.447173</v>
      </c>
      <c r="E23" s="60">
        <v>132285675.452317</v>
      </c>
      <c r="F23" s="60">
        <v>151522511.29252699</v>
      </c>
      <c r="G23" s="60">
        <v>160068549.15609801</v>
      </c>
      <c r="H23" s="60">
        <v>168013206.67880899</v>
      </c>
      <c r="I23" s="60">
        <v>214019637.51386401</v>
      </c>
      <c r="J23" s="60">
        <v>15823700.8281208</v>
      </c>
      <c r="K23" s="61">
        <v>250389507897872</v>
      </c>
      <c r="L23" s="62">
        <f t="shared" si="1"/>
        <v>4.6178603529873463E-2</v>
      </c>
      <c r="M23">
        <v>167625766.78157699</v>
      </c>
      <c r="N23">
        <v>142588937.558146</v>
      </c>
      <c r="O23">
        <v>159476499.63545299</v>
      </c>
      <c r="P23">
        <v>165060243.45499399</v>
      </c>
      <c r="Q23">
        <v>174413818.517692</v>
      </c>
      <c r="R23">
        <v>204185506.661688</v>
      </c>
      <c r="S23">
        <v>12470138.0970027</v>
      </c>
      <c r="T23">
        <v>155504344158318</v>
      </c>
    </row>
    <row r="24" spans="1:20" x14ac:dyDescent="0.2">
      <c r="A24">
        <v>2041</v>
      </c>
      <c r="B24" s="53">
        <v>179751803.07000002</v>
      </c>
      <c r="C24" s="62">
        <f t="shared" si="0"/>
        <v>8.2649929660563948E-2</v>
      </c>
      <c r="D24" s="60">
        <v>164895329.18990499</v>
      </c>
      <c r="E24" s="60">
        <v>132790170.056366</v>
      </c>
      <c r="F24" s="60">
        <v>154238633.80348599</v>
      </c>
      <c r="G24" s="60">
        <v>163505839.40515599</v>
      </c>
      <c r="H24" s="60">
        <v>171181357.703704</v>
      </c>
      <c r="I24" s="60">
        <v>216375061.24505201</v>
      </c>
      <c r="J24" s="60">
        <v>16366130.542443199</v>
      </c>
      <c r="K24" s="61">
        <v>267850228932294</v>
      </c>
      <c r="L24" s="62">
        <f t="shared" si="1"/>
        <v>4.7220830418933546E-2</v>
      </c>
      <c r="M24">
        <v>171263773.65973401</v>
      </c>
      <c r="N24">
        <v>143929096.10600501</v>
      </c>
      <c r="O24">
        <v>162645135.31135499</v>
      </c>
      <c r="P24">
        <v>169226847.75694901</v>
      </c>
      <c r="Q24">
        <v>179830147.72951201</v>
      </c>
      <c r="R24">
        <v>211408642.165793</v>
      </c>
      <c r="S24">
        <v>13096135.6965608</v>
      </c>
      <c r="T24">
        <v>171508770182736</v>
      </c>
    </row>
    <row r="25" spans="1:20" x14ac:dyDescent="0.2">
      <c r="A25">
        <v>2042</v>
      </c>
      <c r="B25" s="53">
        <v>183803463.44999999</v>
      </c>
      <c r="C25" s="62">
        <f t="shared" si="0"/>
        <v>8.5447492476083742E-2</v>
      </c>
      <c r="D25" s="60">
        <v>168097918.38977799</v>
      </c>
      <c r="E25" s="60">
        <v>136500002.87935299</v>
      </c>
      <c r="F25" s="60">
        <v>155846985.23043999</v>
      </c>
      <c r="G25" s="60">
        <v>168285945.803092</v>
      </c>
      <c r="H25" s="60">
        <v>176814615.436425</v>
      </c>
      <c r="I25" s="60">
        <v>216565932.88966399</v>
      </c>
      <c r="J25" s="60">
        <v>16193203.5398467</v>
      </c>
      <c r="K25" s="61">
        <v>262219840882904</v>
      </c>
      <c r="L25" s="62">
        <f t="shared" si="1"/>
        <v>4.8007134656313788E-2</v>
      </c>
      <c r="M25">
        <v>174979585.82985899</v>
      </c>
      <c r="N25">
        <v>146320621.81056401</v>
      </c>
      <c r="O25">
        <v>165710110.76962</v>
      </c>
      <c r="P25">
        <v>171430384.767398</v>
      </c>
      <c r="Q25">
        <v>181748802.27875701</v>
      </c>
      <c r="R25">
        <v>221599707.01311499</v>
      </c>
      <c r="S25">
        <v>14461102.061078001</v>
      </c>
      <c r="T25">
        <v>209123472820915</v>
      </c>
    </row>
    <row r="26" spans="1:20" x14ac:dyDescent="0.2">
      <c r="A26">
        <v>2043</v>
      </c>
      <c r="B26" s="53">
        <v>187900493.88999999</v>
      </c>
      <c r="C26" s="62">
        <f t="shared" si="0"/>
        <v>8.6388946100316E-2</v>
      </c>
      <c r="D26" s="60">
        <v>171667968.25111401</v>
      </c>
      <c r="E26" s="60">
        <v>139189589.337998</v>
      </c>
      <c r="F26" s="60">
        <v>160152712.32200301</v>
      </c>
      <c r="G26" s="60">
        <v>172365887.932271</v>
      </c>
      <c r="H26" s="60">
        <v>181409009.901241</v>
      </c>
      <c r="I26" s="60">
        <v>223173056.170546</v>
      </c>
      <c r="J26" s="60">
        <v>16875811.433115799</v>
      </c>
      <c r="K26" s="61">
        <v>284793011526084</v>
      </c>
      <c r="L26" s="62">
        <f t="shared" si="1"/>
        <v>4.6656895465619352E-2</v>
      </c>
      <c r="M26">
        <v>179133640.188636</v>
      </c>
      <c r="N26">
        <v>150543651.60828701</v>
      </c>
      <c r="O26">
        <v>168341220.51704499</v>
      </c>
      <c r="P26">
        <v>177004845.86981201</v>
      </c>
      <c r="Q26">
        <v>187384747.48653501</v>
      </c>
      <c r="R26">
        <v>227944738.982191</v>
      </c>
      <c r="S26">
        <v>14533253.7021355</v>
      </c>
      <c r="T26">
        <v>211215463170635</v>
      </c>
    </row>
    <row r="27" spans="1:20" x14ac:dyDescent="0.2">
      <c r="A27">
        <v>2044</v>
      </c>
      <c r="B27" s="53">
        <v>192045986.05000001</v>
      </c>
      <c r="C27" s="62">
        <f t="shared" si="0"/>
        <v>8.8637804250993879E-2</v>
      </c>
      <c r="D27" s="60">
        <v>175023451.53131101</v>
      </c>
      <c r="E27" s="60">
        <v>141804454.875256</v>
      </c>
      <c r="F27" s="60">
        <v>161065155.73762199</v>
      </c>
      <c r="G27" s="60">
        <v>176204228.605326</v>
      </c>
      <c r="H27" s="60">
        <v>184515518.00683001</v>
      </c>
      <c r="I27" s="60">
        <v>231695287.92458799</v>
      </c>
      <c r="J27" s="60">
        <v>17106339.855392601</v>
      </c>
      <c r="K27" s="61">
        <v>292626863248196</v>
      </c>
      <c r="L27" s="62">
        <f t="shared" si="1"/>
        <v>4.112410078250639E-2</v>
      </c>
      <c r="M27">
        <v>184148267.56480399</v>
      </c>
      <c r="N27">
        <v>154169422.49135101</v>
      </c>
      <c r="O27">
        <v>172809392.26626599</v>
      </c>
      <c r="P27">
        <v>181419587.179306</v>
      </c>
      <c r="Q27">
        <v>192540854.26629001</v>
      </c>
      <c r="R27">
        <v>231504745.95293599</v>
      </c>
      <c r="S27">
        <v>14822781.7886822</v>
      </c>
      <c r="T27">
        <v>219714859954890</v>
      </c>
    </row>
    <row r="28" spans="1:20" x14ac:dyDescent="0.2">
      <c r="A28">
        <v>2045</v>
      </c>
      <c r="B28" s="53">
        <v>196242062.66</v>
      </c>
      <c r="C28" s="62">
        <f t="shared" si="0"/>
        <v>9.1885035385012803E-2</v>
      </c>
      <c r="D28" s="60">
        <v>178210353.78845799</v>
      </c>
      <c r="E28" s="60">
        <v>146586154.84593901</v>
      </c>
      <c r="F28" s="60">
        <v>164597908.432138</v>
      </c>
      <c r="G28" s="60">
        <v>178729526.05300599</v>
      </c>
      <c r="H28" s="60">
        <v>186913785.671608</v>
      </c>
      <c r="I28" s="60">
        <v>231212640.63478699</v>
      </c>
      <c r="J28" s="60">
        <v>17397753.498597</v>
      </c>
      <c r="K28" s="61">
        <v>302681826797947</v>
      </c>
      <c r="L28" s="62">
        <f t="shared" si="1"/>
        <v>3.8076346388398741E-2</v>
      </c>
      <c r="M28">
        <v>188769881.90618399</v>
      </c>
      <c r="N28">
        <v>160069464.15444601</v>
      </c>
      <c r="O28">
        <v>178666340.30368099</v>
      </c>
      <c r="P28">
        <v>186980175.695838</v>
      </c>
      <c r="Q28">
        <v>195964840.39432201</v>
      </c>
      <c r="R28">
        <v>236379183.427816</v>
      </c>
      <c r="S28">
        <v>15486973.578484099</v>
      </c>
      <c r="T28">
        <v>239846350620665</v>
      </c>
    </row>
    <row r="29" spans="1:20" x14ac:dyDescent="0.2">
      <c r="A29">
        <v>2046</v>
      </c>
      <c r="B29" s="53">
        <v>200491512.08000001</v>
      </c>
      <c r="C29" s="62">
        <f t="shared" si="0"/>
        <v>8.9729200053784264E-2</v>
      </c>
      <c r="D29" s="60">
        <v>182501569.08348799</v>
      </c>
      <c r="E29" s="60">
        <v>149710943.49990699</v>
      </c>
      <c r="F29" s="60">
        <v>167199877.62564999</v>
      </c>
      <c r="G29" s="60">
        <v>183656707.79976699</v>
      </c>
      <c r="H29" s="60">
        <v>192687674.66823301</v>
      </c>
      <c r="I29" s="60">
        <v>241188897.765753</v>
      </c>
      <c r="J29" s="60">
        <v>18846098.7527772</v>
      </c>
      <c r="K29" s="61">
        <v>355175438199430</v>
      </c>
      <c r="L29" s="62">
        <f t="shared" si="1"/>
        <v>3.9616363750330175E-2</v>
      </c>
      <c r="M29">
        <v>192548767.40858501</v>
      </c>
      <c r="N29">
        <v>159814710.654935</v>
      </c>
      <c r="O29">
        <v>181326514.67283699</v>
      </c>
      <c r="P29">
        <v>191552400.41416901</v>
      </c>
      <c r="Q29">
        <v>200244736.80009601</v>
      </c>
      <c r="R29">
        <v>238129814.46866399</v>
      </c>
      <c r="S29">
        <v>16657953.625623999</v>
      </c>
      <c r="T29">
        <v>277487418993441</v>
      </c>
    </row>
    <row r="30" spans="1:20" x14ac:dyDescent="0.2">
      <c r="A30">
        <v>2047</v>
      </c>
      <c r="B30" s="53">
        <v>204800796.93000001</v>
      </c>
      <c r="C30" s="62">
        <f t="shared" si="0"/>
        <v>9.1642239423140315E-2</v>
      </c>
      <c r="D30" s="60">
        <v>186032393.26369101</v>
      </c>
      <c r="E30" s="60">
        <v>152982644.74524701</v>
      </c>
      <c r="F30" s="60">
        <v>169856249.12619001</v>
      </c>
      <c r="G30" s="60">
        <v>186068215.66120899</v>
      </c>
      <c r="H30" s="60">
        <v>195761898.350456</v>
      </c>
      <c r="I30" s="60">
        <v>245982115.493516</v>
      </c>
      <c r="J30" s="60">
        <v>19012791.509489</v>
      </c>
      <c r="K30" s="61">
        <v>361486240983299</v>
      </c>
      <c r="L30" s="62">
        <f t="shared" si="1"/>
        <v>3.3762323390813642E-2</v>
      </c>
      <c r="M30">
        <v>197886246.193353</v>
      </c>
      <c r="N30">
        <v>162334228.63140199</v>
      </c>
      <c r="O30">
        <v>185569876.502287</v>
      </c>
      <c r="P30">
        <v>195453912.56703401</v>
      </c>
      <c r="Q30">
        <v>207844080.13442901</v>
      </c>
      <c r="R30">
        <v>253134402.440308</v>
      </c>
      <c r="S30">
        <v>17933672.550771002</v>
      </c>
      <c r="T30">
        <v>321616611158280</v>
      </c>
    </row>
    <row r="31" spans="1:20" x14ac:dyDescent="0.2">
      <c r="A31">
        <v>2048</v>
      </c>
      <c r="B31" s="53">
        <v>209175491.70000005</v>
      </c>
      <c r="C31" s="62">
        <f t="shared" si="0"/>
        <v>9.4225579317713359E-2</v>
      </c>
      <c r="D31" s="60">
        <v>189465809.81549999</v>
      </c>
      <c r="E31" s="60">
        <v>155107206.398121</v>
      </c>
      <c r="F31" s="60">
        <v>174008040.15180099</v>
      </c>
      <c r="G31" s="60">
        <v>187174805.18526199</v>
      </c>
      <c r="H31" s="60">
        <v>200300594.18544701</v>
      </c>
      <c r="I31" s="60">
        <v>243734567.46839699</v>
      </c>
      <c r="J31" s="60">
        <v>19263915.684009701</v>
      </c>
      <c r="K31" s="61">
        <v>371098447480637</v>
      </c>
      <c r="L31" s="62">
        <f t="shared" si="1"/>
        <v>3.0056891235690775E-2</v>
      </c>
      <c r="M31">
        <v>202888326.69680101</v>
      </c>
      <c r="N31">
        <v>165772956.66983801</v>
      </c>
      <c r="O31">
        <v>190814343.14282399</v>
      </c>
      <c r="P31">
        <v>200331301.074909</v>
      </c>
      <c r="Q31">
        <v>211866384.64200801</v>
      </c>
      <c r="R31">
        <v>262963672.24826601</v>
      </c>
      <c r="S31">
        <v>19041291.680086698</v>
      </c>
      <c r="T31">
        <v>362570788846138</v>
      </c>
    </row>
    <row r="32" spans="1:20" x14ac:dyDescent="0.2">
      <c r="A32">
        <v>2049</v>
      </c>
      <c r="B32" s="53">
        <v>213620146.30999994</v>
      </c>
      <c r="C32" s="62">
        <f t="shared" si="0"/>
        <v>9.0483497772143928E-2</v>
      </c>
      <c r="D32" s="60">
        <v>194291048.27727401</v>
      </c>
      <c r="E32" s="60">
        <v>156047459.12058201</v>
      </c>
      <c r="F32" s="60">
        <v>179623239.65083301</v>
      </c>
      <c r="G32" s="60">
        <v>193375782.58926401</v>
      </c>
      <c r="H32" s="60">
        <v>207701426.65026301</v>
      </c>
      <c r="I32" s="60">
        <v>244595057.95730501</v>
      </c>
      <c r="J32" s="60">
        <v>20679155.102883201</v>
      </c>
      <c r="K32" s="61">
        <v>427627455769103</v>
      </c>
      <c r="L32" s="62">
        <f t="shared" si="1"/>
        <v>2.3206329502218348E-2</v>
      </c>
      <c r="M32">
        <v>208662806.806418</v>
      </c>
      <c r="N32">
        <v>169906345.37876001</v>
      </c>
      <c r="O32">
        <v>197398028.191176</v>
      </c>
      <c r="P32">
        <v>204377773.03145501</v>
      </c>
      <c r="Q32">
        <v>218425271.08816099</v>
      </c>
      <c r="R32">
        <v>273428143.99729401</v>
      </c>
      <c r="S32">
        <v>20927219.533896301</v>
      </c>
      <c r="T32">
        <v>437948517419892</v>
      </c>
    </row>
    <row r="33" spans="1:20" x14ac:dyDescent="0.2">
      <c r="A33">
        <v>2050</v>
      </c>
      <c r="B33" s="53">
        <v>218138098.01999998</v>
      </c>
      <c r="C33" s="62">
        <f t="shared" si="0"/>
        <v>9.3554503819158197E-2</v>
      </c>
      <c r="D33" s="60">
        <v>197730296.495684</v>
      </c>
      <c r="E33" s="60">
        <v>153525389.964136</v>
      </c>
      <c r="F33" s="60">
        <v>181187308.420176</v>
      </c>
      <c r="G33" s="60">
        <v>198069458.42260301</v>
      </c>
      <c r="H33" s="60">
        <v>210581386.41074899</v>
      </c>
      <c r="I33" s="60">
        <v>250146862.64848101</v>
      </c>
      <c r="J33" s="60">
        <v>21446623.629364301</v>
      </c>
      <c r="K33" s="61">
        <v>459957665099609</v>
      </c>
      <c r="L33" s="62">
        <f t="shared" si="1"/>
        <v>1.9630384186417382E-2</v>
      </c>
      <c r="M33">
        <v>213855963.350173</v>
      </c>
      <c r="N33">
        <v>174449065.69612801</v>
      </c>
      <c r="O33">
        <v>198990845.78099701</v>
      </c>
      <c r="P33">
        <v>211847599.60555801</v>
      </c>
      <c r="Q33">
        <v>225032635.42806301</v>
      </c>
      <c r="R33">
        <v>293294239.73692399</v>
      </c>
      <c r="S33">
        <v>22434439.238305699</v>
      </c>
      <c r="T33">
        <v>503304063937232</v>
      </c>
    </row>
    <row r="34" spans="1:20" x14ac:dyDescent="0.2">
      <c r="A34">
        <v>2051</v>
      </c>
      <c r="B34" s="53">
        <v>222732661.91999993</v>
      </c>
      <c r="C34" s="62">
        <f t="shared" si="0"/>
        <v>9.6019923845172439E-2</v>
      </c>
      <c r="D34" s="60">
        <v>201345888.684609</v>
      </c>
      <c r="E34" s="60">
        <v>151593982.60117799</v>
      </c>
      <c r="F34" s="60">
        <v>184590420.58649099</v>
      </c>
      <c r="G34" s="60">
        <v>201348781.91887799</v>
      </c>
      <c r="H34" s="60">
        <v>214437475.522172</v>
      </c>
      <c r="I34" s="60">
        <v>253480631.97213301</v>
      </c>
      <c r="J34" s="60">
        <v>22225811.995515902</v>
      </c>
      <c r="K34" s="61">
        <v>493986718860018</v>
      </c>
      <c r="L34" s="62">
        <f t="shared" si="1"/>
        <v>1.8199125857979781E-2</v>
      </c>
      <c r="M34">
        <v>218679122.173035</v>
      </c>
      <c r="N34">
        <v>180081002.744616</v>
      </c>
      <c r="O34">
        <v>204571501.21788201</v>
      </c>
      <c r="P34">
        <v>217622983.41284099</v>
      </c>
      <c r="Q34">
        <v>227708454.43141699</v>
      </c>
      <c r="R34">
        <v>296618389.60697198</v>
      </c>
      <c r="S34">
        <v>22835900.5887729</v>
      </c>
      <c r="T34">
        <v>521478355700321</v>
      </c>
    </row>
    <row r="35" spans="1:20" x14ac:dyDescent="0.2">
      <c r="A35">
        <v>2052</v>
      </c>
      <c r="B35" s="53">
        <v>227400496.57000002</v>
      </c>
      <c r="C35" s="62">
        <f t="shared" si="0"/>
        <v>9.3433802042664604E-2</v>
      </c>
      <c r="D35" s="60">
        <v>206153603.589075</v>
      </c>
      <c r="E35" s="60">
        <v>150960058.202043</v>
      </c>
      <c r="F35" s="60">
        <v>188527219.79920799</v>
      </c>
      <c r="G35" s="60">
        <v>206435376.96223301</v>
      </c>
      <c r="H35" s="60">
        <v>218972763.78013599</v>
      </c>
      <c r="I35" s="60">
        <v>262822232.32798699</v>
      </c>
      <c r="J35" s="60">
        <v>23878544.976104099</v>
      </c>
      <c r="K35" s="61">
        <v>570184910175830</v>
      </c>
      <c r="L35" s="62">
        <f t="shared" si="1"/>
        <v>1.4108693402260952E-2</v>
      </c>
      <c r="M35">
        <v>224192172.68437201</v>
      </c>
      <c r="N35">
        <v>179628616.455336</v>
      </c>
      <c r="O35">
        <v>206067827.921336</v>
      </c>
      <c r="P35">
        <v>222629754.52735099</v>
      </c>
      <c r="Q35">
        <v>233401655.24843699</v>
      </c>
      <c r="R35">
        <v>309064435.93759602</v>
      </c>
      <c r="S35">
        <v>24929712.701220401</v>
      </c>
      <c r="T35">
        <v>621490575365393</v>
      </c>
    </row>
    <row r="36" spans="1:20" x14ac:dyDescent="0.2">
      <c r="A36">
        <v>2053</v>
      </c>
      <c r="B36" s="53">
        <v>232143666.89000002</v>
      </c>
      <c r="C36" s="62">
        <f t="shared" si="0"/>
        <v>9.1650366631843339E-2</v>
      </c>
      <c r="D36" s="60">
        <v>210867614.708271</v>
      </c>
      <c r="E36" s="60">
        <v>154363861.73950899</v>
      </c>
      <c r="F36" s="60">
        <v>195131629.84604701</v>
      </c>
      <c r="G36" s="60">
        <v>209994667.46073499</v>
      </c>
      <c r="H36" s="60">
        <v>224544902.076051</v>
      </c>
      <c r="I36" s="60">
        <v>269091453.27285898</v>
      </c>
      <c r="J36" s="60">
        <v>25046373.807203799</v>
      </c>
      <c r="K36" s="61">
        <v>627320840890186</v>
      </c>
      <c r="L36" s="62">
        <f t="shared" si="1"/>
        <v>7.8788633019943877E-3</v>
      </c>
      <c r="M36">
        <v>230314638.67214999</v>
      </c>
      <c r="N36">
        <v>179845785.42998299</v>
      </c>
      <c r="O36">
        <v>211743318.35792199</v>
      </c>
      <c r="P36">
        <v>227392427.38601899</v>
      </c>
      <c r="Q36">
        <v>243191434.12463</v>
      </c>
      <c r="R36">
        <v>318212719.57110298</v>
      </c>
      <c r="S36">
        <v>26403166.4432563</v>
      </c>
      <c r="T36">
        <v>697127198230296</v>
      </c>
    </row>
    <row r="37" spans="1:20" x14ac:dyDescent="0.2">
      <c r="A37">
        <v>2054</v>
      </c>
      <c r="B37" s="53">
        <v>236962358.75</v>
      </c>
      <c r="C37" s="62">
        <f t="shared" si="0"/>
        <v>8.5634812809530225E-2</v>
      </c>
      <c r="D37" s="60">
        <v>216670131.51553899</v>
      </c>
      <c r="E37" s="60">
        <v>160031317.20709899</v>
      </c>
      <c r="F37" s="60">
        <v>199027079.544368</v>
      </c>
      <c r="G37" s="60">
        <v>214459045.01153299</v>
      </c>
      <c r="H37" s="60">
        <v>231455014.91843101</v>
      </c>
      <c r="I37" s="60">
        <v>270330227.40892899</v>
      </c>
      <c r="J37" s="60">
        <v>26426999.096595801</v>
      </c>
      <c r="K37" s="61">
        <v>698386281251480</v>
      </c>
      <c r="L37" s="62">
        <f t="shared" si="1"/>
        <v>5.3694325121711461E-3</v>
      </c>
      <c r="M37">
        <v>235690005.356767</v>
      </c>
      <c r="N37">
        <v>187497451.77035001</v>
      </c>
      <c r="O37">
        <v>216355001.85101399</v>
      </c>
      <c r="P37">
        <v>231070770.828706</v>
      </c>
      <c r="Q37">
        <v>247035634.63831401</v>
      </c>
      <c r="R37">
        <v>327889439.93037999</v>
      </c>
      <c r="S37">
        <v>27733341.445152901</v>
      </c>
      <c r="T37">
        <v>769138227713438</v>
      </c>
    </row>
    <row r="38" spans="1:20" x14ac:dyDescent="0.2">
      <c r="A38">
        <v>2055</v>
      </c>
      <c r="B38" s="53">
        <v>241856541.78000003</v>
      </c>
      <c r="C38" s="62">
        <f t="shared" si="0"/>
        <v>8.2277080592316532E-2</v>
      </c>
      <c r="D38" s="60">
        <v>221957291.60018799</v>
      </c>
      <c r="E38" s="60">
        <v>161794312.88356099</v>
      </c>
      <c r="F38" s="60">
        <v>205548011.66698501</v>
      </c>
      <c r="G38" s="60">
        <v>219952557.71445</v>
      </c>
      <c r="H38" s="60">
        <v>235877866.12158</v>
      </c>
      <c r="I38" s="60">
        <v>278898289.48262501</v>
      </c>
      <c r="J38" s="60">
        <v>27041258.073994901</v>
      </c>
      <c r="K38" s="61">
        <v>731229638224399</v>
      </c>
      <c r="L38" s="62">
        <f t="shared" si="1"/>
        <v>2.3691324823591486E-3</v>
      </c>
      <c r="M38">
        <v>241283551.59079799</v>
      </c>
      <c r="N38">
        <v>191871976.47464401</v>
      </c>
      <c r="O38">
        <v>223483472.19005299</v>
      </c>
      <c r="P38">
        <v>235425724.22268999</v>
      </c>
      <c r="Q38">
        <v>252688982.06217399</v>
      </c>
      <c r="R38">
        <v>337636778.84461302</v>
      </c>
      <c r="S38">
        <v>28830420.287015799</v>
      </c>
      <c r="T38">
        <v>831193133925977</v>
      </c>
    </row>
    <row r="39" spans="1:20" x14ac:dyDescent="0.2">
      <c r="A39">
        <v>2056</v>
      </c>
      <c r="B39" s="53">
        <v>246828184.94</v>
      </c>
      <c r="C39" s="62">
        <f t="shared" si="0"/>
        <v>8.0969069422497819E-2</v>
      </c>
      <c r="D39" s="60">
        <v>226842736.498164</v>
      </c>
      <c r="E39" s="60">
        <v>164494740.05378699</v>
      </c>
      <c r="F39" s="60">
        <v>210179649.93489</v>
      </c>
      <c r="G39" s="60">
        <v>224791297.86524901</v>
      </c>
      <c r="H39" s="60">
        <v>243399153.54229301</v>
      </c>
      <c r="I39" s="60">
        <v>290478145.994874</v>
      </c>
      <c r="J39" s="60">
        <v>27644013.819194</v>
      </c>
      <c r="K39" s="61">
        <v>764191500035789</v>
      </c>
      <c r="L39" s="62">
        <f t="shared" si="1"/>
        <v>-2.1404145870027591E-3</v>
      </c>
      <c r="M39">
        <v>247356499.587529</v>
      </c>
      <c r="N39">
        <v>192330165.737288</v>
      </c>
      <c r="O39">
        <v>226626355.96848601</v>
      </c>
      <c r="P39">
        <v>244323730.03647101</v>
      </c>
      <c r="Q39">
        <v>258187430.94376701</v>
      </c>
      <c r="R39">
        <v>345999197.12383401</v>
      </c>
      <c r="S39">
        <v>31125236.192589</v>
      </c>
      <c r="T39">
        <v>968780328044452</v>
      </c>
    </row>
    <row r="40" spans="1:20" x14ac:dyDescent="0.2">
      <c r="A40">
        <v>2057</v>
      </c>
      <c r="B40" s="53">
        <v>251890537.28000003</v>
      </c>
      <c r="C40" s="62">
        <f t="shared" si="0"/>
        <v>7.7351186928918625E-2</v>
      </c>
      <c r="D40" s="60">
        <v>232406505.24522901</v>
      </c>
      <c r="E40" s="60">
        <v>165583728.002114</v>
      </c>
      <c r="F40" s="60">
        <v>214703507.27537799</v>
      </c>
      <c r="G40" s="60">
        <v>230510032.28904399</v>
      </c>
      <c r="H40" s="60">
        <v>252669510.93526399</v>
      </c>
      <c r="I40" s="60">
        <v>295669734.78583503</v>
      </c>
      <c r="J40" s="60">
        <v>28144783.050501</v>
      </c>
      <c r="K40" s="61">
        <v>792128812959772</v>
      </c>
      <c r="L40" s="62">
        <f t="shared" si="1"/>
        <v>-1.2971463960394614E-2</v>
      </c>
      <c r="M40">
        <v>255157926.306292</v>
      </c>
      <c r="N40">
        <v>195740151.74859399</v>
      </c>
      <c r="O40">
        <v>231150385.31252801</v>
      </c>
      <c r="P40">
        <v>253833556.969188</v>
      </c>
      <c r="Q40">
        <v>268209768.69162601</v>
      </c>
      <c r="R40">
        <v>364574609.09782702</v>
      </c>
      <c r="S40">
        <v>32504364.635492101</v>
      </c>
      <c r="T40">
        <v>1056533720357020</v>
      </c>
    </row>
    <row r="41" spans="1:20" x14ac:dyDescent="0.2">
      <c r="A41">
        <v>2058</v>
      </c>
      <c r="B41" s="53">
        <v>257049601.92999998</v>
      </c>
      <c r="C41" s="62">
        <f t="shared" si="0"/>
        <v>7.3055431280608873E-2</v>
      </c>
      <c r="D41" s="60">
        <v>238270732.40049499</v>
      </c>
      <c r="E41" s="60">
        <v>170325080.679932</v>
      </c>
      <c r="F41" s="60">
        <v>219382633.09387401</v>
      </c>
      <c r="G41" s="60">
        <v>235806163.77379599</v>
      </c>
      <c r="H41" s="60">
        <v>261365825.41281199</v>
      </c>
      <c r="I41" s="60">
        <v>305548388.06642503</v>
      </c>
      <c r="J41" s="60">
        <v>29231835.487121601</v>
      </c>
      <c r="K41" s="61">
        <v>854500205946142</v>
      </c>
      <c r="L41" s="62">
        <f t="shared" si="1"/>
        <v>-1.801471529536558E-2</v>
      </c>
      <c r="M41">
        <v>261680277.32555601</v>
      </c>
      <c r="N41">
        <v>197240423.57164001</v>
      </c>
      <c r="O41">
        <v>237736886.88716599</v>
      </c>
      <c r="P41">
        <v>260019947.30816901</v>
      </c>
      <c r="Q41">
        <v>277266106.68545598</v>
      </c>
      <c r="R41">
        <v>384745258.82500798</v>
      </c>
      <c r="S41">
        <v>33691047.601350099</v>
      </c>
      <c r="T41">
        <v>1135086688476440</v>
      </c>
    </row>
    <row r="42" spans="1:20" x14ac:dyDescent="0.2">
      <c r="A42">
        <v>2059</v>
      </c>
      <c r="B42" s="53">
        <v>262310289.66</v>
      </c>
      <c r="C42" s="62">
        <f t="shared" si="0"/>
        <v>7.0663104675803834E-2</v>
      </c>
      <c r="D42" s="60">
        <v>243774630.20421499</v>
      </c>
      <c r="E42" s="60">
        <v>175730990.02484199</v>
      </c>
      <c r="F42" s="60">
        <v>220665536.63201201</v>
      </c>
      <c r="G42" s="60">
        <v>242546963.37493899</v>
      </c>
      <c r="H42" s="60">
        <v>264021753.96496099</v>
      </c>
      <c r="I42" s="60">
        <v>314650613.84693903</v>
      </c>
      <c r="J42" s="60">
        <v>30991731.098004699</v>
      </c>
      <c r="K42" s="61">
        <v>960487396451033</v>
      </c>
      <c r="L42" s="62">
        <f t="shared" si="1"/>
        <v>-2.4981174032145503E-2</v>
      </c>
      <c r="M42">
        <v>268863108.65641898</v>
      </c>
      <c r="N42">
        <v>200107790.59066999</v>
      </c>
      <c r="O42">
        <v>246109399.17914799</v>
      </c>
      <c r="P42">
        <v>265956308.20028299</v>
      </c>
      <c r="Q42">
        <v>283135705.359047</v>
      </c>
      <c r="R42">
        <v>395813061.67317402</v>
      </c>
      <c r="S42">
        <v>34775582.658281498</v>
      </c>
      <c r="T42">
        <v>1209341149222970</v>
      </c>
    </row>
    <row r="43" spans="1:20" ht="17" thickBot="1" x14ac:dyDescent="0.25">
      <c r="A43">
        <v>2060</v>
      </c>
      <c r="B43" s="53">
        <v>267676754.88999999</v>
      </c>
      <c r="C43" s="63">
        <f t="shared" si="0"/>
        <v>6.9817912149413019E-2</v>
      </c>
      <c r="D43" s="64">
        <v>248988122.73265001</v>
      </c>
      <c r="E43" s="64">
        <v>180351306.463462</v>
      </c>
      <c r="F43" s="64">
        <v>228184980.71041</v>
      </c>
      <c r="G43" s="64">
        <v>246080166.71265599</v>
      </c>
      <c r="H43" s="64">
        <v>274841141.59669101</v>
      </c>
      <c r="I43" s="64">
        <v>328214568.00272799</v>
      </c>
      <c r="J43" s="64">
        <v>32265333.7643026</v>
      </c>
      <c r="K43" s="65">
        <v>1041051762921850</v>
      </c>
      <c r="L43" s="62">
        <f t="shared" si="1"/>
        <v>-2.9573541220215827E-2</v>
      </c>
      <c r="M43">
        <v>275592904.43443298</v>
      </c>
      <c r="N43">
        <v>204846298.00815099</v>
      </c>
      <c r="O43">
        <v>252525050.736581</v>
      </c>
      <c r="P43">
        <v>268263019.32658699</v>
      </c>
      <c r="Q43">
        <v>290697313.27490997</v>
      </c>
      <c r="R43">
        <v>405193017.972853</v>
      </c>
      <c r="S43">
        <v>36318636.784383297</v>
      </c>
      <c r="T43">
        <v>1319043377875960</v>
      </c>
    </row>
  </sheetData>
  <mergeCells count="2">
    <mergeCell ref="D1:K1"/>
    <mergeCell ref="L1:T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N47"/>
  <sheetViews>
    <sheetView tabSelected="1" topLeftCell="E1" zoomScale="120" zoomScaleNormal="120" workbookViewId="0">
      <selection activeCell="K20" sqref="K20"/>
    </sheetView>
  </sheetViews>
  <sheetFormatPr baseColWidth="10" defaultRowHeight="16" x14ac:dyDescent="0.2"/>
  <cols>
    <col min="1" max="1" width="6" bestFit="1" customWidth="1"/>
    <col min="2" max="2" width="7" bestFit="1" customWidth="1"/>
    <col min="3" max="3" width="8.1640625" bestFit="1" customWidth="1"/>
    <col min="4" max="4" width="9.83203125" bestFit="1" customWidth="1"/>
    <col min="5" max="5" width="17" bestFit="1" customWidth="1"/>
    <col min="6" max="6" width="15" style="6" bestFit="1" customWidth="1"/>
    <col min="7" max="7" width="14.83203125" style="37" customWidth="1"/>
    <col min="8" max="8" width="14.83203125" style="35" customWidth="1"/>
    <col min="9" max="9" width="15.33203125" style="29" customWidth="1"/>
    <col min="10" max="10" width="15" style="6" bestFit="1" customWidth="1"/>
    <col min="11" max="11" width="19.5" style="6" customWidth="1"/>
    <col min="12" max="12" width="12.1640625" bestFit="1" customWidth="1"/>
    <col min="13" max="13" width="20.83203125" style="55" bestFit="1" customWidth="1"/>
    <col min="14" max="14" width="28.83203125" style="29" customWidth="1"/>
  </cols>
  <sheetData>
    <row r="1" spans="1:14" x14ac:dyDescent="0.2">
      <c r="A1" t="s">
        <v>830</v>
      </c>
      <c r="B1" t="s">
        <v>831</v>
      </c>
      <c r="C1" t="s">
        <v>628</v>
      </c>
      <c r="D1" t="s">
        <v>706</v>
      </c>
      <c r="E1" t="s">
        <v>758</v>
      </c>
      <c r="F1" s="6" t="s">
        <v>834</v>
      </c>
      <c r="G1" s="37" t="s">
        <v>707</v>
      </c>
      <c r="H1" s="35" t="s">
        <v>757</v>
      </c>
      <c r="I1" s="36" t="s">
        <v>816</v>
      </c>
      <c r="J1" s="6" t="s">
        <v>836</v>
      </c>
      <c r="K1" s="6" t="s">
        <v>817</v>
      </c>
      <c r="L1" t="s">
        <v>835</v>
      </c>
      <c r="M1" s="55" t="s">
        <v>832</v>
      </c>
      <c r="N1" s="36" t="s">
        <v>833</v>
      </c>
    </row>
    <row r="2" spans="1:14" x14ac:dyDescent="0.2">
      <c r="B2" t="s">
        <v>756</v>
      </c>
      <c r="D2" t="s">
        <v>514</v>
      </c>
      <c r="E2" t="str">
        <f>_xlfn.XLOOKUP(D2,'Country Code &amp; Info'!A:A,'Country Code &amp; Info'!B:B)</f>
        <v>Argentina</v>
      </c>
      <c r="F2" s="6">
        <f>VLOOKUP(D2,'GDP Pred - 2060'!L:CE, 32)</f>
        <v>902409.5</v>
      </c>
      <c r="G2" s="37">
        <f>_xlfn.XLOOKUP(GDP_by_Country_0622!D2,'GDP Pred 2060 Pivot'!$A$3:$A$51,'GDP Pred 2060 Pivot'!$CB$3:$CB$51)</f>
        <v>2.5840300756911662E-2</v>
      </c>
      <c r="H2" s="35">
        <f>_xlfn.XLOOKUP(D2,'Berkeley Earth Temp'!L:L,'Berkeley Earth Temp'!P:P)</f>
        <v>15.850999999999999</v>
      </c>
      <c r="I2" s="29">
        <f>_xlfn.XLOOKUP(D2,'Berkeley Earth Temp'!L:L,'Berkeley Earth Temp'!R:R)</f>
        <v>1.1808510638297873</v>
      </c>
      <c r="J2" s="6">
        <f>_xlfn.XLOOKUP(GDP_by_Country_0622!D2,'GDP Pred 2060 Pivot'!$A$57:$A$105,'GDP Pred 2060 Pivot'!$BT$57:$BT$105)</f>
        <v>2440798</v>
      </c>
      <c r="K2" s="6" t="str">
        <f t="shared" ref="K2:K47" si="0">IF(H2&lt;8,"Y","N")</f>
        <v>N</v>
      </c>
      <c r="L2">
        <f>_xlfn.XLOOKUP(D2,'GDP Pred - 2060'!L:L,'GDP Pred - 2060'!AO:AO)</f>
        <v>836759.99122582097</v>
      </c>
      <c r="M2" s="55">
        <f>_xlfn.XLOOKUP(D2,'Hist-ghg-emissions'!A:A,'Hist-ghg-emissions'!AH:AH)</f>
        <v>395.5</v>
      </c>
      <c r="N2" s="29">
        <f t="shared" ref="N2:N47" si="1">M2/L2*10^6</f>
        <v>472.65644168838406</v>
      </c>
    </row>
    <row r="3" spans="1:14" x14ac:dyDescent="0.2">
      <c r="A3" t="s">
        <v>756</v>
      </c>
      <c r="B3" t="s">
        <v>756</v>
      </c>
      <c r="D3" t="s">
        <v>506</v>
      </c>
      <c r="E3" t="str">
        <f>_xlfn.XLOOKUP(D3,'Country Code &amp; Info'!A:A,'Country Code &amp; Info'!B:B)</f>
        <v>Australia</v>
      </c>
      <c r="F3" s="6">
        <f>VLOOKUP(D3,'GDP Pred - 2060'!L:CE, 32)</f>
        <v>1190221</v>
      </c>
      <c r="G3" s="37">
        <f>_xlfn.XLOOKUP(GDP_by_Country_0622!D3,'GDP Pred 2060 Pivot'!$A$3:$A$51,'GDP Pred 2060 Pivot'!$CB$3:$CB$51)</f>
        <v>2.7490077591303466E-2</v>
      </c>
      <c r="H3" s="35">
        <f>_xlfn.XLOOKUP(D3,'Berkeley Earth Temp'!L:L,'Berkeley Earth Temp'!P:P)</f>
        <v>22.841999999999999</v>
      </c>
      <c r="I3" s="29">
        <f>_xlfn.XLOOKUP(D3,'Berkeley Earth Temp'!L:L,'Berkeley Earth Temp'!R:R)</f>
        <v>1.4893617021276595</v>
      </c>
      <c r="J3" s="6">
        <f>_xlfn.XLOOKUP(GDP_by_Country_0622!D3,'GDP Pred 2060 Pivot'!$A$57:$A$105,'GDP Pred 2060 Pivot'!$BT$57:$BT$105)</f>
        <v>3515286</v>
      </c>
      <c r="K3" s="6" t="str">
        <f t="shared" si="0"/>
        <v>N</v>
      </c>
      <c r="L3">
        <f>_xlfn.XLOOKUP(D3,'GDP Pred - 2060'!L:L,'GDP Pred - 2060'!AO:AO)</f>
        <v>1122223.51935461</v>
      </c>
      <c r="M3" s="55">
        <f>_xlfn.XLOOKUP(D3,'Hist-ghg-emissions'!A:A,'Hist-ghg-emissions'!AH:AH)</f>
        <v>619.26</v>
      </c>
      <c r="N3" s="29">
        <f t="shared" si="1"/>
        <v>551.81520376273704</v>
      </c>
    </row>
    <row r="4" spans="1:14" x14ac:dyDescent="0.2">
      <c r="D4" t="s">
        <v>504</v>
      </c>
      <c r="E4" t="str">
        <f>_xlfn.XLOOKUP(D4,'Country Code &amp; Info'!A:A,'Country Code &amp; Info'!B:B)</f>
        <v>Austria</v>
      </c>
      <c r="F4" s="6">
        <f>VLOOKUP(D4,'GDP Pred - 2060'!L:CE, 32)</f>
        <v>412249.4</v>
      </c>
      <c r="G4" s="37">
        <f>_xlfn.XLOOKUP(GDP_by_Country_0622!D4,'GDP Pred 2060 Pivot'!$A$3:$A$51,'GDP Pred 2060 Pivot'!$CB$3:$CB$51)</f>
        <v>1.7552598928103673E-2</v>
      </c>
      <c r="H4" s="35">
        <f>_xlfn.XLOOKUP(D4,'Berkeley Earth Temp'!L:L,'Berkeley Earth Temp'!P:P)</f>
        <v>8.1219999999999999</v>
      </c>
      <c r="I4" s="29">
        <f>_xlfn.XLOOKUP(D4,'Berkeley Earth Temp'!L:L,'Berkeley Earth Temp'!R:R)</f>
        <v>3.0851063829787235</v>
      </c>
      <c r="J4" s="6">
        <f>_xlfn.XLOOKUP(GDP_by_Country_0622!D4,'GDP Pred 2060 Pivot'!$A$57:$A$105,'GDP Pred 2060 Pivot'!$BT$57:$BT$105)</f>
        <v>831738.5</v>
      </c>
      <c r="K4" s="6" t="str">
        <f t="shared" si="0"/>
        <v>N</v>
      </c>
      <c r="L4">
        <f>_xlfn.XLOOKUP(D4,'GDP Pred - 2060'!L:L,'GDP Pred - 2060'!AO:AO)</f>
        <v>399584.94558900699</v>
      </c>
      <c r="M4" s="55">
        <f>_xlfn.XLOOKUP(D4,'Hist-ghg-emissions'!A:A,'Hist-ghg-emissions'!AH:AH)</f>
        <v>67.849999999999994</v>
      </c>
      <c r="N4" s="29">
        <f t="shared" si="1"/>
        <v>169.80119183415658</v>
      </c>
    </row>
    <row r="5" spans="1:14" x14ac:dyDescent="0.2">
      <c r="D5" t="s">
        <v>498</v>
      </c>
      <c r="E5" t="str">
        <f>_xlfn.XLOOKUP(D5,'Country Code &amp; Info'!A:A,'Country Code &amp; Info'!B:B)</f>
        <v>Belgium</v>
      </c>
      <c r="F5" s="6">
        <f>VLOOKUP(D5,'GDP Pred - 2060'!L:CE, 32)</f>
        <v>496297.6</v>
      </c>
      <c r="G5" s="37">
        <f>_xlfn.XLOOKUP(GDP_by_Country_0622!D5,'GDP Pred 2060 Pivot'!$A$3:$A$51,'GDP Pred 2060 Pivot'!$CB$3:$CB$51)</f>
        <v>2.1044830825935727E-2</v>
      </c>
      <c r="H5" s="35">
        <f>_xlfn.XLOOKUP(D5,'Berkeley Earth Temp'!L:L,'Berkeley Earth Temp'!P:P)</f>
        <v>11.701000000000001</v>
      </c>
      <c r="I5" s="29">
        <f>_xlfn.XLOOKUP(D5,'Berkeley Earth Temp'!L:L,'Berkeley Earth Temp'!R:R)</f>
        <v>3.021276595744681</v>
      </c>
      <c r="J5" s="6">
        <f>_xlfn.XLOOKUP(GDP_by_Country_0622!D5,'GDP Pred 2060 Pivot'!$A$57:$A$105,'GDP Pred 2060 Pivot'!$BT$57:$BT$105)</f>
        <v>1149950</v>
      </c>
      <c r="K5" s="6" t="str">
        <f t="shared" si="0"/>
        <v>N</v>
      </c>
      <c r="L5">
        <f>_xlfn.XLOOKUP(D5,'GDP Pred - 2060'!L:L,'GDP Pred - 2060'!AO:AO)</f>
        <v>481339.78370365902</v>
      </c>
      <c r="M5" s="55">
        <f>_xlfn.XLOOKUP(D5,'Hist-ghg-emissions'!A:A,'Hist-ghg-emissions'!AH:AH)</f>
        <v>108.91</v>
      </c>
      <c r="N5" s="29">
        <f t="shared" si="1"/>
        <v>226.2642808412682</v>
      </c>
    </row>
    <row r="6" spans="1:14" x14ac:dyDescent="0.2">
      <c r="B6" t="s">
        <v>756</v>
      </c>
      <c r="D6" t="s">
        <v>474</v>
      </c>
      <c r="E6" t="str">
        <f>_xlfn.XLOOKUP(D6,'Country Code &amp; Info'!A:A,'Country Code &amp; Info'!B:B)</f>
        <v>Brazil</v>
      </c>
      <c r="F6" s="6">
        <f>VLOOKUP(D6,'GDP Pred - 2060'!L:CE, 32)</f>
        <v>3172702</v>
      </c>
      <c r="G6" s="37">
        <f>_xlfn.XLOOKUP(GDP_by_Country_0622!D6,'GDP Pred 2060 Pivot'!$A$3:$A$51,'GDP Pred 2060 Pivot'!$CB$3:$CB$51)</f>
        <v>1.9106695899523147E-2</v>
      </c>
      <c r="H6" s="35">
        <f>_xlfn.XLOOKUP(D6,'Berkeley Earth Temp'!L:L,'Berkeley Earth Temp'!P:P)</f>
        <v>26.233000000000001</v>
      </c>
      <c r="I6" s="29">
        <f>_xlfn.XLOOKUP(D6,'Berkeley Earth Temp'!L:L,'Berkeley Earth Temp'!R:R)</f>
        <v>1.8085106382978724</v>
      </c>
      <c r="J6" s="6">
        <f>_xlfn.XLOOKUP(GDP_by_Country_0622!D6,'GDP Pred 2060 Pivot'!$A$57:$A$105,'GDP Pred 2060 Pivot'!$BT$57:$BT$105)</f>
        <v>6579206</v>
      </c>
      <c r="K6" s="6" t="str">
        <f t="shared" si="0"/>
        <v>N</v>
      </c>
      <c r="L6">
        <f>_xlfn.XLOOKUP(D6,'GDP Pred - 2060'!L:L,'GDP Pred - 2060'!AO:AO)</f>
        <v>2947608.5068831001</v>
      </c>
      <c r="M6" s="55">
        <f>_xlfn.XLOOKUP(D6,'Hist-ghg-emissions'!A:A,'Hist-ghg-emissions'!AH:AH)</f>
        <v>1420.58</v>
      </c>
      <c r="N6" s="29">
        <f t="shared" si="1"/>
        <v>481.94324201559886</v>
      </c>
    </row>
    <row r="7" spans="1:14" x14ac:dyDescent="0.2">
      <c r="A7" t="s">
        <v>756</v>
      </c>
      <c r="B7" t="s">
        <v>756</v>
      </c>
      <c r="D7" t="s">
        <v>462</v>
      </c>
      <c r="E7" t="str">
        <f>_xlfn.XLOOKUP(D7,'Country Code &amp; Info'!A:A,'Country Code &amp; Info'!B:B)</f>
        <v>Canada</v>
      </c>
      <c r="F7" s="6">
        <f>VLOOKUP(D7,'GDP Pred - 2060'!L:CE, 32)</f>
        <v>1684775</v>
      </c>
      <c r="G7" s="37">
        <f>_xlfn.XLOOKUP(GDP_by_Country_0622!D7,'GDP Pred 2060 Pivot'!$A$3:$A$51,'GDP Pred 2060 Pivot'!$CB$3:$CB$51)</f>
        <v>1.8619231098797866E-2</v>
      </c>
      <c r="H7" s="35">
        <f>_xlfn.XLOOKUP(D7,'Berkeley Earth Temp'!L:L,'Berkeley Earth Temp'!P:P)</f>
        <v>-3.694</v>
      </c>
      <c r="I7" s="29">
        <f>_xlfn.XLOOKUP(D7,'Berkeley Earth Temp'!L:L,'Berkeley Earth Temp'!R:R)</f>
        <v>3.8723404255319154</v>
      </c>
      <c r="J7" s="6">
        <f>_xlfn.XLOOKUP(GDP_by_Country_0622!D7,'GDP Pred 2060 Pivot'!$A$57:$A$105,'GDP Pred 2060 Pivot'!$BT$57:$BT$105)</f>
        <v>3532133</v>
      </c>
      <c r="K7" s="6" t="str">
        <f t="shared" si="0"/>
        <v>Y</v>
      </c>
      <c r="L7">
        <f>_xlfn.XLOOKUP(D7,'GDP Pred - 2060'!L:L,'GDP Pred - 2060'!AO:AO)</f>
        <v>1621635.5389815201</v>
      </c>
      <c r="M7" s="55">
        <f>_xlfn.XLOOKUP(D7,'Hist-ghg-emissions'!A:A,'Hist-ghg-emissions'!AH:AH)</f>
        <v>763.44</v>
      </c>
      <c r="N7" s="29">
        <f t="shared" si="1"/>
        <v>470.78395955695697</v>
      </c>
    </row>
    <row r="8" spans="1:14" x14ac:dyDescent="0.2">
      <c r="D8" t="s">
        <v>458</v>
      </c>
      <c r="E8" t="str">
        <f>_xlfn.XLOOKUP(D8,'Country Code &amp; Info'!A:A,'Country Code &amp; Info'!B:B)</f>
        <v>Switzerland</v>
      </c>
      <c r="F8" s="6">
        <f>VLOOKUP(D8,'GDP Pred - 2060'!L:CE, 32)</f>
        <v>490747.6</v>
      </c>
      <c r="G8" s="37">
        <f>_xlfn.XLOOKUP(GDP_by_Country_0622!D8,'GDP Pred 2060 Pivot'!$A$3:$A$51,'GDP Pred 2060 Pivot'!$CB$3:$CB$51)</f>
        <v>1.8358092592073438E-2</v>
      </c>
      <c r="H8" s="35">
        <f>_xlfn.XLOOKUP(D8,'Berkeley Earth Temp'!L:L,'Berkeley Earth Temp'!P:P)</f>
        <v>9.0570000000000004</v>
      </c>
      <c r="I8" s="29">
        <f>_xlfn.XLOOKUP(D8,'Berkeley Earth Temp'!L:L,'Berkeley Earth Temp'!R:R)</f>
        <v>3.0106382978723407</v>
      </c>
      <c r="J8" s="6">
        <f>_xlfn.XLOOKUP(GDP_by_Country_0622!D8,'GDP Pred 2060 Pivot'!$A$57:$A$105,'GDP Pred 2060 Pivot'!$BT$57:$BT$105)</f>
        <v>1016423</v>
      </c>
      <c r="K8" s="6" t="str">
        <f t="shared" si="0"/>
        <v>N</v>
      </c>
      <c r="L8">
        <f>_xlfn.XLOOKUP(D8,'GDP Pred - 2060'!L:L,'GDP Pred - 2060'!AO:AO)</f>
        <v>472955.06599174603</v>
      </c>
      <c r="M8" s="55">
        <f>_xlfn.XLOOKUP(D8,'Hist-ghg-emissions'!A:A,'Hist-ghg-emissions'!AH:AH)</f>
        <v>43.78</v>
      </c>
      <c r="N8" s="29">
        <f t="shared" si="1"/>
        <v>92.566933199451228</v>
      </c>
    </row>
    <row r="9" spans="1:14" x14ac:dyDescent="0.2">
      <c r="D9" t="s">
        <v>454</v>
      </c>
      <c r="E9" t="str">
        <f>_xlfn.XLOOKUP(D9,'Country Code &amp; Info'!A:A,'Country Code &amp; Info'!B:B)</f>
        <v>Chile</v>
      </c>
      <c r="F9" s="6">
        <f>VLOOKUP(D9,'GDP Pred - 2060'!L:CE, 32)</f>
        <v>426878.3</v>
      </c>
      <c r="G9" s="37">
        <f>_xlfn.XLOOKUP(GDP_by_Country_0622!D9,'GDP Pred 2060 Pivot'!$A$3:$A$51,'GDP Pred 2060 Pivot'!$CB$3:$CB$51)</f>
        <v>1.9961081948634555E-2</v>
      </c>
      <c r="H9" s="35">
        <f>_xlfn.XLOOKUP(D9,'Berkeley Earth Temp'!L:L,'Berkeley Earth Temp'!P:P)</f>
        <v>10.421000000000001</v>
      </c>
      <c r="I9" s="29">
        <f>_xlfn.XLOOKUP(D9,'Berkeley Earth Temp'!L:L,'Berkeley Earth Temp'!R:R)</f>
        <v>1.0212765957446808</v>
      </c>
      <c r="J9" s="6">
        <f>_xlfn.XLOOKUP(GDP_by_Country_0622!D9,'GDP Pred 2060 Pivot'!$A$57:$A$105,'GDP Pred 2060 Pivot'!$BT$57:$BT$105)</f>
        <v>931889.4</v>
      </c>
      <c r="K9" s="6" t="str">
        <f t="shared" si="0"/>
        <v>N</v>
      </c>
      <c r="L9">
        <f>_xlfn.XLOOKUP(D9,'GDP Pred - 2060'!L:L,'GDP Pred - 2060'!AO:AO)</f>
        <v>400047.279919967</v>
      </c>
      <c r="M9" s="55">
        <f>_xlfn.XLOOKUP(D9,'Hist-ghg-emissions'!A:A,'Hist-ghg-emissions'!AH:AH)</f>
        <v>51.77</v>
      </c>
      <c r="N9" s="29">
        <f t="shared" si="1"/>
        <v>129.40970379890359</v>
      </c>
    </row>
    <row r="10" spans="1:14" x14ac:dyDescent="0.2">
      <c r="B10" t="s">
        <v>756</v>
      </c>
      <c r="D10" t="s">
        <v>452</v>
      </c>
      <c r="E10" t="str">
        <f>_xlfn.XLOOKUP(D10,'Country Code &amp; Info'!A:A,'Country Code &amp; Info'!B:B)</f>
        <v>China</v>
      </c>
      <c r="F10" s="6">
        <f>VLOOKUP(D10,'GDP Pred - 2060'!L:CE, 32)</f>
        <v>24896400</v>
      </c>
      <c r="G10" s="37">
        <f>_xlfn.XLOOKUP(GDP_by_Country_0622!D10,'GDP Pred 2060 Pivot'!$A$3:$A$51,'GDP Pred 2060 Pivot'!$CB$3:$CB$51)</f>
        <v>2.4138874275688425E-2</v>
      </c>
      <c r="H10" s="35">
        <f>_xlfn.XLOOKUP(D10,'Berkeley Earth Temp'!L:L,'Berkeley Earth Temp'!P:P)</f>
        <v>8.2650000000000006</v>
      </c>
      <c r="I10" s="29">
        <f>_xlfn.XLOOKUP(D10,'Berkeley Earth Temp'!L:L,'Berkeley Earth Temp'!R:R)</f>
        <v>2.2234042553191489</v>
      </c>
      <c r="J10" s="6">
        <f>_xlfn.XLOOKUP(GDP_by_Country_0622!D10,'GDP Pred 2060 Pivot'!$A$57:$A$105,'GDP Pred 2060 Pivot'!$BT$57:$BT$105)</f>
        <v>62591470</v>
      </c>
      <c r="K10" s="6" t="str">
        <f t="shared" si="0"/>
        <v>N</v>
      </c>
      <c r="L10">
        <f>_xlfn.XLOOKUP(D10,'GDP Pred - 2060'!L:L,'GDP Pred - 2060'!AO:AO)</f>
        <v>22173019.957116999</v>
      </c>
      <c r="M10" s="55">
        <f>_xlfn.XLOOKUP(D10,'Hist-ghg-emissions'!A:A,'Hist-ghg-emissions'!AH:AH)</f>
        <v>11705.81</v>
      </c>
      <c r="N10" s="29">
        <f t="shared" si="1"/>
        <v>527.93034158807575</v>
      </c>
    </row>
    <row r="11" spans="1:14" x14ac:dyDescent="0.2">
      <c r="D11" t="s">
        <v>442</v>
      </c>
      <c r="E11" t="str">
        <f>_xlfn.XLOOKUP(D11,'Country Code &amp; Info'!A:A,'Country Code &amp; Info'!B:B)</f>
        <v>Colombia</v>
      </c>
      <c r="F11" s="6">
        <f>VLOOKUP(D11,'GDP Pred - 2060'!L:CE, 32)</f>
        <v>695907.3</v>
      </c>
      <c r="G11" s="37">
        <f>_xlfn.XLOOKUP(GDP_by_Country_0622!D11,'GDP Pred 2060 Pivot'!$A$3:$A$51,'GDP Pred 2060 Pivot'!$CB$3:$CB$51)</f>
        <v>1.9856429958950549E-2</v>
      </c>
      <c r="H11" s="35">
        <f>_xlfn.XLOOKUP(D11,'Berkeley Earth Temp'!L:L,'Berkeley Earth Temp'!P:P)</f>
        <v>26.053999999999998</v>
      </c>
      <c r="I11" s="29">
        <f>_xlfn.XLOOKUP(D11,'Berkeley Earth Temp'!L:L,'Berkeley Earth Temp'!R:R)</f>
        <v>1.3085106382978724</v>
      </c>
      <c r="J11" s="6">
        <f>_xlfn.XLOOKUP(GDP_by_Country_0622!D11,'GDP Pred 2060 Pivot'!$A$57:$A$105,'GDP Pred 2060 Pivot'!$BT$57:$BT$105)</f>
        <v>1514093</v>
      </c>
      <c r="K11" s="6" t="str">
        <f t="shared" si="0"/>
        <v>N</v>
      </c>
      <c r="L11">
        <f>_xlfn.XLOOKUP(D11,'GDP Pred - 2060'!L:L,'GDP Pred - 2060'!AO:AO)</f>
        <v>655555.60093040904</v>
      </c>
      <c r="M11" s="55">
        <f>_xlfn.XLOOKUP(D11,'Hist-ghg-emissions'!A:A,'Hist-ghg-emissions'!AH:AH)</f>
        <v>267.95</v>
      </c>
      <c r="N11" s="29">
        <f t="shared" si="1"/>
        <v>408.73725984448481</v>
      </c>
    </row>
    <row r="12" spans="1:14" x14ac:dyDescent="0.2">
      <c r="D12" t="s">
        <v>436</v>
      </c>
      <c r="E12" t="str">
        <f>_xlfn.XLOOKUP(D12,'Country Code &amp; Info'!A:A,'Country Code &amp; Info'!B:B)</f>
        <v>Costa Rica</v>
      </c>
      <c r="F12" s="6">
        <f>VLOOKUP(D12,'GDP Pred - 2060'!L:CE, 32)</f>
        <v>82940.850000000006</v>
      </c>
      <c r="G12" s="37">
        <f>_xlfn.XLOOKUP(GDP_by_Country_0622!D12,'GDP Pred 2060 Pivot'!$A$3:$A$51,'GDP Pred 2060 Pivot'!$CB$3:$CB$51)</f>
        <v>2.4934245173013129E-2</v>
      </c>
      <c r="H12" s="35">
        <f>_xlfn.XLOOKUP(D12,'Berkeley Earth Temp'!L:L,'Berkeley Earth Temp'!P:P)</f>
        <v>26.864000000000001</v>
      </c>
      <c r="I12" s="29">
        <f>_xlfn.XLOOKUP(D12,'Berkeley Earth Temp'!L:L,'Berkeley Earth Temp'!R:R)</f>
        <v>1.7021276595744683</v>
      </c>
      <c r="J12" s="6">
        <f>_xlfn.XLOOKUP(GDP_by_Country_0622!D12,'GDP Pred 2060 Pivot'!$A$57:$A$105,'GDP Pred 2060 Pivot'!$BT$57:$BT$105)</f>
        <v>220139.3</v>
      </c>
      <c r="K12" s="6" t="str">
        <f t="shared" si="0"/>
        <v>N</v>
      </c>
      <c r="L12">
        <f>_xlfn.XLOOKUP(D12,'GDP Pred - 2060'!L:L,'GDP Pred - 2060'!AO:AO)</f>
        <v>77373.181215994497</v>
      </c>
      <c r="M12" s="55">
        <f>_xlfn.XLOOKUP(D12,'Hist-ghg-emissions'!A:A,'Hist-ghg-emissions'!AH:AH)</f>
        <v>8.5399999999999991</v>
      </c>
      <c r="N12" s="29">
        <f t="shared" si="1"/>
        <v>110.37416150900901</v>
      </c>
    </row>
    <row r="13" spans="1:14" x14ac:dyDescent="0.2">
      <c r="D13" t="s">
        <v>424</v>
      </c>
      <c r="E13" t="str">
        <f>_xlfn.XLOOKUP(D13,'Country Code &amp; Info'!A:A,'Country Code &amp; Info'!B:B)</f>
        <v>Czech Republic</v>
      </c>
      <c r="F13" s="6">
        <f>VLOOKUP(D13,'GDP Pred - 2060'!L:CE, 32)</f>
        <v>369667.7</v>
      </c>
      <c r="G13" s="37">
        <f>_xlfn.XLOOKUP(GDP_by_Country_0622!D13,'GDP Pred 2060 Pivot'!$A$3:$A$51,'GDP Pred 2060 Pivot'!$CB$3:$CB$51)</f>
        <v>1.8590188798817894E-2</v>
      </c>
      <c r="H13" s="35">
        <f>_xlfn.XLOOKUP(D13,'Berkeley Earth Temp'!L:L,'Berkeley Earth Temp'!P:P)</f>
        <v>9.923</v>
      </c>
      <c r="I13" s="29">
        <f>_xlfn.XLOOKUP(D13,'Berkeley Earth Temp'!L:L,'Berkeley Earth Temp'!R:R)</f>
        <v>2.9042553191489362</v>
      </c>
      <c r="J13" s="6">
        <f>_xlfn.XLOOKUP(GDP_by_Country_0622!D13,'GDP Pred 2060 Pivot'!$A$57:$A$105,'GDP Pred 2060 Pivot'!$BT$57:$BT$105)</f>
        <v>770808.1</v>
      </c>
      <c r="K13" s="6" t="str">
        <f t="shared" si="0"/>
        <v>N</v>
      </c>
      <c r="L13">
        <f>_xlfn.XLOOKUP(D13,'GDP Pred - 2060'!L:L,'GDP Pred - 2060'!AO:AO)</f>
        <v>351016.10486781201</v>
      </c>
      <c r="M13" s="55">
        <f>_xlfn.XLOOKUP(D13,'Hist-ghg-emissions'!A:A,'Hist-ghg-emissions'!AH:AH)</f>
        <v>117.03</v>
      </c>
      <c r="N13" s="29">
        <f t="shared" si="1"/>
        <v>333.40350592766089</v>
      </c>
    </row>
    <row r="14" spans="1:14" x14ac:dyDescent="0.2">
      <c r="A14" t="s">
        <v>756</v>
      </c>
      <c r="B14" t="s">
        <v>756</v>
      </c>
      <c r="C14" t="s">
        <v>756</v>
      </c>
      <c r="D14" t="s">
        <v>422</v>
      </c>
      <c r="E14" t="str">
        <f>_xlfn.XLOOKUP(D14,'Country Code &amp; Info'!A:A,'Country Code &amp; Info'!B:B)</f>
        <v>Germany</v>
      </c>
      <c r="F14" s="6">
        <f>VLOOKUP(D14,'GDP Pred - 2060'!L:CE, 32)</f>
        <v>3831374</v>
      </c>
      <c r="G14" s="37">
        <f>_xlfn.XLOOKUP(GDP_by_Country_0622!D14,'GDP Pred 2060 Pivot'!$A$3:$A$51,'GDP Pred 2060 Pivot'!$CB$3:$CB$51)</f>
        <v>1.3577300820351435E-2</v>
      </c>
      <c r="H14" s="35">
        <f>_xlfn.XLOOKUP(D14,'Berkeley Earth Temp'!L:L,'Berkeley Earth Temp'!P:P)</f>
        <v>10.327</v>
      </c>
      <c r="I14" s="29">
        <f>_xlfn.XLOOKUP(D14,'Berkeley Earth Temp'!L:L,'Berkeley Earth Temp'!R:R)</f>
        <v>2.9893617021276597</v>
      </c>
      <c r="J14" s="6">
        <f>_xlfn.XLOOKUP(GDP_by_Country_0622!D14,'GDP Pred 2060 Pivot'!$A$57:$A$105,'GDP Pred 2060 Pivot'!$BT$57:$BT$105)</f>
        <v>6587327</v>
      </c>
      <c r="K14" s="6" t="str">
        <f t="shared" si="0"/>
        <v>N</v>
      </c>
      <c r="L14">
        <f>_xlfn.XLOOKUP(D14,'GDP Pred - 2060'!L:L,'GDP Pred - 2060'!AO:AO)</f>
        <v>3710458.0968132801</v>
      </c>
      <c r="M14" s="55">
        <f>_xlfn.XLOOKUP(D14,'Hist-ghg-emissions'!A:A,'Hist-ghg-emissions'!AH:AH)</f>
        <v>776.61</v>
      </c>
      <c r="N14" s="29">
        <f t="shared" si="1"/>
        <v>209.30299702535115</v>
      </c>
    </row>
    <row r="15" spans="1:14" x14ac:dyDescent="0.2">
      <c r="D15" t="s">
        <v>416</v>
      </c>
      <c r="E15" t="str">
        <f>_xlfn.XLOOKUP(D15,'Country Code &amp; Info'!A:A,'Country Code &amp; Info'!B:B)</f>
        <v>Denmark</v>
      </c>
      <c r="F15" s="6">
        <f>VLOOKUP(D15,'GDP Pred - 2060'!L:CE, 32)</f>
        <v>276756.8</v>
      </c>
      <c r="G15" s="37">
        <f>_xlfn.XLOOKUP(GDP_by_Country_0622!D15,'GDP Pred 2060 Pivot'!$A$3:$A$51,'GDP Pred 2060 Pivot'!$CB$3:$CB$51)</f>
        <v>1.9939564266034535E-2</v>
      </c>
      <c r="H15" s="35">
        <f>_xlfn.XLOOKUP(D15,'Berkeley Earth Temp'!L:L,'Berkeley Earth Temp'!P:P)</f>
        <v>8.8290000000000006</v>
      </c>
      <c r="I15" s="29">
        <f>_xlfn.XLOOKUP(D15,'Berkeley Earth Temp'!L:L,'Berkeley Earth Temp'!R:R)</f>
        <v>3.0425531914893615</v>
      </c>
      <c r="J15" s="6">
        <f>_xlfn.XLOOKUP(GDP_by_Country_0622!D15,'GDP Pred 2060 Pivot'!$A$57:$A$105,'GDP Pred 2060 Pivot'!$BT$57:$BT$105)</f>
        <v>613481.19999999995</v>
      </c>
      <c r="K15" s="6" t="str">
        <f t="shared" si="0"/>
        <v>N</v>
      </c>
      <c r="L15">
        <f>_xlfn.XLOOKUP(D15,'GDP Pred - 2060'!L:L,'GDP Pred - 2060'!AO:AO)</f>
        <v>267852.13786391902</v>
      </c>
      <c r="M15" s="55">
        <f>_xlfn.XLOOKUP(D15,'Hist-ghg-emissions'!A:A,'Hist-ghg-emissions'!AH:AH)</f>
        <v>46.73</v>
      </c>
      <c r="N15" s="29">
        <f t="shared" si="1"/>
        <v>174.46192654150457</v>
      </c>
    </row>
    <row r="16" spans="1:14" x14ac:dyDescent="0.2">
      <c r="D16" t="s">
        <v>392</v>
      </c>
      <c r="E16" t="str">
        <f>_xlfn.XLOOKUP(D16,'Country Code &amp; Info'!A:A,'Country Code &amp; Info'!B:B)</f>
        <v>Spain</v>
      </c>
      <c r="F16" s="6">
        <f>VLOOKUP(D16,'GDP Pred - 2060'!L:CE, 32)</f>
        <v>1671748</v>
      </c>
      <c r="G16" s="37">
        <f>_xlfn.XLOOKUP(GDP_by_Country_0622!D16,'GDP Pred 2060 Pivot'!$A$3:$A$51,'GDP Pred 2060 Pivot'!$CB$3:$CB$51)</f>
        <v>1.458017440334543E-2</v>
      </c>
      <c r="H16" s="35">
        <f>_xlfn.XLOOKUP(D16,'Berkeley Earth Temp'!L:L,'Berkeley Earth Temp'!P:P)</f>
        <v>15.321</v>
      </c>
      <c r="I16" s="29">
        <f>_xlfn.XLOOKUP(D16,'Berkeley Earth Temp'!L:L,'Berkeley Earth Temp'!R:R)</f>
        <v>2.7340425531914891</v>
      </c>
      <c r="J16" s="6">
        <f>_xlfn.XLOOKUP(GDP_by_Country_0622!D16,'GDP Pred 2060 Pivot'!$A$57:$A$105,'GDP Pred 2060 Pivot'!$BT$57:$BT$105)</f>
        <v>2988225</v>
      </c>
      <c r="K16" s="6" t="str">
        <f t="shared" si="0"/>
        <v>N</v>
      </c>
      <c r="L16">
        <f>_xlfn.XLOOKUP(D16,'GDP Pred - 2060'!L:L,'GDP Pred - 2060'!AO:AO)</f>
        <v>1613017.6422615401</v>
      </c>
      <c r="M16" s="55">
        <f>_xlfn.XLOOKUP(D16,'Hist-ghg-emissions'!A:A,'Hist-ghg-emissions'!AH:AH)</f>
        <v>313.06</v>
      </c>
      <c r="N16" s="29">
        <f t="shared" si="1"/>
        <v>194.0834320702609</v>
      </c>
    </row>
    <row r="17" spans="1:14" x14ac:dyDescent="0.2">
      <c r="D17" t="s">
        <v>390</v>
      </c>
      <c r="E17" t="str">
        <f>_xlfn.XLOOKUP(D17,'Country Code &amp; Info'!A:A,'Country Code &amp; Info'!B:B)</f>
        <v>Estonia</v>
      </c>
      <c r="F17" s="6">
        <f>VLOOKUP(D17,'GDP Pred - 2060'!L:CE, 32)</f>
        <v>40532.080000000002</v>
      </c>
      <c r="G17" s="37">
        <f>_xlfn.XLOOKUP(GDP_by_Country_0622!D17,'GDP Pred 2060 Pivot'!$A$3:$A$51,'GDP Pred 2060 Pivot'!$CB$3:$CB$51)</f>
        <v>1.657976338374911E-2</v>
      </c>
      <c r="H17" s="35">
        <f>_xlfn.XLOOKUP(D17,'Berkeley Earth Temp'!L:L,'Berkeley Earth Temp'!P:P)</f>
        <v>8.2940000000000005</v>
      </c>
      <c r="I17" s="29">
        <f>_xlfn.XLOOKUP(D17,'Berkeley Earth Temp'!L:L,'Berkeley Earth Temp'!R:R)</f>
        <v>3.2021276595744679</v>
      </c>
      <c r="J17" s="6">
        <f>_xlfn.XLOOKUP(GDP_by_Country_0622!D17,'GDP Pred 2060 Pivot'!$A$57:$A$105,'GDP Pred 2060 Pivot'!$BT$57:$BT$105)</f>
        <v>77303.490000000005</v>
      </c>
      <c r="K17" s="6" t="str">
        <f t="shared" si="0"/>
        <v>N</v>
      </c>
      <c r="L17">
        <f>_xlfn.XLOOKUP(D17,'GDP Pred - 2060'!L:L,'GDP Pred - 2060'!AO:AO)</f>
        <v>38191.853209906803</v>
      </c>
      <c r="M17" s="55">
        <f>_xlfn.XLOOKUP(D17,'Hist-ghg-emissions'!A:A,'Hist-ghg-emissions'!AH:AH)</f>
        <v>20.56</v>
      </c>
      <c r="N17" s="29">
        <f t="shared" si="1"/>
        <v>538.33470418415891</v>
      </c>
    </row>
    <row r="18" spans="1:14" x14ac:dyDescent="0.2">
      <c r="D18" t="s">
        <v>382</v>
      </c>
      <c r="E18" t="str">
        <f>_xlfn.XLOOKUP(D18,'Country Code &amp; Info'!A:A,'Country Code &amp; Info'!B:B)</f>
        <v>Finland</v>
      </c>
      <c r="F18" s="6">
        <f>VLOOKUP(D18,'GDP Pred - 2060'!L:CE, 32)</f>
        <v>232163.7</v>
      </c>
      <c r="G18" s="37">
        <f>_xlfn.XLOOKUP(GDP_by_Country_0622!D18,'GDP Pred 2060 Pivot'!$A$3:$A$51,'GDP Pred 2060 Pivot'!$CB$3:$CB$51)</f>
        <v>1.4623122861126674E-2</v>
      </c>
      <c r="H18" s="35">
        <f>_xlfn.XLOOKUP(D18,'Berkeley Earth Temp'!L:L,'Berkeley Earth Temp'!P:P)</f>
        <v>3.5590000000000002</v>
      </c>
      <c r="I18" s="29">
        <f>_xlfn.XLOOKUP(D18,'Berkeley Earth Temp'!L:L,'Berkeley Earth Temp'!R:R)</f>
        <v>3.2234042553191489</v>
      </c>
      <c r="J18" s="6">
        <f>_xlfn.XLOOKUP(GDP_by_Country_0622!D18,'GDP Pred 2060 Pivot'!$A$57:$A$105,'GDP Pred 2060 Pivot'!$BT$57:$BT$105)</f>
        <v>416557.6</v>
      </c>
      <c r="K18" s="6" t="str">
        <f t="shared" si="0"/>
        <v>Y</v>
      </c>
      <c r="L18">
        <f>_xlfn.XLOOKUP(D18,'GDP Pred - 2060'!L:L,'GDP Pred - 2060'!AO:AO)</f>
        <v>224041.599520758</v>
      </c>
      <c r="M18" s="55">
        <f>_xlfn.XLOOKUP(D18,'Hist-ghg-emissions'!A:A,'Hist-ghg-emissions'!AH:AH)</f>
        <v>61.43</v>
      </c>
      <c r="N18" s="29">
        <f t="shared" si="1"/>
        <v>274.19015098715346</v>
      </c>
    </row>
    <row r="19" spans="1:14" x14ac:dyDescent="0.2">
      <c r="A19" t="s">
        <v>756</v>
      </c>
      <c r="B19" t="s">
        <v>756</v>
      </c>
      <c r="C19" t="s">
        <v>756</v>
      </c>
      <c r="D19" t="s">
        <v>378</v>
      </c>
      <c r="E19" t="str">
        <f>_xlfn.XLOOKUP(D19,'Country Code &amp; Info'!A:A,'Country Code &amp; Info'!B:B)</f>
        <v>France</v>
      </c>
      <c r="F19" s="6">
        <f>VLOOKUP(D19,'GDP Pred - 2060'!L:CE, 32)</f>
        <v>2683031</v>
      </c>
      <c r="G19" s="37">
        <f>_xlfn.XLOOKUP(GDP_by_Country_0622!D19,'GDP Pred 2060 Pivot'!$A$3:$A$51,'GDP Pred 2060 Pivot'!$CB$3:$CB$51)</f>
        <v>1.9902032459928366E-2</v>
      </c>
      <c r="H19" s="35">
        <f>_xlfn.XLOOKUP(D19,'Berkeley Earth Temp'!L:L,'Berkeley Earth Temp'!P:P)</f>
        <v>14.854000000000001</v>
      </c>
      <c r="I19" s="29">
        <f>_xlfn.XLOOKUP(D19,'Berkeley Earth Temp'!L:L,'Berkeley Earth Temp'!R:R)</f>
        <v>2.7659574468085109</v>
      </c>
      <c r="J19" s="6">
        <f>_xlfn.XLOOKUP(GDP_by_Country_0622!D19,'GDP Pred 2060 Pivot'!$A$57:$A$105,'GDP Pred 2060 Pivot'!$BT$57:$BT$105)</f>
        <v>5928296</v>
      </c>
      <c r="K19" s="6" t="str">
        <f t="shared" si="0"/>
        <v>N</v>
      </c>
      <c r="L19">
        <f>_xlfn.XLOOKUP(D19,'GDP Pred - 2060'!L:L,'GDP Pred - 2060'!AO:AO)</f>
        <v>2593640.21446288</v>
      </c>
      <c r="M19" s="55">
        <f>_xlfn.XLOOKUP(D19,'Hist-ghg-emissions'!A:A,'Hist-ghg-emissions'!AH:AH)</f>
        <v>361.37</v>
      </c>
      <c r="N19" s="29">
        <f t="shared" si="1"/>
        <v>139.32927087762499</v>
      </c>
    </row>
    <row r="20" spans="1:14" x14ac:dyDescent="0.2">
      <c r="A20" t="s">
        <v>756</v>
      </c>
      <c r="B20" t="s">
        <v>756</v>
      </c>
      <c r="C20" t="s">
        <v>756</v>
      </c>
      <c r="D20" t="s">
        <v>370</v>
      </c>
      <c r="E20" t="str">
        <f>_xlfn.XLOOKUP(D20,'Country Code &amp; Info'!A:A,'Country Code &amp; Info'!B:B)</f>
        <v>United Kingdom</v>
      </c>
      <c r="F20" s="6">
        <f>VLOOKUP(D20,'GDP Pred - 2060'!L:CE, 32)</f>
        <v>2695542</v>
      </c>
      <c r="G20" s="37">
        <f>_xlfn.XLOOKUP(GDP_by_Country_0622!D20,'GDP Pred 2060 Pivot'!$A$3:$A$51,'GDP Pred 2060 Pivot'!$CB$3:$CB$51)</f>
        <v>2.0818950176068329E-2</v>
      </c>
      <c r="H20" s="35">
        <f>_xlfn.XLOOKUP(D20,'Berkeley Earth Temp'!L:L,'Berkeley Earth Temp'!P:P)</f>
        <v>9.9779999999999998</v>
      </c>
      <c r="I20" s="29">
        <f>_xlfn.XLOOKUP(D20,'Berkeley Earth Temp'!L:L,'Berkeley Earth Temp'!R:R)</f>
        <v>2.4468085106382977</v>
      </c>
      <c r="J20" s="6">
        <f>_xlfn.XLOOKUP(GDP_by_Country_0622!D20,'GDP Pred 2060 Pivot'!$A$57:$A$105,'GDP Pred 2060 Pivot'!$BT$57:$BT$105)</f>
        <v>6189624</v>
      </c>
      <c r="K20" s="6" t="str">
        <f t="shared" si="0"/>
        <v>N</v>
      </c>
      <c r="L20">
        <f>_xlfn.XLOOKUP(D20,'GDP Pred - 2060'!L:L,'GDP Pred - 2060'!AO:AO)</f>
        <v>2625117.73232878</v>
      </c>
      <c r="M20" s="55">
        <f>_xlfn.XLOOKUP(D20,'Hist-ghg-emissions'!A:A,'Hist-ghg-emissions'!AH:AH)</f>
        <v>441.13</v>
      </c>
      <c r="N20" s="29">
        <f t="shared" si="1"/>
        <v>168.0419870573451</v>
      </c>
    </row>
    <row r="21" spans="1:14" x14ac:dyDescent="0.2">
      <c r="D21" t="s">
        <v>354</v>
      </c>
      <c r="E21" t="str">
        <f>_xlfn.XLOOKUP(D21,'Country Code &amp; Info'!A:A,'Country Code &amp; Info'!B:B)</f>
        <v>Greece</v>
      </c>
      <c r="F21" s="6">
        <f>VLOOKUP(D21,'GDP Pred - 2060'!L:CE, 32)</f>
        <v>282030.5</v>
      </c>
      <c r="G21" s="37">
        <f>_xlfn.XLOOKUP(GDP_by_Country_0622!D21,'GDP Pred 2060 Pivot'!$A$3:$A$51,'GDP Pred 2060 Pivot'!$CB$3:$CB$51)</f>
        <v>1.2120622422792564E-2</v>
      </c>
      <c r="H21" s="35">
        <f>_xlfn.XLOOKUP(D21,'Berkeley Earth Temp'!L:L,'Berkeley Earth Temp'!P:P)</f>
        <v>16.140999999999998</v>
      </c>
      <c r="I21" s="29">
        <f>_xlfn.XLOOKUP(D21,'Berkeley Earth Temp'!L:L,'Berkeley Earth Temp'!R:R)</f>
        <v>1.8936170212765959</v>
      </c>
      <c r="J21" s="6">
        <f>_xlfn.XLOOKUP(GDP_by_Country_0622!D21,'GDP Pred 2060 Pivot'!$A$57:$A$105,'GDP Pred 2060 Pivot'!$BT$57:$BT$105)</f>
        <v>443938.9</v>
      </c>
      <c r="K21" s="6" t="str">
        <f t="shared" si="0"/>
        <v>N</v>
      </c>
      <c r="L21">
        <f>_xlfn.XLOOKUP(D21,'GDP Pred - 2060'!L:L,'GDP Pred - 2060'!AO:AO)</f>
        <v>265003.69054756698</v>
      </c>
      <c r="M21" s="55">
        <f>_xlfn.XLOOKUP(D21,'Hist-ghg-emissions'!A:A,'Hist-ghg-emissions'!AH:AH)</f>
        <v>86.14</v>
      </c>
      <c r="N21" s="29">
        <f t="shared" si="1"/>
        <v>325.05207690508848</v>
      </c>
    </row>
    <row r="22" spans="1:14" x14ac:dyDescent="0.2">
      <c r="D22" t="s">
        <v>330</v>
      </c>
      <c r="E22" t="str">
        <f>_xlfn.XLOOKUP(D22,'Country Code &amp; Info'!A:A,'Country Code &amp; Info'!B:B)</f>
        <v>Hungary</v>
      </c>
      <c r="F22" s="6">
        <f>VLOOKUP(D22,'GDP Pred - 2060'!L:CE, 32)</f>
        <v>278925.3</v>
      </c>
      <c r="G22" s="37">
        <f>_xlfn.XLOOKUP(GDP_by_Country_0622!D22,'GDP Pred 2060 Pivot'!$A$3:$A$51,'GDP Pred 2060 Pivot'!$CB$3:$CB$51)</f>
        <v>1.6127184028764396E-2</v>
      </c>
      <c r="H22" s="35">
        <f>_xlfn.XLOOKUP(D22,'Berkeley Earth Temp'!L:L,'Berkeley Earth Temp'!P:P)</f>
        <v>11.572999999999999</v>
      </c>
      <c r="I22" s="29">
        <f>_xlfn.XLOOKUP(D22,'Berkeley Earth Temp'!L:L,'Berkeley Earth Temp'!R:R)</f>
        <v>2.7127659574468086</v>
      </c>
      <c r="J22" s="6">
        <f>_xlfn.XLOOKUP(GDP_by_Country_0622!D22,'GDP Pred 2060 Pivot'!$A$57:$A$105,'GDP Pred 2060 Pivot'!$BT$57:$BT$105)</f>
        <v>525283.9</v>
      </c>
      <c r="K22" s="6" t="str">
        <f t="shared" si="0"/>
        <v>N</v>
      </c>
      <c r="L22">
        <f>_xlfn.XLOOKUP(D22,'GDP Pred - 2060'!L:L,'GDP Pred - 2060'!AO:AO)</f>
        <v>263150.53967646998</v>
      </c>
      <c r="M22" s="55">
        <f>_xlfn.XLOOKUP(D22,'Hist-ghg-emissions'!A:A,'Hist-ghg-emissions'!AH:AH)</f>
        <v>62.81</v>
      </c>
      <c r="N22" s="29">
        <f t="shared" si="1"/>
        <v>238.68467105262889</v>
      </c>
    </row>
    <row r="23" spans="1:14" x14ac:dyDescent="0.2">
      <c r="B23" t="s">
        <v>756</v>
      </c>
      <c r="D23" t="s">
        <v>320</v>
      </c>
      <c r="E23" t="str">
        <f>_xlfn.XLOOKUP(D23,'Country Code &amp; Info'!A:A,'Country Code &amp; Info'!B:B)</f>
        <v>Indonesia</v>
      </c>
      <c r="F23" s="6">
        <f>VLOOKUP(D23,'GDP Pred - 2060'!L:CE, 32)</f>
        <v>3369484</v>
      </c>
      <c r="G23" s="37">
        <f>_xlfn.XLOOKUP(GDP_by_Country_0622!D23,'GDP Pred 2060 Pivot'!$A$3:$A$51,'GDP Pred 2060 Pivot'!$CB$3:$CB$51)</f>
        <v>3.5909319032657788E-2</v>
      </c>
      <c r="H23" s="35">
        <f>_xlfn.XLOOKUP(D23,'Berkeley Earth Temp'!L:L,'Berkeley Earth Temp'!P:P)</f>
        <v>26.602</v>
      </c>
      <c r="I23" s="29">
        <f>_xlfn.XLOOKUP(D23,'Berkeley Earth Temp'!L:L,'Berkeley Earth Temp'!R:R)</f>
        <v>1.2872340425531916</v>
      </c>
      <c r="J23" s="6">
        <f>_xlfn.XLOOKUP(GDP_by_Country_0622!D23,'GDP Pred 2060 Pivot'!$A$57:$A$105,'GDP Pred 2060 Pivot'!$BT$57:$BT$105)</f>
        <v>13624130</v>
      </c>
      <c r="K23" s="6" t="str">
        <f t="shared" si="0"/>
        <v>N</v>
      </c>
      <c r="L23">
        <f>_xlfn.XLOOKUP(D23,'GDP Pred - 2060'!L:L,'GDP Pred - 2060'!AO:AO)</f>
        <v>3046621.0799341402</v>
      </c>
      <c r="M23" s="55">
        <f>_xlfn.XLOOKUP(D23,'Hist-ghg-emissions'!A:A,'Hist-ghg-emissions'!AH:AH)</f>
        <v>1703.86</v>
      </c>
      <c r="N23" s="29">
        <f t="shared" si="1"/>
        <v>559.26219746265019</v>
      </c>
    </row>
    <row r="24" spans="1:14" x14ac:dyDescent="0.2">
      <c r="B24" t="s">
        <v>756</v>
      </c>
      <c r="C24" t="s">
        <v>756</v>
      </c>
      <c r="D24" t="s">
        <v>314</v>
      </c>
      <c r="E24" t="str">
        <f>_xlfn.XLOOKUP(D24,'Country Code &amp; Info'!A:A,'Country Code &amp; Info'!B:B)</f>
        <v>India</v>
      </c>
      <c r="F24" s="6">
        <f>VLOOKUP(D24,'GDP Pred - 2060'!L:CE, 32)</f>
        <v>10074210</v>
      </c>
      <c r="G24" s="37">
        <f>_xlfn.XLOOKUP(GDP_by_Country_0622!D24,'GDP Pred 2060 Pivot'!$A$3:$A$51,'GDP Pred 2060 Pivot'!$CB$3:$CB$51)</f>
        <v>4.4855091170031461E-2</v>
      </c>
      <c r="H24" s="35">
        <f>_xlfn.XLOOKUP(D24,'Berkeley Earth Temp'!L:L,'Berkeley Earth Temp'!P:P)</f>
        <v>24.621000000000002</v>
      </c>
      <c r="I24" s="29">
        <f>_xlfn.XLOOKUP(D24,'Berkeley Earth Temp'!L:L,'Berkeley Earth Temp'!R:R)</f>
        <v>1.5319148936170213</v>
      </c>
      <c r="J24" s="6">
        <f>_xlfn.XLOOKUP(GDP_by_Country_0622!D24,'GDP Pred 2060 Pivot'!$A$57:$A$105,'GDP Pred 2060 Pivot'!$BT$57:$BT$105)</f>
        <v>56348490</v>
      </c>
      <c r="K24" s="6" t="str">
        <f t="shared" si="0"/>
        <v>N</v>
      </c>
      <c r="L24">
        <f>_xlfn.XLOOKUP(D24,'GDP Pred - 2060'!L:L,'GDP Pred - 2060'!AO:AO)</f>
        <v>8692351.28365013</v>
      </c>
      <c r="M24" s="55">
        <f>_xlfn.XLOOKUP(D24,'Hist-ghg-emissions'!A:A,'Hist-ghg-emissions'!AH:AH)</f>
        <v>3346.63</v>
      </c>
      <c r="N24" s="29">
        <f t="shared" si="1"/>
        <v>385.0086001810397</v>
      </c>
    </row>
    <row r="25" spans="1:14" x14ac:dyDescent="0.2">
      <c r="D25" t="s">
        <v>310</v>
      </c>
      <c r="E25" t="str">
        <f>_xlfn.XLOOKUP(D25,'Country Code &amp; Info'!A:A,'Country Code &amp; Info'!B:B)</f>
        <v>Ireland</v>
      </c>
      <c r="F25" s="6">
        <f>VLOOKUP(D25,'GDP Pred - 2060'!L:CE, 32)</f>
        <v>348117.7</v>
      </c>
      <c r="G25" s="37">
        <f>_xlfn.XLOOKUP(GDP_by_Country_0622!D25,'GDP Pred 2060 Pivot'!$A$3:$A$51,'GDP Pred 2060 Pivot'!$CB$3:$CB$51)</f>
        <v>2.472067023140136E-2</v>
      </c>
      <c r="H25" s="35">
        <f>_xlfn.XLOOKUP(D25,'Berkeley Earth Temp'!L:L,'Berkeley Earth Temp'!P:P)</f>
        <v>10.548</v>
      </c>
      <c r="I25" s="29">
        <f>_xlfn.XLOOKUP(D25,'Berkeley Earth Temp'!L:L,'Berkeley Earth Temp'!R:R)</f>
        <v>2.1595744680851063</v>
      </c>
      <c r="J25" s="6">
        <f>_xlfn.XLOOKUP(GDP_by_Country_0622!D25,'GDP Pred 2060 Pivot'!$A$57:$A$105,'GDP Pred 2060 Pivot'!$BT$57:$BT$105)</f>
        <v>926913.2</v>
      </c>
      <c r="K25" s="6" t="str">
        <f t="shared" si="0"/>
        <v>N</v>
      </c>
      <c r="L25">
        <f>_xlfn.XLOOKUP(D25,'GDP Pred - 2060'!L:L,'GDP Pred - 2060'!AO:AO)</f>
        <v>331080.20355389902</v>
      </c>
      <c r="M25" s="55">
        <f>_xlfn.XLOOKUP(D25,'Hist-ghg-emissions'!A:A,'Hist-ghg-emissions'!AH:AH)</f>
        <v>62.29</v>
      </c>
      <c r="N25" s="29">
        <f t="shared" si="1"/>
        <v>188.14172315760143</v>
      </c>
    </row>
    <row r="26" spans="1:14" x14ac:dyDescent="0.2">
      <c r="D26" t="s">
        <v>304</v>
      </c>
      <c r="E26" t="str">
        <f>_xlfn.XLOOKUP(D26,'Country Code &amp; Info'!A:A,'Country Code &amp; Info'!B:B)</f>
        <v>Iceland</v>
      </c>
      <c r="F26" s="6">
        <f>VLOOKUP(D26,'GDP Pred - 2060'!L:CE, 32)</f>
        <v>16877.54</v>
      </c>
      <c r="G26" s="37">
        <f>_xlfn.XLOOKUP(GDP_by_Country_0622!D26,'GDP Pred 2060 Pivot'!$A$3:$A$51,'GDP Pred 2060 Pivot'!$CB$3:$CB$51)</f>
        <v>2.3315148793802101E-2</v>
      </c>
      <c r="H26" s="35">
        <f>_xlfn.XLOOKUP(D26,'Berkeley Earth Temp'!L:L,'Berkeley Earth Temp'!P:P)</f>
        <v>2.1779999999999999</v>
      </c>
      <c r="I26" s="29">
        <f>_xlfn.XLOOKUP(D26,'Berkeley Earth Temp'!L:L,'Berkeley Earth Temp'!R:R)</f>
        <v>2.521276595744681</v>
      </c>
      <c r="J26" s="6">
        <f>_xlfn.XLOOKUP(GDP_by_Country_0622!D26,'GDP Pred 2060 Pivot'!$A$57:$A$105,'GDP Pred 2060 Pivot'!$BT$57:$BT$105)</f>
        <v>42587.29</v>
      </c>
      <c r="K26" s="6" t="str">
        <f t="shared" si="0"/>
        <v>Y</v>
      </c>
      <c r="L26">
        <f>_xlfn.XLOOKUP(D26,'GDP Pred - 2060'!L:L,'GDP Pred - 2060'!AO:AO)</f>
        <v>16129.536487429101</v>
      </c>
      <c r="M26" s="55">
        <f>_xlfn.XLOOKUP(D26,'Hist-ghg-emissions'!A:A,'Hist-ghg-emissions'!AH:AH)</f>
        <v>3.35</v>
      </c>
      <c r="N26" s="29">
        <f t="shared" si="1"/>
        <v>207.69350703976485</v>
      </c>
    </row>
    <row r="27" spans="1:14" x14ac:dyDescent="0.2">
      <c r="D27" t="s">
        <v>302</v>
      </c>
      <c r="E27" t="str">
        <f>_xlfn.XLOOKUP(D27,'Country Code &amp; Info'!A:A,'Country Code &amp; Info'!B:B)</f>
        <v>Israel</v>
      </c>
      <c r="F27" s="6">
        <f>VLOOKUP(D27,'GDP Pred - 2060'!L:CE, 32)</f>
        <v>313113.5</v>
      </c>
      <c r="G27" s="37">
        <f>_xlfn.XLOOKUP(GDP_by_Country_0622!D27,'GDP Pred 2060 Pivot'!$A$3:$A$51,'GDP Pred 2060 Pivot'!$CB$3:$CB$51)</f>
        <v>3.1958582966938792E-2</v>
      </c>
      <c r="H27" s="35">
        <f>_xlfn.XLOOKUP(D27,'Berkeley Earth Temp'!L:L,'Berkeley Earth Temp'!P:P)</f>
        <v>21.303999999999998</v>
      </c>
      <c r="I27" s="29">
        <f>_xlfn.XLOOKUP(D27,'Berkeley Earth Temp'!L:L,'Berkeley Earth Temp'!R:R)</f>
        <v>2.1595744680851063</v>
      </c>
      <c r="J27" s="6">
        <f>_xlfn.XLOOKUP(GDP_by_Country_0622!D27,'GDP Pred 2060 Pivot'!$A$57:$A$105,'GDP Pred 2060 Pivot'!$BT$57:$BT$105)</f>
        <v>1096248</v>
      </c>
      <c r="K27" s="6" t="str">
        <f t="shared" si="0"/>
        <v>N</v>
      </c>
      <c r="L27">
        <f>_xlfn.XLOOKUP(D27,'GDP Pred - 2060'!L:L,'GDP Pred - 2060'!AO:AO)</f>
        <v>291525.20348824601</v>
      </c>
      <c r="M27" s="55">
        <f>_xlfn.XLOOKUP(D27,'Hist-ghg-emissions'!A:A,'Hist-ghg-emissions'!AH:AH)</f>
        <v>87.92</v>
      </c>
      <c r="N27" s="29">
        <f t="shared" si="1"/>
        <v>301.58627435293027</v>
      </c>
    </row>
    <row r="28" spans="1:14" x14ac:dyDescent="0.2">
      <c r="A28" t="s">
        <v>756</v>
      </c>
      <c r="B28" t="s">
        <v>756</v>
      </c>
      <c r="C28" t="s">
        <v>756</v>
      </c>
      <c r="D28" t="s">
        <v>300</v>
      </c>
      <c r="E28" t="str">
        <f>_xlfn.XLOOKUP(D28,'Country Code &amp; Info'!A:A,'Country Code &amp; Info'!B:B)</f>
        <v>Italy</v>
      </c>
      <c r="F28" s="6">
        <f>VLOOKUP(D28,'GDP Pred - 2060'!L:CE, 32)</f>
        <v>2130927</v>
      </c>
      <c r="G28" s="37">
        <f>_xlfn.XLOOKUP(GDP_by_Country_0622!D28,'GDP Pred 2060 Pivot'!$A$3:$A$51,'GDP Pred 2060 Pivot'!$CB$3:$CB$51)</f>
        <v>1.200783996892177E-2</v>
      </c>
      <c r="H28" s="35">
        <f>_xlfn.XLOOKUP(D28,'Berkeley Earth Temp'!L:L,'Berkeley Earth Temp'!P:P)</f>
        <v>14.478</v>
      </c>
      <c r="I28" s="29">
        <f>_xlfn.XLOOKUP(D28,'Berkeley Earth Temp'!L:L,'Berkeley Earth Temp'!R:R)</f>
        <v>2.8085106382978728</v>
      </c>
      <c r="J28" s="6">
        <f>_xlfn.XLOOKUP(GDP_by_Country_0622!D28,'GDP Pred 2060 Pivot'!$A$57:$A$105,'GDP Pred 2060 Pivot'!$BT$57:$BT$105)</f>
        <v>3456331</v>
      </c>
      <c r="K28" s="6" t="str">
        <f t="shared" si="0"/>
        <v>N</v>
      </c>
      <c r="L28">
        <f>_xlfn.XLOOKUP(D28,'GDP Pred - 2060'!L:L,'GDP Pred - 2060'!AO:AO)</f>
        <v>2095921.5843521301</v>
      </c>
      <c r="M28" s="55">
        <f>_xlfn.XLOOKUP(D28,'Hist-ghg-emissions'!A:A,'Hist-ghg-emissions'!AH:AH)</f>
        <v>386.78</v>
      </c>
      <c r="N28" s="29">
        <f t="shared" si="1"/>
        <v>184.53934674257263</v>
      </c>
    </row>
    <row r="29" spans="1:14" x14ac:dyDescent="0.2">
      <c r="A29" t="s">
        <v>756</v>
      </c>
      <c r="B29" t="s">
        <v>756</v>
      </c>
      <c r="C29" t="s">
        <v>756</v>
      </c>
      <c r="D29" t="s">
        <v>294</v>
      </c>
      <c r="E29" t="str">
        <f>_xlfn.XLOOKUP(D29,'Country Code &amp; Info'!A:A,'Country Code &amp; Info'!B:B)</f>
        <v>Japan</v>
      </c>
      <c r="F29" s="6">
        <f>VLOOKUP(D29,'GDP Pred - 2060'!L:CE, 32)</f>
        <v>4986639</v>
      </c>
      <c r="G29" s="37">
        <f>_xlfn.XLOOKUP(GDP_by_Country_0622!D29,'GDP Pred 2060 Pivot'!$A$3:$A$51,'GDP Pred 2060 Pivot'!$CB$3:$CB$51)</f>
        <v>1.1398276018662173E-2</v>
      </c>
      <c r="H29" s="35">
        <f>_xlfn.XLOOKUP(D29,'Berkeley Earth Temp'!L:L,'Berkeley Earth Temp'!P:P)</f>
        <v>13.636999999999999</v>
      </c>
      <c r="I29" s="29">
        <f>_xlfn.XLOOKUP(D29,'Berkeley Earth Temp'!L:L,'Berkeley Earth Temp'!R:R)</f>
        <v>1.7659574468085106</v>
      </c>
      <c r="J29" s="6">
        <f>_xlfn.XLOOKUP(GDP_by_Country_0622!D29,'GDP Pred 2060 Pivot'!$A$57:$A$105,'GDP Pred 2060 Pivot'!$BT$57:$BT$105)</f>
        <v>7887404</v>
      </c>
      <c r="K29" s="6" t="str">
        <f t="shared" si="0"/>
        <v>N</v>
      </c>
      <c r="L29">
        <f>_xlfn.XLOOKUP(D29,'GDP Pred - 2060'!L:L,'GDP Pred - 2060'!AO:AO)</f>
        <v>4896894.6478394596</v>
      </c>
      <c r="M29" s="55">
        <f>_xlfn.XLOOKUP(D29,'Hist-ghg-emissions'!A:A,'Hist-ghg-emissions'!AH:AH)</f>
        <v>1154.72</v>
      </c>
      <c r="N29" s="29">
        <f t="shared" si="1"/>
        <v>235.80658418074597</v>
      </c>
    </row>
    <row r="30" spans="1:14" x14ac:dyDescent="0.2">
      <c r="B30" t="s">
        <v>756</v>
      </c>
      <c r="C30" t="s">
        <v>756</v>
      </c>
      <c r="D30" t="s">
        <v>280</v>
      </c>
      <c r="E30" t="str">
        <f>_xlfn.XLOOKUP(D30,'Country Code &amp; Info'!A:A,'Country Code &amp; Info'!B:B)</f>
        <v>Korea, Rep.</v>
      </c>
      <c r="F30" s="6">
        <f>VLOOKUP(D30,'GDP Pred - 2060'!L:CE, 32)</f>
        <v>2034655</v>
      </c>
      <c r="G30" s="37">
        <f>_xlfn.XLOOKUP(GDP_by_Country_0622!D30,'GDP Pred 2060 Pivot'!$A$3:$A$51,'GDP Pred 2060 Pivot'!$CB$3:$CB$51)</f>
        <v>1.7578601371418669E-2</v>
      </c>
      <c r="H30" s="35">
        <f>_xlfn.XLOOKUP(D30,'Berkeley Earth Temp'!L:L,'Berkeley Earth Temp'!P:P)</f>
        <v>13.439</v>
      </c>
      <c r="I30" s="29">
        <f>_xlfn.XLOOKUP(D30,'Berkeley Earth Temp'!L:L,'Berkeley Earth Temp'!R:R)</f>
        <v>2.1276595744680851</v>
      </c>
      <c r="J30" s="6">
        <f>_xlfn.XLOOKUP(GDP_by_Country_0622!D30,'GDP Pred 2060 Pivot'!$A$57:$A$105,'GDP Pred 2060 Pivot'!$BT$57:$BT$105)</f>
        <v>4011649</v>
      </c>
      <c r="K30" s="6" t="str">
        <f t="shared" si="0"/>
        <v>N</v>
      </c>
      <c r="L30">
        <f>_xlfn.XLOOKUP(D30,'GDP Pred - 2060'!L:L,'GDP Pred - 2060'!AO:AO)</f>
        <v>1907113.02574186</v>
      </c>
      <c r="M30" s="55">
        <f>_xlfn.XLOOKUP(D30,'Hist-ghg-emissions'!A:A,'Hist-ghg-emissions'!AH:AH)</f>
        <v>673.08</v>
      </c>
      <c r="N30" s="29">
        <f t="shared" si="1"/>
        <v>352.9313632254042</v>
      </c>
    </row>
    <row r="31" spans="1:14" x14ac:dyDescent="0.2">
      <c r="D31" t="s">
        <v>246</v>
      </c>
      <c r="E31" t="str">
        <f>_xlfn.XLOOKUP(D31,'Country Code &amp; Info'!A:A,'Country Code &amp; Info'!B:B)</f>
        <v>Lithuania</v>
      </c>
      <c r="F31" s="6">
        <f>VLOOKUP(D31,'GDP Pred - 2060'!L:CE, 32)</f>
        <v>86373.02</v>
      </c>
      <c r="G31" s="37">
        <f>_xlfn.XLOOKUP(GDP_by_Country_0622!D31,'GDP Pred 2060 Pivot'!$A$3:$A$51,'GDP Pred 2060 Pivot'!$CB$3:$CB$51)</f>
        <v>7.9482874234120971E-3</v>
      </c>
      <c r="H31" s="35">
        <f>_xlfn.XLOOKUP(D31,'Berkeley Earth Temp'!L:L,'Berkeley Earth Temp'!P:P)</f>
        <v>9.11</v>
      </c>
      <c r="I31" s="29">
        <f>_xlfn.XLOOKUP(D31,'Berkeley Earth Temp'!L:L,'Berkeley Earth Temp'!R:R)</f>
        <v>3.1702127659574471</v>
      </c>
      <c r="J31" s="6">
        <f>_xlfn.XLOOKUP(GDP_by_Country_0622!D31,'GDP Pred 2060 Pivot'!$A$57:$A$105,'GDP Pred 2060 Pivot'!$BT$57:$BT$105)</f>
        <v>117093.1</v>
      </c>
      <c r="K31" s="6" t="str">
        <f t="shared" si="0"/>
        <v>N</v>
      </c>
      <c r="L31">
        <f>_xlfn.XLOOKUP(D31,'GDP Pred - 2060'!L:L,'GDP Pred - 2060'!AO:AO)</f>
        <v>82306.860540719295</v>
      </c>
      <c r="M31" s="55">
        <f>_xlfn.XLOOKUP(D31,'Hist-ghg-emissions'!A:A,'Hist-ghg-emissions'!AH:AH)</f>
        <v>18.21</v>
      </c>
      <c r="N31" s="29">
        <f t="shared" si="1"/>
        <v>221.24522646555147</v>
      </c>
    </row>
    <row r="32" spans="1:14" x14ac:dyDescent="0.2">
      <c r="D32" t="s">
        <v>244</v>
      </c>
      <c r="E32" t="str">
        <f>_xlfn.XLOOKUP(D32,'Country Code &amp; Info'!A:A,'Country Code &amp; Info'!B:B)</f>
        <v>Luxembourg</v>
      </c>
      <c r="F32" s="6">
        <f>VLOOKUP(D32,'GDP Pred - 2060'!L:CE, 32)</f>
        <v>58205.21</v>
      </c>
      <c r="G32" s="37">
        <f>_xlfn.XLOOKUP(GDP_by_Country_0622!D32,'GDP Pred 2060 Pivot'!$A$3:$A$51,'GDP Pred 2060 Pivot'!$CB$3:$CB$51)</f>
        <v>2.9664894219207982E-2</v>
      </c>
      <c r="H32" s="35">
        <f>_xlfn.XLOOKUP(D32,'Berkeley Earth Temp'!L:L,'Berkeley Earth Temp'!P:P)</f>
        <v>11.526</v>
      </c>
      <c r="I32" s="29">
        <f>_xlfn.XLOOKUP(D32,'Berkeley Earth Temp'!L:L,'Berkeley Earth Temp'!R:R)</f>
        <v>3.0106382978723407</v>
      </c>
      <c r="J32" s="6">
        <f>_xlfn.XLOOKUP(GDP_by_Country_0622!D32,'GDP Pred 2060 Pivot'!$A$57:$A$105,'GDP Pred 2060 Pivot'!$BT$57:$BT$105)</f>
        <v>188082.8</v>
      </c>
      <c r="K32" s="6" t="str">
        <f t="shared" si="0"/>
        <v>N</v>
      </c>
      <c r="L32">
        <f>_xlfn.XLOOKUP(D32,'GDP Pred - 2060'!L:L,'GDP Pred - 2060'!AO:AO)</f>
        <v>54633.756778369599</v>
      </c>
      <c r="M32" s="55">
        <f>_xlfn.XLOOKUP(D32,'Hist-ghg-emissions'!A:A,'Hist-ghg-emissions'!AH:AH)</f>
        <v>9.94</v>
      </c>
      <c r="N32" s="29">
        <f t="shared" si="1"/>
        <v>181.93879729565674</v>
      </c>
    </row>
    <row r="33" spans="1:14" x14ac:dyDescent="0.2">
      <c r="D33" t="s">
        <v>242</v>
      </c>
      <c r="E33" t="str">
        <f>_xlfn.XLOOKUP(D33,'Country Code &amp; Info'!A:A,'Country Code &amp; Info'!B:B)</f>
        <v>Latvia</v>
      </c>
      <c r="F33" s="6">
        <f>VLOOKUP(D33,'GDP Pred - 2060'!L:CE, 32)</f>
        <v>51911.12</v>
      </c>
      <c r="G33" s="37">
        <f>_xlfn.XLOOKUP(GDP_by_Country_0622!D33,'GDP Pred 2060 Pivot'!$A$3:$A$51,'GDP Pred 2060 Pivot'!$CB$3:$CB$51)</f>
        <v>1.1653416323779196E-2</v>
      </c>
      <c r="H33" s="35">
        <f>_xlfn.XLOOKUP(D33,'Berkeley Earth Temp'!L:L,'Berkeley Earth Temp'!P:P)</f>
        <v>8.6850000000000005</v>
      </c>
      <c r="I33" s="29">
        <f>_xlfn.XLOOKUP(D33,'Berkeley Earth Temp'!L:L,'Berkeley Earth Temp'!R:R)</f>
        <v>3.2446808510638299</v>
      </c>
      <c r="J33" s="6">
        <f>_xlfn.XLOOKUP(GDP_by_Country_0622!D33,'GDP Pred 2060 Pivot'!$A$57:$A$105,'GDP Pred 2060 Pivot'!$BT$57:$BT$105)</f>
        <v>81162.91</v>
      </c>
      <c r="K33" s="6" t="str">
        <f t="shared" si="0"/>
        <v>N</v>
      </c>
      <c r="L33">
        <f>_xlfn.XLOOKUP(D33,'GDP Pred - 2060'!L:L,'GDP Pred - 2060'!AO:AO)</f>
        <v>48766.619430039304</v>
      </c>
      <c r="M33" s="55">
        <f>_xlfn.XLOOKUP(D33,'Hist-ghg-emissions'!A:A,'Hist-ghg-emissions'!AH:AH)</f>
        <v>8.89</v>
      </c>
      <c r="N33" s="29">
        <f t="shared" si="1"/>
        <v>182.29682729502326</v>
      </c>
    </row>
    <row r="34" spans="1:14" x14ac:dyDescent="0.2">
      <c r="B34" t="s">
        <v>756</v>
      </c>
      <c r="C34" t="s">
        <v>756</v>
      </c>
      <c r="D34" t="s">
        <v>224</v>
      </c>
      <c r="E34" t="str">
        <f>_xlfn.XLOOKUP(D34,'Country Code &amp; Info'!A:A,'Country Code &amp; Info'!B:B)</f>
        <v>Mexico</v>
      </c>
      <c r="F34" s="6">
        <f>VLOOKUP(D34,'GDP Pred - 2060'!L:CE, 32)</f>
        <v>2285064</v>
      </c>
      <c r="G34" s="37">
        <f>_xlfn.XLOOKUP(GDP_by_Country_0622!D34,'GDP Pred 2060 Pivot'!$A$3:$A$51,'GDP Pred 2060 Pivot'!$CB$3:$CB$51)</f>
        <v>2.4507595373430877E-2</v>
      </c>
      <c r="H34" s="35">
        <f>_xlfn.XLOOKUP(D34,'Berkeley Earth Temp'!L:L,'Berkeley Earth Temp'!P:P)</f>
        <v>21.574000000000002</v>
      </c>
      <c r="I34" s="29">
        <f>_xlfn.XLOOKUP(D34,'Berkeley Earth Temp'!L:L,'Berkeley Earth Temp'!R:R)</f>
        <v>1.6808510638297873</v>
      </c>
      <c r="J34" s="6">
        <f>_xlfn.XLOOKUP(GDP_by_Country_0622!D34,'GDP Pred 2060 Pivot'!$A$57:$A$105,'GDP Pred 2060 Pivot'!$BT$57:$BT$105)</f>
        <v>6022273</v>
      </c>
      <c r="K34" s="6" t="str">
        <f t="shared" si="0"/>
        <v>N</v>
      </c>
      <c r="L34">
        <f>_xlfn.XLOOKUP(D34,'GDP Pred - 2060'!L:L,'GDP Pred - 2060'!AO:AO)</f>
        <v>2170561.58215725</v>
      </c>
      <c r="M34" s="55">
        <f>_xlfn.XLOOKUP(D34,'Hist-ghg-emissions'!A:A,'Hist-ghg-emissions'!AH:AH)</f>
        <v>695.26</v>
      </c>
      <c r="N34" s="29">
        <f t="shared" si="1"/>
        <v>320.31341829472717</v>
      </c>
    </row>
    <row r="35" spans="1:14" x14ac:dyDescent="0.2">
      <c r="D35" t="s">
        <v>180</v>
      </c>
      <c r="E35" t="str">
        <f>_xlfn.XLOOKUP(D35,'Country Code &amp; Info'!A:A,'Country Code &amp; Info'!B:B)</f>
        <v>Netherlands</v>
      </c>
      <c r="F35" s="6">
        <f>VLOOKUP(D35,'GDP Pred - 2060'!L:CE, 32)</f>
        <v>880130.9</v>
      </c>
      <c r="G35" s="37">
        <f>_xlfn.XLOOKUP(GDP_by_Country_0622!D35,'GDP Pred 2060 Pivot'!$A$3:$A$51,'GDP Pred 2060 Pivot'!$CB$3:$CB$51)</f>
        <v>2.0914523368377083E-2</v>
      </c>
      <c r="H35" s="35">
        <f>_xlfn.XLOOKUP(D35,'Berkeley Earth Temp'!L:L,'Berkeley Earth Temp'!P:P)</f>
        <v>11.815000000000001</v>
      </c>
      <c r="I35" s="29">
        <f>_xlfn.XLOOKUP(D35,'Berkeley Earth Temp'!L:L,'Berkeley Earth Temp'!R:R)</f>
        <v>3.0744680851063833</v>
      </c>
      <c r="J35" s="6">
        <f>_xlfn.XLOOKUP(GDP_by_Country_0622!D35,'GDP Pred 2060 Pivot'!$A$57:$A$105,'GDP Pred 2060 Pivot'!$BT$57:$BT$105)</f>
        <v>2020737</v>
      </c>
      <c r="K35" s="6" t="str">
        <f t="shared" si="0"/>
        <v>N</v>
      </c>
      <c r="L35">
        <f>_xlfn.XLOOKUP(D35,'GDP Pred - 2060'!L:L,'GDP Pred - 2060'!AO:AO)</f>
        <v>840207.73184265697</v>
      </c>
      <c r="M35" s="55">
        <f>_xlfn.XLOOKUP(D35,'Hist-ghg-emissions'!A:A,'Hist-ghg-emissions'!AH:AH)</f>
        <v>179.99</v>
      </c>
      <c r="N35" s="29">
        <f t="shared" si="1"/>
        <v>214.22083275199634</v>
      </c>
    </row>
    <row r="36" spans="1:14" x14ac:dyDescent="0.2">
      <c r="D36" t="s">
        <v>178</v>
      </c>
      <c r="E36" t="str">
        <f>_xlfn.XLOOKUP(D36,'Country Code &amp; Info'!A:A,'Country Code &amp; Info'!B:B)</f>
        <v>Norway</v>
      </c>
      <c r="F36" s="6">
        <f>VLOOKUP(D36,'GDP Pred - 2060'!L:CE, 32)</f>
        <v>335085.7</v>
      </c>
      <c r="G36" s="37">
        <f>_xlfn.XLOOKUP(GDP_by_Country_0622!D36,'GDP Pred 2060 Pivot'!$A$3:$A$51,'GDP Pred 2060 Pivot'!$CB$3:$CB$51)</f>
        <v>2.0657434905603241E-2</v>
      </c>
      <c r="H36" s="35">
        <f>_xlfn.XLOOKUP(D36,'Berkeley Earth Temp'!L:L,'Berkeley Earth Temp'!P:P)</f>
        <v>2.0790000000000002</v>
      </c>
      <c r="I36" s="29">
        <f>_xlfn.XLOOKUP(D36,'Berkeley Earth Temp'!L:L,'Berkeley Earth Temp'!R:R)</f>
        <v>3.3510638297872339</v>
      </c>
      <c r="J36" s="6">
        <f>_xlfn.XLOOKUP(GDP_by_Country_0622!D36,'GDP Pred 2060 Pivot'!$A$57:$A$105,'GDP Pred 2060 Pivot'!$BT$57:$BT$105)</f>
        <v>761539.3</v>
      </c>
      <c r="K36" s="6" t="str">
        <f t="shared" si="0"/>
        <v>Y</v>
      </c>
      <c r="L36">
        <f>_xlfn.XLOOKUP(D36,'GDP Pred - 2060'!L:L,'GDP Pred - 2060'!AO:AO)</f>
        <v>324153.15052229899</v>
      </c>
      <c r="M36" s="55">
        <f>_xlfn.XLOOKUP(D36,'Hist-ghg-emissions'!A:A,'Hist-ghg-emissions'!AH:AH)</f>
        <v>28.42</v>
      </c>
      <c r="N36" s="29">
        <f t="shared" si="1"/>
        <v>87.674606753652213</v>
      </c>
    </row>
    <row r="37" spans="1:14" x14ac:dyDescent="0.2">
      <c r="D37" t="s">
        <v>172</v>
      </c>
      <c r="E37" t="str">
        <f>_xlfn.XLOOKUP(D37,'Country Code &amp; Info'!A:A,'Country Code &amp; Info'!B:B)</f>
        <v>New Zealand</v>
      </c>
      <c r="F37" s="6">
        <f>VLOOKUP(D37,'GDP Pred - 2060'!L:CE, 32)</f>
        <v>181776.8</v>
      </c>
      <c r="G37" s="37">
        <f>_xlfn.XLOOKUP(GDP_by_Country_0622!D37,'GDP Pred 2060 Pivot'!$A$3:$A$51,'GDP Pred 2060 Pivot'!$CB$3:$CB$51)</f>
        <v>2.4866134955460584E-2</v>
      </c>
      <c r="H37" s="35">
        <f>_xlfn.XLOOKUP(D37,'Berkeley Earth Temp'!L:L,'Berkeley Earth Temp'!P:P)</f>
        <v>11.368</v>
      </c>
      <c r="I37" s="29">
        <f>_xlfn.XLOOKUP(D37,'Berkeley Earth Temp'!L:L,'Berkeley Earth Temp'!R:R)</f>
        <v>1.0319148936170213</v>
      </c>
      <c r="J37" s="6">
        <f>_xlfn.XLOOKUP(GDP_by_Country_0622!D37,'GDP Pred 2060 Pivot'!$A$57:$A$105,'GDP Pred 2060 Pivot'!$BT$57:$BT$105)</f>
        <v>482257</v>
      </c>
      <c r="K37" s="6" t="str">
        <f t="shared" si="0"/>
        <v>N</v>
      </c>
      <c r="L37">
        <f>_xlfn.XLOOKUP(D37,'GDP Pred - 2060'!L:L,'GDP Pred - 2060'!AO:AO)</f>
        <v>170964.45895371601</v>
      </c>
      <c r="M37" s="55">
        <f>_xlfn.XLOOKUP(D37,'Hist-ghg-emissions'!A:A,'Hist-ghg-emissions'!AH:AH)</f>
        <v>70.709999999999994</v>
      </c>
      <c r="N37" s="29">
        <f t="shared" si="1"/>
        <v>413.59473444210306</v>
      </c>
    </row>
    <row r="38" spans="1:14" x14ac:dyDescent="0.2">
      <c r="D38" t="s">
        <v>152</v>
      </c>
      <c r="E38" t="str">
        <f>_xlfn.XLOOKUP(D38,'Country Code &amp; Info'!A:A,'Country Code &amp; Info'!B:B)</f>
        <v>Poland</v>
      </c>
      <c r="F38" s="6">
        <f>VLOOKUP(D38,'GDP Pred - 2060'!L:CE, 32)</f>
        <v>1113723</v>
      </c>
      <c r="G38" s="37">
        <f>_xlfn.XLOOKUP(GDP_by_Country_0622!D38,'GDP Pred 2060 Pivot'!$A$3:$A$51,'GDP Pred 2060 Pivot'!$CB$3:$CB$51)</f>
        <v>1.1586973690609424E-2</v>
      </c>
      <c r="H38" s="35">
        <f>_xlfn.XLOOKUP(D38,'Berkeley Earth Temp'!L:L,'Berkeley Earth Temp'!P:P)</f>
        <v>9.9649999999999999</v>
      </c>
      <c r="I38" s="29">
        <f>_xlfn.XLOOKUP(D38,'Berkeley Earth Temp'!L:L,'Berkeley Earth Temp'!R:R)</f>
        <v>2.9680851063829787</v>
      </c>
      <c r="J38" s="6">
        <f>_xlfn.XLOOKUP(GDP_by_Country_0622!D38,'GDP Pred 2060 Pivot'!$A$57:$A$105,'GDP Pred 2060 Pivot'!$BT$57:$BT$105)</f>
        <v>1743319</v>
      </c>
      <c r="K38" s="6" t="str">
        <f t="shared" si="0"/>
        <v>N</v>
      </c>
      <c r="L38">
        <f>_xlfn.XLOOKUP(D38,'GDP Pred - 2060'!L:L,'GDP Pred - 2060'!AO:AO)</f>
        <v>1048300.59251764</v>
      </c>
      <c r="M38" s="55">
        <f>_xlfn.XLOOKUP(D38,'Hist-ghg-emissions'!A:A,'Hist-ghg-emissions'!AH:AH)</f>
        <v>356.74</v>
      </c>
      <c r="N38" s="29">
        <f t="shared" si="1"/>
        <v>340.30315593282194</v>
      </c>
    </row>
    <row r="39" spans="1:14" x14ac:dyDescent="0.2">
      <c r="D39" t="s">
        <v>144</v>
      </c>
      <c r="E39" t="str">
        <f>_xlfn.XLOOKUP(D39,'Country Code &amp; Info'!A:A,'Country Code &amp; Info'!B:B)</f>
        <v>Portugal</v>
      </c>
      <c r="F39" s="6">
        <f>VLOOKUP(D39,'GDP Pred - 2060'!L:CE, 32)</f>
        <v>307469</v>
      </c>
      <c r="G39" s="37">
        <f>_xlfn.XLOOKUP(GDP_by_Country_0622!D39,'GDP Pred 2060 Pivot'!$A$3:$A$51,'GDP Pred 2060 Pivot'!$CB$3:$CB$51)</f>
        <v>1.4085238017198715E-2</v>
      </c>
      <c r="H39" s="35">
        <f>_xlfn.XLOOKUP(D39,'Berkeley Earth Temp'!L:L,'Berkeley Earth Temp'!P:P)</f>
        <v>16.204000000000001</v>
      </c>
      <c r="I39" s="29">
        <f>_xlfn.XLOOKUP(D39,'Berkeley Earth Temp'!L:L,'Berkeley Earth Temp'!R:R)</f>
        <v>2.4680851063829787</v>
      </c>
      <c r="J39" s="6">
        <f>_xlfn.XLOOKUP(GDP_by_Country_0622!D39,'GDP Pred 2060 Pivot'!$A$57:$A$105,'GDP Pred 2060 Pivot'!$BT$57:$BT$105)</f>
        <v>534555.4</v>
      </c>
      <c r="K39" s="6" t="str">
        <f t="shared" si="0"/>
        <v>N</v>
      </c>
      <c r="L39">
        <f>_xlfn.XLOOKUP(D39,'GDP Pred - 2060'!L:L,'GDP Pred - 2060'!AO:AO)</f>
        <v>294778.43704499898</v>
      </c>
      <c r="M39" s="55">
        <f>_xlfn.XLOOKUP(D39,'Hist-ghg-emissions'!A:A,'Hist-ghg-emissions'!AH:AH)</f>
        <v>67.150000000000006</v>
      </c>
      <c r="N39" s="29">
        <f t="shared" si="1"/>
        <v>227.79820896380326</v>
      </c>
    </row>
    <row r="40" spans="1:14" x14ac:dyDescent="0.2">
      <c r="B40" t="s">
        <v>756</v>
      </c>
      <c r="D40" t="s">
        <v>128</v>
      </c>
      <c r="E40" t="str">
        <f>_xlfn.XLOOKUP(D40,'Country Code &amp; Info'!A:A,'Country Code &amp; Info'!B:B)</f>
        <v>Russian Federation</v>
      </c>
      <c r="F40" s="6">
        <f>VLOOKUP(D40,'GDP Pred - 2060'!L:CE, 32)</f>
        <v>3582791</v>
      </c>
      <c r="G40" s="37">
        <f>_xlfn.XLOOKUP(GDP_by_Country_0622!D40,'GDP Pred 2060 Pivot'!$A$3:$A$51,'GDP Pred 2060 Pivot'!$CB$3:$CB$51)</f>
        <v>7.7262415905266163E-3</v>
      </c>
      <c r="H40" s="35">
        <f>_xlfn.XLOOKUP(D40,'Berkeley Earth Temp'!L:L,'Berkeley Earth Temp'!P:P)</f>
        <v>-1.8419999999999996</v>
      </c>
      <c r="I40" s="29">
        <f>_xlfn.XLOOKUP(D40,'Berkeley Earth Temp'!L:L,'Berkeley Earth Temp'!R:R)</f>
        <v>3.6063829787234045</v>
      </c>
      <c r="J40" s="6">
        <f>_xlfn.XLOOKUP(GDP_by_Country_0622!D40,'GDP Pred 2060 Pivot'!$A$57:$A$105,'GDP Pred 2060 Pivot'!$BT$57:$BT$105)</f>
        <v>4871356</v>
      </c>
      <c r="K40" s="6" t="str">
        <f t="shared" si="0"/>
        <v>Y</v>
      </c>
      <c r="L40">
        <f>_xlfn.XLOOKUP(D40,'GDP Pred - 2060'!L:L,'GDP Pred - 2060'!AO:AO)</f>
        <v>3500000.1914917198</v>
      </c>
      <c r="M40" s="55">
        <f>_xlfn.XLOOKUP(D40,'Hist-ghg-emissions'!A:A,'Hist-ghg-emissions'!AH:AH)</f>
        <v>1992.08</v>
      </c>
      <c r="N40" s="29">
        <f t="shared" si="1"/>
        <v>569.16568314556696</v>
      </c>
    </row>
    <row r="41" spans="1:14" x14ac:dyDescent="0.2">
      <c r="B41" t="s">
        <v>756</v>
      </c>
      <c r="D41" t="s">
        <v>122</v>
      </c>
      <c r="E41" t="str">
        <f>_xlfn.XLOOKUP(D41,'Country Code &amp; Info'!A:A,'Country Code &amp; Info'!B:B)</f>
        <v>Saudi Arabia</v>
      </c>
      <c r="F41" s="6">
        <f>VLOOKUP(D41,'GDP Pred - 2060'!L:CE, 32)</f>
        <v>1686648</v>
      </c>
      <c r="G41" s="37">
        <f>_xlfn.XLOOKUP(GDP_by_Country_0622!D41,'GDP Pred 2060 Pivot'!$A$3:$A$51,'GDP Pred 2060 Pivot'!$CB$3:$CB$51)</f>
        <v>2.1271755185855196E-2</v>
      </c>
      <c r="H41" s="35">
        <f>_xlfn.XLOOKUP(D41,'Berkeley Earth Temp'!L:L,'Berkeley Earth Temp'!P:P)</f>
        <v>26.847000000000001</v>
      </c>
      <c r="I41" s="29">
        <f>_xlfn.XLOOKUP(D41,'Berkeley Earth Temp'!L:L,'Berkeley Earth Temp'!R:R)</f>
        <v>2.7446808510638299</v>
      </c>
      <c r="J41" s="6">
        <f>_xlfn.XLOOKUP(GDP_by_Country_0622!D41,'GDP Pred 2060 Pivot'!$A$57:$A$105,'GDP Pred 2060 Pivot'!$BT$57:$BT$105)</f>
        <v>3888646</v>
      </c>
      <c r="K41" s="6" t="str">
        <f t="shared" si="0"/>
        <v>N</v>
      </c>
      <c r="L41">
        <f>_xlfn.XLOOKUP(D41,'GDP Pred - 2060'!L:L,'GDP Pred - 2060'!AO:AO)</f>
        <v>1607575.7400211501</v>
      </c>
      <c r="M41" s="55">
        <f>_xlfn.XLOOKUP(D41,'Hist-ghg-emissions'!A:A,'Hist-ghg-emissions'!AH:AH)</f>
        <v>638.12</v>
      </c>
      <c r="N41" s="29">
        <f t="shared" si="1"/>
        <v>396.94552742603878</v>
      </c>
    </row>
    <row r="42" spans="1:14" x14ac:dyDescent="0.2">
      <c r="D42" t="s">
        <v>90</v>
      </c>
      <c r="E42" t="str">
        <f>_xlfn.XLOOKUP(D42,'Country Code &amp; Info'!A:A,'Country Code &amp; Info'!B:B)</f>
        <v>Slovak Republic</v>
      </c>
      <c r="F42" s="6">
        <f>VLOOKUP(D42,'GDP Pred - 2060'!L:CE, 32)</f>
        <v>183557.4</v>
      </c>
      <c r="G42" s="37">
        <f>_xlfn.XLOOKUP(GDP_by_Country_0622!D42,'GDP Pred 2060 Pivot'!$A$3:$A$51,'GDP Pred 2060 Pivot'!$CB$3:$CB$51)</f>
        <v>1.9617311013229506E-2</v>
      </c>
      <c r="H42" s="35">
        <f>_xlfn.XLOOKUP(D42,'Berkeley Earth Temp'!L:L,'Berkeley Earth Temp'!P:P)</f>
        <v>9.3550000000000004</v>
      </c>
      <c r="I42" s="29">
        <f>_xlfn.XLOOKUP(D42,'Berkeley Earth Temp'!L:L,'Berkeley Earth Temp'!R:R)</f>
        <v>2.6702127659574466</v>
      </c>
      <c r="J42" s="6">
        <f>_xlfn.XLOOKUP(GDP_by_Country_0622!D42,'GDP Pred 2060 Pivot'!$A$57:$A$105,'GDP Pred 2060 Pivot'!$BT$57:$BT$105)</f>
        <v>392617.4</v>
      </c>
      <c r="K42" s="6" t="str">
        <f t="shared" si="0"/>
        <v>N</v>
      </c>
      <c r="L42">
        <f>_xlfn.XLOOKUP(D42,'GDP Pred - 2060'!L:L,'GDP Pred - 2060'!AO:AO)</f>
        <v>169498.912261177</v>
      </c>
      <c r="M42" s="55">
        <f>_xlfn.XLOOKUP(D42,'Hist-ghg-emissions'!A:A,'Hist-ghg-emissions'!AH:AH)</f>
        <v>38.86</v>
      </c>
      <c r="N42" s="29">
        <f t="shared" si="1"/>
        <v>229.2640081378311</v>
      </c>
    </row>
    <row r="43" spans="1:14" x14ac:dyDescent="0.2">
      <c r="D43" t="s">
        <v>88</v>
      </c>
      <c r="E43" t="str">
        <f>_xlfn.XLOOKUP(D43,'Country Code &amp; Info'!A:A,'Country Code &amp; Info'!B:B)</f>
        <v>Slovenia</v>
      </c>
      <c r="F43" s="6">
        <f>VLOOKUP(D43,'GDP Pred - 2060'!L:CE, 32)</f>
        <v>69257.929999999993</v>
      </c>
      <c r="G43" s="37">
        <f>_xlfn.XLOOKUP(GDP_by_Country_0622!D43,'GDP Pred 2060 Pivot'!$A$3:$A$51,'GDP Pred 2060 Pivot'!$CB$3:$CB$51)</f>
        <v>1.3674164260424088E-2</v>
      </c>
      <c r="H43" s="35">
        <f>_xlfn.XLOOKUP(D43,'Berkeley Earth Temp'!L:L,'Berkeley Earth Temp'!P:P)</f>
        <v>10.856</v>
      </c>
      <c r="I43" s="29">
        <f>_xlfn.XLOOKUP(D43,'Berkeley Earth Temp'!L:L,'Berkeley Earth Temp'!R:R)</f>
        <v>3.2659574468085109</v>
      </c>
      <c r="J43" s="6">
        <f>_xlfn.XLOOKUP(GDP_by_Country_0622!D43,'GDP Pred 2060 Pivot'!$A$57:$A$105,'GDP Pred 2060 Pivot'!$BT$57:$BT$105)</f>
        <v>119604.1</v>
      </c>
      <c r="K43" s="6" t="str">
        <f t="shared" si="0"/>
        <v>N</v>
      </c>
      <c r="L43">
        <f>_xlfn.XLOOKUP(D43,'GDP Pred - 2060'!L:L,'GDP Pred - 2060'!AO:AO)</f>
        <v>65947.5278020853</v>
      </c>
      <c r="M43" s="55">
        <f>_xlfn.XLOOKUP(D43,'Hist-ghg-emissions'!A:A,'Hist-ghg-emissions'!AH:AH)</f>
        <v>17.510000000000002</v>
      </c>
      <c r="N43" s="29">
        <f t="shared" si="1"/>
        <v>265.51412287279595</v>
      </c>
    </row>
    <row r="44" spans="1:14" x14ac:dyDescent="0.2">
      <c r="D44" t="s">
        <v>86</v>
      </c>
      <c r="E44" t="str">
        <f>_xlfn.XLOOKUP(D44,'Country Code &amp; Info'!A:A,'Country Code &amp; Info'!B:B)</f>
        <v>Sweden</v>
      </c>
      <c r="F44" s="6">
        <f>VLOOKUP(D44,'GDP Pred - 2060'!L:CE, 32)</f>
        <v>492578.9</v>
      </c>
      <c r="G44" s="37">
        <f>_xlfn.XLOOKUP(GDP_by_Country_0622!D44,'GDP Pred 2060 Pivot'!$A$3:$A$51,'GDP Pred 2060 Pivot'!$CB$3:$CB$51)</f>
        <v>2.2825864913802309E-2</v>
      </c>
      <c r="H44" s="35">
        <f>_xlfn.XLOOKUP(D44,'Berkeley Earth Temp'!L:L,'Berkeley Earth Temp'!P:P)</f>
        <v>5.0369999999999999</v>
      </c>
      <c r="I44" s="29">
        <f>_xlfn.XLOOKUP(D44,'Berkeley Earth Temp'!L:L,'Berkeley Earth Temp'!R:R)</f>
        <v>3.1382978723404258</v>
      </c>
      <c r="J44" s="6">
        <f>_xlfn.XLOOKUP(GDP_by_Country_0622!D44,'GDP Pred 2060 Pivot'!$A$57:$A$105,'GDP Pred 2060 Pivot'!$BT$57:$BT$105)</f>
        <v>1216856</v>
      </c>
      <c r="K44" s="6" t="str">
        <f t="shared" si="0"/>
        <v>Y</v>
      </c>
      <c r="L44">
        <f>_xlfn.XLOOKUP(D44,'GDP Pred - 2060'!L:L,'GDP Pred - 2060'!AO:AO)</f>
        <v>472076.25192338403</v>
      </c>
      <c r="M44" s="55">
        <f>_xlfn.XLOOKUP(D44,'Hist-ghg-emissions'!A:A,'Hist-ghg-emissions'!AH:AH)</f>
        <v>30.05</v>
      </c>
      <c r="N44" s="29">
        <f t="shared" si="1"/>
        <v>63.654970733153903</v>
      </c>
    </row>
    <row r="45" spans="1:14" x14ac:dyDescent="0.2">
      <c r="B45" t="s">
        <v>756</v>
      </c>
      <c r="C45" t="s">
        <v>756</v>
      </c>
      <c r="D45" t="s">
        <v>44</v>
      </c>
      <c r="E45" t="str">
        <f>_xlfn.XLOOKUP(D45,'Country Code &amp; Info'!A:A,'Country Code &amp; Info'!B:B)</f>
        <v>Turkey</v>
      </c>
      <c r="F45" s="6">
        <f>VLOOKUP(D45,'GDP Pred - 2060'!L:CE, 32)</f>
        <v>2308404</v>
      </c>
      <c r="G45" s="37">
        <f>_xlfn.XLOOKUP(GDP_by_Country_0622!D45,'GDP Pred 2060 Pivot'!$A$3:$A$51,'GDP Pred 2060 Pivot'!$CB$3:$CB$51)</f>
        <v>3.2007367388741492E-2</v>
      </c>
      <c r="H45" s="35">
        <f>_xlfn.XLOOKUP(D45,'Berkeley Earth Temp'!L:L,'Berkeley Earth Temp'!P:P)</f>
        <v>13.673999999999999</v>
      </c>
      <c r="I45" s="29">
        <f>_xlfn.XLOOKUP(D45,'Berkeley Earth Temp'!L:L,'Berkeley Earth Temp'!R:R)</f>
        <v>1.7021276595744683</v>
      </c>
      <c r="J45" s="6">
        <f>_xlfn.XLOOKUP(GDP_by_Country_0622!D45,'GDP Pred 2060 Pivot'!$A$57:$A$105,'GDP Pred 2060 Pivot'!$BT$57:$BT$105)</f>
        <v>7860419</v>
      </c>
      <c r="K45" s="6" t="str">
        <f t="shared" si="0"/>
        <v>N</v>
      </c>
      <c r="L45">
        <f>_xlfn.XLOOKUP(D45,'GDP Pred - 2060'!L:L,'GDP Pred - 2060'!AO:AO)</f>
        <v>2061193.03532637</v>
      </c>
      <c r="M45" s="55">
        <f>_xlfn.XLOOKUP(D45,'Hist-ghg-emissions'!A:A,'Hist-ghg-emissions'!AH:AH)</f>
        <v>473.87</v>
      </c>
      <c r="N45" s="29">
        <f t="shared" si="1"/>
        <v>229.90083503992011</v>
      </c>
    </row>
    <row r="46" spans="1:14" x14ac:dyDescent="0.2">
      <c r="A46" t="s">
        <v>756</v>
      </c>
      <c r="B46" t="s">
        <v>756</v>
      </c>
      <c r="C46" t="s">
        <v>756</v>
      </c>
      <c r="D46" t="s">
        <v>30</v>
      </c>
      <c r="E46" t="str">
        <f>_xlfn.XLOOKUP(D46,'Country Code &amp; Info'!A:A,'Country Code &amp; Info'!B:B)</f>
        <v>United States</v>
      </c>
      <c r="F46" s="6">
        <f>VLOOKUP(D46,'GDP Pred - 2060'!L:CE, 32)</f>
        <v>18587190</v>
      </c>
      <c r="G46" s="37">
        <f>_xlfn.XLOOKUP(GDP_by_Country_0622!D46,'GDP Pred 2060 Pivot'!$A$3:$A$51,'GDP Pred 2060 Pivot'!$CB$3:$CB$51)</f>
        <v>1.8621280757655328E-2</v>
      </c>
      <c r="H46" s="35">
        <f>_xlfn.XLOOKUP(D46,'Berkeley Earth Temp'!L:L,'Berkeley Earth Temp'!P:P)</f>
        <v>10.709</v>
      </c>
      <c r="I46" s="29">
        <f>_xlfn.XLOOKUP(D46,'Berkeley Earth Temp'!L:L,'Berkeley Earth Temp'!R:R)</f>
        <v>2.5106382978723403</v>
      </c>
      <c r="J46" s="6">
        <f>_xlfn.XLOOKUP(GDP_by_Country_0622!D46,'GDP Pred 2060 Pivot'!$A$57:$A$105,'GDP Pred 2060 Pivot'!$BT$57:$BT$105)</f>
        <v>38974320</v>
      </c>
      <c r="K46" s="6" t="str">
        <f t="shared" si="0"/>
        <v>N</v>
      </c>
      <c r="L46">
        <f>_xlfn.XLOOKUP(D46,'GDP Pred - 2060'!L:L,'GDP Pred - 2060'!AO:AO)</f>
        <v>17798638.6604435</v>
      </c>
      <c r="M46" s="55">
        <f>_xlfn.XLOOKUP(D46,'Hist-ghg-emissions'!A:A,'Hist-ghg-emissions'!AH:AH)</f>
        <v>5794.35</v>
      </c>
      <c r="N46" s="29">
        <f t="shared" si="1"/>
        <v>325.55017889528966</v>
      </c>
    </row>
    <row r="47" spans="1:14" x14ac:dyDescent="0.2">
      <c r="D47" t="s">
        <v>6</v>
      </c>
      <c r="E47" t="str">
        <f>_xlfn.XLOOKUP(D47,'Country Code &amp; Info'!A:A,'Country Code &amp; Info'!B:B)</f>
        <v>South Africa</v>
      </c>
      <c r="F47" s="6">
        <f>VLOOKUP(D47,'GDP Pred - 2060'!L:CE, 32)</f>
        <v>739611.8</v>
      </c>
      <c r="G47" s="37">
        <f>_xlfn.XLOOKUP(GDP_by_Country_0622!D47,'GDP Pred 2060 Pivot'!$A$3:$A$51,'GDP Pred 2060 Pivot'!$CB$3:$CB$51)</f>
        <v>2.7259911135025908E-2</v>
      </c>
      <c r="H47" s="35">
        <f>_xlfn.XLOOKUP(D47,'Berkeley Earth Temp'!L:L,'Berkeley Earth Temp'!P:P)</f>
        <v>18.201000000000001</v>
      </c>
      <c r="I47" s="29">
        <f>_xlfn.XLOOKUP(D47,'Berkeley Earth Temp'!L:L,'Berkeley Earth Temp'!R:R)</f>
        <v>1.3085106382978724</v>
      </c>
      <c r="J47" s="6">
        <f>_xlfn.XLOOKUP(GDP_by_Country_0622!D47,'GDP Pred 2060 Pivot'!$A$57:$A$105,'GDP Pred 2060 Pivot'!$BT$57:$BT$105)</f>
        <v>2144193</v>
      </c>
      <c r="K47" s="6" t="str">
        <f t="shared" si="0"/>
        <v>N</v>
      </c>
      <c r="L47">
        <f>_xlfn.XLOOKUP(D47,'GDP Pred - 2060'!L:L,'GDP Pred - 2060'!AO:AO)</f>
        <v>696355.90316284203</v>
      </c>
      <c r="M47" s="55">
        <f>_xlfn.XLOOKUP(D47,'Hist-ghg-emissions'!A:A,'Hist-ghg-emissions'!AH:AH)</f>
        <v>520.5</v>
      </c>
      <c r="N47" s="29">
        <f t="shared" si="1"/>
        <v>747.46260875493965</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topLeftCell="F1" workbookViewId="0">
      <selection activeCell="G28" sqref="G28"/>
    </sheetView>
  </sheetViews>
  <sheetFormatPr baseColWidth="10" defaultRowHeight="16" x14ac:dyDescent="0.2"/>
  <cols>
    <col min="2" max="2" width="31.1640625" customWidth="1"/>
    <col min="3" max="3" width="18.5" bestFit="1" customWidth="1"/>
    <col min="4" max="4" width="18.5" style="30" customWidth="1"/>
    <col min="5" max="5" width="5.1640625" style="30" bestFit="1" customWidth="1"/>
    <col min="6" max="6" width="13.1640625" bestFit="1" customWidth="1"/>
    <col min="7" max="7" width="10.83203125" style="29"/>
    <col min="11" max="11" width="17" bestFit="1" customWidth="1"/>
    <col min="16" max="16" width="12.33203125" bestFit="1" customWidth="1"/>
    <col min="17" max="17" width="13.33203125" bestFit="1" customWidth="1"/>
    <col min="18" max="18" width="10.83203125" style="29"/>
  </cols>
  <sheetData>
    <row r="1" spans="1:18" ht="34" x14ac:dyDescent="0.2">
      <c r="A1" t="s">
        <v>748</v>
      </c>
      <c r="B1" t="s">
        <v>706</v>
      </c>
      <c r="C1" t="s">
        <v>762</v>
      </c>
      <c r="D1" s="31" t="s">
        <v>763</v>
      </c>
      <c r="E1" s="30" t="s">
        <v>764</v>
      </c>
      <c r="F1" t="s">
        <v>622</v>
      </c>
      <c r="G1" s="32" t="s">
        <v>765</v>
      </c>
      <c r="H1" s="33" t="s">
        <v>766</v>
      </c>
      <c r="I1" s="33" t="s">
        <v>767</v>
      </c>
      <c r="K1" t="s">
        <v>758</v>
      </c>
      <c r="L1" s="4" t="s">
        <v>768</v>
      </c>
      <c r="M1" s="4" t="s">
        <v>769</v>
      </c>
      <c r="N1" s="4">
        <v>5</v>
      </c>
      <c r="O1" s="4">
        <v>10</v>
      </c>
      <c r="P1" s="4" t="s">
        <v>761</v>
      </c>
      <c r="Q1" s="4" t="s">
        <v>770</v>
      </c>
      <c r="R1" t="s">
        <v>771</v>
      </c>
    </row>
    <row r="2" spans="1:18" x14ac:dyDescent="0.2">
      <c r="A2" t="str">
        <f>_xlfn.IFNA(_xlfn.XLOOKUP(B2,'[1]WB Country Info'!B:B,'[1]WB Country Info'!A:A),_xlfn.XLOOKUP(C2,'[1]WB Country Info'!B:B,'[1]WB Country Info'!A:A))</f>
        <v>AFG</v>
      </c>
      <c r="B2" t="s">
        <v>527</v>
      </c>
      <c r="C2" t="s">
        <v>527</v>
      </c>
      <c r="D2" s="30">
        <v>3.32</v>
      </c>
      <c r="E2" s="30">
        <v>0.34</v>
      </c>
      <c r="F2" t="s">
        <v>772</v>
      </c>
      <c r="G2" s="29">
        <f t="shared" ref="G2:G65" si="0">D2/$I$2</f>
        <v>3.5319148936170213</v>
      </c>
      <c r="H2" s="33">
        <v>15.635</v>
      </c>
      <c r="I2" s="33">
        <v>0.94</v>
      </c>
      <c r="K2" t="s">
        <v>507</v>
      </c>
      <c r="L2" t="s">
        <v>506</v>
      </c>
      <c r="M2">
        <v>21.72</v>
      </c>
      <c r="N2">
        <v>1.1220000000000001</v>
      </c>
      <c r="O2">
        <v>1.1339999999999999</v>
      </c>
      <c r="P2">
        <f>$M2+N2</f>
        <v>22.841999999999999</v>
      </c>
      <c r="Q2">
        <f>$M2+O2</f>
        <v>22.853999999999999</v>
      </c>
      <c r="R2" s="29">
        <f>_xlfn.XLOOKUP(L2,A:A,G:G)</f>
        <v>1.4893617021276595</v>
      </c>
    </row>
    <row r="3" spans="1:18" x14ac:dyDescent="0.2">
      <c r="A3" t="e">
        <f>_xlfn.IFNA(_xlfn.XLOOKUP(B3,'[1]WB Country Info'!B:B,'[1]WB Country Info'!A:A),_xlfn.XLOOKUP(C3,'[1]WB Country Info'!B:B,'[1]WB Country Info'!A:A))</f>
        <v>#N/A</v>
      </c>
      <c r="B3" t="s">
        <v>773</v>
      </c>
      <c r="C3">
        <v>0</v>
      </c>
      <c r="D3" s="30">
        <v>3.01</v>
      </c>
      <c r="E3" s="30">
        <v>0.24</v>
      </c>
      <c r="F3" t="s">
        <v>774</v>
      </c>
      <c r="G3" s="29">
        <f t="shared" si="0"/>
        <v>3.2021276595744679</v>
      </c>
      <c r="K3" t="s">
        <v>505</v>
      </c>
      <c r="L3" t="s">
        <v>504</v>
      </c>
      <c r="M3">
        <v>6.15</v>
      </c>
      <c r="N3">
        <v>1.972</v>
      </c>
      <c r="O3">
        <v>1.9490000000000001</v>
      </c>
      <c r="P3">
        <f t="shared" ref="P3:Q50" si="1">$M3+N3</f>
        <v>8.1219999999999999</v>
      </c>
      <c r="Q3">
        <f t="shared" si="1"/>
        <v>8.0990000000000002</v>
      </c>
      <c r="R3" s="29">
        <f t="shared" ref="R3:R50" si="2">_xlfn.XLOOKUP(L3,A:A,G:G)</f>
        <v>3.0851063829787235</v>
      </c>
    </row>
    <row r="4" spans="1:18" x14ac:dyDescent="0.2">
      <c r="A4" t="str">
        <f>_xlfn.IFNA(_xlfn.XLOOKUP(B4,'[1]WB Country Info'!B:B,'[1]WB Country Info'!A:A),_xlfn.XLOOKUP(C4,'[1]WB Country Info'!B:B,'[1]WB Country Info'!A:A))</f>
        <v>ALB</v>
      </c>
      <c r="B4" t="s">
        <v>523</v>
      </c>
      <c r="C4" t="s">
        <v>523</v>
      </c>
      <c r="D4" s="30">
        <v>1.97</v>
      </c>
      <c r="E4" s="30">
        <v>0.28000000000000003</v>
      </c>
      <c r="F4" t="s">
        <v>774</v>
      </c>
      <c r="G4" s="29">
        <f t="shared" si="0"/>
        <v>2.0957446808510638</v>
      </c>
      <c r="K4" t="s">
        <v>499</v>
      </c>
      <c r="L4" t="s">
        <v>498</v>
      </c>
      <c r="M4">
        <v>9.4</v>
      </c>
      <c r="N4">
        <v>2.3010000000000002</v>
      </c>
      <c r="O4">
        <v>1.754</v>
      </c>
      <c r="P4">
        <f t="shared" si="1"/>
        <v>11.701000000000001</v>
      </c>
      <c r="Q4">
        <f t="shared" si="1"/>
        <v>11.154</v>
      </c>
      <c r="R4" s="29">
        <f t="shared" si="2"/>
        <v>3.021276595744681</v>
      </c>
    </row>
    <row r="5" spans="1:18" x14ac:dyDescent="0.2">
      <c r="A5" t="str">
        <f>_xlfn.IFNA(_xlfn.XLOOKUP(B5,'[1]WB Country Info'!B:B,'[1]WB Country Info'!A:A),_xlfn.XLOOKUP(C5,'[1]WB Country Info'!B:B,'[1]WB Country Info'!A:A))</f>
        <v>DZA</v>
      </c>
      <c r="B5" t="s">
        <v>413</v>
      </c>
      <c r="C5" t="s">
        <v>413</v>
      </c>
      <c r="D5" s="30">
        <v>2.86</v>
      </c>
      <c r="E5" s="30">
        <v>0.28000000000000003</v>
      </c>
      <c r="F5" t="s">
        <v>775</v>
      </c>
      <c r="G5" s="29">
        <f t="shared" si="0"/>
        <v>3.0425531914893615</v>
      </c>
      <c r="K5" t="s">
        <v>463</v>
      </c>
      <c r="L5" t="s">
        <v>462</v>
      </c>
      <c r="M5">
        <v>-4.8899999999999997</v>
      </c>
      <c r="N5">
        <v>1.196</v>
      </c>
      <c r="O5">
        <v>1.329</v>
      </c>
      <c r="P5">
        <f t="shared" si="1"/>
        <v>-3.694</v>
      </c>
      <c r="Q5">
        <f t="shared" si="1"/>
        <v>-3.5609999999999999</v>
      </c>
      <c r="R5" s="29">
        <f t="shared" si="2"/>
        <v>3.8723404255319154</v>
      </c>
    </row>
    <row r="6" spans="1:18" x14ac:dyDescent="0.2">
      <c r="A6" t="str">
        <f>_xlfn.IFNA(_xlfn.XLOOKUP(B6,'[1]WB Country Info'!B:B,'[1]WB Country Info'!A:A),_xlfn.XLOOKUP(C6,'[1]WB Country Info'!B:B,'[1]WB Country Info'!A:A))</f>
        <v>ASM</v>
      </c>
      <c r="B6" t="s">
        <v>511</v>
      </c>
      <c r="C6" t="s">
        <v>511</v>
      </c>
      <c r="D6" s="30">
        <v>1.43</v>
      </c>
      <c r="E6" s="30">
        <v>0.56999999999999995</v>
      </c>
      <c r="F6">
        <v>0</v>
      </c>
      <c r="G6" s="29">
        <f t="shared" si="0"/>
        <v>1.5212765957446808</v>
      </c>
      <c r="K6" t="s">
        <v>425</v>
      </c>
      <c r="L6" t="s">
        <v>424</v>
      </c>
      <c r="M6">
        <v>7.72</v>
      </c>
      <c r="N6">
        <v>2.2029999999999998</v>
      </c>
      <c r="O6">
        <v>1.58</v>
      </c>
      <c r="P6">
        <f t="shared" si="1"/>
        <v>9.923</v>
      </c>
      <c r="Q6">
        <f t="shared" si="1"/>
        <v>9.3000000000000007</v>
      </c>
      <c r="R6" s="29">
        <f t="shared" si="2"/>
        <v>2.9042553191489362</v>
      </c>
    </row>
    <row r="7" spans="1:18" x14ac:dyDescent="0.2">
      <c r="A7" t="str">
        <f>_xlfn.IFNA(_xlfn.XLOOKUP(B7,'[1]WB Country Info'!B:B,'[1]WB Country Info'!A:A),_xlfn.XLOOKUP(C7,'[1]WB Country Info'!B:B,'[1]WB Country Info'!A:A))</f>
        <v>AND</v>
      </c>
      <c r="B7" t="s">
        <v>521</v>
      </c>
      <c r="C7" t="s">
        <v>521</v>
      </c>
      <c r="D7" s="30">
        <v>2.75</v>
      </c>
      <c r="E7" s="30">
        <v>0.28999999999999998</v>
      </c>
      <c r="F7" t="s">
        <v>774</v>
      </c>
      <c r="G7" s="29">
        <f t="shared" si="0"/>
        <v>2.9255319148936172</v>
      </c>
      <c r="K7" t="s">
        <v>417</v>
      </c>
      <c r="L7" t="s">
        <v>416</v>
      </c>
      <c r="M7">
        <v>7.92</v>
      </c>
      <c r="N7">
        <v>0.90900000000000003</v>
      </c>
      <c r="O7">
        <v>1.3979999999999999</v>
      </c>
      <c r="P7">
        <f t="shared" si="1"/>
        <v>8.8290000000000006</v>
      </c>
      <c r="Q7">
        <f t="shared" si="1"/>
        <v>9.3179999999999996</v>
      </c>
      <c r="R7" s="29">
        <f t="shared" si="2"/>
        <v>3.0425531914893615</v>
      </c>
    </row>
    <row r="8" spans="1:18" x14ac:dyDescent="0.2">
      <c r="A8" t="str">
        <f>_xlfn.IFNA(_xlfn.XLOOKUP(B8,'[1]WB Country Info'!B:B,'[1]WB Country Info'!A:A),_xlfn.XLOOKUP(C8,'[1]WB Country Info'!B:B,'[1]WB Country Info'!A:A))</f>
        <v>AGO</v>
      </c>
      <c r="B8" t="s">
        <v>525</v>
      </c>
      <c r="C8" t="s">
        <v>525</v>
      </c>
      <c r="D8" s="30">
        <v>1.61</v>
      </c>
      <c r="E8" s="30">
        <v>0.34</v>
      </c>
      <c r="F8" t="s">
        <v>775</v>
      </c>
      <c r="G8" s="29">
        <f t="shared" si="0"/>
        <v>1.7127659574468088</v>
      </c>
      <c r="K8" t="s">
        <v>383</v>
      </c>
      <c r="L8" t="s">
        <v>382</v>
      </c>
      <c r="M8">
        <v>1.26</v>
      </c>
      <c r="N8">
        <v>2.2989999999999999</v>
      </c>
      <c r="O8">
        <v>1.7669999999999999</v>
      </c>
      <c r="P8">
        <f t="shared" si="1"/>
        <v>3.5590000000000002</v>
      </c>
      <c r="Q8">
        <f t="shared" si="1"/>
        <v>3.0270000000000001</v>
      </c>
      <c r="R8" s="29">
        <f t="shared" si="2"/>
        <v>3.2234042553191489</v>
      </c>
    </row>
    <row r="9" spans="1:18" x14ac:dyDescent="0.2">
      <c r="A9" t="e">
        <f>_xlfn.IFNA(_xlfn.XLOOKUP(B9,'[1]WB Country Info'!B:B,'[1]WB Country Info'!A:A),_xlfn.XLOOKUP(C9,'[1]WB Country Info'!B:B,'[1]WB Country Info'!A:A))</f>
        <v>#N/A</v>
      </c>
      <c r="B9" s="34" t="s">
        <v>776</v>
      </c>
      <c r="C9">
        <v>0</v>
      </c>
      <c r="D9" s="30">
        <v>1.91</v>
      </c>
      <c r="E9" s="30">
        <v>0.31</v>
      </c>
      <c r="F9">
        <v>0</v>
      </c>
      <c r="G9" s="29">
        <f t="shared" si="0"/>
        <v>2.0319148936170213</v>
      </c>
      <c r="K9" t="s">
        <v>379</v>
      </c>
      <c r="L9" t="s">
        <v>378</v>
      </c>
      <c r="M9">
        <v>12.96</v>
      </c>
      <c r="N9">
        <v>1.8939999999999999</v>
      </c>
      <c r="O9">
        <v>1.524</v>
      </c>
      <c r="P9">
        <f t="shared" si="1"/>
        <v>14.854000000000001</v>
      </c>
      <c r="Q9">
        <f t="shared" si="1"/>
        <v>14.484000000000002</v>
      </c>
      <c r="R9" s="29">
        <f t="shared" si="2"/>
        <v>2.7659574468085109</v>
      </c>
    </row>
    <row r="10" spans="1:18" x14ac:dyDescent="0.2">
      <c r="A10" t="e">
        <f>_xlfn.IFNA(_xlfn.XLOOKUP(B10,'[1]WB Country Info'!B:B,'[1]WB Country Info'!A:A),_xlfn.XLOOKUP(C10,'[1]WB Country Info'!B:B,'[1]WB Country Info'!A:A))</f>
        <v>#N/A</v>
      </c>
      <c r="B10" s="34" t="s">
        <v>777</v>
      </c>
      <c r="C10">
        <v>0</v>
      </c>
      <c r="D10" s="30">
        <v>1.05</v>
      </c>
      <c r="E10" s="30">
        <v>0.76</v>
      </c>
      <c r="F10">
        <v>0</v>
      </c>
      <c r="G10" s="29">
        <f t="shared" si="0"/>
        <v>1.1170212765957448</v>
      </c>
      <c r="K10" t="s">
        <v>423</v>
      </c>
      <c r="L10" t="s">
        <v>422</v>
      </c>
      <c r="M10">
        <v>8.11</v>
      </c>
      <c r="N10">
        <v>2.2170000000000001</v>
      </c>
      <c r="O10">
        <v>1.899</v>
      </c>
      <c r="P10">
        <f t="shared" si="1"/>
        <v>10.327</v>
      </c>
      <c r="Q10">
        <f t="shared" si="1"/>
        <v>10.009</v>
      </c>
      <c r="R10" s="29">
        <f t="shared" si="2"/>
        <v>2.9893617021276597</v>
      </c>
    </row>
    <row r="11" spans="1:18" x14ac:dyDescent="0.2">
      <c r="A11" t="str">
        <f>_xlfn.IFNA(_xlfn.XLOOKUP(B11,'[1]WB Country Info'!B:B,'[1]WB Country Info'!A:A),_xlfn.XLOOKUP(C11,'[1]WB Country Info'!B:B,'[1]WB Country Info'!A:A))</f>
        <v>ATG</v>
      </c>
      <c r="B11" t="s">
        <v>509</v>
      </c>
      <c r="C11" t="s">
        <v>509</v>
      </c>
      <c r="D11" s="30">
        <v>1.86</v>
      </c>
      <c r="E11" s="30">
        <v>0.28000000000000003</v>
      </c>
      <c r="F11">
        <v>0</v>
      </c>
      <c r="G11" s="29">
        <f t="shared" si="0"/>
        <v>1.9787234042553195</v>
      </c>
      <c r="K11" t="s">
        <v>355</v>
      </c>
      <c r="L11" t="s">
        <v>354</v>
      </c>
      <c r="M11">
        <v>14.83</v>
      </c>
      <c r="N11">
        <v>1.3109999999999999</v>
      </c>
      <c r="O11">
        <v>1.3129999999999999</v>
      </c>
      <c r="P11">
        <f t="shared" si="1"/>
        <v>16.140999999999998</v>
      </c>
      <c r="Q11">
        <f t="shared" si="1"/>
        <v>16.143000000000001</v>
      </c>
      <c r="R11" s="29">
        <f t="shared" si="2"/>
        <v>1.8936170212765959</v>
      </c>
    </row>
    <row r="12" spans="1:18" x14ac:dyDescent="0.2">
      <c r="A12" t="str">
        <f>_xlfn.IFNA(_xlfn.XLOOKUP(B12,'[1]WB Country Info'!B:B,'[1]WB Country Info'!A:A),_xlfn.XLOOKUP(C12,'[1]WB Country Info'!B:B,'[1]WB Country Info'!A:A))</f>
        <v>ARG</v>
      </c>
      <c r="B12" t="s">
        <v>515</v>
      </c>
      <c r="C12" t="s">
        <v>515</v>
      </c>
      <c r="D12" s="30">
        <v>1.1100000000000001</v>
      </c>
      <c r="E12" s="30">
        <v>0.26</v>
      </c>
      <c r="F12" t="s">
        <v>778</v>
      </c>
      <c r="G12" s="29">
        <f t="shared" si="0"/>
        <v>1.1808510638297873</v>
      </c>
      <c r="K12" t="s">
        <v>331</v>
      </c>
      <c r="L12" t="s">
        <v>330</v>
      </c>
      <c r="M12">
        <v>9.8699999999999992</v>
      </c>
      <c r="N12">
        <v>1.7030000000000001</v>
      </c>
      <c r="O12">
        <v>1.7909999999999999</v>
      </c>
      <c r="P12">
        <f t="shared" si="1"/>
        <v>11.572999999999999</v>
      </c>
      <c r="Q12">
        <f t="shared" si="1"/>
        <v>11.661</v>
      </c>
      <c r="R12" s="29">
        <f t="shared" si="2"/>
        <v>2.7127659574468086</v>
      </c>
    </row>
    <row r="13" spans="1:18" x14ac:dyDescent="0.2">
      <c r="A13" t="str">
        <f>_xlfn.IFNA(_xlfn.XLOOKUP(B13,'[1]WB Country Info'!B:B,'[1]WB Country Info'!A:A),_xlfn.XLOOKUP(C13,'[1]WB Country Info'!B:B,'[1]WB Country Info'!A:A))</f>
        <v>ARM</v>
      </c>
      <c r="B13" t="s">
        <v>513</v>
      </c>
      <c r="C13" t="s">
        <v>513</v>
      </c>
      <c r="D13" s="30">
        <v>2.38</v>
      </c>
      <c r="E13" s="30">
        <v>0.28999999999999998</v>
      </c>
      <c r="F13" t="s">
        <v>772</v>
      </c>
      <c r="G13" s="29">
        <f t="shared" si="0"/>
        <v>2.5319148936170213</v>
      </c>
      <c r="K13" t="s">
        <v>305</v>
      </c>
      <c r="L13" t="s">
        <v>304</v>
      </c>
      <c r="M13">
        <v>1.44</v>
      </c>
      <c r="N13">
        <v>0.73799999999999999</v>
      </c>
      <c r="O13">
        <v>1.1499999999999999</v>
      </c>
      <c r="P13">
        <f t="shared" si="1"/>
        <v>2.1779999999999999</v>
      </c>
      <c r="Q13">
        <f t="shared" si="1"/>
        <v>2.59</v>
      </c>
      <c r="R13" s="29">
        <f t="shared" si="2"/>
        <v>2.521276595744681</v>
      </c>
    </row>
    <row r="14" spans="1:18" x14ac:dyDescent="0.2">
      <c r="A14" t="str">
        <f>_xlfn.IFNA(_xlfn.XLOOKUP(B14,'[1]WB Country Info'!B:B,'[1]WB Country Info'!A:A),_xlfn.XLOOKUP(C14,'[1]WB Country Info'!B:B,'[1]WB Country Info'!A:A))</f>
        <v>ABW</v>
      </c>
      <c r="B14" t="s">
        <v>529</v>
      </c>
      <c r="C14" t="s">
        <v>529</v>
      </c>
      <c r="D14" s="30">
        <v>1.31</v>
      </c>
      <c r="E14" s="30">
        <v>0.34</v>
      </c>
      <c r="F14" t="s">
        <v>778</v>
      </c>
      <c r="G14" s="29">
        <f t="shared" si="0"/>
        <v>1.3936170212765959</v>
      </c>
      <c r="K14" t="s">
        <v>311</v>
      </c>
      <c r="L14" t="s">
        <v>310</v>
      </c>
      <c r="M14">
        <v>9.56</v>
      </c>
      <c r="N14">
        <v>0.98799999999999999</v>
      </c>
      <c r="O14">
        <v>0.98399999999999999</v>
      </c>
      <c r="P14">
        <f t="shared" si="1"/>
        <v>10.548</v>
      </c>
      <c r="Q14">
        <f t="shared" si="1"/>
        <v>10.544</v>
      </c>
      <c r="R14" s="29">
        <f t="shared" si="2"/>
        <v>2.1595744680851063</v>
      </c>
    </row>
    <row r="15" spans="1:18" x14ac:dyDescent="0.2">
      <c r="A15" t="str">
        <f>_xlfn.IFNA(_xlfn.XLOOKUP(B15,'[1]WB Country Info'!B:B,'[1]WB Country Info'!A:A),_xlfn.XLOOKUP(C15,'[1]WB Country Info'!B:B,'[1]WB Country Info'!A:A))</f>
        <v>AUS</v>
      </c>
      <c r="B15" t="s">
        <v>507</v>
      </c>
      <c r="C15" t="s">
        <v>507</v>
      </c>
      <c r="D15" s="30">
        <v>1.4</v>
      </c>
      <c r="E15" s="30">
        <v>0.25</v>
      </c>
      <c r="F15" t="s">
        <v>779</v>
      </c>
      <c r="G15" s="29">
        <f t="shared" si="0"/>
        <v>1.4893617021276595</v>
      </c>
      <c r="K15" t="s">
        <v>301</v>
      </c>
      <c r="L15" t="s">
        <v>300</v>
      </c>
      <c r="M15">
        <v>12.79</v>
      </c>
      <c r="N15">
        <v>1.6879999999999999</v>
      </c>
      <c r="O15">
        <v>1.5980000000000001</v>
      </c>
      <c r="P15">
        <f t="shared" si="1"/>
        <v>14.478</v>
      </c>
      <c r="Q15">
        <f t="shared" si="1"/>
        <v>14.388</v>
      </c>
      <c r="R15" s="29">
        <f t="shared" si="2"/>
        <v>2.8085106382978728</v>
      </c>
    </row>
    <row r="16" spans="1:18" x14ac:dyDescent="0.2">
      <c r="A16" t="str">
        <f>_xlfn.IFNA(_xlfn.XLOOKUP(B16,'[1]WB Country Info'!B:B,'[1]WB Country Info'!A:A),_xlfn.XLOOKUP(C16,'[1]WB Country Info'!B:B,'[1]WB Country Info'!A:A))</f>
        <v>AUT</v>
      </c>
      <c r="B16" t="s">
        <v>505</v>
      </c>
      <c r="C16" t="s">
        <v>505</v>
      </c>
      <c r="D16" s="30">
        <v>2.9</v>
      </c>
      <c r="E16" s="30">
        <v>0.28000000000000003</v>
      </c>
      <c r="F16" t="s">
        <v>774</v>
      </c>
      <c r="G16" s="29">
        <f t="shared" si="0"/>
        <v>3.0851063829787235</v>
      </c>
      <c r="K16" t="s">
        <v>295</v>
      </c>
      <c r="L16" t="s">
        <v>294</v>
      </c>
      <c r="M16">
        <v>12.29</v>
      </c>
      <c r="N16">
        <v>1.347</v>
      </c>
      <c r="O16">
        <v>1.0920000000000001</v>
      </c>
      <c r="P16">
        <f t="shared" si="1"/>
        <v>13.636999999999999</v>
      </c>
      <c r="Q16">
        <f t="shared" si="1"/>
        <v>13.382</v>
      </c>
      <c r="R16" s="29">
        <f t="shared" si="2"/>
        <v>1.7659574468085106</v>
      </c>
    </row>
    <row r="17" spans="1:18" x14ac:dyDescent="0.2">
      <c r="A17" t="str">
        <f>_xlfn.IFNA(_xlfn.XLOOKUP(B17,'[1]WB Country Info'!B:B,'[1]WB Country Info'!A:A),_xlfn.XLOOKUP(C17,'[1]WB Country Info'!B:B,'[1]WB Country Info'!A:A))</f>
        <v>AZE</v>
      </c>
      <c r="B17" t="s">
        <v>503</v>
      </c>
      <c r="C17" t="s">
        <v>503</v>
      </c>
      <c r="D17" s="30">
        <v>2.57</v>
      </c>
      <c r="E17" s="30">
        <v>0.35</v>
      </c>
      <c r="F17" t="s">
        <v>772</v>
      </c>
      <c r="G17" s="29">
        <f t="shared" si="0"/>
        <v>2.7340425531914891</v>
      </c>
      <c r="K17" t="s">
        <v>281</v>
      </c>
      <c r="L17" t="s">
        <v>280</v>
      </c>
      <c r="M17">
        <v>12.18</v>
      </c>
      <c r="N17">
        <v>1.2589999999999999</v>
      </c>
      <c r="O17">
        <v>1.2130000000000001</v>
      </c>
      <c r="P17">
        <f t="shared" si="1"/>
        <v>13.439</v>
      </c>
      <c r="Q17">
        <f t="shared" si="1"/>
        <v>13.393000000000001</v>
      </c>
      <c r="R17" s="29">
        <f t="shared" si="2"/>
        <v>2.1276595744680851</v>
      </c>
    </row>
    <row r="18" spans="1:18" x14ac:dyDescent="0.2">
      <c r="A18" t="str">
        <f>_xlfn.IFNA(_xlfn.XLOOKUP(B18,'[1]WB Country Info'!B:B,'[1]WB Country Info'!A:A),_xlfn.XLOOKUP(C18,'[1]WB Country Info'!B:B,'[1]WB Country Info'!A:A))</f>
        <v>BHS</v>
      </c>
      <c r="B18" t="s">
        <v>730</v>
      </c>
      <c r="C18" t="s">
        <v>487</v>
      </c>
      <c r="D18" s="30">
        <v>1.53</v>
      </c>
      <c r="E18" s="30">
        <v>0.28999999999999998</v>
      </c>
      <c r="F18" t="s">
        <v>193</v>
      </c>
      <c r="G18" s="29">
        <f t="shared" si="0"/>
        <v>1.6276595744680853</v>
      </c>
      <c r="K18" t="s">
        <v>245</v>
      </c>
      <c r="L18" t="s">
        <v>244</v>
      </c>
      <c r="M18">
        <v>9.19</v>
      </c>
      <c r="N18">
        <v>2.3359999999999999</v>
      </c>
      <c r="O18">
        <v>1.79</v>
      </c>
      <c r="P18">
        <f t="shared" si="1"/>
        <v>11.526</v>
      </c>
      <c r="Q18">
        <f t="shared" si="1"/>
        <v>10.98</v>
      </c>
      <c r="R18" s="29">
        <f t="shared" si="2"/>
        <v>3.0106382978723407</v>
      </c>
    </row>
    <row r="19" spans="1:18" x14ac:dyDescent="0.2">
      <c r="A19" t="str">
        <f>_xlfn.IFNA(_xlfn.XLOOKUP(B19,'[1]WB Country Info'!B:B,'[1]WB Country Info'!A:A),_xlfn.XLOOKUP(C19,'[1]WB Country Info'!B:B,'[1]WB Country Info'!A:A))</f>
        <v>BHR</v>
      </c>
      <c r="B19" t="s">
        <v>489</v>
      </c>
      <c r="C19" t="s">
        <v>489</v>
      </c>
      <c r="D19" s="30">
        <v>3.13</v>
      </c>
      <c r="E19" s="30">
        <v>0.55000000000000004</v>
      </c>
      <c r="F19" t="s">
        <v>772</v>
      </c>
      <c r="G19" s="29">
        <f t="shared" si="0"/>
        <v>3.3297872340425534</v>
      </c>
      <c r="K19" t="s">
        <v>225</v>
      </c>
      <c r="L19" t="s">
        <v>224</v>
      </c>
      <c r="M19">
        <v>20.46</v>
      </c>
      <c r="N19">
        <v>1.1140000000000001</v>
      </c>
      <c r="O19">
        <v>0.85299999999999998</v>
      </c>
      <c r="P19">
        <f t="shared" si="1"/>
        <v>21.574000000000002</v>
      </c>
      <c r="Q19">
        <f t="shared" si="1"/>
        <v>21.313000000000002</v>
      </c>
      <c r="R19" s="29">
        <f t="shared" si="2"/>
        <v>1.6808510638297873</v>
      </c>
    </row>
    <row r="20" spans="1:18" x14ac:dyDescent="0.2">
      <c r="A20" t="e">
        <f>_xlfn.IFNA(_xlfn.XLOOKUP(B20,'[1]WB Country Info'!B:B,'[1]WB Country Info'!A:A),_xlfn.XLOOKUP(C20,'[1]WB Country Info'!B:B,'[1]WB Country Info'!A:A))</f>
        <v>#N/A</v>
      </c>
      <c r="B20" t="s">
        <v>780</v>
      </c>
      <c r="C20">
        <v>0</v>
      </c>
      <c r="D20" s="30">
        <v>1.22</v>
      </c>
      <c r="E20" s="30">
        <v>0.17</v>
      </c>
      <c r="F20" t="s">
        <v>772</v>
      </c>
      <c r="G20" s="29">
        <f t="shared" si="0"/>
        <v>1.2978723404255319</v>
      </c>
      <c r="K20" t="s">
        <v>181</v>
      </c>
      <c r="L20" t="s">
        <v>180</v>
      </c>
      <c r="M20">
        <v>9.64</v>
      </c>
      <c r="N20">
        <v>2.1749999999999998</v>
      </c>
      <c r="O20">
        <v>1.7170000000000001</v>
      </c>
      <c r="P20">
        <f t="shared" si="1"/>
        <v>11.815000000000001</v>
      </c>
      <c r="Q20">
        <f t="shared" si="1"/>
        <v>11.357000000000001</v>
      </c>
      <c r="R20" s="29">
        <f t="shared" si="2"/>
        <v>3.0744680851063833</v>
      </c>
    </row>
    <row r="21" spans="1:18" x14ac:dyDescent="0.2">
      <c r="A21" t="str">
        <f>_xlfn.IFNA(_xlfn.XLOOKUP(B21,'[1]WB Country Info'!B:B,'[1]WB Country Info'!A:A),_xlfn.XLOOKUP(C21,'[1]WB Country Info'!B:B,'[1]WB Country Info'!A:A))</f>
        <v>BGD</v>
      </c>
      <c r="B21" t="s">
        <v>493</v>
      </c>
      <c r="C21" t="s">
        <v>493</v>
      </c>
      <c r="D21" s="30">
        <v>0.9</v>
      </c>
      <c r="E21" s="30">
        <v>0.41</v>
      </c>
      <c r="F21" t="s">
        <v>772</v>
      </c>
      <c r="G21" s="29">
        <f t="shared" si="0"/>
        <v>0.95744680851063835</v>
      </c>
      <c r="K21" t="s">
        <v>173</v>
      </c>
      <c r="L21" t="s">
        <v>172</v>
      </c>
      <c r="M21">
        <v>10.59</v>
      </c>
      <c r="N21">
        <v>0.77800000000000002</v>
      </c>
      <c r="O21">
        <v>0.92100000000000004</v>
      </c>
      <c r="P21">
        <f t="shared" si="1"/>
        <v>11.368</v>
      </c>
      <c r="Q21">
        <f t="shared" si="1"/>
        <v>11.510999999999999</v>
      </c>
      <c r="R21" s="29">
        <f t="shared" si="2"/>
        <v>1.0319148936170213</v>
      </c>
    </row>
    <row r="22" spans="1:18" x14ac:dyDescent="0.2">
      <c r="A22" t="str">
        <f>_xlfn.IFNA(_xlfn.XLOOKUP(B22,'[1]WB Country Info'!B:B,'[1]WB Country Info'!A:A),_xlfn.XLOOKUP(C22,'[1]WB Country Info'!B:B,'[1]WB Country Info'!A:A))</f>
        <v>BRB</v>
      </c>
      <c r="B22" t="s">
        <v>473</v>
      </c>
      <c r="C22" t="s">
        <v>473</v>
      </c>
      <c r="D22" s="30">
        <v>1.66</v>
      </c>
      <c r="E22" s="30">
        <v>0.32</v>
      </c>
      <c r="F22">
        <v>0</v>
      </c>
      <c r="G22" s="29">
        <f t="shared" si="0"/>
        <v>1.7659574468085106</v>
      </c>
      <c r="K22" t="s">
        <v>179</v>
      </c>
      <c r="L22" t="s">
        <v>178</v>
      </c>
      <c r="M22">
        <v>-0.05</v>
      </c>
      <c r="N22">
        <v>2.129</v>
      </c>
      <c r="O22">
        <v>1.6759999999999999</v>
      </c>
      <c r="P22">
        <f t="shared" si="1"/>
        <v>2.0790000000000002</v>
      </c>
      <c r="Q22">
        <f t="shared" si="1"/>
        <v>1.6259999999999999</v>
      </c>
      <c r="R22" s="29">
        <f t="shared" si="2"/>
        <v>3.3510638297872339</v>
      </c>
    </row>
    <row r="23" spans="1:18" x14ac:dyDescent="0.2">
      <c r="A23" t="str">
        <f>_xlfn.IFNA(_xlfn.XLOOKUP(B23,'[1]WB Country Info'!B:B,'[1]WB Country Info'!A:A),_xlfn.XLOOKUP(C23,'[1]WB Country Info'!B:B,'[1]WB Country Info'!A:A))</f>
        <v>BLR</v>
      </c>
      <c r="B23" t="s">
        <v>483</v>
      </c>
      <c r="C23" t="s">
        <v>483</v>
      </c>
      <c r="D23" s="30">
        <v>3.16</v>
      </c>
      <c r="E23" s="30">
        <v>0.21</v>
      </c>
      <c r="F23" t="s">
        <v>774</v>
      </c>
      <c r="G23" s="29">
        <f t="shared" si="0"/>
        <v>3.3617021276595747</v>
      </c>
      <c r="K23" t="s">
        <v>153</v>
      </c>
      <c r="L23" t="s">
        <v>152</v>
      </c>
      <c r="M23">
        <v>7.59</v>
      </c>
      <c r="N23">
        <v>2.375</v>
      </c>
      <c r="O23">
        <v>2.0499999999999998</v>
      </c>
      <c r="P23">
        <f t="shared" si="1"/>
        <v>9.9649999999999999</v>
      </c>
      <c r="Q23">
        <f t="shared" si="1"/>
        <v>9.64</v>
      </c>
      <c r="R23" s="29">
        <f t="shared" si="2"/>
        <v>2.9680851063829787</v>
      </c>
    </row>
    <row r="24" spans="1:18" x14ac:dyDescent="0.2">
      <c r="A24" t="str">
        <f>_xlfn.IFNA(_xlfn.XLOOKUP(B24,'[1]WB Country Info'!B:B,'[1]WB Country Info'!A:A),_xlfn.XLOOKUP(C24,'[1]WB Country Info'!B:B,'[1]WB Country Info'!A:A))</f>
        <v>BEL</v>
      </c>
      <c r="B24" t="s">
        <v>499</v>
      </c>
      <c r="C24" t="s">
        <v>499</v>
      </c>
      <c r="D24" s="30">
        <v>2.84</v>
      </c>
      <c r="E24" s="30">
        <v>0.2</v>
      </c>
      <c r="F24" t="s">
        <v>774</v>
      </c>
      <c r="G24" s="29">
        <f t="shared" si="0"/>
        <v>3.021276595744681</v>
      </c>
      <c r="K24" t="s">
        <v>145</v>
      </c>
      <c r="L24" t="s">
        <v>144</v>
      </c>
      <c r="M24">
        <v>14.6</v>
      </c>
      <c r="N24">
        <v>1.6040000000000001</v>
      </c>
      <c r="O24">
        <v>1.23</v>
      </c>
      <c r="P24">
        <f t="shared" si="1"/>
        <v>16.204000000000001</v>
      </c>
      <c r="Q24">
        <f t="shared" si="1"/>
        <v>15.83</v>
      </c>
      <c r="R24" s="29">
        <f t="shared" si="2"/>
        <v>2.4680851063829787</v>
      </c>
    </row>
    <row r="25" spans="1:18" x14ac:dyDescent="0.2">
      <c r="A25" t="str">
        <f>_xlfn.IFNA(_xlfn.XLOOKUP(B25,'[1]WB Country Info'!B:B,'[1]WB Country Info'!A:A),_xlfn.XLOOKUP(C25,'[1]WB Country Info'!B:B,'[1]WB Country Info'!A:A))</f>
        <v>BLZ</v>
      </c>
      <c r="B25" t="s">
        <v>481</v>
      </c>
      <c r="C25" t="s">
        <v>481</v>
      </c>
      <c r="D25" s="30">
        <v>1.23</v>
      </c>
      <c r="E25" s="30">
        <v>0.26</v>
      </c>
      <c r="F25" t="s">
        <v>193</v>
      </c>
      <c r="G25" s="29">
        <f t="shared" si="0"/>
        <v>1.3085106382978724</v>
      </c>
      <c r="K25" t="s">
        <v>91</v>
      </c>
      <c r="L25" t="s">
        <v>90</v>
      </c>
      <c r="M25">
        <v>7.52</v>
      </c>
      <c r="N25">
        <v>1.835</v>
      </c>
      <c r="O25">
        <v>1.8080000000000001</v>
      </c>
      <c r="P25">
        <f t="shared" si="1"/>
        <v>9.3550000000000004</v>
      </c>
      <c r="Q25">
        <f t="shared" si="1"/>
        <v>9.3279999999999994</v>
      </c>
      <c r="R25" s="29">
        <f t="shared" si="2"/>
        <v>2.6702127659574466</v>
      </c>
    </row>
    <row r="26" spans="1:18" x14ac:dyDescent="0.2">
      <c r="A26" t="str">
        <f>_xlfn.IFNA(_xlfn.XLOOKUP(B26,'[1]WB Country Info'!B:B,'[1]WB Country Info'!A:A),_xlfn.XLOOKUP(C26,'[1]WB Country Info'!B:B,'[1]WB Country Info'!A:A))</f>
        <v>BEN</v>
      </c>
      <c r="B26" t="s">
        <v>497</v>
      </c>
      <c r="C26" t="s">
        <v>497</v>
      </c>
      <c r="D26" s="30">
        <v>1.82</v>
      </c>
      <c r="E26" s="30">
        <v>0.42</v>
      </c>
      <c r="F26" t="s">
        <v>775</v>
      </c>
      <c r="G26" s="29">
        <f t="shared" si="0"/>
        <v>1.9361702127659577</v>
      </c>
      <c r="K26" t="s">
        <v>393</v>
      </c>
      <c r="L26" t="s">
        <v>392</v>
      </c>
      <c r="M26">
        <v>13.62</v>
      </c>
      <c r="N26">
        <v>1.7010000000000001</v>
      </c>
      <c r="O26">
        <v>1.427</v>
      </c>
      <c r="P26">
        <f t="shared" si="1"/>
        <v>15.321</v>
      </c>
      <c r="Q26">
        <f t="shared" si="1"/>
        <v>15.046999999999999</v>
      </c>
      <c r="R26" s="29">
        <f t="shared" si="2"/>
        <v>2.7340425531914891</v>
      </c>
    </row>
    <row r="27" spans="1:18" x14ac:dyDescent="0.2">
      <c r="A27" t="str">
        <f>_xlfn.IFNA(_xlfn.XLOOKUP(B27,'[1]WB Country Info'!B:B,'[1]WB Country Info'!A:A),_xlfn.XLOOKUP(C27,'[1]WB Country Info'!B:B,'[1]WB Country Info'!A:A))</f>
        <v>BTN</v>
      </c>
      <c r="B27" t="s">
        <v>469</v>
      </c>
      <c r="C27" t="s">
        <v>469</v>
      </c>
      <c r="D27" s="30">
        <v>1.25</v>
      </c>
      <c r="E27" s="30">
        <v>0.6</v>
      </c>
      <c r="F27" t="s">
        <v>772</v>
      </c>
      <c r="G27" s="29">
        <f t="shared" si="0"/>
        <v>1.3297872340425532</v>
      </c>
      <c r="K27" t="s">
        <v>87</v>
      </c>
      <c r="L27" t="s">
        <v>86</v>
      </c>
      <c r="M27">
        <v>2.27</v>
      </c>
      <c r="N27">
        <v>2.7669999999999999</v>
      </c>
      <c r="O27">
        <v>1.7330000000000001</v>
      </c>
      <c r="P27">
        <f t="shared" si="1"/>
        <v>5.0369999999999999</v>
      </c>
      <c r="Q27">
        <f t="shared" si="1"/>
        <v>4.0030000000000001</v>
      </c>
      <c r="R27" s="29">
        <f t="shared" si="2"/>
        <v>3.1382978723404258</v>
      </c>
    </row>
    <row r="28" spans="1:18" x14ac:dyDescent="0.2">
      <c r="A28" t="str">
        <f>_xlfn.IFNA(_xlfn.XLOOKUP(B28,'[1]WB Country Info'!B:B,'[1]WB Country Info'!A:A),_xlfn.XLOOKUP(C28,'[1]WB Country Info'!B:B,'[1]WB Country Info'!A:A))</f>
        <v>BOL</v>
      </c>
      <c r="B28" t="s">
        <v>477</v>
      </c>
      <c r="C28" t="s">
        <v>477</v>
      </c>
      <c r="D28" s="30">
        <v>0.65</v>
      </c>
      <c r="E28" s="30">
        <v>0.28999999999999998</v>
      </c>
      <c r="F28" t="s">
        <v>778</v>
      </c>
      <c r="G28" s="29">
        <f t="shared" si="0"/>
        <v>0.69148936170212771</v>
      </c>
      <c r="K28" t="s">
        <v>459</v>
      </c>
      <c r="L28" t="s">
        <v>458</v>
      </c>
      <c r="M28">
        <v>6.96</v>
      </c>
      <c r="N28">
        <v>2.097</v>
      </c>
      <c r="O28">
        <v>1.79</v>
      </c>
      <c r="P28">
        <f t="shared" si="1"/>
        <v>9.0570000000000004</v>
      </c>
      <c r="Q28">
        <f t="shared" si="1"/>
        <v>8.75</v>
      </c>
      <c r="R28" s="29">
        <f t="shared" si="2"/>
        <v>3.0106382978723407</v>
      </c>
    </row>
    <row r="29" spans="1:18" x14ac:dyDescent="0.2">
      <c r="A29" t="e">
        <f>_xlfn.IFNA(_xlfn.XLOOKUP(B29,'[1]WB Country Info'!B:B,'[1]WB Country Info'!A:A),_xlfn.XLOOKUP(C29,'[1]WB Country Info'!B:B,'[1]WB Country Info'!A:A))</f>
        <v>#N/A</v>
      </c>
      <c r="B29" t="s">
        <v>781</v>
      </c>
      <c r="C29">
        <v>0</v>
      </c>
      <c r="D29" s="30">
        <v>1.43</v>
      </c>
      <c r="E29" s="30">
        <v>0.34</v>
      </c>
      <c r="F29" t="s">
        <v>778</v>
      </c>
      <c r="G29" s="29">
        <f t="shared" si="0"/>
        <v>1.5212765957446808</v>
      </c>
      <c r="K29" t="s">
        <v>45</v>
      </c>
      <c r="L29" t="s">
        <v>44</v>
      </c>
      <c r="M29">
        <v>11.99</v>
      </c>
      <c r="N29">
        <v>1.6839999999999999</v>
      </c>
      <c r="O29">
        <v>1.5049999999999999</v>
      </c>
      <c r="P29">
        <f t="shared" si="1"/>
        <v>13.673999999999999</v>
      </c>
      <c r="Q29">
        <f t="shared" si="1"/>
        <v>13.495000000000001</v>
      </c>
      <c r="R29" s="29">
        <f t="shared" si="2"/>
        <v>1.7021276595744683</v>
      </c>
    </row>
    <row r="30" spans="1:18" x14ac:dyDescent="0.2">
      <c r="A30" t="str">
        <f>_xlfn.IFNA(_xlfn.XLOOKUP(B30,'[1]WB Country Info'!B:B,'[1]WB Country Info'!A:A),_xlfn.XLOOKUP(C30,'[1]WB Country Info'!B:B,'[1]WB Country Info'!A:A))</f>
        <v>BIH</v>
      </c>
      <c r="B30" t="s">
        <v>485</v>
      </c>
      <c r="C30" t="s">
        <v>485</v>
      </c>
      <c r="D30" s="30">
        <v>2.61</v>
      </c>
      <c r="E30" s="30">
        <v>0.3</v>
      </c>
      <c r="F30" t="s">
        <v>774</v>
      </c>
      <c r="G30" s="29">
        <f t="shared" si="0"/>
        <v>2.7765957446808511</v>
      </c>
      <c r="K30" t="s">
        <v>371</v>
      </c>
      <c r="L30" t="s">
        <v>370</v>
      </c>
      <c r="M30">
        <v>8.6</v>
      </c>
      <c r="N30">
        <v>1.3779999999999999</v>
      </c>
      <c r="O30">
        <v>1.1579999999999999</v>
      </c>
      <c r="P30">
        <f t="shared" si="1"/>
        <v>9.9779999999999998</v>
      </c>
      <c r="Q30">
        <f t="shared" si="1"/>
        <v>9.7579999999999991</v>
      </c>
      <c r="R30" s="29">
        <f t="shared" si="2"/>
        <v>2.4468085106382977</v>
      </c>
    </row>
    <row r="31" spans="1:18" x14ac:dyDescent="0.2">
      <c r="A31" t="str">
        <f>_xlfn.IFNA(_xlfn.XLOOKUP(B31,'[1]WB Country Info'!B:B,'[1]WB Country Info'!A:A),_xlfn.XLOOKUP(C31,'[1]WB Country Info'!B:B,'[1]WB Country Info'!A:A))</f>
        <v>BWA</v>
      </c>
      <c r="B31" t="s">
        <v>467</v>
      </c>
      <c r="C31" t="s">
        <v>467</v>
      </c>
      <c r="D31" s="30">
        <v>1.38</v>
      </c>
      <c r="E31" s="30">
        <v>0.28999999999999998</v>
      </c>
      <c r="F31" t="s">
        <v>775</v>
      </c>
      <c r="G31" s="29">
        <f t="shared" si="0"/>
        <v>1.4680851063829787</v>
      </c>
      <c r="K31" t="s">
        <v>31</v>
      </c>
      <c r="L31" t="s">
        <v>30</v>
      </c>
      <c r="M31">
        <v>8.7899999999999991</v>
      </c>
      <c r="N31">
        <v>1.919</v>
      </c>
      <c r="O31">
        <v>1.159</v>
      </c>
      <c r="P31">
        <f t="shared" si="1"/>
        <v>10.709</v>
      </c>
      <c r="Q31">
        <f t="shared" si="1"/>
        <v>9.9489999999999998</v>
      </c>
      <c r="R31" s="29">
        <f t="shared" si="2"/>
        <v>2.5106382978723403</v>
      </c>
    </row>
    <row r="32" spans="1:18" x14ac:dyDescent="0.2">
      <c r="A32" t="str">
        <f>_xlfn.IFNA(_xlfn.XLOOKUP(B32,'[1]WB Country Info'!B:B,'[1]WB Country Info'!A:A),_xlfn.XLOOKUP(C32,'[1]WB Country Info'!B:B,'[1]WB Country Info'!A:A))</f>
        <v>BRA</v>
      </c>
      <c r="B32" t="s">
        <v>475</v>
      </c>
      <c r="C32" t="s">
        <v>475</v>
      </c>
      <c r="D32" s="30">
        <v>1.7</v>
      </c>
      <c r="E32" s="30">
        <v>0.17</v>
      </c>
      <c r="F32" t="s">
        <v>778</v>
      </c>
      <c r="G32" s="29">
        <f t="shared" si="0"/>
        <v>1.8085106382978724</v>
      </c>
      <c r="K32" t="s">
        <v>475</v>
      </c>
      <c r="L32" t="s">
        <v>474</v>
      </c>
      <c r="M32">
        <v>24.98</v>
      </c>
      <c r="N32">
        <v>1.2529999999999999</v>
      </c>
      <c r="O32">
        <v>1.167</v>
      </c>
      <c r="P32">
        <f t="shared" si="1"/>
        <v>26.233000000000001</v>
      </c>
      <c r="Q32">
        <f t="shared" si="1"/>
        <v>26.147000000000002</v>
      </c>
      <c r="R32" s="29">
        <f t="shared" si="2"/>
        <v>1.8085106382978724</v>
      </c>
    </row>
    <row r="33" spans="1:18" x14ac:dyDescent="0.2">
      <c r="A33" t="str">
        <f>_xlfn.IFNA(_xlfn.XLOOKUP(B33,'[1]WB Country Info'!B:B,'[1]WB Country Info'!A:A),_xlfn.XLOOKUP(C33,'[1]WB Country Info'!B:B,'[1]WB Country Info'!A:A))</f>
        <v>VGB</v>
      </c>
      <c r="B33" t="s">
        <v>23</v>
      </c>
      <c r="C33" t="s">
        <v>23</v>
      </c>
      <c r="D33" s="30">
        <v>1.88</v>
      </c>
      <c r="E33" s="30">
        <v>0.3</v>
      </c>
      <c r="F33">
        <v>0</v>
      </c>
      <c r="G33" s="29">
        <f t="shared" si="0"/>
        <v>2</v>
      </c>
      <c r="K33" t="s">
        <v>455</v>
      </c>
      <c r="L33" t="s">
        <v>454</v>
      </c>
      <c r="M33">
        <v>9.3800000000000008</v>
      </c>
      <c r="N33">
        <v>1.0409999999999999</v>
      </c>
      <c r="O33">
        <v>0.875</v>
      </c>
      <c r="P33">
        <f t="shared" si="1"/>
        <v>10.421000000000001</v>
      </c>
      <c r="Q33">
        <f t="shared" si="1"/>
        <v>10.255000000000001</v>
      </c>
      <c r="R33" s="29">
        <f t="shared" si="2"/>
        <v>1.0212765957446808</v>
      </c>
    </row>
    <row r="34" spans="1:18" x14ac:dyDescent="0.2">
      <c r="A34" t="str">
        <f>_xlfn.IFNA(_xlfn.XLOOKUP(B34,'[1]WB Country Info'!B:B,'[1]WB Country Info'!A:A),_xlfn.XLOOKUP(C34,'[1]WB Country Info'!B:B,'[1]WB Country Info'!A:A))</f>
        <v>BGR</v>
      </c>
      <c r="B34" t="s">
        <v>491</v>
      </c>
      <c r="C34" t="s">
        <v>491</v>
      </c>
      <c r="D34" s="30">
        <v>2.0099999999999998</v>
      </c>
      <c r="E34" s="30">
        <v>0.25</v>
      </c>
      <c r="F34" t="s">
        <v>774</v>
      </c>
      <c r="G34" s="29">
        <f t="shared" si="0"/>
        <v>2.1382978723404253</v>
      </c>
      <c r="K34" t="s">
        <v>453</v>
      </c>
      <c r="L34" t="s">
        <v>452</v>
      </c>
      <c r="M34">
        <v>6.79</v>
      </c>
      <c r="N34">
        <v>1.4750000000000001</v>
      </c>
      <c r="O34">
        <v>1.3839999999999999</v>
      </c>
      <c r="P34">
        <f t="shared" si="1"/>
        <v>8.2650000000000006</v>
      </c>
      <c r="Q34">
        <f t="shared" si="1"/>
        <v>8.1739999999999995</v>
      </c>
      <c r="R34" s="29">
        <f t="shared" si="2"/>
        <v>2.2234042553191489</v>
      </c>
    </row>
    <row r="35" spans="1:18" x14ac:dyDescent="0.2">
      <c r="A35" t="str">
        <f>_xlfn.IFNA(_xlfn.XLOOKUP(B35,'[1]WB Country Info'!B:B,'[1]WB Country Info'!A:A),_xlfn.XLOOKUP(C35,'[1]WB Country Info'!B:B,'[1]WB Country Info'!A:A))</f>
        <v>BFA</v>
      </c>
      <c r="B35" t="s">
        <v>495</v>
      </c>
      <c r="C35" t="s">
        <v>495</v>
      </c>
      <c r="D35" s="30">
        <v>1.79</v>
      </c>
      <c r="E35" s="30">
        <v>0.34</v>
      </c>
      <c r="F35" t="s">
        <v>775</v>
      </c>
      <c r="G35" s="29">
        <f t="shared" si="0"/>
        <v>1.9042553191489364</v>
      </c>
      <c r="K35" t="s">
        <v>391</v>
      </c>
      <c r="L35" t="s">
        <v>390</v>
      </c>
      <c r="M35">
        <v>4.8899999999999997</v>
      </c>
      <c r="N35">
        <v>3.4039999999999999</v>
      </c>
      <c r="O35">
        <v>2.2250000000000001</v>
      </c>
      <c r="P35">
        <f t="shared" si="1"/>
        <v>8.2940000000000005</v>
      </c>
      <c r="Q35">
        <f t="shared" si="1"/>
        <v>7.1150000000000002</v>
      </c>
      <c r="R35" s="29">
        <f t="shared" si="2"/>
        <v>3.2021276595744679</v>
      </c>
    </row>
    <row r="36" spans="1:18" x14ac:dyDescent="0.2">
      <c r="A36" t="e">
        <f>_xlfn.IFNA(_xlfn.XLOOKUP(B36,'[1]WB Country Info'!B:B,'[1]WB Country Info'!A:A),_xlfn.XLOOKUP(C36,'[1]WB Country Info'!B:B,'[1]WB Country Info'!A:A))</f>
        <v>#N/A</v>
      </c>
      <c r="B36" t="s">
        <v>782</v>
      </c>
      <c r="C36">
        <v>0</v>
      </c>
      <c r="D36" s="30">
        <v>0.99</v>
      </c>
      <c r="E36" s="30">
        <v>0.3</v>
      </c>
      <c r="F36" t="s">
        <v>772</v>
      </c>
      <c r="G36" s="29">
        <f t="shared" si="0"/>
        <v>1.0531914893617023</v>
      </c>
      <c r="K36" t="s">
        <v>315</v>
      </c>
      <c r="L36" t="s">
        <v>314</v>
      </c>
      <c r="M36">
        <v>24.19</v>
      </c>
      <c r="N36">
        <v>0.43099999999999999</v>
      </c>
      <c r="O36">
        <v>0.78</v>
      </c>
      <c r="P36">
        <f t="shared" si="1"/>
        <v>24.621000000000002</v>
      </c>
      <c r="Q36">
        <f t="shared" si="1"/>
        <v>24.970000000000002</v>
      </c>
      <c r="R36" s="29">
        <f t="shared" si="2"/>
        <v>1.5319148936170213</v>
      </c>
    </row>
    <row r="37" spans="1:18" x14ac:dyDescent="0.2">
      <c r="A37" t="str">
        <f>_xlfn.IFNA(_xlfn.XLOOKUP(B37,'[1]WB Country Info'!B:B,'[1]WB Country Info'!A:A),_xlfn.XLOOKUP(C37,'[1]WB Country Info'!B:B,'[1]WB Country Info'!A:A))</f>
        <v>BDI</v>
      </c>
      <c r="B37" t="s">
        <v>501</v>
      </c>
      <c r="C37" t="s">
        <v>501</v>
      </c>
      <c r="D37" s="30">
        <v>1.9</v>
      </c>
      <c r="E37" s="30">
        <v>0.24</v>
      </c>
      <c r="F37" t="s">
        <v>775</v>
      </c>
      <c r="G37" s="29">
        <f t="shared" si="0"/>
        <v>2.021276595744681</v>
      </c>
      <c r="K37" t="s">
        <v>321</v>
      </c>
      <c r="L37" t="s">
        <v>320</v>
      </c>
      <c r="M37">
        <v>25.59</v>
      </c>
      <c r="N37">
        <v>1.012</v>
      </c>
      <c r="O37">
        <v>0.96299999999999997</v>
      </c>
      <c r="P37">
        <f t="shared" si="1"/>
        <v>26.602</v>
      </c>
      <c r="Q37">
        <f t="shared" si="1"/>
        <v>26.553000000000001</v>
      </c>
      <c r="R37" s="29">
        <f t="shared" si="2"/>
        <v>1.2872340425531916</v>
      </c>
    </row>
    <row r="38" spans="1:18" x14ac:dyDescent="0.2">
      <c r="A38" t="str">
        <f>_xlfn.IFNA(_xlfn.XLOOKUP(B38,'[1]WB Country Info'!B:B,'[1]WB Country Info'!A:A),_xlfn.XLOOKUP(C38,'[1]WB Country Info'!B:B,'[1]WB Country Info'!A:A))</f>
        <v>KHM</v>
      </c>
      <c r="B38" t="s">
        <v>287</v>
      </c>
      <c r="C38" t="s">
        <v>287</v>
      </c>
      <c r="D38" s="30">
        <v>1.05</v>
      </c>
      <c r="E38" s="30">
        <v>0.27</v>
      </c>
      <c r="F38" t="s">
        <v>772</v>
      </c>
      <c r="G38" s="29">
        <f t="shared" si="0"/>
        <v>1.1170212765957448</v>
      </c>
      <c r="K38" t="s">
        <v>303</v>
      </c>
      <c r="L38" t="s">
        <v>302</v>
      </c>
      <c r="M38">
        <v>19.88</v>
      </c>
      <c r="N38">
        <v>1.4239999999999999</v>
      </c>
      <c r="O38">
        <v>1.335</v>
      </c>
      <c r="P38">
        <f t="shared" si="1"/>
        <v>21.303999999999998</v>
      </c>
      <c r="Q38">
        <f t="shared" si="1"/>
        <v>21.215</v>
      </c>
      <c r="R38" s="29">
        <f t="shared" si="2"/>
        <v>2.1595744680851063</v>
      </c>
    </row>
    <row r="39" spans="1:18" x14ac:dyDescent="0.2">
      <c r="A39" t="str">
        <f>_xlfn.IFNA(_xlfn.XLOOKUP(B39,'[1]WB Country Info'!B:B,'[1]WB Country Info'!A:A),_xlfn.XLOOKUP(C39,'[1]WB Country Info'!B:B,'[1]WB Country Info'!A:A))</f>
        <v>CMR</v>
      </c>
      <c r="B39" t="s">
        <v>449</v>
      </c>
      <c r="C39" t="s">
        <v>449</v>
      </c>
      <c r="D39" s="30">
        <v>1.61</v>
      </c>
      <c r="E39" s="30">
        <v>0.41</v>
      </c>
      <c r="F39" t="s">
        <v>775</v>
      </c>
      <c r="G39" s="29">
        <f t="shared" si="0"/>
        <v>1.7127659574468088</v>
      </c>
      <c r="K39" t="s">
        <v>129</v>
      </c>
      <c r="L39" t="s">
        <v>128</v>
      </c>
      <c r="M39">
        <v>-5.47</v>
      </c>
      <c r="N39">
        <v>3.6280000000000001</v>
      </c>
      <c r="O39">
        <v>2.4430000000000001</v>
      </c>
      <c r="P39">
        <f t="shared" si="1"/>
        <v>-1.8419999999999996</v>
      </c>
      <c r="Q39">
        <f t="shared" si="1"/>
        <v>-3.0269999999999997</v>
      </c>
      <c r="R39" s="29">
        <f t="shared" si="2"/>
        <v>3.6063829787234045</v>
      </c>
    </row>
    <row r="40" spans="1:18" x14ac:dyDescent="0.2">
      <c r="A40" t="str">
        <f>_xlfn.IFNA(_xlfn.XLOOKUP(B40,'[1]WB Country Info'!B:B,'[1]WB Country Info'!A:A),_xlfn.XLOOKUP(C40,'[1]WB Country Info'!B:B,'[1]WB Country Info'!A:A))</f>
        <v>CAN</v>
      </c>
      <c r="B40" t="s">
        <v>463</v>
      </c>
      <c r="C40" t="s">
        <v>463</v>
      </c>
      <c r="D40" s="30">
        <v>3.64</v>
      </c>
      <c r="E40" s="30">
        <v>0.24</v>
      </c>
      <c r="F40" t="s">
        <v>193</v>
      </c>
      <c r="G40" s="29">
        <f t="shared" si="0"/>
        <v>3.8723404255319154</v>
      </c>
      <c r="K40" t="s">
        <v>89</v>
      </c>
      <c r="L40" t="s">
        <v>88</v>
      </c>
      <c r="M40">
        <v>8.94</v>
      </c>
      <c r="N40">
        <v>1.9159999999999999</v>
      </c>
      <c r="O40">
        <v>1.895</v>
      </c>
      <c r="P40">
        <f t="shared" si="1"/>
        <v>10.856</v>
      </c>
      <c r="Q40">
        <f t="shared" si="1"/>
        <v>10.834999999999999</v>
      </c>
      <c r="R40" s="29">
        <f t="shared" si="2"/>
        <v>3.2659574468085109</v>
      </c>
    </row>
    <row r="41" spans="1:18" x14ac:dyDescent="0.2">
      <c r="A41" t="str">
        <f>_xlfn.IFNA(_xlfn.XLOOKUP(B41,'[1]WB Country Info'!B:B,'[1]WB Country Info'!A:A),_xlfn.XLOOKUP(C41,'[1]WB Country Info'!B:B,'[1]WB Country Info'!A:A))</f>
        <v>CPV</v>
      </c>
      <c r="B41" t="s">
        <v>715</v>
      </c>
      <c r="C41" t="s">
        <v>715</v>
      </c>
      <c r="D41" s="30">
        <v>2.09</v>
      </c>
      <c r="E41" s="30">
        <v>0.56999999999999995</v>
      </c>
      <c r="F41">
        <v>0</v>
      </c>
      <c r="G41" s="29">
        <f t="shared" si="0"/>
        <v>2.2234042553191489</v>
      </c>
      <c r="K41" t="s">
        <v>7</v>
      </c>
      <c r="L41" t="s">
        <v>6</v>
      </c>
      <c r="M41">
        <v>17.43</v>
      </c>
      <c r="N41">
        <v>0.77100000000000002</v>
      </c>
      <c r="O41">
        <v>1.1379999999999999</v>
      </c>
      <c r="P41">
        <f t="shared" si="1"/>
        <v>18.201000000000001</v>
      </c>
      <c r="Q41">
        <f t="shared" si="1"/>
        <v>18.567999999999998</v>
      </c>
      <c r="R41" s="29">
        <f t="shared" si="2"/>
        <v>1.3085106382978724</v>
      </c>
    </row>
    <row r="42" spans="1:18" x14ac:dyDescent="0.2">
      <c r="A42" t="str">
        <f>_xlfn.IFNA(_xlfn.XLOOKUP(B42,'[1]WB Country Info'!B:B,'[1]WB Country Info'!A:A),_xlfn.XLOOKUP(C42,'[1]WB Country Info'!B:B,'[1]WB Country Info'!A:A))</f>
        <v>CYM</v>
      </c>
      <c r="B42" t="s">
        <v>429</v>
      </c>
      <c r="C42" t="s">
        <v>429</v>
      </c>
      <c r="D42" s="30">
        <v>1.47</v>
      </c>
      <c r="E42" s="30">
        <v>0.3</v>
      </c>
      <c r="F42">
        <v>0</v>
      </c>
      <c r="G42" s="29">
        <f t="shared" si="0"/>
        <v>1.5638297872340425</v>
      </c>
      <c r="K42" t="s">
        <v>515</v>
      </c>
      <c r="L42" t="s">
        <v>514</v>
      </c>
      <c r="M42">
        <v>14.75</v>
      </c>
      <c r="N42">
        <v>1.101</v>
      </c>
      <c r="O42">
        <v>0.84</v>
      </c>
      <c r="P42">
        <f t="shared" si="1"/>
        <v>15.850999999999999</v>
      </c>
      <c r="Q42">
        <f t="shared" si="1"/>
        <v>15.59</v>
      </c>
      <c r="R42" s="29">
        <f t="shared" si="2"/>
        <v>1.1808510638297873</v>
      </c>
    </row>
    <row r="43" spans="1:18" x14ac:dyDescent="0.2">
      <c r="A43" t="str">
        <f>_xlfn.IFNA(_xlfn.XLOOKUP(B43,'[1]WB Country Info'!B:B,'[1]WB Country Info'!A:A),_xlfn.XLOOKUP(C43,'[1]WB Country Info'!B:B,'[1]WB Country Info'!A:A))</f>
        <v>CAF</v>
      </c>
      <c r="B43" t="s">
        <v>465</v>
      </c>
      <c r="C43" t="s">
        <v>465</v>
      </c>
      <c r="D43" s="30">
        <v>1.78</v>
      </c>
      <c r="E43" s="30">
        <v>0.33</v>
      </c>
      <c r="F43" t="s">
        <v>775</v>
      </c>
      <c r="G43" s="29">
        <f t="shared" si="0"/>
        <v>1.8936170212765959</v>
      </c>
      <c r="K43" t="s">
        <v>443</v>
      </c>
      <c r="L43" t="s">
        <v>442</v>
      </c>
      <c r="M43">
        <v>24.84</v>
      </c>
      <c r="N43">
        <v>1.214</v>
      </c>
      <c r="O43">
        <v>0.93200000000000005</v>
      </c>
      <c r="P43">
        <f t="shared" si="1"/>
        <v>26.053999999999998</v>
      </c>
      <c r="Q43">
        <f t="shared" si="1"/>
        <v>25.771999999999998</v>
      </c>
      <c r="R43" s="29">
        <f t="shared" si="2"/>
        <v>1.3085106382978724</v>
      </c>
    </row>
    <row r="44" spans="1:18" x14ac:dyDescent="0.2">
      <c r="A44" t="str">
        <f>_xlfn.IFNA(_xlfn.XLOOKUP(B44,'[1]WB Country Info'!B:B,'[1]WB Country Info'!A:A),_xlfn.XLOOKUP(C44,'[1]WB Country Info'!B:B,'[1]WB Country Info'!A:A))</f>
        <v>TCD</v>
      </c>
      <c r="B44" t="s">
        <v>75</v>
      </c>
      <c r="C44" t="s">
        <v>75</v>
      </c>
      <c r="D44" s="30">
        <v>2.0699999999999998</v>
      </c>
      <c r="E44" s="30">
        <v>0.6</v>
      </c>
      <c r="F44" t="s">
        <v>775</v>
      </c>
      <c r="G44" s="29">
        <f t="shared" si="0"/>
        <v>2.2021276595744679</v>
      </c>
      <c r="K44" t="s">
        <v>437</v>
      </c>
      <c r="L44" t="s">
        <v>436</v>
      </c>
      <c r="M44">
        <v>25.87</v>
      </c>
      <c r="N44">
        <v>0.99399999999999999</v>
      </c>
      <c r="O44">
        <v>0.83499999999999996</v>
      </c>
      <c r="P44">
        <f t="shared" si="1"/>
        <v>26.864000000000001</v>
      </c>
      <c r="Q44">
        <f t="shared" si="1"/>
        <v>26.705000000000002</v>
      </c>
      <c r="R44" s="29">
        <f t="shared" si="2"/>
        <v>1.7021276595744683</v>
      </c>
    </row>
    <row r="45" spans="1:18" x14ac:dyDescent="0.2">
      <c r="A45" t="str">
        <f>_xlfn.IFNA(_xlfn.XLOOKUP(B45,'[1]WB Country Info'!B:B,'[1]WB Country Info'!A:A),_xlfn.XLOOKUP(C45,'[1]WB Country Info'!B:B,'[1]WB Country Info'!A:A))</f>
        <v>CHL</v>
      </c>
      <c r="B45" t="s">
        <v>455</v>
      </c>
      <c r="C45" t="s">
        <v>455</v>
      </c>
      <c r="D45" s="30">
        <v>0.96</v>
      </c>
      <c r="E45" s="30">
        <v>0.37</v>
      </c>
      <c r="F45" t="s">
        <v>778</v>
      </c>
      <c r="G45" s="29">
        <f t="shared" si="0"/>
        <v>1.0212765957446808</v>
      </c>
      <c r="K45" t="s">
        <v>243</v>
      </c>
      <c r="L45" t="s">
        <v>242</v>
      </c>
      <c r="M45">
        <v>5.37</v>
      </c>
      <c r="N45">
        <v>3.3149999999999999</v>
      </c>
      <c r="O45">
        <v>2.2589999999999999</v>
      </c>
      <c r="P45">
        <f t="shared" si="1"/>
        <v>8.6850000000000005</v>
      </c>
      <c r="Q45">
        <f t="shared" si="1"/>
        <v>7.6289999999999996</v>
      </c>
      <c r="R45" s="29">
        <f t="shared" si="2"/>
        <v>3.2446808510638299</v>
      </c>
    </row>
    <row r="46" spans="1:18" x14ac:dyDescent="0.2">
      <c r="A46" t="str">
        <f>_xlfn.IFNA(_xlfn.XLOOKUP(B46,'[1]WB Country Info'!B:B,'[1]WB Country Info'!A:A),_xlfn.XLOOKUP(C46,'[1]WB Country Info'!B:B,'[1]WB Country Info'!A:A))</f>
        <v>CHN</v>
      </c>
      <c r="B46" t="s">
        <v>453</v>
      </c>
      <c r="C46" t="s">
        <v>453</v>
      </c>
      <c r="D46" s="30">
        <v>2.09</v>
      </c>
      <c r="E46" s="30">
        <v>0.23</v>
      </c>
      <c r="F46" t="s">
        <v>772</v>
      </c>
      <c r="G46" s="29">
        <f t="shared" si="0"/>
        <v>2.2234042553191489</v>
      </c>
      <c r="K46" t="s">
        <v>247</v>
      </c>
      <c r="L46" t="s">
        <v>246</v>
      </c>
      <c r="M46">
        <v>5.97</v>
      </c>
      <c r="N46">
        <v>3.14</v>
      </c>
      <c r="O46">
        <v>2.2549999999999999</v>
      </c>
      <c r="P46">
        <f t="shared" si="1"/>
        <v>9.11</v>
      </c>
      <c r="Q46">
        <f t="shared" si="1"/>
        <v>8.2249999999999996</v>
      </c>
      <c r="R46" s="29">
        <f t="shared" si="2"/>
        <v>3.1702127659574471</v>
      </c>
    </row>
    <row r="47" spans="1:18" x14ac:dyDescent="0.2">
      <c r="A47" t="e">
        <f>_xlfn.IFNA(_xlfn.XLOOKUP(B47,'[1]WB Country Info'!B:B,'[1]WB Country Info'!A:A),_xlfn.XLOOKUP(C47,'[1]WB Country Info'!B:B,'[1]WB Country Info'!A:A))</f>
        <v>#N/A</v>
      </c>
      <c r="B47" t="s">
        <v>783</v>
      </c>
      <c r="C47">
        <v>0</v>
      </c>
      <c r="D47" s="30">
        <v>1.6</v>
      </c>
      <c r="E47" s="30">
        <v>0.27</v>
      </c>
      <c r="F47">
        <v>0</v>
      </c>
      <c r="G47" s="29">
        <f t="shared" si="0"/>
        <v>1.7021276595744683</v>
      </c>
      <c r="K47" t="s">
        <v>123</v>
      </c>
      <c r="L47" t="s">
        <v>122</v>
      </c>
      <c r="M47">
        <v>25.48</v>
      </c>
      <c r="N47">
        <v>1.367</v>
      </c>
      <c r="O47">
        <v>1.494</v>
      </c>
      <c r="P47">
        <f t="shared" si="1"/>
        <v>26.847000000000001</v>
      </c>
      <c r="Q47">
        <f t="shared" si="1"/>
        <v>26.974</v>
      </c>
      <c r="R47" s="29">
        <f t="shared" si="2"/>
        <v>2.7446808510638299</v>
      </c>
    </row>
    <row r="48" spans="1:18" x14ac:dyDescent="0.2">
      <c r="A48" t="str">
        <f>_xlfn.IFNA(_xlfn.XLOOKUP(B48,'[1]WB Country Info'!B:B,'[1]WB Country Info'!A:A),_xlfn.XLOOKUP(C48,'[1]WB Country Info'!B:B,'[1]WB Country Info'!A:A))</f>
        <v>COL</v>
      </c>
      <c r="B48" t="s">
        <v>443</v>
      </c>
      <c r="C48" t="s">
        <v>443</v>
      </c>
      <c r="D48" s="30">
        <v>1.23</v>
      </c>
      <c r="E48" s="30">
        <v>0.22</v>
      </c>
      <c r="F48" t="s">
        <v>778</v>
      </c>
      <c r="G48" s="29">
        <f t="shared" si="0"/>
        <v>1.3085106382978724</v>
      </c>
      <c r="L48" t="s">
        <v>628</v>
      </c>
      <c r="P48">
        <f t="shared" si="1"/>
        <v>0</v>
      </c>
      <c r="Q48">
        <f t="shared" si="1"/>
        <v>0</v>
      </c>
      <c r="R48" s="29" t="e">
        <f t="shared" si="2"/>
        <v>#N/A</v>
      </c>
    </row>
    <row r="49" spans="1:18" x14ac:dyDescent="0.2">
      <c r="A49" t="str">
        <f>_xlfn.IFNA(_xlfn.XLOOKUP(B49,'[1]WB Country Info'!B:B,'[1]WB Country Info'!A:A),_xlfn.XLOOKUP(C49,'[1]WB Country Info'!B:B,'[1]WB Country Info'!A:A))</f>
        <v>COM</v>
      </c>
      <c r="B49" t="s">
        <v>441</v>
      </c>
      <c r="C49" t="s">
        <v>441</v>
      </c>
      <c r="D49" s="30">
        <v>1.92</v>
      </c>
      <c r="E49" s="30">
        <v>0.32</v>
      </c>
      <c r="F49">
        <v>0</v>
      </c>
      <c r="G49" s="29">
        <f t="shared" si="0"/>
        <v>2.0425531914893615</v>
      </c>
      <c r="L49" t="s">
        <v>627</v>
      </c>
      <c r="P49">
        <f t="shared" si="1"/>
        <v>0</v>
      </c>
      <c r="Q49">
        <f t="shared" si="1"/>
        <v>0</v>
      </c>
      <c r="R49" s="29" t="e">
        <f t="shared" si="2"/>
        <v>#N/A</v>
      </c>
    </row>
    <row r="50" spans="1:18" x14ac:dyDescent="0.2">
      <c r="A50" t="str">
        <f>_xlfn.IFNA(_xlfn.XLOOKUP(B50,'[1]WB Country Info'!B:B,'[1]WB Country Info'!A:A),_xlfn.XLOOKUP(C50,'[1]WB Country Info'!B:B,'[1]WB Country Info'!A:A))</f>
        <v>COG</v>
      </c>
      <c r="B50" t="s">
        <v>784</v>
      </c>
      <c r="C50" t="s">
        <v>445</v>
      </c>
      <c r="D50" s="30">
        <v>1.47</v>
      </c>
      <c r="E50" s="30">
        <v>0.43</v>
      </c>
      <c r="F50" t="s">
        <v>775</v>
      </c>
      <c r="G50" s="29">
        <f t="shared" si="0"/>
        <v>1.5638297872340425</v>
      </c>
      <c r="L50" t="s">
        <v>14</v>
      </c>
      <c r="P50">
        <f t="shared" si="1"/>
        <v>0</v>
      </c>
      <c r="Q50">
        <f t="shared" si="1"/>
        <v>0</v>
      </c>
      <c r="R50" s="29" t="e">
        <f t="shared" si="2"/>
        <v>#N/A</v>
      </c>
    </row>
    <row r="51" spans="1:18" x14ac:dyDescent="0.2">
      <c r="A51" t="str">
        <f>_xlfn.IFNA(_xlfn.XLOOKUP(B51,'[1]WB Country Info'!B:B,'[1]WB Country Info'!A:A),_xlfn.XLOOKUP(C51,'[1]WB Country Info'!B:B,'[1]WB Country Info'!A:A))</f>
        <v>COD</v>
      </c>
      <c r="B51" t="s">
        <v>785</v>
      </c>
      <c r="C51" t="s">
        <v>447</v>
      </c>
      <c r="D51" s="30">
        <v>1.7</v>
      </c>
      <c r="E51" s="30">
        <v>0.23</v>
      </c>
      <c r="F51" t="s">
        <v>775</v>
      </c>
      <c r="G51" s="29">
        <f t="shared" si="0"/>
        <v>1.8085106382978724</v>
      </c>
    </row>
    <row r="52" spans="1:18" x14ac:dyDescent="0.2">
      <c r="A52" t="str">
        <f>_xlfn.IFNA(_xlfn.XLOOKUP(B52,'[1]WB Country Info'!B:B,'[1]WB Country Info'!A:A),_xlfn.XLOOKUP(C52,'[1]WB Country Info'!B:B,'[1]WB Country Info'!A:A))</f>
        <v>CRI</v>
      </c>
      <c r="B52" t="s">
        <v>437</v>
      </c>
      <c r="C52" t="s">
        <v>437</v>
      </c>
      <c r="D52" s="30">
        <v>1.6</v>
      </c>
      <c r="E52" s="30">
        <v>0.45</v>
      </c>
      <c r="F52" t="s">
        <v>193</v>
      </c>
      <c r="G52" s="29">
        <f t="shared" si="0"/>
        <v>1.7021276595744683</v>
      </c>
    </row>
    <row r="53" spans="1:18" x14ac:dyDescent="0.2">
      <c r="A53" t="str">
        <f>_xlfn.IFNA(_xlfn.XLOOKUP(B53,'[1]WB Country Info'!B:B,'[1]WB Country Info'!A:A),_xlfn.XLOOKUP(C53,'[1]WB Country Info'!B:B,'[1]WB Country Info'!A:A))</f>
        <v>CIV</v>
      </c>
      <c r="B53" t="s">
        <v>751</v>
      </c>
      <c r="C53" t="s">
        <v>451</v>
      </c>
      <c r="D53" s="30">
        <v>1.8</v>
      </c>
      <c r="E53" s="30">
        <v>0.28999999999999998</v>
      </c>
      <c r="F53" t="s">
        <v>775</v>
      </c>
      <c r="G53" s="29">
        <f t="shared" si="0"/>
        <v>1.9148936170212767</v>
      </c>
    </row>
    <row r="54" spans="1:18" x14ac:dyDescent="0.2">
      <c r="A54" t="str">
        <f>_xlfn.IFNA(_xlfn.XLOOKUP(B54,'[1]WB Country Info'!B:B,'[1]WB Country Info'!A:A),_xlfn.XLOOKUP(C54,'[1]WB Country Info'!B:B,'[1]WB Country Info'!A:A))</f>
        <v>HRV</v>
      </c>
      <c r="B54" t="s">
        <v>335</v>
      </c>
      <c r="C54" t="s">
        <v>335</v>
      </c>
      <c r="D54" s="30">
        <v>2.82</v>
      </c>
      <c r="E54" s="30">
        <v>0.31</v>
      </c>
      <c r="F54" t="s">
        <v>774</v>
      </c>
      <c r="G54" s="29">
        <f t="shared" si="0"/>
        <v>3</v>
      </c>
    </row>
    <row r="55" spans="1:18" x14ac:dyDescent="0.2">
      <c r="A55" t="str">
        <f>_xlfn.IFNA(_xlfn.XLOOKUP(B55,'[1]WB Country Info'!B:B,'[1]WB Country Info'!A:A),_xlfn.XLOOKUP(C55,'[1]WB Country Info'!B:B,'[1]WB Country Info'!A:A))</f>
        <v>CUB</v>
      </c>
      <c r="B55" t="s">
        <v>433</v>
      </c>
      <c r="C55" t="s">
        <v>433</v>
      </c>
      <c r="D55" s="30">
        <v>1.46</v>
      </c>
      <c r="E55" s="30">
        <v>0.25</v>
      </c>
      <c r="F55" t="s">
        <v>193</v>
      </c>
      <c r="G55" s="29">
        <f t="shared" si="0"/>
        <v>1.5531914893617023</v>
      </c>
    </row>
    <row r="56" spans="1:18" x14ac:dyDescent="0.2">
      <c r="A56" t="str">
        <f>_xlfn.IFNA(_xlfn.XLOOKUP(B56,'[1]WB Country Info'!B:B,'[1]WB Country Info'!A:A),_xlfn.XLOOKUP(C56,'[1]WB Country Info'!B:B,'[1]WB Country Info'!A:A))</f>
        <v>CUW</v>
      </c>
      <c r="B56" t="s">
        <v>786</v>
      </c>
      <c r="C56" t="s">
        <v>431</v>
      </c>
      <c r="D56" s="30">
        <v>1.32</v>
      </c>
      <c r="E56" s="30">
        <v>0.37</v>
      </c>
      <c r="F56" t="s">
        <v>778</v>
      </c>
      <c r="G56" s="29">
        <f t="shared" si="0"/>
        <v>1.4042553191489364</v>
      </c>
    </row>
    <row r="57" spans="1:18" x14ac:dyDescent="0.2">
      <c r="A57" t="str">
        <f>_xlfn.IFNA(_xlfn.XLOOKUP(B57,'[1]WB Country Info'!B:B,'[1]WB Country Info'!A:A),_xlfn.XLOOKUP(C57,'[1]WB Country Info'!B:B,'[1]WB Country Info'!A:A))</f>
        <v>CYP</v>
      </c>
      <c r="B57" t="s">
        <v>427</v>
      </c>
      <c r="C57" t="s">
        <v>427</v>
      </c>
      <c r="D57" s="30">
        <v>1.92</v>
      </c>
      <c r="E57" s="30">
        <v>0.33</v>
      </c>
      <c r="F57" t="s">
        <v>772</v>
      </c>
      <c r="G57" s="29">
        <f t="shared" si="0"/>
        <v>2.0425531914893615</v>
      </c>
    </row>
    <row r="58" spans="1:18" x14ac:dyDescent="0.2">
      <c r="A58" t="str">
        <f>_xlfn.IFNA(_xlfn.XLOOKUP(B58,'[1]WB Country Info'!B:B,'[1]WB Country Info'!A:A),_xlfn.XLOOKUP(C58,'[1]WB Country Info'!B:B,'[1]WB Country Info'!A:A))</f>
        <v>CZE</v>
      </c>
      <c r="B58" t="s">
        <v>425</v>
      </c>
      <c r="C58" t="s">
        <v>425</v>
      </c>
      <c r="D58" s="30">
        <v>2.73</v>
      </c>
      <c r="E58" s="30">
        <v>0.26</v>
      </c>
      <c r="F58" t="s">
        <v>774</v>
      </c>
      <c r="G58" s="29">
        <f t="shared" si="0"/>
        <v>2.9042553191489362</v>
      </c>
    </row>
    <row r="59" spans="1:18" x14ac:dyDescent="0.2">
      <c r="A59" t="str">
        <f>_xlfn.IFNA(_xlfn.XLOOKUP(B59,'[1]WB Country Info'!B:B,'[1]WB Country Info'!A:A),_xlfn.XLOOKUP(C59,'[1]WB Country Info'!B:B,'[1]WB Country Info'!A:A))</f>
        <v>DNK</v>
      </c>
      <c r="B59" t="s">
        <v>417</v>
      </c>
      <c r="C59" t="s">
        <v>417</v>
      </c>
      <c r="D59" s="30">
        <v>2.86</v>
      </c>
      <c r="E59" s="30">
        <v>0.23</v>
      </c>
      <c r="F59" t="s">
        <v>774</v>
      </c>
      <c r="G59" s="29">
        <f t="shared" si="0"/>
        <v>3.0425531914893615</v>
      </c>
    </row>
    <row r="60" spans="1:18" x14ac:dyDescent="0.2">
      <c r="A60" t="str">
        <f>_xlfn.IFNA(_xlfn.XLOOKUP(B60,'[1]WB Country Info'!B:B,'[1]WB Country Info'!A:A),_xlfn.XLOOKUP(C60,'[1]WB Country Info'!B:B,'[1]WB Country Info'!A:A))</f>
        <v>DJI</v>
      </c>
      <c r="B60" t="s">
        <v>421</v>
      </c>
      <c r="C60" t="s">
        <v>421</v>
      </c>
      <c r="D60" s="30">
        <v>2.29</v>
      </c>
      <c r="E60" s="30">
        <v>0.44</v>
      </c>
      <c r="F60" t="s">
        <v>775</v>
      </c>
      <c r="G60" s="29">
        <f t="shared" si="0"/>
        <v>2.4361702127659575</v>
      </c>
    </row>
    <row r="61" spans="1:18" x14ac:dyDescent="0.2">
      <c r="A61" t="str">
        <f>_xlfn.IFNA(_xlfn.XLOOKUP(B61,'[1]WB Country Info'!B:B,'[1]WB Country Info'!A:A),_xlfn.XLOOKUP(C61,'[1]WB Country Info'!B:B,'[1]WB Country Info'!A:A))</f>
        <v>DMA</v>
      </c>
      <c r="B61" t="s">
        <v>419</v>
      </c>
      <c r="C61" t="s">
        <v>419</v>
      </c>
      <c r="D61" s="30">
        <v>1.75</v>
      </c>
      <c r="E61" s="30">
        <v>0.31</v>
      </c>
      <c r="F61" t="s">
        <v>193</v>
      </c>
      <c r="G61" s="29">
        <f t="shared" si="0"/>
        <v>1.8617021276595747</v>
      </c>
    </row>
    <row r="62" spans="1:18" x14ac:dyDescent="0.2">
      <c r="A62" t="str">
        <f>_xlfn.IFNA(_xlfn.XLOOKUP(B62,'[1]WB Country Info'!B:B,'[1]WB Country Info'!A:A),_xlfn.XLOOKUP(C62,'[1]WB Country Info'!B:B,'[1]WB Country Info'!A:A))</f>
        <v>DOM</v>
      </c>
      <c r="B62" t="s">
        <v>415</v>
      </c>
      <c r="C62" t="s">
        <v>415</v>
      </c>
      <c r="D62" s="30">
        <v>1.67</v>
      </c>
      <c r="E62" s="30">
        <v>0.33</v>
      </c>
      <c r="F62" t="s">
        <v>193</v>
      </c>
      <c r="G62" s="29">
        <f t="shared" si="0"/>
        <v>1.7765957446808511</v>
      </c>
    </row>
    <row r="63" spans="1:18" x14ac:dyDescent="0.2">
      <c r="A63" t="str">
        <f>_xlfn.IFNA(_xlfn.XLOOKUP(B63,'[1]WB Country Info'!B:B,'[1]WB Country Info'!A:A),_xlfn.XLOOKUP(C63,'[1]WB Country Info'!B:B,'[1]WB Country Info'!A:A))</f>
        <v>ECU</v>
      </c>
      <c r="B63" t="s">
        <v>401</v>
      </c>
      <c r="C63" t="s">
        <v>401</v>
      </c>
      <c r="D63" s="30">
        <v>1.31</v>
      </c>
      <c r="E63" s="30">
        <v>0.36</v>
      </c>
      <c r="F63" t="s">
        <v>778</v>
      </c>
      <c r="G63" s="29">
        <f t="shared" si="0"/>
        <v>1.3936170212765959</v>
      </c>
    </row>
    <row r="64" spans="1:18" x14ac:dyDescent="0.2">
      <c r="A64" t="str">
        <f>_xlfn.IFNA(_xlfn.XLOOKUP(B64,'[1]WB Country Info'!B:B,'[1]WB Country Info'!A:A),_xlfn.XLOOKUP(C64,'[1]WB Country Info'!B:B,'[1]WB Country Info'!A:A))</f>
        <v>EGY</v>
      </c>
      <c r="B64" t="s">
        <v>742</v>
      </c>
      <c r="C64" t="s">
        <v>399</v>
      </c>
      <c r="D64" s="30">
        <v>2.0299999999999998</v>
      </c>
      <c r="E64" s="30">
        <v>0.33</v>
      </c>
      <c r="F64" t="s">
        <v>775</v>
      </c>
      <c r="G64" s="29">
        <f t="shared" si="0"/>
        <v>2.1595744680851063</v>
      </c>
    </row>
    <row r="65" spans="1:7" x14ac:dyDescent="0.2">
      <c r="A65" t="str">
        <f>_xlfn.IFNA(_xlfn.XLOOKUP(B65,'[1]WB Country Info'!B:B,'[1]WB Country Info'!A:A),_xlfn.XLOOKUP(C65,'[1]WB Country Info'!B:B,'[1]WB Country Info'!A:A))</f>
        <v>SLV</v>
      </c>
      <c r="B65" t="s">
        <v>111</v>
      </c>
      <c r="C65" t="s">
        <v>111</v>
      </c>
      <c r="D65" s="30">
        <v>1.41</v>
      </c>
      <c r="E65" s="30">
        <v>0.3</v>
      </c>
      <c r="F65" t="s">
        <v>193</v>
      </c>
      <c r="G65" s="29">
        <f t="shared" si="0"/>
        <v>1.5</v>
      </c>
    </row>
    <row r="66" spans="1:7" x14ac:dyDescent="0.2">
      <c r="A66" t="str">
        <f>_xlfn.IFNA(_xlfn.XLOOKUP(B66,'[1]WB Country Info'!B:B,'[1]WB Country Info'!A:A),_xlfn.XLOOKUP(C66,'[1]WB Country Info'!B:B,'[1]WB Country Info'!A:A))</f>
        <v>GNQ</v>
      </c>
      <c r="B66" t="s">
        <v>357</v>
      </c>
      <c r="C66" t="s">
        <v>357</v>
      </c>
      <c r="D66" s="30">
        <v>1.48</v>
      </c>
      <c r="E66" s="30">
        <v>0.39</v>
      </c>
      <c r="F66" t="s">
        <v>775</v>
      </c>
      <c r="G66" s="29">
        <f t="shared" ref="G66:G129" si="3">D66/$I$2</f>
        <v>1.574468085106383</v>
      </c>
    </row>
    <row r="67" spans="1:7" x14ac:dyDescent="0.2">
      <c r="A67" t="str">
        <f>_xlfn.IFNA(_xlfn.XLOOKUP(B67,'[1]WB Country Info'!B:B,'[1]WB Country Info'!A:A),_xlfn.XLOOKUP(C67,'[1]WB Country Info'!B:B,'[1]WB Country Info'!A:A))</f>
        <v>ERI</v>
      </c>
      <c r="B67" t="s">
        <v>395</v>
      </c>
      <c r="C67" t="s">
        <v>395</v>
      </c>
      <c r="D67" s="30">
        <v>2.29</v>
      </c>
      <c r="E67" s="30">
        <v>0.39</v>
      </c>
      <c r="F67" t="s">
        <v>775</v>
      </c>
      <c r="G67" s="29">
        <f t="shared" si="3"/>
        <v>2.4361702127659575</v>
      </c>
    </row>
    <row r="68" spans="1:7" x14ac:dyDescent="0.2">
      <c r="A68" t="str">
        <f>_xlfn.IFNA(_xlfn.XLOOKUP(B68,'[1]WB Country Info'!B:B,'[1]WB Country Info'!A:A),_xlfn.XLOOKUP(C68,'[1]WB Country Info'!B:B,'[1]WB Country Info'!A:A))</f>
        <v>EST</v>
      </c>
      <c r="B68" t="s">
        <v>391</v>
      </c>
      <c r="C68" t="s">
        <v>391</v>
      </c>
      <c r="D68" s="30">
        <v>3.01</v>
      </c>
      <c r="E68" s="30">
        <v>0.27</v>
      </c>
      <c r="F68" t="s">
        <v>774</v>
      </c>
      <c r="G68" s="29">
        <f t="shared" si="3"/>
        <v>3.2021276595744679</v>
      </c>
    </row>
    <row r="69" spans="1:7" x14ac:dyDescent="0.2">
      <c r="A69" t="str">
        <f>_xlfn.IFNA(_xlfn.XLOOKUP(B69,'[1]WB Country Info'!B:B,'[1]WB Country Info'!A:A),_xlfn.XLOOKUP(C69,'[1]WB Country Info'!B:B,'[1]WB Country Info'!A:A))</f>
        <v>ETH</v>
      </c>
      <c r="B69" t="s">
        <v>389</v>
      </c>
      <c r="C69" t="s">
        <v>389</v>
      </c>
      <c r="D69" s="30">
        <v>2.19</v>
      </c>
      <c r="E69" s="30">
        <v>0.25</v>
      </c>
      <c r="F69" t="s">
        <v>775</v>
      </c>
      <c r="G69" s="29">
        <f t="shared" si="3"/>
        <v>2.3297872340425534</v>
      </c>
    </row>
    <row r="70" spans="1:7" x14ac:dyDescent="0.2">
      <c r="A70" t="e">
        <f>_xlfn.IFNA(_xlfn.XLOOKUP(B70,'[1]WB Country Info'!B:B,'[1]WB Country Info'!A:A),_xlfn.XLOOKUP(C70,'[1]WB Country Info'!B:B,'[1]WB Country Info'!A:A))</f>
        <v>#N/A</v>
      </c>
      <c r="B70" t="s">
        <v>787</v>
      </c>
      <c r="C70">
        <v>0</v>
      </c>
      <c r="D70" s="30">
        <v>1.37</v>
      </c>
      <c r="E70" s="30">
        <v>0.38</v>
      </c>
      <c r="F70" t="s">
        <v>778</v>
      </c>
      <c r="G70" s="29">
        <f t="shared" si="3"/>
        <v>1.4574468085106385</v>
      </c>
    </row>
    <row r="71" spans="1:7" x14ac:dyDescent="0.2">
      <c r="A71" t="str">
        <f>_xlfn.IFNA(_xlfn.XLOOKUP(B71,'[1]WB Country Info'!B:B,'[1]WB Country Info'!A:A),_xlfn.XLOOKUP(C71,'[1]WB Country Info'!B:B,'[1]WB Country Info'!A:A))</f>
        <v>FRO</v>
      </c>
      <c r="B71" t="s">
        <v>377</v>
      </c>
      <c r="C71" t="s">
        <v>377</v>
      </c>
      <c r="D71" s="30">
        <v>1.74</v>
      </c>
      <c r="E71" s="30">
        <v>0.63</v>
      </c>
      <c r="F71">
        <v>0</v>
      </c>
      <c r="G71" s="29">
        <f t="shared" si="3"/>
        <v>1.8510638297872342</v>
      </c>
    </row>
    <row r="72" spans="1:7" x14ac:dyDescent="0.2">
      <c r="A72" t="e">
        <f>_xlfn.IFNA(_xlfn.XLOOKUP(B72,'[1]WB Country Info'!B:B,'[1]WB Country Info'!A:A),_xlfn.XLOOKUP(C72,'[1]WB Country Info'!B:B,'[1]WB Country Info'!A:A))</f>
        <v>#N/A</v>
      </c>
      <c r="B72" t="s">
        <v>788</v>
      </c>
      <c r="C72">
        <v>0</v>
      </c>
      <c r="D72" s="30">
        <v>1.79</v>
      </c>
      <c r="E72" s="30">
        <v>0.51</v>
      </c>
      <c r="F72">
        <v>0</v>
      </c>
      <c r="G72" s="29">
        <f t="shared" si="3"/>
        <v>1.9042553191489364</v>
      </c>
    </row>
    <row r="73" spans="1:7" x14ac:dyDescent="0.2">
      <c r="A73" t="str">
        <f>_xlfn.IFNA(_xlfn.XLOOKUP(B73,'[1]WB Country Info'!B:B,'[1]WB Country Info'!A:A),_xlfn.XLOOKUP(C73,'[1]WB Country Info'!B:B,'[1]WB Country Info'!A:A))</f>
        <v>FJI</v>
      </c>
      <c r="B73" t="s">
        <v>381</v>
      </c>
      <c r="C73" t="s">
        <v>381</v>
      </c>
      <c r="D73" s="30">
        <v>1.3</v>
      </c>
      <c r="E73" s="30">
        <v>0.44</v>
      </c>
      <c r="F73" t="s">
        <v>779</v>
      </c>
      <c r="G73" s="29">
        <f t="shared" si="3"/>
        <v>1.3829787234042554</v>
      </c>
    </row>
    <row r="74" spans="1:7" x14ac:dyDescent="0.2">
      <c r="A74" t="str">
        <f>_xlfn.IFNA(_xlfn.XLOOKUP(B74,'[1]WB Country Info'!B:B,'[1]WB Country Info'!A:A),_xlfn.XLOOKUP(C74,'[1]WB Country Info'!B:B,'[1]WB Country Info'!A:A))</f>
        <v>FIN</v>
      </c>
      <c r="B74" t="s">
        <v>383</v>
      </c>
      <c r="C74" t="s">
        <v>383</v>
      </c>
      <c r="D74" s="30">
        <v>3.03</v>
      </c>
      <c r="E74" s="30">
        <v>0.27</v>
      </c>
      <c r="F74" t="s">
        <v>774</v>
      </c>
      <c r="G74" s="29">
        <f t="shared" si="3"/>
        <v>3.2234042553191489</v>
      </c>
    </row>
    <row r="75" spans="1:7" x14ac:dyDescent="0.2">
      <c r="A75" t="str">
        <f>_xlfn.IFNA(_xlfn.XLOOKUP(B75,'[1]WB Country Info'!B:B,'[1]WB Country Info'!A:A),_xlfn.XLOOKUP(C75,'[1]WB Country Info'!B:B,'[1]WB Country Info'!A:A))</f>
        <v>FRA</v>
      </c>
      <c r="B75" t="s">
        <v>379</v>
      </c>
      <c r="C75" t="s">
        <v>379</v>
      </c>
      <c r="D75" s="30">
        <v>2.6</v>
      </c>
      <c r="E75" s="30">
        <v>0.21</v>
      </c>
      <c r="F75">
        <v>0</v>
      </c>
      <c r="G75" s="29">
        <f t="shared" si="3"/>
        <v>2.7659574468085109</v>
      </c>
    </row>
    <row r="76" spans="1:7" x14ac:dyDescent="0.2">
      <c r="A76" t="str">
        <f>_xlfn.IFNA(_xlfn.XLOOKUP(B76,'[1]WB Country Info'!B:B,'[1]WB Country Info'!A:A),_xlfn.XLOOKUP(C76,'[1]WB Country Info'!B:B,'[1]WB Country Info'!A:A))</f>
        <v>FRA</v>
      </c>
      <c r="B76" t="s">
        <v>789</v>
      </c>
      <c r="C76" t="s">
        <v>379</v>
      </c>
      <c r="D76" s="30">
        <v>2.77</v>
      </c>
      <c r="E76" s="30">
        <v>0.22</v>
      </c>
      <c r="F76" t="s">
        <v>774</v>
      </c>
      <c r="G76" s="29">
        <f t="shared" si="3"/>
        <v>2.9468085106382982</v>
      </c>
    </row>
    <row r="77" spans="1:7" x14ac:dyDescent="0.2">
      <c r="A77" t="str">
        <f>_xlfn.IFNA(_xlfn.XLOOKUP(B77,'[1]WB Country Info'!B:B,'[1]WB Country Info'!A:A),_xlfn.XLOOKUP(C77,'[1]WB Country Info'!B:B,'[1]WB Country Info'!A:A))</f>
        <v>GUY</v>
      </c>
      <c r="B77" t="s">
        <v>790</v>
      </c>
      <c r="C77" t="s">
        <v>345</v>
      </c>
      <c r="D77" s="30">
        <v>1.85</v>
      </c>
      <c r="E77" s="30">
        <v>0.22</v>
      </c>
      <c r="F77" t="s">
        <v>778</v>
      </c>
      <c r="G77" s="29">
        <f t="shared" si="3"/>
        <v>1.968085106382979</v>
      </c>
    </row>
    <row r="78" spans="1:7" x14ac:dyDescent="0.2">
      <c r="A78" t="str">
        <f>_xlfn.IFNA(_xlfn.XLOOKUP(B78,'[1]WB Country Info'!B:B,'[1]WB Country Info'!A:A),_xlfn.XLOOKUP(C78,'[1]WB Country Info'!B:B,'[1]WB Country Info'!A:A))</f>
        <v>PYF</v>
      </c>
      <c r="B78" t="s">
        <v>135</v>
      </c>
      <c r="C78" t="s">
        <v>135</v>
      </c>
      <c r="D78" s="30">
        <v>1.58</v>
      </c>
      <c r="E78" s="30">
        <v>0.46</v>
      </c>
      <c r="F78">
        <v>0</v>
      </c>
      <c r="G78" s="29">
        <f t="shared" si="3"/>
        <v>1.6808510638297873</v>
      </c>
    </row>
    <row r="79" spans="1:7" x14ac:dyDescent="0.2">
      <c r="A79" t="e">
        <f>_xlfn.IFNA(_xlfn.XLOOKUP(B79,'[1]WB Country Info'!B:B,'[1]WB Country Info'!A:A),_xlfn.XLOOKUP(C79,'[1]WB Country Info'!B:B,'[1]WB Country Info'!A:A))</f>
        <v>#N/A</v>
      </c>
      <c r="B79" t="s">
        <v>791</v>
      </c>
      <c r="C79">
        <v>0</v>
      </c>
      <c r="D79" s="30">
        <v>1.67</v>
      </c>
      <c r="E79" s="30">
        <v>0.67</v>
      </c>
      <c r="F79">
        <v>0</v>
      </c>
      <c r="G79" s="29">
        <f t="shared" si="3"/>
        <v>1.7765957446808511</v>
      </c>
    </row>
    <row r="80" spans="1:7" x14ac:dyDescent="0.2">
      <c r="A80" t="str">
        <f>_xlfn.IFNA(_xlfn.XLOOKUP(B80,'[1]WB Country Info'!B:B,'[1]WB Country Info'!A:A),_xlfn.XLOOKUP(C80,'[1]WB Country Info'!B:B,'[1]WB Country Info'!A:A))</f>
        <v>GAB</v>
      </c>
      <c r="B80" t="s">
        <v>373</v>
      </c>
      <c r="C80" t="s">
        <v>373</v>
      </c>
      <c r="D80" s="30">
        <v>1.47</v>
      </c>
      <c r="E80" s="30">
        <v>0.45</v>
      </c>
      <c r="F80" t="s">
        <v>775</v>
      </c>
      <c r="G80" s="29">
        <f t="shared" si="3"/>
        <v>1.5638297872340425</v>
      </c>
    </row>
    <row r="81" spans="1:7" x14ac:dyDescent="0.2">
      <c r="A81" t="str">
        <f>_xlfn.IFNA(_xlfn.XLOOKUP(B81,'[1]WB Country Info'!B:B,'[1]WB Country Info'!A:A),_xlfn.XLOOKUP(C81,'[1]WB Country Info'!B:B,'[1]WB Country Info'!A:A))</f>
        <v>GMB</v>
      </c>
      <c r="B81" t="s">
        <v>731</v>
      </c>
      <c r="C81" t="s">
        <v>361</v>
      </c>
      <c r="D81" s="30">
        <v>1.86</v>
      </c>
      <c r="E81" s="30">
        <v>0.39</v>
      </c>
      <c r="F81" t="s">
        <v>775</v>
      </c>
      <c r="G81" s="29">
        <f t="shared" si="3"/>
        <v>1.9787234042553195</v>
      </c>
    </row>
    <row r="82" spans="1:7" x14ac:dyDescent="0.2">
      <c r="A82" t="e">
        <f>_xlfn.IFNA(_xlfn.XLOOKUP(B82,'[1]WB Country Info'!B:B,'[1]WB Country Info'!A:A),_xlfn.XLOOKUP(C82,'[1]WB Country Info'!B:B,'[1]WB Country Info'!A:A))</f>
        <v>#N/A</v>
      </c>
      <c r="B82" t="s">
        <v>792</v>
      </c>
      <c r="C82">
        <v>0</v>
      </c>
      <c r="D82" s="30">
        <v>2.0499999999999998</v>
      </c>
      <c r="E82" s="30">
        <v>0.21</v>
      </c>
      <c r="F82" t="s">
        <v>772</v>
      </c>
      <c r="G82" s="29">
        <f t="shared" si="3"/>
        <v>2.1808510638297873</v>
      </c>
    </row>
    <row r="83" spans="1:7" x14ac:dyDescent="0.2">
      <c r="A83" t="str">
        <f>_xlfn.IFNA(_xlfn.XLOOKUP(B83,'[1]WB Country Info'!B:B,'[1]WB Country Info'!A:A),_xlfn.XLOOKUP(C83,'[1]WB Country Info'!B:B,'[1]WB Country Info'!A:A))</f>
        <v>GEO</v>
      </c>
      <c r="B83" t="s">
        <v>369</v>
      </c>
      <c r="C83" t="s">
        <v>369</v>
      </c>
      <c r="D83" s="30">
        <v>2.1</v>
      </c>
      <c r="E83" s="30">
        <v>0.26</v>
      </c>
      <c r="F83" t="s">
        <v>772</v>
      </c>
      <c r="G83" s="29">
        <f t="shared" si="3"/>
        <v>2.2340425531914896</v>
      </c>
    </row>
    <row r="84" spans="1:7" x14ac:dyDescent="0.2">
      <c r="A84" t="str">
        <f>_xlfn.IFNA(_xlfn.XLOOKUP(B84,'[1]WB Country Info'!B:B,'[1]WB Country Info'!A:A),_xlfn.XLOOKUP(C84,'[1]WB Country Info'!B:B,'[1]WB Country Info'!A:A))</f>
        <v>DEU</v>
      </c>
      <c r="B84" t="s">
        <v>423</v>
      </c>
      <c r="C84" t="s">
        <v>423</v>
      </c>
      <c r="D84" s="30">
        <v>2.81</v>
      </c>
      <c r="E84" s="30">
        <v>0.21</v>
      </c>
      <c r="F84" t="s">
        <v>774</v>
      </c>
      <c r="G84" s="29">
        <f t="shared" si="3"/>
        <v>2.9893617021276597</v>
      </c>
    </row>
    <row r="85" spans="1:7" x14ac:dyDescent="0.2">
      <c r="A85" t="str">
        <f>_xlfn.IFNA(_xlfn.XLOOKUP(B85,'[1]WB Country Info'!B:B,'[1]WB Country Info'!A:A),_xlfn.XLOOKUP(C85,'[1]WB Country Info'!B:B,'[1]WB Country Info'!A:A))</f>
        <v>GHA</v>
      </c>
      <c r="B85" t="s">
        <v>367</v>
      </c>
      <c r="C85" t="s">
        <v>367</v>
      </c>
      <c r="D85" s="30">
        <v>1.75</v>
      </c>
      <c r="E85" s="30">
        <v>0.37</v>
      </c>
      <c r="F85" t="s">
        <v>775</v>
      </c>
      <c r="G85" s="29">
        <f t="shared" si="3"/>
        <v>1.8617021276595747</v>
      </c>
    </row>
    <row r="86" spans="1:7" x14ac:dyDescent="0.2">
      <c r="A86" t="str">
        <f>_xlfn.IFNA(_xlfn.XLOOKUP(B86,'[1]WB Country Info'!B:B,'[1]WB Country Info'!A:A),_xlfn.XLOOKUP(C86,'[1]WB Country Info'!B:B,'[1]WB Country Info'!A:A))</f>
        <v>GRC</v>
      </c>
      <c r="B86" t="s">
        <v>355</v>
      </c>
      <c r="C86" t="s">
        <v>355</v>
      </c>
      <c r="D86" s="30">
        <v>1.78</v>
      </c>
      <c r="E86" s="30">
        <v>0.27</v>
      </c>
      <c r="F86" t="s">
        <v>774</v>
      </c>
      <c r="G86" s="29">
        <f t="shared" si="3"/>
        <v>1.8936170212765959</v>
      </c>
    </row>
    <row r="87" spans="1:7" x14ac:dyDescent="0.2">
      <c r="A87" t="str">
        <f>_xlfn.IFNA(_xlfn.XLOOKUP(B87,'[1]WB Country Info'!B:B,'[1]WB Country Info'!A:A),_xlfn.XLOOKUP(C87,'[1]WB Country Info'!B:B,'[1]WB Country Info'!A:A))</f>
        <v>GRL</v>
      </c>
      <c r="B87" t="s">
        <v>351</v>
      </c>
      <c r="C87" t="s">
        <v>351</v>
      </c>
      <c r="D87" s="30">
        <v>3.57</v>
      </c>
      <c r="E87" s="30">
        <v>0.75</v>
      </c>
      <c r="F87" t="s">
        <v>193</v>
      </c>
      <c r="G87" s="29">
        <f t="shared" si="3"/>
        <v>3.7978723404255321</v>
      </c>
    </row>
    <row r="88" spans="1:7" x14ac:dyDescent="0.2">
      <c r="A88" t="str">
        <f>_xlfn.IFNA(_xlfn.XLOOKUP(B88,'[1]WB Country Info'!B:B,'[1]WB Country Info'!A:A),_xlfn.XLOOKUP(C88,'[1]WB Country Info'!B:B,'[1]WB Country Info'!A:A))</f>
        <v>GRD</v>
      </c>
      <c r="B88" t="s">
        <v>353</v>
      </c>
      <c r="C88" t="s">
        <v>353</v>
      </c>
      <c r="D88" s="30">
        <v>1.62</v>
      </c>
      <c r="E88" s="30">
        <v>0.33</v>
      </c>
      <c r="F88">
        <v>0</v>
      </c>
      <c r="G88" s="29">
        <f t="shared" si="3"/>
        <v>1.7234042553191491</v>
      </c>
    </row>
    <row r="89" spans="1:7" x14ac:dyDescent="0.2">
      <c r="A89" t="e">
        <f>_xlfn.IFNA(_xlfn.XLOOKUP(B89,'[1]WB Country Info'!B:B,'[1]WB Country Info'!A:A),_xlfn.XLOOKUP(C89,'[1]WB Country Info'!B:B,'[1]WB Country Info'!A:A))</f>
        <v>#N/A</v>
      </c>
      <c r="B89" t="s">
        <v>793</v>
      </c>
      <c r="C89">
        <v>0</v>
      </c>
      <c r="D89" s="30">
        <v>1.83</v>
      </c>
      <c r="E89" s="30">
        <v>0.28000000000000003</v>
      </c>
      <c r="F89" t="s">
        <v>193</v>
      </c>
      <c r="G89" s="29">
        <f t="shared" si="3"/>
        <v>1.946808510638298</v>
      </c>
    </row>
    <row r="90" spans="1:7" x14ac:dyDescent="0.2">
      <c r="A90" t="str">
        <f>_xlfn.IFNA(_xlfn.XLOOKUP(B90,'[1]WB Country Info'!B:B,'[1]WB Country Info'!A:A),_xlfn.XLOOKUP(C90,'[1]WB Country Info'!B:B,'[1]WB Country Info'!A:A))</f>
        <v>GUM</v>
      </c>
      <c r="B90" t="s">
        <v>347</v>
      </c>
      <c r="C90" t="s">
        <v>347</v>
      </c>
      <c r="D90" s="30">
        <v>1.24</v>
      </c>
      <c r="E90" s="30">
        <v>0.33</v>
      </c>
      <c r="F90">
        <v>0</v>
      </c>
      <c r="G90" s="29">
        <f t="shared" si="3"/>
        <v>1.3191489361702129</v>
      </c>
    </row>
    <row r="91" spans="1:7" x14ac:dyDescent="0.2">
      <c r="A91" t="str">
        <f>_xlfn.IFNA(_xlfn.XLOOKUP(B91,'[1]WB Country Info'!B:B,'[1]WB Country Info'!A:A),_xlfn.XLOOKUP(C91,'[1]WB Country Info'!B:B,'[1]WB Country Info'!A:A))</f>
        <v>GTM</v>
      </c>
      <c r="B91" t="s">
        <v>349</v>
      </c>
      <c r="C91" t="s">
        <v>349</v>
      </c>
      <c r="D91" s="30">
        <v>1.22</v>
      </c>
      <c r="E91" s="30">
        <v>0.3</v>
      </c>
      <c r="F91" t="s">
        <v>193</v>
      </c>
      <c r="G91" s="29">
        <f t="shared" si="3"/>
        <v>1.2978723404255319</v>
      </c>
    </row>
    <row r="92" spans="1:7" x14ac:dyDescent="0.2">
      <c r="A92" t="e">
        <f>_xlfn.IFNA(_xlfn.XLOOKUP(B92,'[1]WB Country Info'!B:B,'[1]WB Country Info'!A:A),_xlfn.XLOOKUP(C92,'[1]WB Country Info'!B:B,'[1]WB Country Info'!A:A))</f>
        <v>#N/A</v>
      </c>
      <c r="B92" t="s">
        <v>794</v>
      </c>
      <c r="C92">
        <v>0</v>
      </c>
      <c r="D92" s="30">
        <v>2.5</v>
      </c>
      <c r="E92" s="30">
        <v>0.28000000000000003</v>
      </c>
      <c r="F92" t="s">
        <v>774</v>
      </c>
      <c r="G92" s="29">
        <f t="shared" si="3"/>
        <v>2.6595744680851063</v>
      </c>
    </row>
    <row r="93" spans="1:7" x14ac:dyDescent="0.2">
      <c r="A93" t="str">
        <f>_xlfn.IFNA(_xlfn.XLOOKUP(B93,'[1]WB Country Info'!B:B,'[1]WB Country Info'!A:A),_xlfn.XLOOKUP(C93,'[1]WB Country Info'!B:B,'[1]WB Country Info'!A:A))</f>
        <v>GIN</v>
      </c>
      <c r="B93" t="s">
        <v>363</v>
      </c>
      <c r="C93" t="s">
        <v>363</v>
      </c>
      <c r="D93" s="30">
        <v>1.8</v>
      </c>
      <c r="E93" s="30">
        <v>0.27</v>
      </c>
      <c r="F93" t="s">
        <v>775</v>
      </c>
      <c r="G93" s="29">
        <f t="shared" si="3"/>
        <v>1.9148936170212767</v>
      </c>
    </row>
    <row r="94" spans="1:7" x14ac:dyDescent="0.2">
      <c r="A94" t="str">
        <f>_xlfn.IFNA(_xlfn.XLOOKUP(B94,'[1]WB Country Info'!B:B,'[1]WB Country Info'!A:A),_xlfn.XLOOKUP(C94,'[1]WB Country Info'!B:B,'[1]WB Country Info'!A:A))</f>
        <v>GNB</v>
      </c>
      <c r="B94" t="s">
        <v>359</v>
      </c>
      <c r="C94" t="s">
        <v>359</v>
      </c>
      <c r="D94" s="30">
        <v>1.85</v>
      </c>
      <c r="E94" s="30">
        <v>0.37</v>
      </c>
      <c r="F94" t="s">
        <v>775</v>
      </c>
      <c r="G94" s="29">
        <f t="shared" si="3"/>
        <v>1.968085106382979</v>
      </c>
    </row>
    <row r="95" spans="1:7" x14ac:dyDescent="0.2">
      <c r="A95" t="str">
        <f>_xlfn.IFNA(_xlfn.XLOOKUP(B95,'[1]WB Country Info'!B:B,'[1]WB Country Info'!A:A),_xlfn.XLOOKUP(C95,'[1]WB Country Info'!B:B,'[1]WB Country Info'!A:A))</f>
        <v>GUY</v>
      </c>
      <c r="B95" t="s">
        <v>345</v>
      </c>
      <c r="C95" t="s">
        <v>345</v>
      </c>
      <c r="D95" s="30">
        <v>1.62</v>
      </c>
      <c r="E95" s="30">
        <v>0.28000000000000003</v>
      </c>
      <c r="F95" t="s">
        <v>778</v>
      </c>
      <c r="G95" s="29">
        <f t="shared" si="3"/>
        <v>1.7234042553191491</v>
      </c>
    </row>
    <row r="96" spans="1:7" x14ac:dyDescent="0.2">
      <c r="A96" t="str">
        <f>_xlfn.IFNA(_xlfn.XLOOKUP(B96,'[1]WB Country Info'!B:B,'[1]WB Country Info'!A:A),_xlfn.XLOOKUP(C96,'[1]WB Country Info'!B:B,'[1]WB Country Info'!A:A))</f>
        <v>HTI</v>
      </c>
      <c r="B96" t="s">
        <v>333</v>
      </c>
      <c r="C96" t="s">
        <v>333</v>
      </c>
      <c r="D96" s="30">
        <v>1.54</v>
      </c>
      <c r="E96" s="30">
        <v>0.3</v>
      </c>
      <c r="F96" t="s">
        <v>193</v>
      </c>
      <c r="G96" s="29">
        <f t="shared" si="3"/>
        <v>1.6382978723404256</v>
      </c>
    </row>
    <row r="97" spans="1:7" x14ac:dyDescent="0.2">
      <c r="A97" t="e">
        <f>_xlfn.IFNA(_xlfn.XLOOKUP(B97,'[1]WB Country Info'!B:B,'[1]WB Country Info'!A:A),_xlfn.XLOOKUP(C97,'[1]WB Country Info'!B:B,'[1]WB Country Info'!A:A))</f>
        <v>#N/A</v>
      </c>
      <c r="B97" t="s">
        <v>795</v>
      </c>
      <c r="C97">
        <v>0</v>
      </c>
      <c r="D97" s="30">
        <v>1.49</v>
      </c>
      <c r="E97" s="30">
        <v>0.6</v>
      </c>
      <c r="F97">
        <v>0</v>
      </c>
      <c r="G97" s="29">
        <f t="shared" si="3"/>
        <v>1.5851063829787235</v>
      </c>
    </row>
    <row r="98" spans="1:7" x14ac:dyDescent="0.2">
      <c r="A98" t="str">
        <f>_xlfn.IFNA(_xlfn.XLOOKUP(B98,'[1]WB Country Info'!B:B,'[1]WB Country Info'!A:A),_xlfn.XLOOKUP(C98,'[1]WB Country Info'!B:B,'[1]WB Country Info'!A:A))</f>
        <v>HND</v>
      </c>
      <c r="B98" t="s">
        <v>339</v>
      </c>
      <c r="C98" t="s">
        <v>339</v>
      </c>
      <c r="D98" s="30">
        <v>1.44</v>
      </c>
      <c r="E98" s="30">
        <v>0.27</v>
      </c>
      <c r="F98" t="s">
        <v>193</v>
      </c>
      <c r="G98" s="29">
        <f t="shared" si="3"/>
        <v>1.5319148936170213</v>
      </c>
    </row>
    <row r="99" spans="1:7" x14ac:dyDescent="0.2">
      <c r="A99" t="str">
        <f>_xlfn.IFNA(_xlfn.XLOOKUP(B99,'[1]WB Country Info'!B:B,'[1]WB Country Info'!A:A),_xlfn.XLOOKUP(C99,'[1]WB Country Info'!B:B,'[1]WB Country Info'!A:A))</f>
        <v>HKG</v>
      </c>
      <c r="B99" t="s">
        <v>796</v>
      </c>
      <c r="C99" t="s">
        <v>341</v>
      </c>
      <c r="D99" s="30">
        <v>0.83</v>
      </c>
      <c r="E99" s="30">
        <v>0.27</v>
      </c>
      <c r="F99" t="s">
        <v>772</v>
      </c>
      <c r="G99" s="29">
        <f t="shared" si="3"/>
        <v>0.88297872340425532</v>
      </c>
    </row>
    <row r="100" spans="1:7" x14ac:dyDescent="0.2">
      <c r="A100" t="str">
        <f>_xlfn.IFNA(_xlfn.XLOOKUP(B100,'[1]WB Country Info'!B:B,'[1]WB Country Info'!A:A),_xlfn.XLOOKUP(C100,'[1]WB Country Info'!B:B,'[1]WB Country Info'!A:A))</f>
        <v>HUN</v>
      </c>
      <c r="B100" t="s">
        <v>331</v>
      </c>
      <c r="C100" t="s">
        <v>331</v>
      </c>
      <c r="D100" s="30">
        <v>2.5499999999999998</v>
      </c>
      <c r="E100" s="30">
        <v>0.23</v>
      </c>
      <c r="F100" t="s">
        <v>774</v>
      </c>
      <c r="G100" s="29">
        <f t="shared" si="3"/>
        <v>2.7127659574468086</v>
      </c>
    </row>
    <row r="101" spans="1:7" x14ac:dyDescent="0.2">
      <c r="A101" t="str">
        <f>_xlfn.IFNA(_xlfn.XLOOKUP(B101,'[1]WB Country Info'!B:B,'[1]WB Country Info'!A:A),_xlfn.XLOOKUP(C101,'[1]WB Country Info'!B:B,'[1]WB Country Info'!A:A))</f>
        <v>ISL</v>
      </c>
      <c r="B101" t="s">
        <v>305</v>
      </c>
      <c r="C101" t="s">
        <v>305</v>
      </c>
      <c r="D101" s="30">
        <v>2.37</v>
      </c>
      <c r="E101" s="30">
        <v>0.44</v>
      </c>
      <c r="F101" t="s">
        <v>774</v>
      </c>
      <c r="G101" s="29">
        <f t="shared" si="3"/>
        <v>2.521276595744681</v>
      </c>
    </row>
    <row r="102" spans="1:7" x14ac:dyDescent="0.2">
      <c r="A102" t="str">
        <f>_xlfn.IFNA(_xlfn.XLOOKUP(B102,'[1]WB Country Info'!B:B,'[1]WB Country Info'!A:A),_xlfn.XLOOKUP(C102,'[1]WB Country Info'!B:B,'[1]WB Country Info'!A:A))</f>
        <v>IND</v>
      </c>
      <c r="B102" t="s">
        <v>315</v>
      </c>
      <c r="C102" t="s">
        <v>315</v>
      </c>
      <c r="D102" s="30">
        <v>1.44</v>
      </c>
      <c r="E102" s="30">
        <v>0.3</v>
      </c>
      <c r="F102" t="s">
        <v>772</v>
      </c>
      <c r="G102" s="29">
        <f t="shared" si="3"/>
        <v>1.5319148936170213</v>
      </c>
    </row>
    <row r="103" spans="1:7" x14ac:dyDescent="0.2">
      <c r="A103" t="str">
        <f>_xlfn.IFNA(_xlfn.XLOOKUP(B103,'[1]WB Country Info'!B:B,'[1]WB Country Info'!A:A),_xlfn.XLOOKUP(C103,'[1]WB Country Info'!B:B,'[1]WB Country Info'!A:A))</f>
        <v>IDN</v>
      </c>
      <c r="B103" t="s">
        <v>321</v>
      </c>
      <c r="C103" t="s">
        <v>321</v>
      </c>
      <c r="D103" s="30">
        <v>1.21</v>
      </c>
      <c r="E103" s="30">
        <v>0.18</v>
      </c>
      <c r="F103" t="s">
        <v>772</v>
      </c>
      <c r="G103" s="29">
        <f t="shared" si="3"/>
        <v>1.2872340425531916</v>
      </c>
    </row>
    <row r="104" spans="1:7" x14ac:dyDescent="0.2">
      <c r="A104" t="str">
        <f>_xlfn.IFNA(_xlfn.XLOOKUP(B104,'[1]WB Country Info'!B:B,'[1]WB Country Info'!A:A),_xlfn.XLOOKUP(C104,'[1]WB Country Info'!B:B,'[1]WB Country Info'!A:A))</f>
        <v>IRN</v>
      </c>
      <c r="B104" t="s">
        <v>745</v>
      </c>
      <c r="C104" t="s">
        <v>309</v>
      </c>
      <c r="D104" s="30">
        <v>3.52</v>
      </c>
      <c r="E104" s="30">
        <v>0.37</v>
      </c>
      <c r="F104" t="s">
        <v>772</v>
      </c>
      <c r="G104" s="29">
        <f t="shared" si="3"/>
        <v>3.7446808510638299</v>
      </c>
    </row>
    <row r="105" spans="1:7" x14ac:dyDescent="0.2">
      <c r="A105" t="str">
        <f>_xlfn.IFNA(_xlfn.XLOOKUP(B105,'[1]WB Country Info'!B:B,'[1]WB Country Info'!A:A),_xlfn.XLOOKUP(C105,'[1]WB Country Info'!B:B,'[1]WB Country Info'!A:A))</f>
        <v>IRQ</v>
      </c>
      <c r="B105" t="s">
        <v>307</v>
      </c>
      <c r="C105" t="s">
        <v>307</v>
      </c>
      <c r="D105" s="30">
        <v>2.54</v>
      </c>
      <c r="E105" s="30">
        <v>0.45</v>
      </c>
      <c r="F105" t="s">
        <v>772</v>
      </c>
      <c r="G105" s="29">
        <f t="shared" si="3"/>
        <v>2.7021276595744683</v>
      </c>
    </row>
    <row r="106" spans="1:7" x14ac:dyDescent="0.2">
      <c r="A106" t="str">
        <f>_xlfn.IFNA(_xlfn.XLOOKUP(B106,'[1]WB Country Info'!B:B,'[1]WB Country Info'!A:A),_xlfn.XLOOKUP(C106,'[1]WB Country Info'!B:B,'[1]WB Country Info'!A:A))</f>
        <v>IRL</v>
      </c>
      <c r="B106" t="s">
        <v>311</v>
      </c>
      <c r="C106" t="s">
        <v>311</v>
      </c>
      <c r="D106" s="30">
        <v>2.0299999999999998</v>
      </c>
      <c r="E106" s="30">
        <v>0.36</v>
      </c>
      <c r="F106" t="s">
        <v>774</v>
      </c>
      <c r="G106" s="29">
        <f t="shared" si="3"/>
        <v>2.1595744680851063</v>
      </c>
    </row>
    <row r="107" spans="1:7" x14ac:dyDescent="0.2">
      <c r="A107" t="str">
        <f>_xlfn.IFNA(_xlfn.XLOOKUP(B107,'[1]WB Country Info'!B:B,'[1]WB Country Info'!A:A),_xlfn.XLOOKUP(C107,'[1]WB Country Info'!B:B,'[1]WB Country Info'!A:A))</f>
        <v>IMN</v>
      </c>
      <c r="B107" t="s">
        <v>317</v>
      </c>
      <c r="C107" t="s">
        <v>317</v>
      </c>
      <c r="D107" s="30">
        <v>2.2999999999999998</v>
      </c>
      <c r="E107" s="30">
        <v>0.28999999999999998</v>
      </c>
      <c r="F107" t="s">
        <v>774</v>
      </c>
      <c r="G107" s="29">
        <f t="shared" si="3"/>
        <v>2.4468085106382977</v>
      </c>
    </row>
    <row r="108" spans="1:7" x14ac:dyDescent="0.2">
      <c r="A108" t="str">
        <f>_xlfn.IFNA(_xlfn.XLOOKUP(B108,'[1]WB Country Info'!B:B,'[1]WB Country Info'!A:A),_xlfn.XLOOKUP(C108,'[1]WB Country Info'!B:B,'[1]WB Country Info'!A:A))</f>
        <v>ISR</v>
      </c>
      <c r="B108" t="s">
        <v>303</v>
      </c>
      <c r="C108" t="s">
        <v>303</v>
      </c>
      <c r="D108" s="30">
        <v>2.0299999999999998</v>
      </c>
      <c r="E108" s="30">
        <v>0.21</v>
      </c>
      <c r="F108" t="s">
        <v>772</v>
      </c>
      <c r="G108" s="29">
        <f t="shared" si="3"/>
        <v>2.1595744680851063</v>
      </c>
    </row>
    <row r="109" spans="1:7" x14ac:dyDescent="0.2">
      <c r="A109" t="str">
        <f>_xlfn.IFNA(_xlfn.XLOOKUP(B109,'[1]WB Country Info'!B:B,'[1]WB Country Info'!A:A),_xlfn.XLOOKUP(C109,'[1]WB Country Info'!B:B,'[1]WB Country Info'!A:A))</f>
        <v>ITA</v>
      </c>
      <c r="B109" t="s">
        <v>301</v>
      </c>
      <c r="C109" t="s">
        <v>301</v>
      </c>
      <c r="D109" s="30">
        <v>2.64</v>
      </c>
      <c r="E109" s="30">
        <v>0.22</v>
      </c>
      <c r="F109" t="s">
        <v>774</v>
      </c>
      <c r="G109" s="29">
        <f t="shared" si="3"/>
        <v>2.8085106382978728</v>
      </c>
    </row>
    <row r="110" spans="1:7" x14ac:dyDescent="0.2">
      <c r="A110" t="str">
        <f>_xlfn.IFNA(_xlfn.XLOOKUP(B110,'[1]WB Country Info'!B:B,'[1]WB Country Info'!A:A),_xlfn.XLOOKUP(C110,'[1]WB Country Info'!B:B,'[1]WB Country Info'!A:A))</f>
        <v>JAM</v>
      </c>
      <c r="B110" t="s">
        <v>299</v>
      </c>
      <c r="C110" t="s">
        <v>299</v>
      </c>
      <c r="D110" s="30">
        <v>1.46</v>
      </c>
      <c r="E110" s="30">
        <v>0.26</v>
      </c>
      <c r="F110" t="s">
        <v>193</v>
      </c>
      <c r="G110" s="29">
        <f t="shared" si="3"/>
        <v>1.5531914893617023</v>
      </c>
    </row>
    <row r="111" spans="1:7" x14ac:dyDescent="0.2">
      <c r="A111" t="str">
        <f>_xlfn.IFNA(_xlfn.XLOOKUP(B111,'[1]WB Country Info'!B:B,'[1]WB Country Info'!A:A),_xlfn.XLOOKUP(C111,'[1]WB Country Info'!B:B,'[1]WB Country Info'!A:A))</f>
        <v>JPN</v>
      </c>
      <c r="B111" t="s">
        <v>295</v>
      </c>
      <c r="C111" t="s">
        <v>295</v>
      </c>
      <c r="D111" s="30">
        <v>1.66</v>
      </c>
      <c r="E111" s="30">
        <v>0.23</v>
      </c>
      <c r="F111" t="s">
        <v>772</v>
      </c>
      <c r="G111" s="29">
        <f t="shared" si="3"/>
        <v>1.7659574468085106</v>
      </c>
    </row>
    <row r="112" spans="1:7" x14ac:dyDescent="0.2">
      <c r="A112" t="e">
        <f>_xlfn.IFNA(_xlfn.XLOOKUP(B112,'[1]WB Country Info'!B:B,'[1]WB Country Info'!A:A),_xlfn.XLOOKUP(C112,'[1]WB Country Info'!B:B,'[1]WB Country Info'!A:A))</f>
        <v>#N/A</v>
      </c>
      <c r="B112" t="s">
        <v>797</v>
      </c>
      <c r="C112">
        <v>0</v>
      </c>
      <c r="D112" s="30">
        <v>2.5</v>
      </c>
      <c r="E112" s="30">
        <v>0.28000000000000003</v>
      </c>
      <c r="F112" t="s">
        <v>774</v>
      </c>
      <c r="G112" s="29">
        <f t="shared" si="3"/>
        <v>2.6595744680851063</v>
      </c>
    </row>
    <row r="113" spans="1:7" x14ac:dyDescent="0.2">
      <c r="A113" t="str">
        <f>_xlfn.IFNA(_xlfn.XLOOKUP(B113,'[1]WB Country Info'!B:B,'[1]WB Country Info'!A:A),_xlfn.XLOOKUP(C113,'[1]WB Country Info'!B:B,'[1]WB Country Info'!A:A))</f>
        <v>JOR</v>
      </c>
      <c r="B113" t="s">
        <v>297</v>
      </c>
      <c r="C113" t="s">
        <v>297</v>
      </c>
      <c r="D113" s="30">
        <v>2.1</v>
      </c>
      <c r="E113" s="30">
        <v>0.28999999999999998</v>
      </c>
      <c r="F113" t="s">
        <v>772</v>
      </c>
      <c r="G113" s="29">
        <f t="shared" si="3"/>
        <v>2.2340425531914896</v>
      </c>
    </row>
    <row r="114" spans="1:7" x14ac:dyDescent="0.2">
      <c r="A114" t="str">
        <f>_xlfn.IFNA(_xlfn.XLOOKUP(B114,'[1]WB Country Info'!B:B,'[1]WB Country Info'!A:A),_xlfn.XLOOKUP(C114,'[1]WB Country Info'!B:B,'[1]WB Country Info'!A:A))</f>
        <v>KAZ</v>
      </c>
      <c r="B114" t="s">
        <v>293</v>
      </c>
      <c r="C114" t="s">
        <v>293</v>
      </c>
      <c r="D114" s="30">
        <v>2.48</v>
      </c>
      <c r="E114" s="30">
        <v>0.26</v>
      </c>
      <c r="F114" t="s">
        <v>772</v>
      </c>
      <c r="G114" s="29">
        <f t="shared" si="3"/>
        <v>2.6382978723404258</v>
      </c>
    </row>
    <row r="115" spans="1:7" x14ac:dyDescent="0.2">
      <c r="A115" t="str">
        <f>_xlfn.IFNA(_xlfn.XLOOKUP(B115,'[1]WB Country Info'!B:B,'[1]WB Country Info'!A:A),_xlfn.XLOOKUP(C115,'[1]WB Country Info'!B:B,'[1]WB Country Info'!A:A))</f>
        <v>KEN</v>
      </c>
      <c r="B115" t="s">
        <v>291</v>
      </c>
      <c r="C115" t="s">
        <v>291</v>
      </c>
      <c r="D115" s="30">
        <v>1.86</v>
      </c>
      <c r="E115" s="30">
        <v>0.2</v>
      </c>
      <c r="F115" t="s">
        <v>775</v>
      </c>
      <c r="G115" s="29">
        <f t="shared" si="3"/>
        <v>1.9787234042553195</v>
      </c>
    </row>
    <row r="116" spans="1:7" x14ac:dyDescent="0.2">
      <c r="A116" t="e">
        <f>_xlfn.IFNA(_xlfn.XLOOKUP(B116,'[1]WB Country Info'!B:B,'[1]WB Country Info'!A:A),_xlfn.XLOOKUP(C116,'[1]WB Country Info'!B:B,'[1]WB Country Info'!A:A))</f>
        <v>#N/A</v>
      </c>
      <c r="B116" t="s">
        <v>798</v>
      </c>
      <c r="C116">
        <v>0</v>
      </c>
      <c r="D116" s="30">
        <v>1.71</v>
      </c>
      <c r="E116" s="30">
        <v>0.84</v>
      </c>
      <c r="F116">
        <v>0</v>
      </c>
      <c r="G116" s="29">
        <f t="shared" si="3"/>
        <v>1.8191489361702129</v>
      </c>
    </row>
    <row r="117" spans="1:7" x14ac:dyDescent="0.2">
      <c r="A117" t="str">
        <f>_xlfn.IFNA(_xlfn.XLOOKUP(B117,'[1]WB Country Info'!B:B,'[1]WB Country Info'!A:A),_xlfn.XLOOKUP(C117,'[1]WB Country Info'!B:B,'[1]WB Country Info'!A:A))</f>
        <v>KIR</v>
      </c>
      <c r="B117" t="s">
        <v>285</v>
      </c>
      <c r="C117" t="s">
        <v>285</v>
      </c>
      <c r="D117" s="30">
        <v>1.73</v>
      </c>
      <c r="E117" s="30">
        <v>0.94</v>
      </c>
      <c r="F117">
        <v>0</v>
      </c>
      <c r="G117" s="29">
        <f t="shared" si="3"/>
        <v>1.8404255319148937</v>
      </c>
    </row>
    <row r="118" spans="1:7" x14ac:dyDescent="0.2">
      <c r="A118" t="str">
        <f>_xlfn.IFNA(_xlfn.XLOOKUP(B118,'[1]WB Country Info'!B:B,'[1]WB Country Info'!A:A),_xlfn.XLOOKUP(C118,'[1]WB Country Info'!B:B,'[1]WB Country Info'!A:A))</f>
        <v>KWT</v>
      </c>
      <c r="B118" t="s">
        <v>279</v>
      </c>
      <c r="C118" t="s">
        <v>279</v>
      </c>
      <c r="D118" s="30">
        <v>2.86</v>
      </c>
      <c r="E118" s="30">
        <v>0.65</v>
      </c>
      <c r="F118" t="s">
        <v>772</v>
      </c>
      <c r="G118" s="29">
        <f t="shared" si="3"/>
        <v>3.0425531914893615</v>
      </c>
    </row>
    <row r="119" spans="1:7" x14ac:dyDescent="0.2">
      <c r="A119" t="str">
        <f>_xlfn.IFNA(_xlfn.XLOOKUP(B119,'[1]WB Country Info'!B:B,'[1]WB Country Info'!A:A),_xlfn.XLOOKUP(C119,'[1]WB Country Info'!B:B,'[1]WB Country Info'!A:A))</f>
        <v>KGZ</v>
      </c>
      <c r="B119" t="s">
        <v>733</v>
      </c>
      <c r="C119" t="s">
        <v>289</v>
      </c>
      <c r="D119" s="30">
        <v>2.4700000000000002</v>
      </c>
      <c r="E119" s="30">
        <v>0.24</v>
      </c>
      <c r="F119" t="s">
        <v>772</v>
      </c>
      <c r="G119" s="29">
        <f t="shared" si="3"/>
        <v>2.6276595744680855</v>
      </c>
    </row>
    <row r="120" spans="1:7" x14ac:dyDescent="0.2">
      <c r="A120" t="str">
        <f>_xlfn.IFNA(_xlfn.XLOOKUP(B120,'[1]WB Country Info'!B:B,'[1]WB Country Info'!A:A),_xlfn.XLOOKUP(C120,'[1]WB Country Info'!B:B,'[1]WB Country Info'!A:A))</f>
        <v>LAO</v>
      </c>
      <c r="B120" t="s">
        <v>737</v>
      </c>
      <c r="C120" t="s">
        <v>275</v>
      </c>
      <c r="D120" s="30">
        <v>0.96</v>
      </c>
      <c r="E120" s="30">
        <v>0.28000000000000003</v>
      </c>
      <c r="F120" t="s">
        <v>772</v>
      </c>
      <c r="G120" s="29">
        <f t="shared" si="3"/>
        <v>1.0212765957446808</v>
      </c>
    </row>
    <row r="121" spans="1:7" x14ac:dyDescent="0.2">
      <c r="A121" t="str">
        <f>_xlfn.IFNA(_xlfn.XLOOKUP(B121,'[1]WB Country Info'!B:B,'[1]WB Country Info'!A:A),_xlfn.XLOOKUP(C121,'[1]WB Country Info'!B:B,'[1]WB Country Info'!A:A))</f>
        <v>LVA</v>
      </c>
      <c r="B121" t="s">
        <v>243</v>
      </c>
      <c r="C121" t="s">
        <v>243</v>
      </c>
      <c r="D121" s="30">
        <v>3.05</v>
      </c>
      <c r="E121" s="30">
        <v>0.26</v>
      </c>
      <c r="F121" t="s">
        <v>774</v>
      </c>
      <c r="G121" s="29">
        <f t="shared" si="3"/>
        <v>3.2446808510638299</v>
      </c>
    </row>
    <row r="122" spans="1:7" x14ac:dyDescent="0.2">
      <c r="A122" t="str">
        <f>_xlfn.IFNA(_xlfn.XLOOKUP(B122,'[1]WB Country Info'!B:B,'[1]WB Country Info'!A:A),_xlfn.XLOOKUP(C122,'[1]WB Country Info'!B:B,'[1]WB Country Info'!A:A))</f>
        <v>LBN</v>
      </c>
      <c r="B122" t="s">
        <v>273</v>
      </c>
      <c r="C122" t="s">
        <v>273</v>
      </c>
      <c r="D122" s="30">
        <v>1.97</v>
      </c>
      <c r="E122" s="30">
        <v>0.19</v>
      </c>
      <c r="F122" t="s">
        <v>772</v>
      </c>
      <c r="G122" s="29">
        <f t="shared" si="3"/>
        <v>2.0957446808510638</v>
      </c>
    </row>
    <row r="123" spans="1:7" x14ac:dyDescent="0.2">
      <c r="A123" t="str">
        <f>_xlfn.IFNA(_xlfn.XLOOKUP(B123,'[1]WB Country Info'!B:B,'[1]WB Country Info'!A:A),_xlfn.XLOOKUP(C123,'[1]WB Country Info'!B:B,'[1]WB Country Info'!A:A))</f>
        <v>LSO</v>
      </c>
      <c r="B123" t="s">
        <v>251</v>
      </c>
      <c r="C123" t="s">
        <v>251</v>
      </c>
      <c r="D123" s="30">
        <v>1.17</v>
      </c>
      <c r="E123" s="30">
        <v>0.38</v>
      </c>
      <c r="F123" t="s">
        <v>775</v>
      </c>
      <c r="G123" s="29">
        <f t="shared" si="3"/>
        <v>1.2446808510638299</v>
      </c>
    </row>
    <row r="124" spans="1:7" x14ac:dyDescent="0.2">
      <c r="A124" t="str">
        <f>_xlfn.IFNA(_xlfn.XLOOKUP(B124,'[1]WB Country Info'!B:B,'[1]WB Country Info'!A:A),_xlfn.XLOOKUP(C124,'[1]WB Country Info'!B:B,'[1]WB Country Info'!A:A))</f>
        <v>LBR</v>
      </c>
      <c r="B124" t="s">
        <v>271</v>
      </c>
      <c r="C124" t="s">
        <v>271</v>
      </c>
      <c r="D124" s="30">
        <v>1.81</v>
      </c>
      <c r="E124" s="30">
        <v>0.31</v>
      </c>
      <c r="F124" t="s">
        <v>775</v>
      </c>
      <c r="G124" s="29">
        <f t="shared" si="3"/>
        <v>1.9255319148936172</v>
      </c>
    </row>
    <row r="125" spans="1:7" x14ac:dyDescent="0.2">
      <c r="A125" t="str">
        <f>_xlfn.IFNA(_xlfn.XLOOKUP(B125,'[1]WB Country Info'!B:B,'[1]WB Country Info'!A:A),_xlfn.XLOOKUP(C125,'[1]WB Country Info'!B:B,'[1]WB Country Info'!A:A))</f>
        <v>LBY</v>
      </c>
      <c r="B125" t="s">
        <v>269</v>
      </c>
      <c r="C125" t="s">
        <v>269</v>
      </c>
      <c r="D125" s="30">
        <v>2.54</v>
      </c>
      <c r="E125" s="30">
        <v>0.63</v>
      </c>
      <c r="F125" t="s">
        <v>775</v>
      </c>
      <c r="G125" s="29">
        <f t="shared" si="3"/>
        <v>2.7021276595744683</v>
      </c>
    </row>
    <row r="126" spans="1:7" x14ac:dyDescent="0.2">
      <c r="A126" t="str">
        <f>_xlfn.IFNA(_xlfn.XLOOKUP(B126,'[1]WB Country Info'!B:B,'[1]WB Country Info'!A:A),_xlfn.XLOOKUP(C126,'[1]WB Country Info'!B:B,'[1]WB Country Info'!A:A))</f>
        <v>LIE</v>
      </c>
      <c r="B126" t="s">
        <v>259</v>
      </c>
      <c r="C126" t="s">
        <v>259</v>
      </c>
      <c r="D126" s="30">
        <v>2.83</v>
      </c>
      <c r="E126" s="30">
        <v>0.31</v>
      </c>
      <c r="F126" t="s">
        <v>774</v>
      </c>
      <c r="G126" s="29">
        <f t="shared" si="3"/>
        <v>3.0106382978723407</v>
      </c>
    </row>
    <row r="127" spans="1:7" x14ac:dyDescent="0.2">
      <c r="A127" t="str">
        <f>_xlfn.IFNA(_xlfn.XLOOKUP(B127,'[1]WB Country Info'!B:B,'[1]WB Country Info'!A:A),_xlfn.XLOOKUP(C127,'[1]WB Country Info'!B:B,'[1]WB Country Info'!A:A))</f>
        <v>LTU</v>
      </c>
      <c r="B127" t="s">
        <v>247</v>
      </c>
      <c r="C127" t="s">
        <v>247</v>
      </c>
      <c r="D127" s="30">
        <v>2.98</v>
      </c>
      <c r="E127" s="30">
        <v>0.23</v>
      </c>
      <c r="F127" t="s">
        <v>774</v>
      </c>
      <c r="G127" s="29">
        <f t="shared" si="3"/>
        <v>3.1702127659574471</v>
      </c>
    </row>
    <row r="128" spans="1:7" x14ac:dyDescent="0.2">
      <c r="A128" t="str">
        <f>_xlfn.IFNA(_xlfn.XLOOKUP(B128,'[1]WB Country Info'!B:B,'[1]WB Country Info'!A:A),_xlfn.XLOOKUP(C128,'[1]WB Country Info'!B:B,'[1]WB Country Info'!A:A))</f>
        <v>LUX</v>
      </c>
      <c r="B128" t="s">
        <v>245</v>
      </c>
      <c r="C128" t="s">
        <v>245</v>
      </c>
      <c r="D128" s="30">
        <v>2.83</v>
      </c>
      <c r="E128" s="30">
        <v>0.19</v>
      </c>
      <c r="F128" t="s">
        <v>774</v>
      </c>
      <c r="G128" s="29">
        <f t="shared" si="3"/>
        <v>3.0106382978723407</v>
      </c>
    </row>
    <row r="129" spans="1:7" x14ac:dyDescent="0.2">
      <c r="A129" t="e">
        <f>_xlfn.IFNA(_xlfn.XLOOKUP(B129,'[1]WB Country Info'!B:B,'[1]WB Country Info'!A:A),_xlfn.XLOOKUP(C129,'[1]WB Country Info'!B:B,'[1]WB Country Info'!A:A))</f>
        <v>#N/A</v>
      </c>
      <c r="B129" t="s">
        <v>799</v>
      </c>
      <c r="C129">
        <v>0</v>
      </c>
      <c r="D129" s="30">
        <v>0.79</v>
      </c>
      <c r="E129" s="30">
        <v>0.28999999999999998</v>
      </c>
      <c r="F129" t="s">
        <v>772</v>
      </c>
      <c r="G129" s="29">
        <f t="shared" si="3"/>
        <v>0.84042553191489366</v>
      </c>
    </row>
    <row r="130" spans="1:7" x14ac:dyDescent="0.2">
      <c r="A130" t="e">
        <f>_xlfn.IFNA(_xlfn.XLOOKUP(B130,'[1]WB Country Info'!B:B,'[1]WB Country Info'!A:A),_xlfn.XLOOKUP(C130,'[1]WB Country Info'!B:B,'[1]WB Country Info'!A:A))</f>
        <v>#N/A</v>
      </c>
      <c r="B130" t="s">
        <v>732</v>
      </c>
      <c r="C130">
        <v>0</v>
      </c>
      <c r="D130" s="30">
        <v>2.0299999999999998</v>
      </c>
      <c r="E130" s="30">
        <v>0.3</v>
      </c>
      <c r="F130" t="s">
        <v>774</v>
      </c>
      <c r="G130" s="29">
        <f t="shared" ref="G130:G193" si="4">D130/$I$2</f>
        <v>2.1595744680851063</v>
      </c>
    </row>
    <row r="131" spans="1:7" x14ac:dyDescent="0.2">
      <c r="A131" t="str">
        <f>_xlfn.IFNA(_xlfn.XLOOKUP(B131,'[1]WB Country Info'!B:B,'[1]WB Country Info'!A:A),_xlfn.XLOOKUP(C131,'[1]WB Country Info'!B:B,'[1]WB Country Info'!A:A))</f>
        <v>MDG</v>
      </c>
      <c r="B131" t="s">
        <v>231</v>
      </c>
      <c r="C131" t="s">
        <v>231</v>
      </c>
      <c r="D131" s="30">
        <v>1.93</v>
      </c>
      <c r="E131" s="30">
        <v>0.35</v>
      </c>
      <c r="F131" t="s">
        <v>775</v>
      </c>
      <c r="G131" s="29">
        <f t="shared" si="4"/>
        <v>2.0531914893617023</v>
      </c>
    </row>
    <row r="132" spans="1:7" x14ac:dyDescent="0.2">
      <c r="A132" t="str">
        <f>_xlfn.IFNA(_xlfn.XLOOKUP(B132,'[1]WB Country Info'!B:B,'[1]WB Country Info'!A:A),_xlfn.XLOOKUP(C132,'[1]WB Country Info'!B:B,'[1]WB Country Info'!A:A))</f>
        <v>MWI</v>
      </c>
      <c r="B132" t="s">
        <v>197</v>
      </c>
      <c r="C132" t="s">
        <v>197</v>
      </c>
      <c r="D132" s="30">
        <v>1.94</v>
      </c>
      <c r="E132" s="30">
        <v>0.33</v>
      </c>
      <c r="F132" t="s">
        <v>775</v>
      </c>
      <c r="G132" s="29">
        <f t="shared" si="4"/>
        <v>2.0638297872340425</v>
      </c>
    </row>
    <row r="133" spans="1:7" x14ac:dyDescent="0.2">
      <c r="A133" t="str">
        <f>_xlfn.IFNA(_xlfn.XLOOKUP(B133,'[1]WB Country Info'!B:B,'[1]WB Country Info'!A:A),_xlfn.XLOOKUP(C133,'[1]WB Country Info'!B:B,'[1]WB Country Info'!A:A))</f>
        <v>MYS</v>
      </c>
      <c r="B133" t="s">
        <v>195</v>
      </c>
      <c r="C133" t="s">
        <v>195</v>
      </c>
      <c r="D133" s="30">
        <v>1.27</v>
      </c>
      <c r="E133" s="30">
        <v>0.15</v>
      </c>
      <c r="F133" t="s">
        <v>772</v>
      </c>
      <c r="G133" s="29">
        <f t="shared" si="4"/>
        <v>1.3510638297872342</v>
      </c>
    </row>
    <row r="134" spans="1:7" x14ac:dyDescent="0.2">
      <c r="A134" t="str">
        <f>_xlfn.IFNA(_xlfn.XLOOKUP(B134,'[1]WB Country Info'!B:B,'[1]WB Country Info'!A:A),_xlfn.XLOOKUP(C134,'[1]WB Country Info'!B:B,'[1]WB Country Info'!A:A))</f>
        <v>MLI</v>
      </c>
      <c r="B134" t="s">
        <v>217</v>
      </c>
      <c r="C134" t="s">
        <v>217</v>
      </c>
      <c r="D134" s="30">
        <v>1.94</v>
      </c>
      <c r="E134" s="30">
        <v>0.45</v>
      </c>
      <c r="F134" t="s">
        <v>775</v>
      </c>
      <c r="G134" s="29">
        <f t="shared" si="4"/>
        <v>2.0638297872340425</v>
      </c>
    </row>
    <row r="135" spans="1:7" x14ac:dyDescent="0.2">
      <c r="A135" t="str">
        <f>_xlfn.IFNA(_xlfn.XLOOKUP(B135,'[1]WB Country Info'!B:B,'[1]WB Country Info'!A:A),_xlfn.XLOOKUP(C135,'[1]WB Country Info'!B:B,'[1]WB Country Info'!A:A))</f>
        <v>MLT</v>
      </c>
      <c r="B135" t="s">
        <v>215</v>
      </c>
      <c r="C135" t="s">
        <v>215</v>
      </c>
      <c r="D135" s="30">
        <v>2.74</v>
      </c>
      <c r="E135" s="30">
        <v>0.41</v>
      </c>
      <c r="F135">
        <v>0</v>
      </c>
      <c r="G135" s="29">
        <f t="shared" si="4"/>
        <v>2.9148936170212769</v>
      </c>
    </row>
    <row r="136" spans="1:7" x14ac:dyDescent="0.2">
      <c r="A136" t="e">
        <f>_xlfn.IFNA(_xlfn.XLOOKUP(B136,'[1]WB Country Info'!B:B,'[1]WB Country Info'!A:A),_xlfn.XLOOKUP(C136,'[1]WB Country Info'!B:B,'[1]WB Country Info'!A:A))</f>
        <v>#N/A</v>
      </c>
      <c r="B136" t="s">
        <v>800</v>
      </c>
      <c r="C136">
        <v>0</v>
      </c>
      <c r="D136" s="30">
        <v>1.75</v>
      </c>
      <c r="E136" s="30">
        <v>0.31</v>
      </c>
      <c r="F136" t="s">
        <v>193</v>
      </c>
      <c r="G136" s="29">
        <f t="shared" si="4"/>
        <v>1.8617021276595747</v>
      </c>
    </row>
    <row r="137" spans="1:7" x14ac:dyDescent="0.2">
      <c r="A137" t="str">
        <f>_xlfn.IFNA(_xlfn.XLOOKUP(B137,'[1]WB Country Info'!B:B,'[1]WB Country Info'!A:A),_xlfn.XLOOKUP(C137,'[1]WB Country Info'!B:B,'[1]WB Country Info'!A:A))</f>
        <v>MRT</v>
      </c>
      <c r="B137" t="s">
        <v>201</v>
      </c>
      <c r="C137" t="s">
        <v>201</v>
      </c>
      <c r="D137" s="30">
        <v>2.2799999999999998</v>
      </c>
      <c r="E137" s="30">
        <v>0.63</v>
      </c>
      <c r="F137" t="s">
        <v>775</v>
      </c>
      <c r="G137" s="29">
        <f t="shared" si="4"/>
        <v>2.4255319148936167</v>
      </c>
    </row>
    <row r="138" spans="1:7" x14ac:dyDescent="0.2">
      <c r="A138" t="str">
        <f>_xlfn.IFNA(_xlfn.XLOOKUP(B138,'[1]WB Country Info'!B:B,'[1]WB Country Info'!A:A),_xlfn.XLOOKUP(C138,'[1]WB Country Info'!B:B,'[1]WB Country Info'!A:A))</f>
        <v>MUS</v>
      </c>
      <c r="B138" t="s">
        <v>199</v>
      </c>
      <c r="C138" t="s">
        <v>199</v>
      </c>
      <c r="D138" s="30">
        <v>2.0299999999999998</v>
      </c>
      <c r="E138" s="30">
        <v>0.27</v>
      </c>
      <c r="F138" t="s">
        <v>775</v>
      </c>
      <c r="G138" s="29">
        <f t="shared" si="4"/>
        <v>2.1595744680851063</v>
      </c>
    </row>
    <row r="139" spans="1:7" x14ac:dyDescent="0.2">
      <c r="A139" t="e">
        <f>_xlfn.IFNA(_xlfn.XLOOKUP(B139,'[1]WB Country Info'!B:B,'[1]WB Country Info'!A:A),_xlfn.XLOOKUP(C139,'[1]WB Country Info'!B:B,'[1]WB Country Info'!A:A))</f>
        <v>#N/A</v>
      </c>
      <c r="B139" t="s">
        <v>801</v>
      </c>
      <c r="C139">
        <v>0</v>
      </c>
      <c r="D139" s="30">
        <v>1.89</v>
      </c>
      <c r="E139" s="30">
        <v>0.34</v>
      </c>
      <c r="F139">
        <v>0</v>
      </c>
      <c r="G139" s="29">
        <f t="shared" si="4"/>
        <v>2.0106382978723403</v>
      </c>
    </row>
    <row r="140" spans="1:7" x14ac:dyDescent="0.2">
      <c r="A140" t="str">
        <f>_xlfn.IFNA(_xlfn.XLOOKUP(B140,'[1]WB Country Info'!B:B,'[1]WB Country Info'!A:A),_xlfn.XLOOKUP(C140,'[1]WB Country Info'!B:B,'[1]WB Country Info'!A:A))</f>
        <v>MEX</v>
      </c>
      <c r="B140" t="s">
        <v>225</v>
      </c>
      <c r="C140" t="s">
        <v>225</v>
      </c>
      <c r="D140" s="30">
        <v>1.58</v>
      </c>
      <c r="E140" s="30">
        <v>0.28999999999999998</v>
      </c>
      <c r="F140" t="s">
        <v>193</v>
      </c>
      <c r="G140" s="29">
        <f t="shared" si="4"/>
        <v>1.6808510638297873</v>
      </c>
    </row>
    <row r="141" spans="1:7" x14ac:dyDescent="0.2">
      <c r="A141" t="str">
        <f>_xlfn.IFNA(_xlfn.XLOOKUP(B141,'[1]WB Country Info'!B:B,'[1]WB Country Info'!A:A),_xlfn.XLOOKUP(C141,'[1]WB Country Info'!B:B,'[1]WB Country Info'!A:A))</f>
        <v>MDA</v>
      </c>
      <c r="B141" t="s">
        <v>233</v>
      </c>
      <c r="C141" t="s">
        <v>233</v>
      </c>
      <c r="D141" s="30">
        <v>2.38</v>
      </c>
      <c r="E141" s="30">
        <v>0.23</v>
      </c>
      <c r="F141" t="s">
        <v>774</v>
      </c>
      <c r="G141" s="29">
        <f t="shared" si="4"/>
        <v>2.5319148936170213</v>
      </c>
    </row>
    <row r="142" spans="1:7" x14ac:dyDescent="0.2">
      <c r="A142" t="str">
        <f>_xlfn.IFNA(_xlfn.XLOOKUP(B142,'[1]WB Country Info'!B:B,'[1]WB Country Info'!A:A),_xlfn.XLOOKUP(C142,'[1]WB Country Info'!B:B,'[1]WB Country Info'!A:A))</f>
        <v>MCO</v>
      </c>
      <c r="B142" t="s">
        <v>235</v>
      </c>
      <c r="C142" t="s">
        <v>235</v>
      </c>
      <c r="D142" s="30">
        <v>2.76</v>
      </c>
      <c r="E142" s="30">
        <v>0.3</v>
      </c>
      <c r="F142" t="s">
        <v>774</v>
      </c>
      <c r="G142" s="29">
        <f t="shared" si="4"/>
        <v>2.9361702127659575</v>
      </c>
    </row>
    <row r="143" spans="1:7" x14ac:dyDescent="0.2">
      <c r="A143" t="str">
        <f>_xlfn.IFNA(_xlfn.XLOOKUP(B143,'[1]WB Country Info'!B:B,'[1]WB Country Info'!A:A),_xlfn.XLOOKUP(C143,'[1]WB Country Info'!B:B,'[1]WB Country Info'!A:A))</f>
        <v>MNG</v>
      </c>
      <c r="B143" t="s">
        <v>207</v>
      </c>
      <c r="C143" t="s">
        <v>207</v>
      </c>
      <c r="D143" s="30">
        <v>2.92</v>
      </c>
      <c r="E143" s="30">
        <v>0.35</v>
      </c>
      <c r="F143" t="s">
        <v>772</v>
      </c>
      <c r="G143" s="29">
        <f t="shared" si="4"/>
        <v>3.1063829787234045</v>
      </c>
    </row>
    <row r="144" spans="1:7" x14ac:dyDescent="0.2">
      <c r="A144" t="str">
        <f>_xlfn.IFNA(_xlfn.XLOOKUP(B144,'[1]WB Country Info'!B:B,'[1]WB Country Info'!A:A),_xlfn.XLOOKUP(C144,'[1]WB Country Info'!B:B,'[1]WB Country Info'!A:A))</f>
        <v>MNE</v>
      </c>
      <c r="B144" t="s">
        <v>209</v>
      </c>
      <c r="C144" t="s">
        <v>209</v>
      </c>
      <c r="D144" s="30">
        <v>2.14</v>
      </c>
      <c r="E144" s="30">
        <v>0.25</v>
      </c>
      <c r="F144" t="s">
        <v>774</v>
      </c>
      <c r="G144" s="29">
        <f t="shared" si="4"/>
        <v>2.2765957446808511</v>
      </c>
    </row>
    <row r="145" spans="1:7" x14ac:dyDescent="0.2">
      <c r="A145" t="e">
        <f>_xlfn.IFNA(_xlfn.XLOOKUP(B145,'[1]WB Country Info'!B:B,'[1]WB Country Info'!A:A),_xlfn.XLOOKUP(C145,'[1]WB Country Info'!B:B,'[1]WB Country Info'!A:A))</f>
        <v>#N/A</v>
      </c>
      <c r="B145" t="s">
        <v>802</v>
      </c>
      <c r="C145">
        <v>0</v>
      </c>
      <c r="D145" s="30">
        <v>1.85</v>
      </c>
      <c r="E145" s="30">
        <v>0.28000000000000003</v>
      </c>
      <c r="F145">
        <v>0</v>
      </c>
      <c r="G145" s="29">
        <f t="shared" si="4"/>
        <v>1.968085106382979</v>
      </c>
    </row>
    <row r="146" spans="1:7" x14ac:dyDescent="0.2">
      <c r="A146" t="str">
        <f>_xlfn.IFNA(_xlfn.XLOOKUP(B146,'[1]WB Country Info'!B:B,'[1]WB Country Info'!A:A),_xlfn.XLOOKUP(C146,'[1]WB Country Info'!B:B,'[1]WB Country Info'!A:A))</f>
        <v>MAR</v>
      </c>
      <c r="B146" t="s">
        <v>237</v>
      </c>
      <c r="C146" t="s">
        <v>237</v>
      </c>
      <c r="D146" s="30">
        <v>2.71</v>
      </c>
      <c r="E146" s="30">
        <v>0.23</v>
      </c>
      <c r="F146" t="s">
        <v>775</v>
      </c>
      <c r="G146" s="29">
        <f t="shared" si="4"/>
        <v>2.8829787234042556</v>
      </c>
    </row>
    <row r="147" spans="1:7" x14ac:dyDescent="0.2">
      <c r="A147" t="str">
        <f>_xlfn.IFNA(_xlfn.XLOOKUP(B147,'[1]WB Country Info'!B:B,'[1]WB Country Info'!A:A),_xlfn.XLOOKUP(C147,'[1]WB Country Info'!B:B,'[1]WB Country Info'!A:A))</f>
        <v>MOZ</v>
      </c>
      <c r="B147" t="s">
        <v>203</v>
      </c>
      <c r="C147" t="s">
        <v>203</v>
      </c>
      <c r="D147" s="30">
        <v>1.73</v>
      </c>
      <c r="E147" s="30">
        <v>0.23</v>
      </c>
      <c r="F147" t="s">
        <v>775</v>
      </c>
      <c r="G147" s="29">
        <f t="shared" si="4"/>
        <v>1.8404255319148937</v>
      </c>
    </row>
    <row r="148" spans="1:7" x14ac:dyDescent="0.2">
      <c r="A148" t="str">
        <f>_xlfn.IFNA(_xlfn.XLOOKUP(B148,'[1]WB Country Info'!B:B,'[1]WB Country Info'!A:A),_xlfn.XLOOKUP(C148,'[1]WB Country Info'!B:B,'[1]WB Country Info'!A:A))</f>
        <v>NAM</v>
      </c>
      <c r="B148" t="s">
        <v>191</v>
      </c>
      <c r="C148" t="s">
        <v>191</v>
      </c>
      <c r="D148" s="30">
        <v>1.51</v>
      </c>
      <c r="E148" s="30">
        <v>0.72</v>
      </c>
      <c r="F148" t="s">
        <v>775</v>
      </c>
      <c r="G148" s="29">
        <f t="shared" si="4"/>
        <v>1.6063829787234043</v>
      </c>
    </row>
    <row r="149" spans="1:7" x14ac:dyDescent="0.2">
      <c r="A149" t="str">
        <f>_xlfn.IFNA(_xlfn.XLOOKUP(B149,'[1]WB Country Info'!B:B,'[1]WB Country Info'!A:A),_xlfn.XLOOKUP(C149,'[1]WB Country Info'!B:B,'[1]WB Country Info'!A:A))</f>
        <v>NPL</v>
      </c>
      <c r="B149" t="s">
        <v>177</v>
      </c>
      <c r="C149" t="s">
        <v>177</v>
      </c>
      <c r="D149" s="30">
        <v>1.65</v>
      </c>
      <c r="E149" s="30">
        <v>0.34</v>
      </c>
      <c r="F149" t="s">
        <v>772</v>
      </c>
      <c r="G149" s="29">
        <f t="shared" si="4"/>
        <v>1.7553191489361701</v>
      </c>
    </row>
    <row r="150" spans="1:7" x14ac:dyDescent="0.2">
      <c r="A150" t="str">
        <f>_xlfn.IFNA(_xlfn.XLOOKUP(B150,'[1]WB Country Info'!B:B,'[1]WB Country Info'!A:A),_xlfn.XLOOKUP(C150,'[1]WB Country Info'!B:B,'[1]WB Country Info'!A:A))</f>
        <v>NLD</v>
      </c>
      <c r="B150" t="s">
        <v>181</v>
      </c>
      <c r="C150" t="s">
        <v>181</v>
      </c>
      <c r="D150" s="30">
        <v>2.89</v>
      </c>
      <c r="E150" s="30">
        <v>0.21</v>
      </c>
      <c r="F150" t="s">
        <v>774</v>
      </c>
      <c r="G150" s="29">
        <f t="shared" si="4"/>
        <v>3.0744680851063833</v>
      </c>
    </row>
    <row r="151" spans="1:7" x14ac:dyDescent="0.2">
      <c r="A151" t="str">
        <f>_xlfn.IFNA(_xlfn.XLOOKUP(B151,'[1]WB Country Info'!B:B,'[1]WB Country Info'!A:A),_xlfn.XLOOKUP(C151,'[1]WB Country Info'!B:B,'[1]WB Country Info'!A:A))</f>
        <v>NCL</v>
      </c>
      <c r="B151" t="s">
        <v>189</v>
      </c>
      <c r="C151" t="s">
        <v>189</v>
      </c>
      <c r="D151" s="30">
        <v>1.81</v>
      </c>
      <c r="E151" s="30">
        <v>0.35</v>
      </c>
      <c r="F151" t="s">
        <v>779</v>
      </c>
      <c r="G151" s="29">
        <f t="shared" si="4"/>
        <v>1.9255319148936172</v>
      </c>
    </row>
    <row r="152" spans="1:7" x14ac:dyDescent="0.2">
      <c r="A152" t="str">
        <f>_xlfn.IFNA(_xlfn.XLOOKUP(B152,'[1]WB Country Info'!B:B,'[1]WB Country Info'!A:A),_xlfn.XLOOKUP(C152,'[1]WB Country Info'!B:B,'[1]WB Country Info'!A:A))</f>
        <v>NZL</v>
      </c>
      <c r="B152" t="s">
        <v>173</v>
      </c>
      <c r="C152" t="s">
        <v>173</v>
      </c>
      <c r="D152" s="30">
        <v>0.97</v>
      </c>
      <c r="E152" s="30">
        <v>0.24</v>
      </c>
      <c r="F152" t="s">
        <v>779</v>
      </c>
      <c r="G152" s="29">
        <f t="shared" si="4"/>
        <v>1.0319148936170213</v>
      </c>
    </row>
    <row r="153" spans="1:7" x14ac:dyDescent="0.2">
      <c r="A153" t="str">
        <f>_xlfn.IFNA(_xlfn.XLOOKUP(B153,'[1]WB Country Info'!B:B,'[1]WB Country Info'!A:A),_xlfn.XLOOKUP(C153,'[1]WB Country Info'!B:B,'[1]WB Country Info'!A:A))</f>
        <v>NIC</v>
      </c>
      <c r="B153" t="s">
        <v>183</v>
      </c>
      <c r="C153" t="s">
        <v>183</v>
      </c>
      <c r="D153" s="30">
        <v>1.55</v>
      </c>
      <c r="E153" s="30">
        <v>0.39</v>
      </c>
      <c r="F153" t="s">
        <v>193</v>
      </c>
      <c r="G153" s="29">
        <f t="shared" si="4"/>
        <v>1.6489361702127661</v>
      </c>
    </row>
    <row r="154" spans="1:7" x14ac:dyDescent="0.2">
      <c r="A154" t="str">
        <f>_xlfn.IFNA(_xlfn.XLOOKUP(B154,'[1]WB Country Info'!B:B,'[1]WB Country Info'!A:A),_xlfn.XLOOKUP(C154,'[1]WB Country Info'!B:B,'[1]WB Country Info'!A:A))</f>
        <v>NER</v>
      </c>
      <c r="B154" t="s">
        <v>187</v>
      </c>
      <c r="C154" t="s">
        <v>187</v>
      </c>
      <c r="D154" s="30">
        <v>2.27</v>
      </c>
      <c r="E154" s="30">
        <v>0.64</v>
      </c>
      <c r="F154" t="s">
        <v>775</v>
      </c>
      <c r="G154" s="29">
        <f t="shared" si="4"/>
        <v>2.4148936170212769</v>
      </c>
    </row>
    <row r="155" spans="1:7" x14ac:dyDescent="0.2">
      <c r="A155" t="str">
        <f>_xlfn.IFNA(_xlfn.XLOOKUP(B155,'[1]WB Country Info'!B:B,'[1]WB Country Info'!A:A),_xlfn.XLOOKUP(C155,'[1]WB Country Info'!B:B,'[1]WB Country Info'!A:A))</f>
        <v>NGA</v>
      </c>
      <c r="B155" t="s">
        <v>185</v>
      </c>
      <c r="C155" t="s">
        <v>185</v>
      </c>
      <c r="D155" s="30">
        <v>1.88</v>
      </c>
      <c r="E155" s="30">
        <v>0.43</v>
      </c>
      <c r="F155" t="s">
        <v>775</v>
      </c>
      <c r="G155" s="29">
        <f t="shared" si="4"/>
        <v>2</v>
      </c>
    </row>
    <row r="156" spans="1:7" x14ac:dyDescent="0.2">
      <c r="A156" t="str">
        <f>_xlfn.IFNA(_xlfn.XLOOKUP(B156,'[1]WB Country Info'!B:B,'[1]WB Country Info'!A:A),_xlfn.XLOOKUP(C156,'[1]WB Country Info'!B:B,'[1]WB Country Info'!A:A))</f>
        <v>NIU</v>
      </c>
      <c r="B156" t="s">
        <v>724</v>
      </c>
      <c r="C156" t="s">
        <v>724</v>
      </c>
      <c r="D156" s="30">
        <v>1.38</v>
      </c>
      <c r="E156" s="30">
        <v>0.56999999999999995</v>
      </c>
      <c r="F156">
        <v>0</v>
      </c>
      <c r="G156" s="29">
        <f t="shared" si="4"/>
        <v>1.4680851063829787</v>
      </c>
    </row>
    <row r="157" spans="1:7" x14ac:dyDescent="0.2">
      <c r="A157" t="str">
        <f>_xlfn.IFNA(_xlfn.XLOOKUP(B157,'[1]WB Country Info'!B:B,'[1]WB Country Info'!A:A),_xlfn.XLOOKUP(C157,'[1]WB Country Info'!B:B,'[1]WB Country Info'!A:A))</f>
        <v>PRK</v>
      </c>
      <c r="B157" t="s">
        <v>739</v>
      </c>
      <c r="C157" t="s">
        <v>147</v>
      </c>
      <c r="D157" s="30">
        <v>2.44</v>
      </c>
      <c r="E157" s="30">
        <v>0.23</v>
      </c>
      <c r="F157" t="s">
        <v>772</v>
      </c>
      <c r="G157" s="29">
        <f t="shared" si="4"/>
        <v>2.5957446808510638</v>
      </c>
    </row>
    <row r="158" spans="1:7" x14ac:dyDescent="0.2">
      <c r="A158" t="str">
        <f>_xlfn.IFNA(_xlfn.XLOOKUP(B158,'[1]WB Country Info'!B:B,'[1]WB Country Info'!A:A),_xlfn.XLOOKUP(C158,'[1]WB Country Info'!B:B,'[1]WB Country Info'!A:A))</f>
        <v>MNP</v>
      </c>
      <c r="B158" t="s">
        <v>205</v>
      </c>
      <c r="C158" t="s">
        <v>205</v>
      </c>
      <c r="D158" s="30">
        <v>1.24</v>
      </c>
      <c r="E158" s="30">
        <v>0.33</v>
      </c>
      <c r="F158">
        <v>0</v>
      </c>
      <c r="G158" s="29">
        <f t="shared" si="4"/>
        <v>1.3191489361702129</v>
      </c>
    </row>
    <row r="159" spans="1:7" x14ac:dyDescent="0.2">
      <c r="A159" t="str">
        <f>_xlfn.IFNA(_xlfn.XLOOKUP(B159,'[1]WB Country Info'!B:B,'[1]WB Country Info'!A:A),_xlfn.XLOOKUP(C159,'[1]WB Country Info'!B:B,'[1]WB Country Info'!A:A))</f>
        <v>NOR</v>
      </c>
      <c r="B159" t="s">
        <v>179</v>
      </c>
      <c r="C159" t="s">
        <v>179</v>
      </c>
      <c r="D159" s="30">
        <v>3.15</v>
      </c>
      <c r="E159" s="30">
        <v>0.37</v>
      </c>
      <c r="F159" t="s">
        <v>774</v>
      </c>
      <c r="G159" s="29">
        <f t="shared" si="4"/>
        <v>3.3510638297872339</v>
      </c>
    </row>
    <row r="160" spans="1:7" x14ac:dyDescent="0.2">
      <c r="A160" t="str">
        <f>_xlfn.IFNA(_xlfn.XLOOKUP(B160,'[1]WB Country Info'!B:B,'[1]WB Country Info'!A:A),_xlfn.XLOOKUP(C160,'[1]WB Country Info'!B:B,'[1]WB Country Info'!A:A))</f>
        <v>OMN</v>
      </c>
      <c r="B160" t="s">
        <v>169</v>
      </c>
      <c r="C160" t="s">
        <v>169</v>
      </c>
      <c r="D160" s="30">
        <v>2.96</v>
      </c>
      <c r="E160" s="30">
        <v>0.52</v>
      </c>
      <c r="F160" t="s">
        <v>772</v>
      </c>
      <c r="G160" s="29">
        <f t="shared" si="4"/>
        <v>3.1489361702127661</v>
      </c>
    </row>
    <row r="161" spans="1:7" x14ac:dyDescent="0.2">
      <c r="A161" t="str">
        <f>_xlfn.IFNA(_xlfn.XLOOKUP(B161,'[1]WB Country Info'!B:B,'[1]WB Country Info'!A:A),_xlfn.XLOOKUP(C161,'[1]WB Country Info'!B:B,'[1]WB Country Info'!A:A))</f>
        <v>PAK</v>
      </c>
      <c r="B161" t="s">
        <v>165</v>
      </c>
      <c r="C161" t="s">
        <v>165</v>
      </c>
      <c r="D161" s="30">
        <v>2.72</v>
      </c>
      <c r="E161" s="30">
        <v>0.28000000000000003</v>
      </c>
      <c r="F161" t="s">
        <v>772</v>
      </c>
      <c r="G161" s="29">
        <f t="shared" si="4"/>
        <v>2.8936170212765959</v>
      </c>
    </row>
    <row r="162" spans="1:7" x14ac:dyDescent="0.2">
      <c r="A162" t="str">
        <f>_xlfn.IFNA(_xlfn.XLOOKUP(B162,'[1]WB Country Info'!B:B,'[1]WB Country Info'!A:A),_xlfn.XLOOKUP(C162,'[1]WB Country Info'!B:B,'[1]WB Country Info'!A:A))</f>
        <v>PLW</v>
      </c>
      <c r="B162" t="s">
        <v>157</v>
      </c>
      <c r="C162" t="s">
        <v>157</v>
      </c>
      <c r="D162" s="30">
        <v>0.91</v>
      </c>
      <c r="E162" s="30">
        <v>0.27</v>
      </c>
      <c r="F162">
        <v>0</v>
      </c>
      <c r="G162" s="29">
        <f t="shared" si="4"/>
        <v>0.96808510638297884</v>
      </c>
    </row>
    <row r="163" spans="1:7" x14ac:dyDescent="0.2">
      <c r="A163" t="e">
        <f>_xlfn.IFNA(_xlfn.XLOOKUP(B163,'[1]WB Country Info'!B:B,'[1]WB Country Info'!A:A),_xlfn.XLOOKUP(C163,'[1]WB Country Info'!B:B,'[1]WB Country Info'!A:A))</f>
        <v>#N/A</v>
      </c>
      <c r="B163" t="s">
        <v>803</v>
      </c>
      <c r="C163">
        <v>0</v>
      </c>
      <c r="D163" s="30">
        <v>1.71</v>
      </c>
      <c r="E163" s="30">
        <v>0.3</v>
      </c>
      <c r="F163">
        <v>0</v>
      </c>
      <c r="G163" s="29">
        <f t="shared" si="4"/>
        <v>1.8191489361702129</v>
      </c>
    </row>
    <row r="164" spans="1:7" x14ac:dyDescent="0.2">
      <c r="A164" t="e">
        <f>_xlfn.IFNA(_xlfn.XLOOKUP(B164,'[1]WB Country Info'!B:B,'[1]WB Country Info'!A:A),_xlfn.XLOOKUP(C164,'[1]WB Country Info'!B:B,'[1]WB Country Info'!A:A))</f>
        <v>#N/A</v>
      </c>
      <c r="B164" t="s">
        <v>804</v>
      </c>
      <c r="C164">
        <v>0</v>
      </c>
      <c r="D164" s="30">
        <v>1.72</v>
      </c>
      <c r="E164" s="30">
        <v>0.84</v>
      </c>
      <c r="F164">
        <v>0</v>
      </c>
      <c r="G164" s="29">
        <f t="shared" si="4"/>
        <v>1.8297872340425532</v>
      </c>
    </row>
    <row r="165" spans="1:7" x14ac:dyDescent="0.2">
      <c r="A165" t="str">
        <f>_xlfn.IFNA(_xlfn.XLOOKUP(B165,'[1]WB Country Info'!B:B,'[1]WB Country Info'!A:A),_xlfn.XLOOKUP(C165,'[1]WB Country Info'!B:B,'[1]WB Country Info'!A:A))</f>
        <v>PAN</v>
      </c>
      <c r="B165" t="s">
        <v>163</v>
      </c>
      <c r="C165" t="s">
        <v>163</v>
      </c>
      <c r="D165" s="30">
        <v>1.52</v>
      </c>
      <c r="E165" s="30">
        <v>0.32</v>
      </c>
      <c r="F165" t="s">
        <v>193</v>
      </c>
      <c r="G165" s="29">
        <f t="shared" si="4"/>
        <v>1.6170212765957448</v>
      </c>
    </row>
    <row r="166" spans="1:7" x14ac:dyDescent="0.2">
      <c r="A166" t="str">
        <f>_xlfn.IFNA(_xlfn.XLOOKUP(B166,'[1]WB Country Info'!B:B,'[1]WB Country Info'!A:A),_xlfn.XLOOKUP(C166,'[1]WB Country Info'!B:B,'[1]WB Country Info'!A:A))</f>
        <v>PNG</v>
      </c>
      <c r="B166" t="s">
        <v>155</v>
      </c>
      <c r="C166" t="s">
        <v>155</v>
      </c>
      <c r="D166" s="30">
        <v>1.24</v>
      </c>
      <c r="E166" s="30">
        <v>0.27</v>
      </c>
      <c r="F166" t="s">
        <v>779</v>
      </c>
      <c r="G166" s="29">
        <f t="shared" si="4"/>
        <v>1.3191489361702129</v>
      </c>
    </row>
    <row r="167" spans="1:7" x14ac:dyDescent="0.2">
      <c r="A167" t="str">
        <f>_xlfn.IFNA(_xlfn.XLOOKUP(B167,'[1]WB Country Info'!B:B,'[1]WB Country Info'!A:A),_xlfn.XLOOKUP(C167,'[1]WB Country Info'!B:B,'[1]WB Country Info'!A:A))</f>
        <v>PRY</v>
      </c>
      <c r="B167" t="s">
        <v>143</v>
      </c>
      <c r="C167" t="s">
        <v>143</v>
      </c>
      <c r="D167" s="30">
        <v>1.18</v>
      </c>
      <c r="E167" s="30">
        <v>0.49</v>
      </c>
      <c r="F167" t="s">
        <v>778</v>
      </c>
      <c r="G167" s="29">
        <f t="shared" si="4"/>
        <v>1.2553191489361701</v>
      </c>
    </row>
    <row r="168" spans="1:7" x14ac:dyDescent="0.2">
      <c r="A168" t="str">
        <f>_xlfn.IFNA(_xlfn.XLOOKUP(B168,'[1]WB Country Info'!B:B,'[1]WB Country Info'!A:A),_xlfn.XLOOKUP(C168,'[1]WB Country Info'!B:B,'[1]WB Country Info'!A:A))</f>
        <v>PER</v>
      </c>
      <c r="B168" t="s">
        <v>161</v>
      </c>
      <c r="C168" t="s">
        <v>161</v>
      </c>
      <c r="D168" s="30">
        <v>0.95</v>
      </c>
      <c r="E168" s="30">
        <v>0.34</v>
      </c>
      <c r="F168" t="s">
        <v>778</v>
      </c>
      <c r="G168" s="29">
        <f t="shared" si="4"/>
        <v>1.0106382978723405</v>
      </c>
    </row>
    <row r="169" spans="1:7" x14ac:dyDescent="0.2">
      <c r="A169" t="str">
        <f>_xlfn.IFNA(_xlfn.XLOOKUP(B169,'[1]WB Country Info'!B:B,'[1]WB Country Info'!A:A),_xlfn.XLOOKUP(C169,'[1]WB Country Info'!B:B,'[1]WB Country Info'!A:A))</f>
        <v>PHL</v>
      </c>
      <c r="B169" t="s">
        <v>159</v>
      </c>
      <c r="C169" t="s">
        <v>159</v>
      </c>
      <c r="D169" s="30">
        <v>0.97</v>
      </c>
      <c r="E169" s="30">
        <v>0.27</v>
      </c>
      <c r="F169" t="s">
        <v>772</v>
      </c>
      <c r="G169" s="29">
        <f t="shared" si="4"/>
        <v>1.0319148936170213</v>
      </c>
    </row>
    <row r="170" spans="1:7" x14ac:dyDescent="0.2">
      <c r="A170" t="str">
        <f>_xlfn.IFNA(_xlfn.XLOOKUP(B170,'[1]WB Country Info'!B:B,'[1]WB Country Info'!A:A),_xlfn.XLOOKUP(C170,'[1]WB Country Info'!B:B,'[1]WB Country Info'!A:A))</f>
        <v>POL</v>
      </c>
      <c r="B170" t="s">
        <v>153</v>
      </c>
      <c r="C170" t="s">
        <v>153</v>
      </c>
      <c r="D170" s="30">
        <v>2.79</v>
      </c>
      <c r="E170" s="30">
        <v>0.23</v>
      </c>
      <c r="F170" t="s">
        <v>774</v>
      </c>
      <c r="G170" s="29">
        <f t="shared" si="4"/>
        <v>2.9680851063829787</v>
      </c>
    </row>
    <row r="171" spans="1:7" x14ac:dyDescent="0.2">
      <c r="A171" t="str">
        <f>_xlfn.IFNA(_xlfn.XLOOKUP(B171,'[1]WB Country Info'!B:B,'[1]WB Country Info'!A:A),_xlfn.XLOOKUP(C171,'[1]WB Country Info'!B:B,'[1]WB Country Info'!A:A))</f>
        <v>PRT</v>
      </c>
      <c r="B171" t="s">
        <v>145</v>
      </c>
      <c r="C171" t="s">
        <v>145</v>
      </c>
      <c r="D171" s="30">
        <v>2.3199999999999998</v>
      </c>
      <c r="E171" s="30">
        <v>0.27</v>
      </c>
      <c r="F171" t="s">
        <v>774</v>
      </c>
      <c r="G171" s="29">
        <f t="shared" si="4"/>
        <v>2.4680851063829787</v>
      </c>
    </row>
    <row r="172" spans="1:7" x14ac:dyDescent="0.2">
      <c r="A172" t="str">
        <f>_xlfn.IFNA(_xlfn.XLOOKUP(B172,'[1]WB Country Info'!B:B,'[1]WB Country Info'!A:A),_xlfn.XLOOKUP(C172,'[1]WB Country Info'!B:B,'[1]WB Country Info'!A:A))</f>
        <v>PRI</v>
      </c>
      <c r="B172" t="s">
        <v>149</v>
      </c>
      <c r="C172" t="s">
        <v>149</v>
      </c>
      <c r="D172" s="30">
        <v>1.84</v>
      </c>
      <c r="E172" s="30">
        <v>0.32</v>
      </c>
      <c r="F172" t="s">
        <v>193</v>
      </c>
      <c r="G172" s="29">
        <f t="shared" si="4"/>
        <v>1.9574468085106385</v>
      </c>
    </row>
    <row r="173" spans="1:7" x14ac:dyDescent="0.2">
      <c r="A173" t="str">
        <f>_xlfn.IFNA(_xlfn.XLOOKUP(B173,'[1]WB Country Info'!B:B,'[1]WB Country Info'!A:A),_xlfn.XLOOKUP(C173,'[1]WB Country Info'!B:B,'[1]WB Country Info'!A:A))</f>
        <v>QAT</v>
      </c>
      <c r="B173" t="s">
        <v>133</v>
      </c>
      <c r="C173" t="s">
        <v>133</v>
      </c>
      <c r="D173" s="30">
        <v>3.3</v>
      </c>
      <c r="E173" s="30">
        <v>0.49</v>
      </c>
      <c r="F173" t="s">
        <v>772</v>
      </c>
      <c r="G173" s="29">
        <f t="shared" si="4"/>
        <v>3.5106382978723403</v>
      </c>
    </row>
    <row r="174" spans="1:7" x14ac:dyDescent="0.2">
      <c r="A174" t="e">
        <f>_xlfn.IFNA(_xlfn.XLOOKUP(B174,'[1]WB Country Info'!B:B,'[1]WB Country Info'!A:A),_xlfn.XLOOKUP(C174,'[1]WB Country Info'!B:B,'[1]WB Country Info'!A:A))</f>
        <v>#N/A</v>
      </c>
      <c r="B174" t="s">
        <v>805</v>
      </c>
      <c r="C174">
        <v>0</v>
      </c>
      <c r="D174" s="30">
        <v>2</v>
      </c>
      <c r="E174" s="30">
        <v>0.27</v>
      </c>
      <c r="F174" t="s">
        <v>775</v>
      </c>
      <c r="G174" s="29">
        <f t="shared" si="4"/>
        <v>2.1276595744680851</v>
      </c>
    </row>
    <row r="175" spans="1:7" x14ac:dyDescent="0.2">
      <c r="A175" t="str">
        <f>_xlfn.IFNA(_xlfn.XLOOKUP(B175,'[1]WB Country Info'!B:B,'[1]WB Country Info'!A:A),_xlfn.XLOOKUP(C175,'[1]WB Country Info'!B:B,'[1]WB Country Info'!A:A))</f>
        <v>ROU</v>
      </c>
      <c r="B175" t="s">
        <v>131</v>
      </c>
      <c r="C175" t="s">
        <v>131</v>
      </c>
      <c r="D175" s="30">
        <v>2.1800000000000002</v>
      </c>
      <c r="E175" s="30">
        <v>0.19</v>
      </c>
      <c r="F175" t="s">
        <v>774</v>
      </c>
      <c r="G175" s="29">
        <f t="shared" si="4"/>
        <v>2.3191489361702131</v>
      </c>
    </row>
    <row r="176" spans="1:7" x14ac:dyDescent="0.2">
      <c r="A176" t="str">
        <f>_xlfn.IFNA(_xlfn.XLOOKUP(B176,'[1]WB Country Info'!B:B,'[1]WB Country Info'!A:A),_xlfn.XLOOKUP(C176,'[1]WB Country Info'!B:B,'[1]WB Country Info'!A:A))</f>
        <v>RUS</v>
      </c>
      <c r="B176" t="s">
        <v>746</v>
      </c>
      <c r="C176" t="s">
        <v>129</v>
      </c>
      <c r="D176" s="30">
        <v>3.39</v>
      </c>
      <c r="E176" s="30">
        <v>0.28000000000000003</v>
      </c>
      <c r="F176" t="s">
        <v>772</v>
      </c>
      <c r="G176" s="29">
        <f t="shared" si="4"/>
        <v>3.6063829787234045</v>
      </c>
    </row>
    <row r="177" spans="1:7" x14ac:dyDescent="0.2">
      <c r="A177" t="str">
        <f>_xlfn.IFNA(_xlfn.XLOOKUP(B177,'[1]WB Country Info'!B:B,'[1]WB Country Info'!A:A),_xlfn.XLOOKUP(C177,'[1]WB Country Info'!B:B,'[1]WB Country Info'!A:A))</f>
        <v>RWA</v>
      </c>
      <c r="B177" t="s">
        <v>127</v>
      </c>
      <c r="C177" t="s">
        <v>127</v>
      </c>
      <c r="D177" s="30">
        <v>1.87</v>
      </c>
      <c r="E177" s="30">
        <v>0.23</v>
      </c>
      <c r="F177" t="s">
        <v>775</v>
      </c>
      <c r="G177" s="29">
        <f t="shared" si="4"/>
        <v>1.9893617021276597</v>
      </c>
    </row>
    <row r="178" spans="1:7" x14ac:dyDescent="0.2">
      <c r="A178" t="e">
        <f>_xlfn.IFNA(_xlfn.XLOOKUP(B178,'[1]WB Country Info'!B:B,'[1]WB Country Info'!A:A),_xlfn.XLOOKUP(C178,'[1]WB Country Info'!B:B,'[1]WB Country Info'!A:A))</f>
        <v>#N/A</v>
      </c>
      <c r="B178" t="s">
        <v>806</v>
      </c>
      <c r="C178">
        <v>0</v>
      </c>
      <c r="D178" s="30">
        <v>1.91</v>
      </c>
      <c r="E178" s="30">
        <v>0.31</v>
      </c>
      <c r="F178">
        <v>0</v>
      </c>
      <c r="G178" s="29">
        <f t="shared" si="4"/>
        <v>2.0319148936170213</v>
      </c>
    </row>
    <row r="179" spans="1:7" x14ac:dyDescent="0.2">
      <c r="A179" t="str">
        <f>_xlfn.IFNA(_xlfn.XLOOKUP(B179,'[1]WB Country Info'!B:B,'[1]WB Country Info'!A:A),_xlfn.XLOOKUP(C179,'[1]WB Country Info'!B:B,'[1]WB Country Info'!A:A))</f>
        <v>KNA</v>
      </c>
      <c r="B179" t="s">
        <v>728</v>
      </c>
      <c r="C179" t="s">
        <v>283</v>
      </c>
      <c r="D179" s="30">
        <v>1.83</v>
      </c>
      <c r="E179" s="30">
        <v>0.27</v>
      </c>
      <c r="F179">
        <v>0</v>
      </c>
      <c r="G179" s="29">
        <f t="shared" si="4"/>
        <v>1.946808510638298</v>
      </c>
    </row>
    <row r="180" spans="1:7" x14ac:dyDescent="0.2">
      <c r="A180" t="str">
        <f>_xlfn.IFNA(_xlfn.XLOOKUP(B180,'[1]WB Country Info'!B:B,'[1]WB Country Info'!A:A),_xlfn.XLOOKUP(C180,'[1]WB Country Info'!B:B,'[1]WB Country Info'!A:A))</f>
        <v>LCA</v>
      </c>
      <c r="B180" t="s">
        <v>729</v>
      </c>
      <c r="C180" t="s">
        <v>267</v>
      </c>
      <c r="D180" s="30">
        <v>1.66</v>
      </c>
      <c r="E180" s="30">
        <v>0.3</v>
      </c>
      <c r="F180">
        <v>0</v>
      </c>
      <c r="G180" s="29">
        <f t="shared" si="4"/>
        <v>1.7659574468085106</v>
      </c>
    </row>
    <row r="181" spans="1:7" x14ac:dyDescent="0.2">
      <c r="A181" t="str">
        <f>_xlfn.IFNA(_xlfn.XLOOKUP(B181,'[1]WB Country Info'!B:B,'[1]WB Country Info'!A:A),_xlfn.XLOOKUP(C181,'[1]WB Country Info'!B:B,'[1]WB Country Info'!A:A))</f>
        <v>MAF</v>
      </c>
      <c r="B181" t="s">
        <v>807</v>
      </c>
      <c r="C181" t="s">
        <v>239</v>
      </c>
      <c r="D181" s="30">
        <v>1.91</v>
      </c>
      <c r="E181" s="30">
        <v>0.31</v>
      </c>
      <c r="F181">
        <v>0</v>
      </c>
      <c r="G181" s="29">
        <f t="shared" si="4"/>
        <v>2.0319148936170213</v>
      </c>
    </row>
    <row r="182" spans="1:7" x14ac:dyDescent="0.2">
      <c r="A182" t="str">
        <f>_xlfn.IFNA(_xlfn.XLOOKUP(B182,'[1]WB Country Info'!B:B,'[1]WB Country Info'!A:A),_xlfn.XLOOKUP(C183,'[1]WB Country Info'!B:B,'[1]WB Country Info'!A:A))</f>
        <v>VCT</v>
      </c>
      <c r="B182" t="s">
        <v>808</v>
      </c>
      <c r="C182">
        <v>0</v>
      </c>
      <c r="D182" s="30">
        <v>2.35</v>
      </c>
      <c r="E182" s="30">
        <v>0.43</v>
      </c>
      <c r="F182" t="s">
        <v>778</v>
      </c>
      <c r="G182" s="29">
        <f t="shared" si="4"/>
        <v>2.5000000000000004</v>
      </c>
    </row>
    <row r="183" spans="1:7" x14ac:dyDescent="0.2">
      <c r="A183" t="str">
        <f>_xlfn.IFNA(_xlfn.XLOOKUP(B183,'[1]WB Country Info'!B:B,'[1]WB Country Info'!A:A),_xlfn.XLOOKUP(C184,'[1]WB Country Info'!B:B,'[1]WB Country Info'!A:A))</f>
        <v>WSM</v>
      </c>
      <c r="B183" t="s">
        <v>727</v>
      </c>
      <c r="C183" t="s">
        <v>27</v>
      </c>
      <c r="D183" s="30">
        <v>1.65</v>
      </c>
      <c r="E183" s="30">
        <v>0.3</v>
      </c>
      <c r="F183">
        <v>0</v>
      </c>
      <c r="G183" s="29">
        <f t="shared" si="4"/>
        <v>1.7553191489361701</v>
      </c>
    </row>
    <row r="184" spans="1:7" x14ac:dyDescent="0.2">
      <c r="A184" t="str">
        <f>_xlfn.IFNA(_xlfn.XLOOKUP(B184,'[1]WB Country Info'!B:B,'[1]WB Country Info'!A:A),_xlfn.XLOOKUP(C184,'[1]WB Country Info'!B:B,'[1]WB Country Info'!A:A))</f>
        <v>WSM</v>
      </c>
      <c r="B184" t="s">
        <v>13</v>
      </c>
      <c r="C184" t="s">
        <v>13</v>
      </c>
      <c r="D184" s="30">
        <v>1.41</v>
      </c>
      <c r="E184" s="30">
        <v>0.55000000000000004</v>
      </c>
      <c r="F184" t="s">
        <v>779</v>
      </c>
      <c r="G184" s="29">
        <f t="shared" si="4"/>
        <v>1.5</v>
      </c>
    </row>
    <row r="185" spans="1:7" x14ac:dyDescent="0.2">
      <c r="A185" t="str">
        <f>_xlfn.IFNA(_xlfn.XLOOKUP(B185,'[1]WB Country Info'!B:B,'[1]WB Country Info'!A:A),_xlfn.XLOOKUP(C185,'[1]WB Country Info'!B:B,'[1]WB Country Info'!A:A))</f>
        <v>SMR</v>
      </c>
      <c r="B185" t="s">
        <v>109</v>
      </c>
      <c r="C185" t="s">
        <v>109</v>
      </c>
      <c r="D185" s="30">
        <v>2.86</v>
      </c>
      <c r="E185" s="30">
        <v>0.3</v>
      </c>
      <c r="F185" t="s">
        <v>774</v>
      </c>
      <c r="G185" s="29">
        <f t="shared" si="4"/>
        <v>3.0425531914893615</v>
      </c>
    </row>
    <row r="186" spans="1:7" x14ac:dyDescent="0.2">
      <c r="A186" t="str">
        <f>_xlfn.IFNA(_xlfn.XLOOKUP(B186,'[1]WB Country Info'!B:B,'[1]WB Country Info'!A:A),_xlfn.XLOOKUP(C186,'[1]WB Country Info'!B:B,'[1]WB Country Info'!A:A))</f>
        <v>STP</v>
      </c>
      <c r="B186" t="s">
        <v>95</v>
      </c>
      <c r="C186" t="s">
        <v>95</v>
      </c>
      <c r="D186" s="30">
        <v>1.54</v>
      </c>
      <c r="E186" s="30">
        <v>0.4</v>
      </c>
      <c r="F186">
        <v>0</v>
      </c>
      <c r="G186" s="29">
        <f t="shared" si="4"/>
        <v>1.6382978723404256</v>
      </c>
    </row>
    <row r="187" spans="1:7" x14ac:dyDescent="0.2">
      <c r="A187" t="str">
        <f>_xlfn.IFNA(_xlfn.XLOOKUP(B187,'[1]WB Country Info'!B:B,'[1]WB Country Info'!A:A),_xlfn.XLOOKUP(C187,'[1]WB Country Info'!B:B,'[1]WB Country Info'!A:A))</f>
        <v>SAU</v>
      </c>
      <c r="B187" t="s">
        <v>123</v>
      </c>
      <c r="C187" t="s">
        <v>123</v>
      </c>
      <c r="D187" s="30">
        <v>2.58</v>
      </c>
      <c r="E187" s="30">
        <v>0.5</v>
      </c>
      <c r="F187" t="s">
        <v>772</v>
      </c>
      <c r="G187" s="29">
        <f t="shared" si="4"/>
        <v>2.7446808510638299</v>
      </c>
    </row>
    <row r="188" spans="1:7" x14ac:dyDescent="0.2">
      <c r="A188" t="str">
        <f>_xlfn.IFNA(_xlfn.XLOOKUP(B188,'[1]WB Country Info'!B:B,'[1]WB Country Info'!A:A),_xlfn.XLOOKUP(C188,'[1]WB Country Info'!B:B,'[1]WB Country Info'!A:A))</f>
        <v>SEN</v>
      </c>
      <c r="B188" t="s">
        <v>119</v>
      </c>
      <c r="C188" t="s">
        <v>119</v>
      </c>
      <c r="D188" s="30">
        <v>1.87</v>
      </c>
      <c r="E188" s="30">
        <v>0.34</v>
      </c>
      <c r="F188" t="s">
        <v>775</v>
      </c>
      <c r="G188" s="29">
        <f t="shared" si="4"/>
        <v>1.9893617021276597</v>
      </c>
    </row>
    <row r="189" spans="1:7" x14ac:dyDescent="0.2">
      <c r="A189" t="str">
        <f>_xlfn.IFNA(_xlfn.XLOOKUP(B189,'[1]WB Country Info'!B:B,'[1]WB Country Info'!A:A),_xlfn.XLOOKUP(C189,'[1]WB Country Info'!B:B,'[1]WB Country Info'!A:A))</f>
        <v>SRB</v>
      </c>
      <c r="B189" t="s">
        <v>105</v>
      </c>
      <c r="C189" t="s">
        <v>105</v>
      </c>
      <c r="D189" s="30">
        <v>2.27</v>
      </c>
      <c r="E189" s="30">
        <v>0.27</v>
      </c>
      <c r="F189" t="s">
        <v>774</v>
      </c>
      <c r="G189" s="29">
        <f t="shared" si="4"/>
        <v>2.4148936170212769</v>
      </c>
    </row>
    <row r="190" spans="1:7" x14ac:dyDescent="0.2">
      <c r="A190" t="str">
        <f>_xlfn.IFNA(_xlfn.XLOOKUP(B190,'[1]WB Country Info'!B:B,'[1]WB Country Info'!A:A),_xlfn.XLOOKUP(C190,'[1]WB Country Info'!B:B,'[1]WB Country Info'!A:A))</f>
        <v>SYC</v>
      </c>
      <c r="B190" t="s">
        <v>81</v>
      </c>
      <c r="C190" t="s">
        <v>81</v>
      </c>
      <c r="D190" s="30">
        <v>1.8</v>
      </c>
      <c r="E190" s="30">
        <v>0.46</v>
      </c>
      <c r="F190">
        <v>0</v>
      </c>
      <c r="G190" s="29">
        <f t="shared" si="4"/>
        <v>1.9148936170212767</v>
      </c>
    </row>
    <row r="191" spans="1:7" x14ac:dyDescent="0.2">
      <c r="A191" t="str">
        <f>_xlfn.IFNA(_xlfn.XLOOKUP(B191,'[1]WB Country Info'!B:B,'[1]WB Country Info'!A:A),_xlfn.XLOOKUP(C191,'[1]WB Country Info'!B:B,'[1]WB Country Info'!A:A))</f>
        <v>SLE</v>
      </c>
      <c r="B191" t="s">
        <v>113</v>
      </c>
      <c r="C191" t="s">
        <v>113</v>
      </c>
      <c r="D191" s="30">
        <v>1.82</v>
      </c>
      <c r="E191" s="30">
        <v>0.28000000000000003</v>
      </c>
      <c r="F191" t="s">
        <v>775</v>
      </c>
      <c r="G191" s="29">
        <f t="shared" si="4"/>
        <v>1.9361702127659577</v>
      </c>
    </row>
    <row r="192" spans="1:7" x14ac:dyDescent="0.2">
      <c r="A192" t="str">
        <f>_xlfn.IFNA(_xlfn.XLOOKUP(B192,'[1]WB Country Info'!B:B,'[1]WB Country Info'!A:A),_xlfn.XLOOKUP(C192,'[1]WB Country Info'!B:B,'[1]WB Country Info'!A:A))</f>
        <v>SGP</v>
      </c>
      <c r="B192" t="s">
        <v>117</v>
      </c>
      <c r="C192" t="s">
        <v>117</v>
      </c>
      <c r="D192" s="30">
        <v>1.45</v>
      </c>
      <c r="E192" s="30">
        <v>0.22</v>
      </c>
      <c r="F192" t="s">
        <v>772</v>
      </c>
      <c r="G192" s="29">
        <f t="shared" si="4"/>
        <v>1.5425531914893618</v>
      </c>
    </row>
    <row r="193" spans="1:7" x14ac:dyDescent="0.2">
      <c r="A193" t="str">
        <f>_xlfn.IFNA(_xlfn.XLOOKUP(B193,'[1]WB Country Info'!B:B,'[1]WB Country Info'!A:A),_xlfn.XLOOKUP(C193,'[1]WB Country Info'!B:B,'[1]WB Country Info'!A:A))</f>
        <v>SXM</v>
      </c>
      <c r="B193" t="s">
        <v>809</v>
      </c>
      <c r="C193" t="s">
        <v>83</v>
      </c>
      <c r="D193" s="30">
        <v>1.91</v>
      </c>
      <c r="E193" s="30">
        <v>0.31</v>
      </c>
      <c r="F193">
        <v>0</v>
      </c>
      <c r="G193" s="29">
        <f t="shared" si="4"/>
        <v>2.0319148936170213</v>
      </c>
    </row>
    <row r="194" spans="1:7" x14ac:dyDescent="0.2">
      <c r="A194" t="str">
        <f>_xlfn.IFNA(_xlfn.XLOOKUP(B194,'[1]WB Country Info'!B:B,'[1]WB Country Info'!A:A),_xlfn.XLOOKUP(C194,'[1]WB Country Info'!B:B,'[1]WB Country Info'!A:A))</f>
        <v>SVK</v>
      </c>
      <c r="B194" t="s">
        <v>738</v>
      </c>
      <c r="C194" t="s">
        <v>91</v>
      </c>
      <c r="D194" s="30">
        <v>2.5099999999999998</v>
      </c>
      <c r="E194" s="30">
        <v>0.25</v>
      </c>
      <c r="F194" t="s">
        <v>774</v>
      </c>
      <c r="G194" s="29">
        <f t="shared" ref="G194:G235" si="5">D194/$I$2</f>
        <v>2.6702127659574466</v>
      </c>
    </row>
    <row r="195" spans="1:7" x14ac:dyDescent="0.2">
      <c r="A195" t="str">
        <f>_xlfn.IFNA(_xlfn.XLOOKUP(B195,'[1]WB Country Info'!B:B,'[1]WB Country Info'!A:A),_xlfn.XLOOKUP(C195,'[1]WB Country Info'!B:B,'[1]WB Country Info'!A:A))</f>
        <v>SVN</v>
      </c>
      <c r="B195" t="s">
        <v>89</v>
      </c>
      <c r="C195" t="s">
        <v>89</v>
      </c>
      <c r="D195" s="30">
        <v>3.07</v>
      </c>
      <c r="E195" s="30">
        <v>0.28000000000000003</v>
      </c>
      <c r="F195" t="s">
        <v>774</v>
      </c>
      <c r="G195" s="29">
        <f t="shared" si="5"/>
        <v>3.2659574468085109</v>
      </c>
    </row>
    <row r="196" spans="1:7" x14ac:dyDescent="0.2">
      <c r="A196" t="str">
        <f>_xlfn.IFNA(_xlfn.XLOOKUP(B196,'[1]WB Country Info'!B:B,'[1]WB Country Info'!A:A),_xlfn.XLOOKUP(C196,'[1]WB Country Info'!B:B,'[1]WB Country Info'!A:A))</f>
        <v>SLB</v>
      </c>
      <c r="B196" t="s">
        <v>115</v>
      </c>
      <c r="C196" t="s">
        <v>115</v>
      </c>
      <c r="D196" s="30">
        <v>1.62</v>
      </c>
      <c r="E196" s="30">
        <v>0.5</v>
      </c>
      <c r="F196" t="s">
        <v>779</v>
      </c>
      <c r="G196" s="29">
        <f t="shared" si="5"/>
        <v>1.7234042553191491</v>
      </c>
    </row>
    <row r="197" spans="1:7" x14ac:dyDescent="0.2">
      <c r="A197" t="str">
        <f>_xlfn.IFNA(_xlfn.XLOOKUP(B197,'[1]WB Country Info'!B:B,'[1]WB Country Info'!A:A),_xlfn.XLOOKUP(C197,'[1]WB Country Info'!B:B,'[1]WB Country Info'!A:A))</f>
        <v>SOM</v>
      </c>
      <c r="B197" t="s">
        <v>107</v>
      </c>
      <c r="C197" t="s">
        <v>107</v>
      </c>
      <c r="D197" s="30">
        <v>2.14</v>
      </c>
      <c r="E197" s="30">
        <v>0.5</v>
      </c>
      <c r="F197" t="s">
        <v>775</v>
      </c>
      <c r="G197" s="29">
        <f t="shared" si="5"/>
        <v>2.2765957446808511</v>
      </c>
    </row>
    <row r="198" spans="1:7" x14ac:dyDescent="0.2">
      <c r="A198" t="str">
        <f>_xlfn.IFNA(_xlfn.XLOOKUP(B198,'[1]WB Country Info'!B:B,'[1]WB Country Info'!A:A),_xlfn.XLOOKUP(C198,'[1]WB Country Info'!B:B,'[1]WB Country Info'!A:A))</f>
        <v>ZAF</v>
      </c>
      <c r="B198" t="s">
        <v>7</v>
      </c>
      <c r="C198" t="s">
        <v>7</v>
      </c>
      <c r="D198" s="30">
        <v>1.23</v>
      </c>
      <c r="E198" s="30">
        <v>0.37</v>
      </c>
      <c r="F198" t="s">
        <v>775</v>
      </c>
      <c r="G198" s="29">
        <f t="shared" si="5"/>
        <v>1.3085106382978724</v>
      </c>
    </row>
    <row r="199" spans="1:7" x14ac:dyDescent="0.2">
      <c r="A199" t="e">
        <f>_xlfn.IFNA(_xlfn.XLOOKUP(B199,'[1]WB Country Info'!B:B,'[1]WB Country Info'!A:A),_xlfn.XLOOKUP(C199,'[1]WB Country Info'!B:B,'[1]WB Country Info'!A:A))</f>
        <v>#N/A</v>
      </c>
      <c r="B199" t="s">
        <v>810</v>
      </c>
      <c r="C199">
        <v>0</v>
      </c>
      <c r="D199" s="30">
        <v>1.85</v>
      </c>
      <c r="E199" s="30">
        <v>0.76</v>
      </c>
      <c r="F199">
        <v>0</v>
      </c>
      <c r="G199" s="29">
        <f t="shared" si="5"/>
        <v>1.968085106382979</v>
      </c>
    </row>
    <row r="200" spans="1:7" x14ac:dyDescent="0.2">
      <c r="A200" t="str">
        <f>_xlfn.IFNA(_xlfn.XLOOKUP(B200,'[1]WB Country Info'!B:B,'[1]WB Country Info'!A:A),_xlfn.XLOOKUP(C200,'[1]WB Country Info'!B:B,'[1]WB Country Info'!A:A))</f>
        <v>KOR</v>
      </c>
      <c r="B200" t="s">
        <v>743</v>
      </c>
      <c r="C200" t="s">
        <v>281</v>
      </c>
      <c r="D200" s="30">
        <v>2</v>
      </c>
      <c r="E200" s="30">
        <v>0.21</v>
      </c>
      <c r="F200" t="s">
        <v>772</v>
      </c>
      <c r="G200" s="29">
        <f t="shared" si="5"/>
        <v>2.1276595744680851</v>
      </c>
    </row>
    <row r="201" spans="1:7" x14ac:dyDescent="0.2">
      <c r="A201" t="str">
        <f>_xlfn.IFNA(_xlfn.XLOOKUP(B201,'[1]WB Country Info'!B:B,'[1]WB Country Info'!A:A),_xlfn.XLOOKUP(C201,'[1]WB Country Info'!B:B,'[1]WB Country Info'!A:A))</f>
        <v>ESP</v>
      </c>
      <c r="B201" t="s">
        <v>393</v>
      </c>
      <c r="C201" t="s">
        <v>393</v>
      </c>
      <c r="D201" s="30">
        <v>2.57</v>
      </c>
      <c r="E201" s="30">
        <v>0.24</v>
      </c>
      <c r="F201" t="s">
        <v>774</v>
      </c>
      <c r="G201" s="29">
        <f t="shared" si="5"/>
        <v>2.7340425531914891</v>
      </c>
    </row>
    <row r="202" spans="1:7" x14ac:dyDescent="0.2">
      <c r="A202" t="str">
        <f>_xlfn.IFNA(_xlfn.XLOOKUP(B202,'[1]WB Country Info'!B:B,'[1]WB Country Info'!A:A),_xlfn.XLOOKUP(C202,'[1]WB Country Info'!B:B,'[1]WB Country Info'!A:A))</f>
        <v>LKA</v>
      </c>
      <c r="B202" t="s">
        <v>257</v>
      </c>
      <c r="C202" t="s">
        <v>257</v>
      </c>
      <c r="D202" s="30">
        <v>1.37</v>
      </c>
      <c r="E202" s="30">
        <v>0.28000000000000003</v>
      </c>
      <c r="F202" t="s">
        <v>772</v>
      </c>
      <c r="G202" s="29">
        <f t="shared" si="5"/>
        <v>1.4574468085106385</v>
      </c>
    </row>
    <row r="203" spans="1:7" x14ac:dyDescent="0.2">
      <c r="A203" t="str">
        <f>_xlfn.IFNA(_xlfn.XLOOKUP(B203,'[1]WB Country Info'!B:B,'[1]WB Country Info'!A:A),_xlfn.XLOOKUP(C203,'[1]WB Country Info'!B:B,'[1]WB Country Info'!A:A))</f>
        <v>SDN</v>
      </c>
      <c r="B203" t="s">
        <v>121</v>
      </c>
      <c r="C203" t="s">
        <v>121</v>
      </c>
      <c r="D203" s="30">
        <v>2.04</v>
      </c>
      <c r="E203" s="30">
        <v>0.22</v>
      </c>
      <c r="F203" t="s">
        <v>775</v>
      </c>
      <c r="G203" s="29">
        <f t="shared" si="5"/>
        <v>2.1702127659574471</v>
      </c>
    </row>
    <row r="204" spans="1:7" x14ac:dyDescent="0.2">
      <c r="A204" t="str">
        <f>_xlfn.IFNA(_xlfn.XLOOKUP(B204,'[1]WB Country Info'!B:B,'[1]WB Country Info'!A:A),_xlfn.XLOOKUP(C204,'[1]WB Country Info'!B:B,'[1]WB Country Info'!A:A))</f>
        <v>SUR</v>
      </c>
      <c r="B204" t="s">
        <v>93</v>
      </c>
      <c r="C204" t="s">
        <v>93</v>
      </c>
      <c r="D204" s="30">
        <v>1.75</v>
      </c>
      <c r="E204" s="30">
        <v>0.22</v>
      </c>
      <c r="F204" t="s">
        <v>778</v>
      </c>
      <c r="G204" s="29">
        <f t="shared" si="5"/>
        <v>1.8617021276595747</v>
      </c>
    </row>
    <row r="205" spans="1:7" x14ac:dyDescent="0.2">
      <c r="A205" t="e">
        <f>_xlfn.IFNA(_xlfn.XLOOKUP(B205,'[1]WB Country Info'!B:B,'[1]WB Country Info'!A:A),_xlfn.XLOOKUP(C205,'[1]WB Country Info'!B:B,'[1]WB Country Info'!A:A))</f>
        <v>#N/A</v>
      </c>
      <c r="B205" t="s">
        <v>811</v>
      </c>
      <c r="C205">
        <v>0</v>
      </c>
      <c r="D205" s="30">
        <v>5.45</v>
      </c>
      <c r="E205" s="30">
        <v>0.81</v>
      </c>
      <c r="F205" t="s">
        <v>774</v>
      </c>
      <c r="G205" s="29">
        <f t="shared" si="5"/>
        <v>5.7978723404255321</v>
      </c>
    </row>
    <row r="206" spans="1:7" x14ac:dyDescent="0.2">
      <c r="A206" t="e">
        <f>_xlfn.IFNA(_xlfn.XLOOKUP(B206,'[1]WB Country Info'!B:B,'[1]WB Country Info'!A:A),_xlfn.XLOOKUP(C206,'[1]WB Country Info'!B:B,'[1]WB Country Info'!A:A))</f>
        <v>#N/A</v>
      </c>
      <c r="B206" t="s">
        <v>716</v>
      </c>
      <c r="C206">
        <v>0</v>
      </c>
      <c r="D206" s="30">
        <v>1.43</v>
      </c>
      <c r="E206" s="30">
        <v>0.31</v>
      </c>
      <c r="F206" t="s">
        <v>775</v>
      </c>
      <c r="G206" s="29">
        <f t="shared" si="5"/>
        <v>1.5212765957446808</v>
      </c>
    </row>
    <row r="207" spans="1:7" x14ac:dyDescent="0.2">
      <c r="A207" t="str">
        <f>_xlfn.IFNA(_xlfn.XLOOKUP(B207,'[1]WB Country Info'!B:B,'[1]WB Country Info'!A:A),_xlfn.XLOOKUP(C207,'[1]WB Country Info'!B:B,'[1]WB Country Info'!A:A))</f>
        <v>SWE</v>
      </c>
      <c r="B207" t="s">
        <v>87</v>
      </c>
      <c r="C207" t="s">
        <v>87</v>
      </c>
      <c r="D207" s="30">
        <v>2.95</v>
      </c>
      <c r="E207" s="30">
        <v>0.27</v>
      </c>
      <c r="F207" t="s">
        <v>774</v>
      </c>
      <c r="G207" s="29">
        <f t="shared" si="5"/>
        <v>3.1382978723404258</v>
      </c>
    </row>
    <row r="208" spans="1:7" x14ac:dyDescent="0.2">
      <c r="A208" t="str">
        <f>_xlfn.IFNA(_xlfn.XLOOKUP(B208,'[1]WB Country Info'!B:B,'[1]WB Country Info'!A:A),_xlfn.XLOOKUP(C208,'[1]WB Country Info'!B:B,'[1]WB Country Info'!A:A))</f>
        <v>CHE</v>
      </c>
      <c r="B208" t="s">
        <v>459</v>
      </c>
      <c r="C208" t="s">
        <v>459</v>
      </c>
      <c r="D208" s="30">
        <v>2.83</v>
      </c>
      <c r="E208" s="30">
        <v>0.23</v>
      </c>
      <c r="F208" t="s">
        <v>774</v>
      </c>
      <c r="G208" s="29">
        <f t="shared" si="5"/>
        <v>3.0106382978723407</v>
      </c>
    </row>
    <row r="209" spans="1:7" x14ac:dyDescent="0.2">
      <c r="A209" t="str">
        <f>_xlfn.IFNA(_xlfn.XLOOKUP(B209,'[1]WB Country Info'!B:B,'[1]WB Country Info'!A:A),_xlfn.XLOOKUP(C209,'[1]WB Country Info'!B:B,'[1]WB Country Info'!A:A))</f>
        <v>SYR</v>
      </c>
      <c r="B209" t="s">
        <v>740</v>
      </c>
      <c r="C209" t="s">
        <v>79</v>
      </c>
      <c r="D209" s="30">
        <v>1.95</v>
      </c>
      <c r="E209" s="30">
        <v>0.19</v>
      </c>
      <c r="F209" t="s">
        <v>772</v>
      </c>
      <c r="G209" s="29">
        <f t="shared" si="5"/>
        <v>2.0744680851063833</v>
      </c>
    </row>
    <row r="210" spans="1:7" x14ac:dyDescent="0.2">
      <c r="A210" t="e">
        <f>_xlfn.IFNA(_xlfn.XLOOKUP(B210,'[1]WB Country Info'!B:B,'[1]WB Country Info'!A:A),_xlfn.XLOOKUP(C210,'[1]WB Country Info'!B:B,'[1]WB Country Info'!A:A))</f>
        <v>#N/A</v>
      </c>
      <c r="B210" t="s">
        <v>812</v>
      </c>
      <c r="C210">
        <v>0</v>
      </c>
      <c r="D210" s="30">
        <v>1.46</v>
      </c>
      <c r="E210" s="30">
        <v>0.28000000000000003</v>
      </c>
      <c r="F210" t="s">
        <v>772</v>
      </c>
      <c r="G210" s="29">
        <f t="shared" si="5"/>
        <v>1.5531914893617023</v>
      </c>
    </row>
    <row r="211" spans="1:7" x14ac:dyDescent="0.2">
      <c r="A211" t="str">
        <f>_xlfn.IFNA(_xlfn.XLOOKUP(B211,'[1]WB Country Info'!B:B,'[1]WB Country Info'!A:A),_xlfn.XLOOKUP(C211,'[1]WB Country Info'!B:B,'[1]WB Country Info'!A:A))</f>
        <v>TJK</v>
      </c>
      <c r="B211" t="s">
        <v>65</v>
      </c>
      <c r="C211" t="s">
        <v>65</v>
      </c>
      <c r="D211" s="30">
        <v>2.66</v>
      </c>
      <c r="E211" s="30">
        <v>0.28000000000000003</v>
      </c>
      <c r="F211" t="s">
        <v>772</v>
      </c>
      <c r="G211" s="29">
        <f t="shared" si="5"/>
        <v>2.8297872340425534</v>
      </c>
    </row>
    <row r="212" spans="1:7" x14ac:dyDescent="0.2">
      <c r="A212" t="str">
        <f>_xlfn.IFNA(_xlfn.XLOOKUP(B212,'[1]WB Country Info'!B:B,'[1]WB Country Info'!A:A),_xlfn.XLOOKUP(C212,'[1]WB Country Info'!B:B,'[1]WB Country Info'!A:A))</f>
        <v>TZA</v>
      </c>
      <c r="B212" t="s">
        <v>41</v>
      </c>
      <c r="C212" t="s">
        <v>41</v>
      </c>
      <c r="D212" s="30">
        <v>1.98</v>
      </c>
      <c r="E212" s="30">
        <v>0.27</v>
      </c>
      <c r="F212" t="s">
        <v>775</v>
      </c>
      <c r="G212" s="29">
        <f t="shared" si="5"/>
        <v>2.1063829787234045</v>
      </c>
    </row>
    <row r="213" spans="1:7" x14ac:dyDescent="0.2">
      <c r="A213" t="str">
        <f>_xlfn.IFNA(_xlfn.XLOOKUP(B213,'[1]WB Country Info'!B:B,'[1]WB Country Info'!A:A),_xlfn.XLOOKUP(C213,'[1]WB Country Info'!B:B,'[1]WB Country Info'!A:A))</f>
        <v>THA</v>
      </c>
      <c r="B213" t="s">
        <v>67</v>
      </c>
      <c r="C213" t="s">
        <v>67</v>
      </c>
      <c r="D213" s="30">
        <v>1.07</v>
      </c>
      <c r="E213" s="30">
        <v>0.24</v>
      </c>
      <c r="F213" t="s">
        <v>772</v>
      </c>
      <c r="G213" s="29">
        <f t="shared" si="5"/>
        <v>1.1382978723404256</v>
      </c>
    </row>
    <row r="214" spans="1:7" x14ac:dyDescent="0.2">
      <c r="A214" t="str">
        <f>_xlfn.IFNA(_xlfn.XLOOKUP(B214,'[1]WB Country Info'!B:B,'[1]WB Country Info'!A:A),_xlfn.XLOOKUP(C214,'[1]WB Country Info'!B:B,'[1]WB Country Info'!A:A))</f>
        <v>TLS</v>
      </c>
      <c r="B214" t="s">
        <v>59</v>
      </c>
      <c r="C214" t="s">
        <v>59</v>
      </c>
      <c r="D214" s="30">
        <v>0.9</v>
      </c>
      <c r="E214" s="30">
        <v>0.41</v>
      </c>
      <c r="F214" t="s">
        <v>772</v>
      </c>
      <c r="G214" s="29">
        <f t="shared" si="5"/>
        <v>0.95744680851063835</v>
      </c>
    </row>
    <row r="215" spans="1:7" x14ac:dyDescent="0.2">
      <c r="A215" t="str">
        <f>_xlfn.IFNA(_xlfn.XLOOKUP(B215,'[1]WB Country Info'!B:B,'[1]WB Country Info'!A:A),_xlfn.XLOOKUP(C215,'[1]WB Country Info'!B:B,'[1]WB Country Info'!A:A))</f>
        <v>TGO</v>
      </c>
      <c r="B215" t="s">
        <v>69</v>
      </c>
      <c r="C215" t="s">
        <v>69</v>
      </c>
      <c r="D215" s="30">
        <v>1.75</v>
      </c>
      <c r="E215" s="30">
        <v>0.46</v>
      </c>
      <c r="F215" t="s">
        <v>775</v>
      </c>
      <c r="G215" s="29">
        <f t="shared" si="5"/>
        <v>1.8617021276595747</v>
      </c>
    </row>
    <row r="216" spans="1:7" x14ac:dyDescent="0.2">
      <c r="A216" t="str">
        <f>_xlfn.IFNA(_xlfn.XLOOKUP(B216,'[1]WB Country Info'!B:B,'[1]WB Country Info'!A:A),_xlfn.XLOOKUP(C216,'[1]WB Country Info'!B:B,'[1]WB Country Info'!A:A))</f>
        <v>TON</v>
      </c>
      <c r="B216" t="s">
        <v>55</v>
      </c>
      <c r="C216" t="s">
        <v>55</v>
      </c>
      <c r="D216" s="30">
        <v>1.34</v>
      </c>
      <c r="E216" s="30">
        <v>0.43</v>
      </c>
      <c r="F216">
        <v>0</v>
      </c>
      <c r="G216" s="29">
        <f t="shared" si="5"/>
        <v>1.4255319148936172</v>
      </c>
    </row>
    <row r="217" spans="1:7" x14ac:dyDescent="0.2">
      <c r="A217" t="str">
        <f>_xlfn.IFNA(_xlfn.XLOOKUP(B217,'[1]WB Country Info'!B:B,'[1]WB Country Info'!A:A),_xlfn.XLOOKUP(C217,'[1]WB Country Info'!B:B,'[1]WB Country Info'!A:A))</f>
        <v>TTO</v>
      </c>
      <c r="B217" t="s">
        <v>49</v>
      </c>
      <c r="C217" t="s">
        <v>49</v>
      </c>
      <c r="D217" s="30">
        <v>1.6</v>
      </c>
      <c r="E217" s="30">
        <v>0.37</v>
      </c>
      <c r="F217" t="s">
        <v>778</v>
      </c>
      <c r="G217" s="29">
        <f t="shared" si="5"/>
        <v>1.7021276595744683</v>
      </c>
    </row>
    <row r="218" spans="1:7" x14ac:dyDescent="0.2">
      <c r="A218" t="str">
        <f>_xlfn.IFNA(_xlfn.XLOOKUP(B218,'[1]WB Country Info'!B:B,'[1]WB Country Info'!A:A),_xlfn.XLOOKUP(C218,'[1]WB Country Info'!B:B,'[1]WB Country Info'!A:A))</f>
        <v>TUN</v>
      </c>
      <c r="B218" t="s">
        <v>47</v>
      </c>
      <c r="C218" t="s">
        <v>47</v>
      </c>
      <c r="D218" s="30">
        <v>3.12</v>
      </c>
      <c r="E218" s="30">
        <v>0.31</v>
      </c>
      <c r="F218" t="s">
        <v>775</v>
      </c>
      <c r="G218" s="29">
        <f t="shared" si="5"/>
        <v>3.3191489361702131</v>
      </c>
    </row>
    <row r="219" spans="1:7" x14ac:dyDescent="0.2">
      <c r="A219" t="str">
        <f>_xlfn.IFNA(_xlfn.XLOOKUP(B219,'[1]WB Country Info'!B:B,'[1]WB Country Info'!A:A),_xlfn.XLOOKUP(C219,'[1]WB Country Info'!B:B,'[1]WB Country Info'!A:A))</f>
        <v>TUR</v>
      </c>
      <c r="B219" t="s">
        <v>45</v>
      </c>
      <c r="C219" t="s">
        <v>45</v>
      </c>
      <c r="D219" s="30">
        <v>1.6</v>
      </c>
      <c r="E219" s="30">
        <v>0.22</v>
      </c>
      <c r="F219" t="s">
        <v>772</v>
      </c>
      <c r="G219" s="29">
        <f t="shared" si="5"/>
        <v>1.7021276595744683</v>
      </c>
    </row>
    <row r="220" spans="1:7" x14ac:dyDescent="0.2">
      <c r="A220" t="str">
        <f>_xlfn.IFNA(_xlfn.XLOOKUP(B220,'[1]WB Country Info'!B:B,'[1]WB Country Info'!A:A),_xlfn.XLOOKUP(C220,'[1]WB Country Info'!B:B,'[1]WB Country Info'!A:A))</f>
        <v>TKM</v>
      </c>
      <c r="B220" t="s">
        <v>63</v>
      </c>
      <c r="C220" t="s">
        <v>63</v>
      </c>
      <c r="D220" s="30">
        <v>3.19</v>
      </c>
      <c r="E220" s="30">
        <v>0.26</v>
      </c>
      <c r="F220" t="s">
        <v>772</v>
      </c>
      <c r="G220" s="29">
        <f t="shared" si="5"/>
        <v>3.3936170212765959</v>
      </c>
    </row>
    <row r="221" spans="1:7" x14ac:dyDescent="0.2">
      <c r="A221" t="e">
        <f>_xlfn.IFNA(_xlfn.XLOOKUP(B221,'[1]WB Country Info'!B:B,'[1]WB Country Info'!A:A),_xlfn.XLOOKUP(C221,'[1]WB Country Info'!B:B,'[1]WB Country Info'!A:A))</f>
        <v>#N/A</v>
      </c>
      <c r="B221" t="s">
        <v>813</v>
      </c>
      <c r="C221">
        <v>0</v>
      </c>
      <c r="D221" s="30">
        <v>1.5</v>
      </c>
      <c r="E221" s="30">
        <v>0.39</v>
      </c>
      <c r="F221">
        <v>0</v>
      </c>
      <c r="G221" s="29">
        <f t="shared" si="5"/>
        <v>1.595744680851064</v>
      </c>
    </row>
    <row r="222" spans="1:7" x14ac:dyDescent="0.2">
      <c r="A222" t="str">
        <f>_xlfn.IFNA(_xlfn.XLOOKUP(B222,'[1]WB Country Info'!B:B,'[1]WB Country Info'!A:A),_xlfn.XLOOKUP(C222,'[1]WB Country Info'!B:B,'[1]WB Country Info'!A:A))</f>
        <v>UGA</v>
      </c>
      <c r="B222" t="s">
        <v>39</v>
      </c>
      <c r="C222" t="s">
        <v>39</v>
      </c>
      <c r="D222" s="30">
        <v>1.78</v>
      </c>
      <c r="E222" s="30">
        <v>0.17</v>
      </c>
      <c r="F222" t="s">
        <v>775</v>
      </c>
      <c r="G222" s="29">
        <f t="shared" si="5"/>
        <v>1.8936170212765959</v>
      </c>
    </row>
    <row r="223" spans="1:7" x14ac:dyDescent="0.2">
      <c r="A223" t="str">
        <f>_xlfn.IFNA(_xlfn.XLOOKUP(B223,'[1]WB Country Info'!B:B,'[1]WB Country Info'!A:A),_xlfn.XLOOKUP(C223,'[1]WB Country Info'!B:B,'[1]WB Country Info'!A:A))</f>
        <v>UKR</v>
      </c>
      <c r="B223" t="s">
        <v>37</v>
      </c>
      <c r="C223" t="s">
        <v>37</v>
      </c>
      <c r="D223" s="30">
        <v>2.66</v>
      </c>
      <c r="E223" s="30">
        <v>0.21</v>
      </c>
      <c r="F223" t="s">
        <v>774</v>
      </c>
      <c r="G223" s="29">
        <f t="shared" si="5"/>
        <v>2.8297872340425534</v>
      </c>
    </row>
    <row r="224" spans="1:7" x14ac:dyDescent="0.2">
      <c r="A224" t="str">
        <f>_xlfn.IFNA(_xlfn.XLOOKUP(B224,'[1]WB Country Info'!B:B,'[1]WB Country Info'!A:A),_xlfn.XLOOKUP(C224,'[1]WB Country Info'!B:B,'[1]WB Country Info'!A:A))</f>
        <v>ARE</v>
      </c>
      <c r="B224" t="s">
        <v>517</v>
      </c>
      <c r="C224" t="s">
        <v>517</v>
      </c>
      <c r="D224" s="30">
        <v>3.36</v>
      </c>
      <c r="E224" s="30">
        <v>0.56999999999999995</v>
      </c>
      <c r="F224" t="s">
        <v>772</v>
      </c>
      <c r="G224" s="29">
        <f t="shared" si="5"/>
        <v>3.5744680851063833</v>
      </c>
    </row>
    <row r="225" spans="1:7" x14ac:dyDescent="0.2">
      <c r="A225" t="str">
        <f>_xlfn.IFNA(_xlfn.XLOOKUP(B225,'[1]WB Country Info'!B:B,'[1]WB Country Info'!A:A),_xlfn.XLOOKUP(C225,'[1]WB Country Info'!B:B,'[1]WB Country Info'!A:A))</f>
        <v>GBR</v>
      </c>
      <c r="B225" t="s">
        <v>371</v>
      </c>
      <c r="C225" t="s">
        <v>371</v>
      </c>
      <c r="D225" s="30">
        <v>2.2999999999999998</v>
      </c>
      <c r="E225" s="30">
        <v>0.26</v>
      </c>
      <c r="F225" t="s">
        <v>774</v>
      </c>
      <c r="G225" s="29">
        <f t="shared" si="5"/>
        <v>2.4468085106382977</v>
      </c>
    </row>
    <row r="226" spans="1:7" x14ac:dyDescent="0.2">
      <c r="A226" t="str">
        <f>_xlfn.IFNA(_xlfn.XLOOKUP(B226,'[1]WB Country Info'!B:B,'[1]WB Country Info'!A:A),_xlfn.XLOOKUP(C226,'[1]WB Country Info'!B:B,'[1]WB Country Info'!A:A))</f>
        <v>USA</v>
      </c>
      <c r="B226" t="s">
        <v>31</v>
      </c>
      <c r="C226" t="s">
        <v>31</v>
      </c>
      <c r="D226" s="30">
        <v>2.36</v>
      </c>
      <c r="E226" s="30">
        <v>0.13</v>
      </c>
      <c r="F226" t="s">
        <v>193</v>
      </c>
      <c r="G226" s="29">
        <f t="shared" si="5"/>
        <v>2.5106382978723403</v>
      </c>
    </row>
    <row r="227" spans="1:7" x14ac:dyDescent="0.2">
      <c r="A227" t="str">
        <f>_xlfn.IFNA(_xlfn.XLOOKUP(B227,'[1]WB Country Info'!B:B,'[1]WB Country Info'!A:A),_xlfn.XLOOKUP(C227,'[1]WB Country Info'!B:B,'[1]WB Country Info'!A:A))</f>
        <v>URY</v>
      </c>
      <c r="B227" t="s">
        <v>33</v>
      </c>
      <c r="C227" t="s">
        <v>33</v>
      </c>
      <c r="D227" s="30">
        <v>1.56</v>
      </c>
      <c r="E227" s="30">
        <v>0.45</v>
      </c>
      <c r="F227" t="s">
        <v>778</v>
      </c>
      <c r="G227" s="29">
        <f t="shared" si="5"/>
        <v>1.6595744680851066</v>
      </c>
    </row>
    <row r="228" spans="1:7" x14ac:dyDescent="0.2">
      <c r="A228" t="str">
        <f>_xlfn.IFNA(_xlfn.XLOOKUP(B228,'[1]WB Country Info'!B:B,'[1]WB Country Info'!A:A),_xlfn.XLOOKUP(C228,'[1]WB Country Info'!B:B,'[1]WB Country Info'!A:A))</f>
        <v>UZB</v>
      </c>
      <c r="B228" t="s">
        <v>29</v>
      </c>
      <c r="C228" t="s">
        <v>29</v>
      </c>
      <c r="D228" s="30">
        <v>2.72</v>
      </c>
      <c r="E228" s="30">
        <v>0.28999999999999998</v>
      </c>
      <c r="F228" t="s">
        <v>772</v>
      </c>
      <c r="G228" s="29">
        <f t="shared" si="5"/>
        <v>2.8936170212765959</v>
      </c>
    </row>
    <row r="229" spans="1:7" x14ac:dyDescent="0.2">
      <c r="A229" t="e">
        <f>_xlfn.IFNA(_xlfn.XLOOKUP(B229,'[1]WB Country Info'!B:B,'[1]WB Country Info'!A:A),_xlfn.XLOOKUP(C229,'[1]WB Country Info'!B:B,'[1]WB Country Info'!A:A))</f>
        <v>#N/A</v>
      </c>
      <c r="B229" t="s">
        <v>741</v>
      </c>
      <c r="C229">
        <v>0</v>
      </c>
      <c r="D229" s="30">
        <v>1.33</v>
      </c>
      <c r="E229" s="30">
        <v>0.31</v>
      </c>
      <c r="F229" t="s">
        <v>778</v>
      </c>
      <c r="G229" s="29">
        <f t="shared" si="5"/>
        <v>1.4148936170212767</v>
      </c>
    </row>
    <row r="230" spans="1:7" x14ac:dyDescent="0.2">
      <c r="A230" t="str">
        <f>_xlfn.IFNA(_xlfn.XLOOKUP(B230,'[1]WB Country Info'!B:B,'[1]WB Country Info'!A:A),_xlfn.XLOOKUP(C230,'[1]WB Country Info'!B:B,'[1]WB Country Info'!A:A))</f>
        <v>VNM</v>
      </c>
      <c r="B230" t="s">
        <v>19</v>
      </c>
      <c r="C230" t="s">
        <v>19</v>
      </c>
      <c r="D230" s="30">
        <v>0.91</v>
      </c>
      <c r="E230" s="30">
        <v>0.27</v>
      </c>
      <c r="F230" t="s">
        <v>772</v>
      </c>
      <c r="G230" s="29">
        <f t="shared" si="5"/>
        <v>0.96808510638297884</v>
      </c>
    </row>
    <row r="231" spans="1:7" x14ac:dyDescent="0.2">
      <c r="A231" t="e">
        <f>_xlfn.IFNA(_xlfn.XLOOKUP(B231,'[1]WB Country Info'!B:B,'[1]WB Country Info'!A:A),_xlfn.XLOOKUP(C231,'[1]WB Country Info'!B:B,'[1]WB Country Info'!A:A))</f>
        <v>#N/A</v>
      </c>
      <c r="B231" t="s">
        <v>814</v>
      </c>
      <c r="C231">
        <v>0</v>
      </c>
      <c r="D231" s="30">
        <v>1.88</v>
      </c>
      <c r="E231" s="30">
        <v>0.3</v>
      </c>
      <c r="F231">
        <v>0</v>
      </c>
      <c r="G231" s="29">
        <f t="shared" si="5"/>
        <v>2</v>
      </c>
    </row>
    <row r="232" spans="1:7" x14ac:dyDescent="0.2">
      <c r="A232" t="e">
        <f>_xlfn.IFNA(_xlfn.XLOOKUP(B232,'[1]WB Country Info'!B:B,'[1]WB Country Info'!A:A),_xlfn.XLOOKUP(C232,'[1]WB Country Info'!B:B,'[1]WB Country Info'!A:A))</f>
        <v>#N/A</v>
      </c>
      <c r="B232" t="s">
        <v>815</v>
      </c>
      <c r="C232">
        <v>0</v>
      </c>
      <c r="D232" s="30">
        <v>2.4900000000000002</v>
      </c>
      <c r="E232" s="30">
        <v>0.69</v>
      </c>
      <c r="F232" t="s">
        <v>775</v>
      </c>
      <c r="G232" s="29">
        <f t="shared" si="5"/>
        <v>2.6489361702127665</v>
      </c>
    </row>
    <row r="233" spans="1:7" x14ac:dyDescent="0.2">
      <c r="A233" t="e">
        <f>_xlfn.IFNA(_xlfn.XLOOKUP(B233,'[1]WB Country Info'!B:B,'[1]WB Country Info'!A:A),_xlfn.XLOOKUP(C233,'[1]WB Country Info'!B:B,'[1]WB Country Info'!A:A))</f>
        <v>#N/A</v>
      </c>
      <c r="B233" t="s">
        <v>736</v>
      </c>
      <c r="C233">
        <v>0</v>
      </c>
      <c r="D233" s="30">
        <v>2.5</v>
      </c>
      <c r="E233" s="30">
        <v>0.55000000000000004</v>
      </c>
      <c r="F233" t="s">
        <v>772</v>
      </c>
      <c r="G233" s="29">
        <f t="shared" si="5"/>
        <v>2.6595744680851063</v>
      </c>
    </row>
    <row r="234" spans="1:7" x14ac:dyDescent="0.2">
      <c r="A234" t="str">
        <f>_xlfn.IFNA(_xlfn.XLOOKUP(B234,'[1]WB Country Info'!B:B,'[1]WB Country Info'!A:A),_xlfn.XLOOKUP(C234,'[1]WB Country Info'!B:B,'[1]WB Country Info'!A:A))</f>
        <v>ZMB</v>
      </c>
      <c r="B234" t="s">
        <v>5</v>
      </c>
      <c r="C234" t="s">
        <v>5</v>
      </c>
      <c r="D234" s="30">
        <v>1.77</v>
      </c>
      <c r="E234" s="30">
        <v>0.27</v>
      </c>
      <c r="F234" t="s">
        <v>775</v>
      </c>
      <c r="G234" s="29">
        <f t="shared" si="5"/>
        <v>1.8829787234042554</v>
      </c>
    </row>
    <row r="235" spans="1:7" x14ac:dyDescent="0.2">
      <c r="A235" t="str">
        <f>_xlfn.IFNA(_xlfn.XLOOKUP(B235,'[1]WB Country Info'!B:B,'[1]WB Country Info'!A:A),_xlfn.XLOOKUP(C235,'[1]WB Country Info'!B:B,'[1]WB Country Info'!A:A))</f>
        <v>ZWE</v>
      </c>
      <c r="B235" t="s">
        <v>3</v>
      </c>
      <c r="C235" t="s">
        <v>3</v>
      </c>
      <c r="D235" s="30">
        <v>1.5</v>
      </c>
      <c r="E235" s="30">
        <v>0.22</v>
      </c>
      <c r="F235" t="s">
        <v>775</v>
      </c>
      <c r="G235" s="29">
        <f t="shared" si="5"/>
        <v>1.595744680851064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718</v>
      </c>
      <c r="E1" t="s">
        <v>714</v>
      </c>
      <c r="G1" s="70" t="s">
        <v>717</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70"/>
    </row>
    <row r="3" spans="1:7" ht="16" customHeight="1" x14ac:dyDescent="0.2">
      <c r="A3" t="str" cm="1">
        <f t="array" ref="A3">_xlfn.XLOOKUP(C3,'Country Code &amp; Info'!B:B,'Country Code &amp; Info'!A:A, NA)</f>
        <v>AFG</v>
      </c>
      <c r="B3" t="str">
        <f>VLOOKUP(A3,'Country Code &amp; Info'!A:D,3)</f>
        <v>South Asia</v>
      </c>
      <c r="C3" t="s">
        <v>527</v>
      </c>
      <c r="D3">
        <v>12.6</v>
      </c>
      <c r="E3">
        <v>2011</v>
      </c>
      <c r="G3" s="70"/>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70"/>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70"/>
    </row>
    <row r="6" spans="1:7" x14ac:dyDescent="0.2">
      <c r="A6" t="str" cm="1">
        <f t="array" ref="A6">_xlfn.XLOOKUP(C6,'Country Code &amp; Info'!B:B,'Country Code &amp; Info'!A:A, NA)</f>
        <v>AND</v>
      </c>
      <c r="B6" t="str">
        <f>VLOOKUP(A6,'Country Code &amp; Info'!A:D,3)</f>
        <v>Europe &amp; Central Asia</v>
      </c>
      <c r="C6" t="s">
        <v>521</v>
      </c>
      <c r="D6">
        <v>7.6</v>
      </c>
      <c r="E6">
        <v>2011</v>
      </c>
      <c r="G6" s="70"/>
    </row>
    <row r="7" spans="1:7" x14ac:dyDescent="0.2">
      <c r="A7" t="str" cm="1">
        <f t="array" ref="A7">_xlfn.XLOOKUP(C7,'Country Code &amp; Info'!B:B,'Country Code &amp; Info'!A:A, NA)</f>
        <v>ARE</v>
      </c>
      <c r="B7" t="str">
        <f>VLOOKUP(A7,'Country Code &amp; Info'!A:D,3)</f>
        <v>Middle East &amp; North Africa</v>
      </c>
      <c r="C7" t="s">
        <v>517</v>
      </c>
      <c r="D7">
        <v>27</v>
      </c>
      <c r="E7">
        <v>2011</v>
      </c>
      <c r="G7" s="70"/>
    </row>
    <row r="8" spans="1:7" x14ac:dyDescent="0.2">
      <c r="A8" t="str" cm="1">
        <f t="array" ref="A8">_xlfn.XLOOKUP(C8,'Country Code &amp; Info'!B:B,'Country Code &amp; Info'!A:A, NA)</f>
        <v>ARG</v>
      </c>
      <c r="B8" t="str">
        <f>VLOOKUP(A8,'Country Code &amp; Info'!A:D,3)</f>
        <v>Latin America &amp; Caribbean</v>
      </c>
      <c r="C8" t="s">
        <v>515</v>
      </c>
      <c r="D8">
        <v>14.8</v>
      </c>
      <c r="E8">
        <v>2011</v>
      </c>
      <c r="G8" s="70"/>
    </row>
    <row r="9" spans="1:7" x14ac:dyDescent="0.2">
      <c r="A9" t="str" cm="1">
        <f t="array" ref="A9">_xlfn.XLOOKUP(C9,'Country Code &amp; Info'!B:B,'Country Code &amp; Info'!A:A, NA)</f>
        <v>ARM</v>
      </c>
      <c r="B9" t="str">
        <f>VLOOKUP(A9,'Country Code &amp; Info'!A:D,3)</f>
        <v>Europe &amp; Central Asia</v>
      </c>
      <c r="C9" t="s">
        <v>513</v>
      </c>
      <c r="D9">
        <v>7.15</v>
      </c>
      <c r="E9">
        <v>2011</v>
      </c>
      <c r="G9" s="70"/>
    </row>
    <row r="10" spans="1:7" x14ac:dyDescent="0.2">
      <c r="A10" t="str" cm="1">
        <f t="array" ref="A10">_xlfn.XLOOKUP(C10,'Country Code &amp; Info'!B:B,'Country Code &amp; Info'!A:A, NA)</f>
        <v>ASM</v>
      </c>
      <c r="B10" t="str">
        <f>VLOOKUP(A10,'Country Code &amp; Info'!A:D,3)</f>
        <v>East Asia &amp; Pacific</v>
      </c>
      <c r="C10" t="s">
        <v>511</v>
      </c>
      <c r="D10">
        <v>24.4</v>
      </c>
      <c r="E10">
        <v>2011</v>
      </c>
      <c r="G10" s="70"/>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715</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0" t="e" cm="1">
        <f t="array" ref="A212">_xlfn.XLOOKUP(C212,'Country Code &amp; Info'!B:B,'Country Code &amp; Info'!A:A, NA)</f>
        <v>#NAME?</v>
      </c>
      <c r="B212" s="20" t="e">
        <f>VLOOKUP(A212,'Country Code &amp; Info'!A:D,3)</f>
        <v>#NAME?</v>
      </c>
      <c r="C212" s="20" t="s">
        <v>716</v>
      </c>
      <c r="D212" s="20">
        <v>21.4</v>
      </c>
      <c r="E212" s="20">
        <v>2011</v>
      </c>
    </row>
  </sheetData>
  <mergeCells count="1">
    <mergeCell ref="G1:G10"/>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workbookViewId="0">
      <selection activeCell="AH1" sqref="AH1"/>
    </sheetView>
  </sheetViews>
  <sheetFormatPr baseColWidth="10" defaultRowHeight="16" outlineLevelCol="1" x14ac:dyDescent="0.2"/>
  <cols>
    <col min="2" max="3" width="20.5" style="25" customWidth="1"/>
    <col min="4" max="4" width="14.83203125" style="24" customWidth="1"/>
    <col min="5" max="5" width="7.83203125" bestFit="1"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9.1640625" bestFit="1" customWidth="1" collapsed="1"/>
    <col min="36" max="36" width="19.33203125" bestFit="1" customWidth="1"/>
    <col min="37" max="37" width="11.5" bestFit="1" customWidth="1"/>
    <col min="38" max="38" width="5.1640625" bestFit="1" customWidth="1"/>
    <col min="39" max="39" width="10.83203125" bestFit="1" customWidth="1"/>
    <col min="40" max="40" width="108.332031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748</v>
      </c>
      <c r="B1" s="25" t="s">
        <v>753</v>
      </c>
      <c r="C1" s="25" t="s">
        <v>754</v>
      </c>
      <c r="D1" s="22" t="s">
        <v>752</v>
      </c>
      <c r="E1" t="s">
        <v>747</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754</v>
      </c>
      <c r="AK1" t="s">
        <v>756</v>
      </c>
      <c r="AL1" s="21"/>
      <c r="AM1" s="4" t="s">
        <v>722</v>
      </c>
      <c r="AN1" t="s">
        <v>721</v>
      </c>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x14ac:dyDescent="0.2">
      <c r="A2" t="str">
        <f>_xlfn.XLOOKUP('Hist-ghg-emissions'!B2,'Country Code &amp; Info'!B:B,'Country Code &amp; Info'!A:A)</f>
        <v>AFG</v>
      </c>
      <c r="B2" s="25" t="s">
        <v>527</v>
      </c>
      <c r="C2" s="25" t="str">
        <f>IF(_xlfn.IFNA(_xlfn.XLOOKUP(A2,GDP_by_Country_0622!D:D,GDP_by_Country_0622!D:D),0)=0,"N","Y")</f>
        <v>N</v>
      </c>
      <c r="D2" s="22" t="s">
        <v>527</v>
      </c>
      <c r="E2" t="s">
        <v>723</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21"/>
      <c r="AK2" s="22"/>
      <c r="AL2" s="21"/>
      <c r="AM2" s="4" t="s">
        <v>720</v>
      </c>
      <c r="AN2" t="s">
        <v>719</v>
      </c>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x14ac:dyDescent="0.2">
      <c r="A3" t="str">
        <f>_xlfn.XLOOKUP('Hist-ghg-emissions'!B3,'Country Code &amp; Info'!B:B,'Country Code &amp; Info'!A:A)</f>
        <v>AGO</v>
      </c>
      <c r="B3" s="25" t="s">
        <v>525</v>
      </c>
      <c r="C3" s="25" t="str">
        <f>IF(_xlfn.IFNA(_xlfn.XLOOKUP(A3,GDP_by_Country_0622!D:D,GDP_by_Country_0622!D:D),0)=0,"N","Y")</f>
        <v>N</v>
      </c>
      <c r="D3" s="22" t="s">
        <v>525</v>
      </c>
      <c r="E3" t="s">
        <v>723</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755</v>
      </c>
    </row>
    <row r="4" spans="1:68" x14ac:dyDescent="0.2">
      <c r="A4" t="str">
        <f>_xlfn.XLOOKUP('Hist-ghg-emissions'!B4,'Country Code &amp; Info'!B:B,'Country Code &amp; Info'!A:A)</f>
        <v>ALB</v>
      </c>
      <c r="B4" s="25" t="s">
        <v>523</v>
      </c>
      <c r="C4" s="25" t="str">
        <f>IF(_xlfn.IFNA(_xlfn.XLOOKUP(A4,GDP_by_Country_0622!D:D,GDP_by_Country_0622!D:D),0)=0,"N","Y")</f>
        <v>N</v>
      </c>
      <c r="D4" s="22" t="s">
        <v>523</v>
      </c>
      <c r="E4" t="s">
        <v>723</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2" t="s">
        <v>514</v>
      </c>
      <c r="AK4" s="3">
        <v>395.5</v>
      </c>
    </row>
    <row r="5" spans="1:68" x14ac:dyDescent="0.2">
      <c r="A5" t="str">
        <f>_xlfn.XLOOKUP('Hist-ghg-emissions'!B5,'Country Code &amp; Info'!B:B,'Country Code &amp; Info'!A:A)</f>
        <v>AND</v>
      </c>
      <c r="B5" s="25" t="s">
        <v>521</v>
      </c>
      <c r="C5" s="25" t="str">
        <f>IF(_xlfn.IFNA(_xlfn.XLOOKUP(A5,GDP_by_Country_0622!D:D,GDP_by_Country_0622!D:D),0)=0,"N","Y")</f>
        <v>N</v>
      </c>
      <c r="D5" s="22" t="s">
        <v>521</v>
      </c>
      <c r="E5" t="s">
        <v>723</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2" t="s">
        <v>506</v>
      </c>
      <c r="AK5" s="3">
        <v>619.26</v>
      </c>
    </row>
    <row r="6" spans="1:68" x14ac:dyDescent="0.2">
      <c r="A6" t="str">
        <f>_xlfn.XLOOKUP('Hist-ghg-emissions'!B6,'Country Code &amp; Info'!B:B,'Country Code &amp; Info'!A:A)</f>
        <v>ARE</v>
      </c>
      <c r="B6" s="25" t="s">
        <v>517</v>
      </c>
      <c r="C6" s="25" t="str">
        <f>IF(_xlfn.IFNA(_xlfn.XLOOKUP(A6,GDP_by_Country_0622!D:D,GDP_by_Country_0622!D:D),0)=0,"N","Y")</f>
        <v>N</v>
      </c>
      <c r="D6" s="22" t="s">
        <v>517</v>
      </c>
      <c r="E6" t="s">
        <v>723</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2" t="s">
        <v>504</v>
      </c>
      <c r="AK6" s="3">
        <v>67.849999999999994</v>
      </c>
    </row>
    <row r="7" spans="1:68" x14ac:dyDescent="0.2">
      <c r="A7" t="str">
        <f>_xlfn.XLOOKUP('Hist-ghg-emissions'!B7,'Country Code &amp; Info'!B:B,'Country Code &amp; Info'!A:A)</f>
        <v>ARG</v>
      </c>
      <c r="B7" s="25" t="s">
        <v>515</v>
      </c>
      <c r="C7" s="25" t="str">
        <f>IF(_xlfn.IFNA(_xlfn.XLOOKUP(A7,GDP_by_Country_0622!D:D,GDP_by_Country_0622!D:D),0)=0,"N","Y")</f>
        <v>Y</v>
      </c>
      <c r="D7" s="22" t="s">
        <v>515</v>
      </c>
      <c r="E7" t="s">
        <v>723</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2" t="s">
        <v>498</v>
      </c>
      <c r="AK7" s="3">
        <v>108.91</v>
      </c>
    </row>
    <row r="8" spans="1:68" x14ac:dyDescent="0.2">
      <c r="A8" t="str">
        <f>_xlfn.XLOOKUP('Hist-ghg-emissions'!B8,'Country Code &amp; Info'!B:B,'Country Code &amp; Info'!A:A)</f>
        <v>ARM</v>
      </c>
      <c r="B8" s="25" t="s">
        <v>513</v>
      </c>
      <c r="C8" s="25" t="str">
        <f>IF(_xlfn.IFNA(_xlfn.XLOOKUP(A8,GDP_by_Country_0622!D:D,GDP_by_Country_0622!D:D),0)=0,"N","Y")</f>
        <v>N</v>
      </c>
      <c r="D8" s="22" t="s">
        <v>513</v>
      </c>
      <c r="E8" t="s">
        <v>723</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2" t="s">
        <v>474</v>
      </c>
      <c r="AK8" s="3">
        <v>1420.58</v>
      </c>
    </row>
    <row r="9" spans="1:68" x14ac:dyDescent="0.2">
      <c r="A9" t="str">
        <f>_xlfn.XLOOKUP('Hist-ghg-emissions'!B9,'Country Code &amp; Info'!B:B,'Country Code &amp; Info'!A:A)</f>
        <v>ATG</v>
      </c>
      <c r="B9" s="25" t="s">
        <v>509</v>
      </c>
      <c r="C9" s="25" t="str">
        <f>IF(_xlfn.IFNA(_xlfn.XLOOKUP(A9,GDP_by_Country_0622!D:D,GDP_by_Country_0622!D:D),0)=0,"N","Y")</f>
        <v>N</v>
      </c>
      <c r="D9" s="22" t="s">
        <v>509</v>
      </c>
      <c r="E9" t="s">
        <v>723</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2" t="s">
        <v>462</v>
      </c>
      <c r="AK9" s="3">
        <v>763.44</v>
      </c>
    </row>
    <row r="10" spans="1:68" x14ac:dyDescent="0.2">
      <c r="A10" t="str">
        <f>_xlfn.XLOOKUP('Hist-ghg-emissions'!B10,'Country Code &amp; Info'!B:B,'Country Code &amp; Info'!A:A)</f>
        <v>AUS</v>
      </c>
      <c r="B10" s="25" t="s">
        <v>507</v>
      </c>
      <c r="C10" s="25" t="str">
        <f>IF(_xlfn.IFNA(_xlfn.XLOOKUP(A10,GDP_by_Country_0622!D:D,GDP_by_Country_0622!D:D),0)=0,"N","Y")</f>
        <v>Y</v>
      </c>
      <c r="D10" s="22" t="s">
        <v>507</v>
      </c>
      <c r="E10" t="s">
        <v>723</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2" t="s">
        <v>458</v>
      </c>
      <c r="AK10" s="3">
        <v>43.78</v>
      </c>
    </row>
    <row r="11" spans="1:68" x14ac:dyDescent="0.2">
      <c r="A11" t="str">
        <f>_xlfn.XLOOKUP('Hist-ghg-emissions'!B11,'Country Code &amp; Info'!B:B,'Country Code &amp; Info'!A:A)</f>
        <v>AUT</v>
      </c>
      <c r="B11" s="25" t="s">
        <v>505</v>
      </c>
      <c r="C11" s="25" t="str">
        <f>IF(_xlfn.IFNA(_xlfn.XLOOKUP(A11,GDP_by_Country_0622!D:D,GDP_by_Country_0622!D:D),0)=0,"N","Y")</f>
        <v>Y</v>
      </c>
      <c r="D11" s="22" t="s">
        <v>505</v>
      </c>
      <c r="E11" t="s">
        <v>723</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2" t="s">
        <v>454</v>
      </c>
      <c r="AK11" s="3">
        <v>51.77</v>
      </c>
    </row>
    <row r="12" spans="1:68" x14ac:dyDescent="0.2">
      <c r="A12" t="str">
        <f>_xlfn.XLOOKUP('Hist-ghg-emissions'!B12,'Country Code &amp; Info'!B:B,'Country Code &amp; Info'!A:A)</f>
        <v>AZE</v>
      </c>
      <c r="B12" s="25" t="s">
        <v>503</v>
      </c>
      <c r="C12" s="25" t="str">
        <f>IF(_xlfn.IFNA(_xlfn.XLOOKUP(A12,GDP_by_Country_0622!D:D,GDP_by_Country_0622!D:D),0)=0,"N","Y")</f>
        <v>N</v>
      </c>
      <c r="D12" s="22" t="s">
        <v>503</v>
      </c>
      <c r="E12" t="s">
        <v>723</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2" t="s">
        <v>452</v>
      </c>
      <c r="AK12" s="3">
        <v>11705.81</v>
      </c>
    </row>
    <row r="13" spans="1:68" x14ac:dyDescent="0.2">
      <c r="A13" t="str">
        <f>_xlfn.XLOOKUP('Hist-ghg-emissions'!B13,'Country Code &amp; Info'!B:B,'Country Code &amp; Info'!A:A)</f>
        <v>BDI</v>
      </c>
      <c r="B13" s="25" t="s">
        <v>501</v>
      </c>
      <c r="C13" s="25" t="str">
        <f>IF(_xlfn.IFNA(_xlfn.XLOOKUP(A13,GDP_by_Country_0622!D:D,GDP_by_Country_0622!D:D),0)=0,"N","Y")</f>
        <v>N</v>
      </c>
      <c r="D13" s="22" t="s">
        <v>501</v>
      </c>
      <c r="E13" t="s">
        <v>723</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2" t="s">
        <v>442</v>
      </c>
      <c r="AK13" s="3">
        <v>267.95</v>
      </c>
    </row>
    <row r="14" spans="1:68" x14ac:dyDescent="0.2">
      <c r="A14" t="str">
        <f>_xlfn.XLOOKUP('Hist-ghg-emissions'!B14,'Country Code &amp; Info'!B:B,'Country Code &amp; Info'!A:A)</f>
        <v>BEL</v>
      </c>
      <c r="B14" s="25" t="s">
        <v>499</v>
      </c>
      <c r="C14" s="25" t="str">
        <f>IF(_xlfn.IFNA(_xlfn.XLOOKUP(A14,GDP_by_Country_0622!D:D,GDP_by_Country_0622!D:D),0)=0,"N","Y")</f>
        <v>Y</v>
      </c>
      <c r="D14" s="22" t="s">
        <v>499</v>
      </c>
      <c r="E14" t="s">
        <v>723</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2" t="s">
        <v>436</v>
      </c>
      <c r="AK14" s="3">
        <v>8.5399999999999991</v>
      </c>
    </row>
    <row r="15" spans="1:68" x14ac:dyDescent="0.2">
      <c r="A15" t="str">
        <f>_xlfn.XLOOKUP('Hist-ghg-emissions'!B15,'Country Code &amp; Info'!B:B,'Country Code &amp; Info'!A:A)</f>
        <v>BEN</v>
      </c>
      <c r="B15" s="25" t="s">
        <v>497</v>
      </c>
      <c r="C15" s="25" t="str">
        <f>IF(_xlfn.IFNA(_xlfn.XLOOKUP(A15,GDP_by_Country_0622!D:D,GDP_by_Country_0622!D:D),0)=0,"N","Y")</f>
        <v>N</v>
      </c>
      <c r="D15" s="22" t="s">
        <v>497</v>
      </c>
      <c r="E15" t="s">
        <v>723</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2" t="s">
        <v>424</v>
      </c>
      <c r="AK15" s="3">
        <v>117.03</v>
      </c>
    </row>
    <row r="16" spans="1:68" x14ac:dyDescent="0.2">
      <c r="A16" t="str">
        <f>_xlfn.XLOOKUP('Hist-ghg-emissions'!B16,'Country Code &amp; Info'!B:B,'Country Code &amp; Info'!A:A)</f>
        <v>BFA</v>
      </c>
      <c r="B16" s="25" t="s">
        <v>495</v>
      </c>
      <c r="C16" s="25" t="str">
        <f>IF(_xlfn.IFNA(_xlfn.XLOOKUP(A16,GDP_by_Country_0622!D:D,GDP_by_Country_0622!D:D),0)=0,"N","Y")</f>
        <v>N</v>
      </c>
      <c r="D16" s="22" t="s">
        <v>495</v>
      </c>
      <c r="E16" t="s">
        <v>723</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2" t="s">
        <v>422</v>
      </c>
      <c r="AK16" s="3">
        <v>776.61</v>
      </c>
    </row>
    <row r="17" spans="1:37" x14ac:dyDescent="0.2">
      <c r="A17" t="str">
        <f>_xlfn.XLOOKUP('Hist-ghg-emissions'!B17,'Country Code &amp; Info'!B:B,'Country Code &amp; Info'!A:A)</f>
        <v>BGD</v>
      </c>
      <c r="B17" s="25" t="s">
        <v>493</v>
      </c>
      <c r="C17" s="25" t="str">
        <f>IF(_xlfn.IFNA(_xlfn.XLOOKUP(A17,GDP_by_Country_0622!D:D,GDP_by_Country_0622!D:D),0)=0,"N","Y")</f>
        <v>N</v>
      </c>
      <c r="D17" s="22" t="s">
        <v>493</v>
      </c>
      <c r="E17" t="s">
        <v>723</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2" t="s">
        <v>416</v>
      </c>
      <c r="AK17" s="3">
        <v>46.73</v>
      </c>
    </row>
    <row r="18" spans="1:37" x14ac:dyDescent="0.2">
      <c r="A18" t="str">
        <f>_xlfn.XLOOKUP('Hist-ghg-emissions'!B18,'Country Code &amp; Info'!B:B,'Country Code &amp; Info'!A:A)</f>
        <v>BGR</v>
      </c>
      <c r="B18" s="25" t="s">
        <v>491</v>
      </c>
      <c r="C18" s="25" t="str">
        <f>IF(_xlfn.IFNA(_xlfn.XLOOKUP(A18,GDP_by_Country_0622!D:D,GDP_by_Country_0622!D:D),0)=0,"N","Y")</f>
        <v>N</v>
      </c>
      <c r="D18" s="22" t="s">
        <v>491</v>
      </c>
      <c r="E18" t="s">
        <v>723</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2" t="s">
        <v>392</v>
      </c>
      <c r="AK18" s="3">
        <v>313.06</v>
      </c>
    </row>
    <row r="19" spans="1:37" x14ac:dyDescent="0.2">
      <c r="A19" t="str">
        <f>_xlfn.XLOOKUP('Hist-ghg-emissions'!B19,'Country Code &amp; Info'!B:B,'Country Code &amp; Info'!A:A)</f>
        <v>BHR</v>
      </c>
      <c r="B19" s="25" t="s">
        <v>489</v>
      </c>
      <c r="C19" s="25" t="str">
        <f>IF(_xlfn.IFNA(_xlfn.XLOOKUP(A19,GDP_by_Country_0622!D:D,GDP_by_Country_0622!D:D),0)=0,"N","Y")</f>
        <v>N</v>
      </c>
      <c r="D19" s="22" t="s">
        <v>489</v>
      </c>
      <c r="E19" t="s">
        <v>723</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2" t="s">
        <v>390</v>
      </c>
      <c r="AK19" s="3">
        <v>20.56</v>
      </c>
    </row>
    <row r="20" spans="1:37" x14ac:dyDescent="0.2">
      <c r="A20" t="str">
        <f>_xlfn.XLOOKUP('Hist-ghg-emissions'!B20,'Country Code &amp; Info'!B:B,'Country Code &amp; Info'!A:A)</f>
        <v>BHS</v>
      </c>
      <c r="B20" s="25" t="s">
        <v>487</v>
      </c>
      <c r="C20" s="25" t="str">
        <f>IF(_xlfn.IFNA(_xlfn.XLOOKUP(A20,GDP_by_Country_0622!D:D,GDP_by_Country_0622!D:D),0)=0,"N","Y")</f>
        <v>N</v>
      </c>
      <c r="D20" s="22" t="s">
        <v>730</v>
      </c>
      <c r="E20" t="s">
        <v>723</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2" t="s">
        <v>382</v>
      </c>
      <c r="AK20" s="3">
        <v>61.43</v>
      </c>
    </row>
    <row r="21" spans="1:37" x14ac:dyDescent="0.2">
      <c r="A21" t="str">
        <f>_xlfn.XLOOKUP('Hist-ghg-emissions'!B21,'Country Code &amp; Info'!B:B,'Country Code &amp; Info'!A:A)</f>
        <v>BIH</v>
      </c>
      <c r="B21" s="25" t="s">
        <v>485</v>
      </c>
      <c r="C21" s="25" t="str">
        <f>IF(_xlfn.IFNA(_xlfn.XLOOKUP(A21,GDP_by_Country_0622!D:D,GDP_by_Country_0622!D:D),0)=0,"N","Y")</f>
        <v>N</v>
      </c>
      <c r="D21" s="22" t="s">
        <v>485</v>
      </c>
      <c r="E21" t="s">
        <v>723</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2" t="s">
        <v>378</v>
      </c>
      <c r="AK21" s="3">
        <v>361.37</v>
      </c>
    </row>
    <row r="22" spans="1:37" x14ac:dyDescent="0.2">
      <c r="A22" t="str">
        <f>_xlfn.XLOOKUP('Hist-ghg-emissions'!B22,'Country Code &amp; Info'!B:B,'Country Code &amp; Info'!A:A)</f>
        <v>BLR</v>
      </c>
      <c r="B22" s="25" t="s">
        <v>483</v>
      </c>
      <c r="C22" s="25" t="str">
        <f>IF(_xlfn.IFNA(_xlfn.XLOOKUP(A22,GDP_by_Country_0622!D:D,GDP_by_Country_0622!D:D),0)=0,"N","Y")</f>
        <v>N</v>
      </c>
      <c r="D22" s="22" t="s">
        <v>483</v>
      </c>
      <c r="E22" t="s">
        <v>723</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2" t="s">
        <v>370</v>
      </c>
      <c r="AK22" s="3">
        <v>441.13</v>
      </c>
    </row>
    <row r="23" spans="1:37" x14ac:dyDescent="0.2">
      <c r="A23" t="str">
        <f>_xlfn.XLOOKUP('Hist-ghg-emissions'!B23,'Country Code &amp; Info'!B:B,'Country Code &amp; Info'!A:A)</f>
        <v>BLZ</v>
      </c>
      <c r="B23" s="25" t="s">
        <v>481</v>
      </c>
      <c r="C23" s="25" t="str">
        <f>IF(_xlfn.IFNA(_xlfn.XLOOKUP(A23,GDP_by_Country_0622!D:D,GDP_by_Country_0622!D:D),0)=0,"N","Y")</f>
        <v>N</v>
      </c>
      <c r="D23" s="22" t="s">
        <v>481</v>
      </c>
      <c r="E23" t="s">
        <v>723</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2" t="s">
        <v>354</v>
      </c>
      <c r="AK23" s="3">
        <v>86.14</v>
      </c>
    </row>
    <row r="24" spans="1:37" x14ac:dyDescent="0.2">
      <c r="A24" t="str">
        <f>_xlfn.XLOOKUP('Hist-ghg-emissions'!B24,'Country Code &amp; Info'!B:B,'Country Code &amp; Info'!A:A)</f>
        <v>BOL</v>
      </c>
      <c r="B24" s="25" t="s">
        <v>477</v>
      </c>
      <c r="C24" s="25" t="str">
        <f>IF(_xlfn.IFNA(_xlfn.XLOOKUP(A24,GDP_by_Country_0622!D:D,GDP_by_Country_0622!D:D),0)=0,"N","Y")</f>
        <v>N</v>
      </c>
      <c r="D24" s="22" t="s">
        <v>477</v>
      </c>
      <c r="E24" t="s">
        <v>723</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2" t="s">
        <v>330</v>
      </c>
      <c r="AK24" s="3">
        <v>62.81</v>
      </c>
    </row>
    <row r="25" spans="1:37" x14ac:dyDescent="0.2">
      <c r="A25" t="str">
        <f>_xlfn.XLOOKUP('Hist-ghg-emissions'!B25,'Country Code &amp; Info'!B:B,'Country Code &amp; Info'!A:A)</f>
        <v>BRA</v>
      </c>
      <c r="B25" s="25" t="s">
        <v>475</v>
      </c>
      <c r="C25" s="25" t="str">
        <f>IF(_xlfn.IFNA(_xlfn.XLOOKUP(A25,GDP_by_Country_0622!D:D,GDP_by_Country_0622!D:D),0)=0,"N","Y")</f>
        <v>Y</v>
      </c>
      <c r="D25" s="22" t="s">
        <v>475</v>
      </c>
      <c r="E25" t="s">
        <v>723</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2" t="s">
        <v>320</v>
      </c>
      <c r="AK25" s="3">
        <v>1703.86</v>
      </c>
    </row>
    <row r="26" spans="1:37" x14ac:dyDescent="0.2">
      <c r="A26" t="str">
        <f>_xlfn.XLOOKUP('Hist-ghg-emissions'!B26,'Country Code &amp; Info'!B:B,'Country Code &amp; Info'!A:A)</f>
        <v>BRB</v>
      </c>
      <c r="B26" s="25" t="s">
        <v>473</v>
      </c>
      <c r="C26" s="25" t="str">
        <f>IF(_xlfn.IFNA(_xlfn.XLOOKUP(A26,GDP_by_Country_0622!D:D,GDP_by_Country_0622!D:D),0)=0,"N","Y")</f>
        <v>N</v>
      </c>
      <c r="D26" s="22" t="s">
        <v>473</v>
      </c>
      <c r="E26" t="s">
        <v>723</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2" t="s">
        <v>314</v>
      </c>
      <c r="AK26" s="3">
        <v>3346.63</v>
      </c>
    </row>
    <row r="27" spans="1:37" x14ac:dyDescent="0.2">
      <c r="A27" t="str">
        <f>_xlfn.XLOOKUP('Hist-ghg-emissions'!B27,'Country Code &amp; Info'!B:B,'Country Code &amp; Info'!A:A)</f>
        <v>BRN</v>
      </c>
      <c r="B27" s="25" t="s">
        <v>471</v>
      </c>
      <c r="C27" s="25" t="str">
        <f>IF(_xlfn.IFNA(_xlfn.XLOOKUP(A27,GDP_by_Country_0622!D:D,GDP_by_Country_0622!D:D),0)=0,"N","Y")</f>
        <v>N</v>
      </c>
      <c r="D27" s="22" t="s">
        <v>734</v>
      </c>
      <c r="E27" t="s">
        <v>723</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2" t="s">
        <v>310</v>
      </c>
      <c r="AK27" s="3">
        <v>62.29</v>
      </c>
    </row>
    <row r="28" spans="1:37" x14ac:dyDescent="0.2">
      <c r="A28" t="str">
        <f>_xlfn.XLOOKUP('Hist-ghg-emissions'!B28,'Country Code &amp; Info'!B:B,'Country Code &amp; Info'!A:A)</f>
        <v>BTN</v>
      </c>
      <c r="B28" s="25" t="s">
        <v>469</v>
      </c>
      <c r="C28" s="25" t="str">
        <f>IF(_xlfn.IFNA(_xlfn.XLOOKUP(A28,GDP_by_Country_0622!D:D,GDP_by_Country_0622!D:D),0)=0,"N","Y")</f>
        <v>N</v>
      </c>
      <c r="D28" s="22" t="s">
        <v>469</v>
      </c>
      <c r="E28" t="s">
        <v>723</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2" t="s">
        <v>304</v>
      </c>
      <c r="AK28" s="3">
        <v>3.35</v>
      </c>
    </row>
    <row r="29" spans="1:37" x14ac:dyDescent="0.2">
      <c r="A29" t="str">
        <f>_xlfn.XLOOKUP('Hist-ghg-emissions'!B29,'Country Code &amp; Info'!B:B,'Country Code &amp; Info'!A:A)</f>
        <v>BWA</v>
      </c>
      <c r="B29" s="25" t="s">
        <v>467</v>
      </c>
      <c r="C29" s="25" t="str">
        <f>IF(_xlfn.IFNA(_xlfn.XLOOKUP(A29,GDP_by_Country_0622!D:D,GDP_by_Country_0622!D:D),0)=0,"N","Y")</f>
        <v>N</v>
      </c>
      <c r="D29" s="22" t="s">
        <v>467</v>
      </c>
      <c r="E29" t="s">
        <v>723</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2" t="s">
        <v>302</v>
      </c>
      <c r="AK29" s="3">
        <v>87.92</v>
      </c>
    </row>
    <row r="30" spans="1:37" x14ac:dyDescent="0.2">
      <c r="A30" t="str">
        <f>_xlfn.XLOOKUP('Hist-ghg-emissions'!B30,'Country Code &amp; Info'!B:B,'Country Code &amp; Info'!A:A)</f>
        <v>CAF</v>
      </c>
      <c r="B30" s="25" t="s">
        <v>465</v>
      </c>
      <c r="C30" s="25" t="str">
        <f>IF(_xlfn.IFNA(_xlfn.XLOOKUP(A30,GDP_by_Country_0622!D:D,GDP_by_Country_0622!D:D),0)=0,"N","Y")</f>
        <v>N</v>
      </c>
      <c r="D30" s="22" t="s">
        <v>465</v>
      </c>
      <c r="E30" t="s">
        <v>723</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2" t="s">
        <v>300</v>
      </c>
      <c r="AK30" s="3">
        <v>386.78</v>
      </c>
    </row>
    <row r="31" spans="1:37" x14ac:dyDescent="0.2">
      <c r="A31" t="str">
        <f>_xlfn.XLOOKUP('Hist-ghg-emissions'!B31,'Country Code &amp; Info'!B:B,'Country Code &amp; Info'!A:A)</f>
        <v>CAN</v>
      </c>
      <c r="B31" s="25" t="s">
        <v>463</v>
      </c>
      <c r="C31" s="25" t="str">
        <f>IF(_xlfn.IFNA(_xlfn.XLOOKUP(A31,GDP_by_Country_0622!D:D,GDP_by_Country_0622!D:D),0)=0,"N","Y")</f>
        <v>Y</v>
      </c>
      <c r="D31" s="22" t="s">
        <v>463</v>
      </c>
      <c r="E31" t="s">
        <v>723</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2" t="s">
        <v>294</v>
      </c>
      <c r="AK31" s="3">
        <v>1154.72</v>
      </c>
    </row>
    <row r="32" spans="1:37" x14ac:dyDescent="0.2">
      <c r="A32" t="str">
        <f>_xlfn.XLOOKUP('Hist-ghg-emissions'!B32,'Country Code &amp; Info'!B:B,'Country Code &amp; Info'!A:A)</f>
        <v>CHE</v>
      </c>
      <c r="B32" s="25" t="s">
        <v>459</v>
      </c>
      <c r="C32" s="25" t="str">
        <f>IF(_xlfn.IFNA(_xlfn.XLOOKUP(A32,GDP_by_Country_0622!D:D,GDP_by_Country_0622!D:D),0)=0,"N","Y")</f>
        <v>Y</v>
      </c>
      <c r="D32" s="22" t="s">
        <v>459</v>
      </c>
      <c r="E32" t="s">
        <v>723</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2" t="s">
        <v>280</v>
      </c>
      <c r="AK32" s="3">
        <v>673.08</v>
      </c>
    </row>
    <row r="33" spans="1:37" x14ac:dyDescent="0.2">
      <c r="A33" t="str">
        <f>_xlfn.XLOOKUP('Hist-ghg-emissions'!B33,'Country Code &amp; Info'!B:B,'Country Code &amp; Info'!A:A)</f>
        <v>CHL</v>
      </c>
      <c r="B33" s="25" t="s">
        <v>455</v>
      </c>
      <c r="C33" s="25" t="str">
        <f>IF(_xlfn.IFNA(_xlfn.XLOOKUP(A33,GDP_by_Country_0622!D:D,GDP_by_Country_0622!D:D),0)=0,"N","Y")</f>
        <v>Y</v>
      </c>
      <c r="D33" s="22" t="s">
        <v>455</v>
      </c>
      <c r="E33" t="s">
        <v>723</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2" t="s">
        <v>246</v>
      </c>
      <c r="AK33" s="3">
        <v>18.21</v>
      </c>
    </row>
    <row r="34" spans="1:37" x14ac:dyDescent="0.2">
      <c r="A34" t="str">
        <f>_xlfn.XLOOKUP('Hist-ghg-emissions'!B34,'Country Code &amp; Info'!B:B,'Country Code &amp; Info'!A:A)</f>
        <v>CHN</v>
      </c>
      <c r="B34" s="25" t="s">
        <v>453</v>
      </c>
      <c r="C34" s="25" t="str">
        <f>IF(_xlfn.IFNA(_xlfn.XLOOKUP(A34,GDP_by_Country_0622!D:D,GDP_by_Country_0622!D:D),0)=0,"N","Y")</f>
        <v>Y</v>
      </c>
      <c r="D34" s="22" t="s">
        <v>453</v>
      </c>
      <c r="E34" t="s">
        <v>723</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2" t="s">
        <v>244</v>
      </c>
      <c r="AK34" s="3">
        <v>9.94</v>
      </c>
    </row>
    <row r="35" spans="1:37" x14ac:dyDescent="0.2">
      <c r="A35" t="str">
        <f>_xlfn.XLOOKUP('Hist-ghg-emissions'!B35,'Country Code &amp; Info'!B:B,'Country Code &amp; Info'!A:A)</f>
        <v>CIV</v>
      </c>
      <c r="B35" s="25" t="s">
        <v>451</v>
      </c>
      <c r="C35" s="25" t="str">
        <f>IF(_xlfn.IFNA(_xlfn.XLOOKUP(A35,GDP_by_Country_0622!D:D,GDP_by_Country_0622!D:D),0)=0,"N","Y")</f>
        <v>N</v>
      </c>
      <c r="D35" s="22" t="s">
        <v>751</v>
      </c>
      <c r="E35" t="s">
        <v>723</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2" t="s">
        <v>242</v>
      </c>
      <c r="AK35" s="3">
        <v>8.89</v>
      </c>
    </row>
    <row r="36" spans="1:37" x14ac:dyDescent="0.2">
      <c r="A36" t="str">
        <f>_xlfn.XLOOKUP('Hist-ghg-emissions'!B36,'Country Code &amp; Info'!B:B,'Country Code &amp; Info'!A:A)</f>
        <v>CMR</v>
      </c>
      <c r="B36" s="25" t="s">
        <v>449</v>
      </c>
      <c r="C36" s="25" t="str">
        <f>IF(_xlfn.IFNA(_xlfn.XLOOKUP(A36,GDP_by_Country_0622!D:D,GDP_by_Country_0622!D:D),0)=0,"N","Y")</f>
        <v>N</v>
      </c>
      <c r="D36" s="22" t="s">
        <v>449</v>
      </c>
      <c r="E36" t="s">
        <v>723</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2" t="s">
        <v>224</v>
      </c>
      <c r="AK36" s="3">
        <v>695.26</v>
      </c>
    </row>
    <row r="37" spans="1:37" x14ac:dyDescent="0.2">
      <c r="A37" t="str">
        <f>_xlfn.XLOOKUP('Hist-ghg-emissions'!B37,'Country Code &amp; Info'!B:B,'Country Code &amp; Info'!A:A)</f>
        <v>COD</v>
      </c>
      <c r="B37" s="25" t="s">
        <v>447</v>
      </c>
      <c r="C37" s="25" t="str">
        <f>IF(_xlfn.IFNA(_xlfn.XLOOKUP(A37,GDP_by_Country_0622!D:D,GDP_by_Country_0622!D:D),0)=0,"N","Y")</f>
        <v>N</v>
      </c>
      <c r="D37" s="22" t="s">
        <v>744</v>
      </c>
      <c r="E37" t="s">
        <v>723</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2" t="s">
        <v>180</v>
      </c>
      <c r="AK37" s="3">
        <v>179.99</v>
      </c>
    </row>
    <row r="38" spans="1:37" x14ac:dyDescent="0.2">
      <c r="A38" t="str">
        <f>_xlfn.XLOOKUP('Hist-ghg-emissions'!B38,'Country Code &amp; Info'!B:B,'Country Code &amp; Info'!A:A)</f>
        <v>COG</v>
      </c>
      <c r="B38" s="25" t="s">
        <v>445</v>
      </c>
      <c r="C38" s="25" t="str">
        <f>IF(_xlfn.IFNA(_xlfn.XLOOKUP(A38,GDP_by_Country_0622!D:D,GDP_by_Country_0622!D:D),0)=0,"N","Y")</f>
        <v>N</v>
      </c>
      <c r="D38" s="22" t="s">
        <v>735</v>
      </c>
      <c r="E38" t="s">
        <v>723</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2" t="s">
        <v>178</v>
      </c>
      <c r="AK38" s="3">
        <v>28.42</v>
      </c>
    </row>
    <row r="39" spans="1:37" x14ac:dyDescent="0.2">
      <c r="A39" t="str">
        <f>_xlfn.XLOOKUP('Hist-ghg-emissions'!B39,'Country Code &amp; Info'!B:B,'Country Code &amp; Info'!A:A)</f>
        <v>COK</v>
      </c>
      <c r="B39" s="25" t="s">
        <v>725</v>
      </c>
      <c r="C39" s="25" t="str">
        <f>IF(_xlfn.IFNA(_xlfn.XLOOKUP(A39,GDP_by_Country_0622!D:D,GDP_by_Country_0622!D:D),0)=0,"N","Y")</f>
        <v>N</v>
      </c>
      <c r="D39" s="22" t="s">
        <v>725</v>
      </c>
      <c r="E39" t="s">
        <v>723</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2" t="s">
        <v>172</v>
      </c>
      <c r="AK39" s="3">
        <v>70.709999999999994</v>
      </c>
    </row>
    <row r="40" spans="1:37" x14ac:dyDescent="0.2">
      <c r="A40" t="str">
        <f>_xlfn.XLOOKUP('Hist-ghg-emissions'!B40,'Country Code &amp; Info'!B:B,'Country Code &amp; Info'!A:A)</f>
        <v>COL</v>
      </c>
      <c r="B40" s="25" t="s">
        <v>443</v>
      </c>
      <c r="C40" s="25" t="str">
        <f>IF(_xlfn.IFNA(_xlfn.XLOOKUP(A40,GDP_by_Country_0622!D:D,GDP_by_Country_0622!D:D),0)=0,"N","Y")</f>
        <v>Y</v>
      </c>
      <c r="D40" s="22" t="s">
        <v>443</v>
      </c>
      <c r="E40" t="s">
        <v>723</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2" t="s">
        <v>152</v>
      </c>
      <c r="AK40" s="3">
        <v>356.74</v>
      </c>
    </row>
    <row r="41" spans="1:37" x14ac:dyDescent="0.2">
      <c r="A41" t="str">
        <f>_xlfn.XLOOKUP('Hist-ghg-emissions'!B41,'Country Code &amp; Info'!B:B,'Country Code &amp; Info'!A:A)</f>
        <v>COM</v>
      </c>
      <c r="B41" s="25" t="s">
        <v>441</v>
      </c>
      <c r="C41" s="25" t="str">
        <f>IF(_xlfn.IFNA(_xlfn.XLOOKUP(A41,GDP_by_Country_0622!D:D,GDP_by_Country_0622!D:D),0)=0,"N","Y")</f>
        <v>N</v>
      </c>
      <c r="D41" s="22" t="s">
        <v>441</v>
      </c>
      <c r="E41" t="s">
        <v>723</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2" t="s">
        <v>144</v>
      </c>
      <c r="AK41" s="3">
        <v>67.150000000000006</v>
      </c>
    </row>
    <row r="42" spans="1:37" x14ac:dyDescent="0.2">
      <c r="A42" t="str">
        <f>_xlfn.XLOOKUP('Hist-ghg-emissions'!B42,'Country Code &amp; Info'!B:B,'Country Code &amp; Info'!A:A)</f>
        <v>CPV</v>
      </c>
      <c r="B42" s="25" t="s">
        <v>715</v>
      </c>
      <c r="C42" s="25" t="str">
        <f>IF(_xlfn.IFNA(_xlfn.XLOOKUP(A42,GDP_by_Country_0622!D:D,GDP_by_Country_0622!D:D),0)=0,"N","Y")</f>
        <v>N</v>
      </c>
      <c r="D42" s="22" t="s">
        <v>715</v>
      </c>
      <c r="E42" t="s">
        <v>723</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2" t="s">
        <v>128</v>
      </c>
      <c r="AK42" s="3">
        <v>1992.08</v>
      </c>
    </row>
    <row r="43" spans="1:37" x14ac:dyDescent="0.2">
      <c r="A43" t="str">
        <f>_xlfn.XLOOKUP('Hist-ghg-emissions'!B43,'Country Code &amp; Info'!B:B,'Country Code &amp; Info'!A:A)</f>
        <v>CRI</v>
      </c>
      <c r="B43" s="25" t="s">
        <v>437</v>
      </c>
      <c r="C43" s="25" t="str">
        <f>IF(_xlfn.IFNA(_xlfn.XLOOKUP(A43,GDP_by_Country_0622!D:D,GDP_by_Country_0622!D:D),0)=0,"N","Y")</f>
        <v>Y</v>
      </c>
      <c r="D43" s="22" t="s">
        <v>437</v>
      </c>
      <c r="E43" t="s">
        <v>723</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2" t="s">
        <v>122</v>
      </c>
      <c r="AK43" s="3">
        <v>638.12</v>
      </c>
    </row>
    <row r="44" spans="1:37" x14ac:dyDescent="0.2">
      <c r="A44" t="str">
        <f>_xlfn.XLOOKUP('Hist-ghg-emissions'!B44,'Country Code &amp; Info'!B:B,'Country Code &amp; Info'!A:A)</f>
        <v>CUB</v>
      </c>
      <c r="B44" s="25" t="s">
        <v>433</v>
      </c>
      <c r="C44" s="25" t="str">
        <f>IF(_xlfn.IFNA(_xlfn.XLOOKUP(A44,GDP_by_Country_0622!D:D,GDP_by_Country_0622!D:D),0)=0,"N","Y")</f>
        <v>N</v>
      </c>
      <c r="D44" s="22" t="s">
        <v>433</v>
      </c>
      <c r="E44" t="s">
        <v>723</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2" t="s">
        <v>90</v>
      </c>
      <c r="AK44" s="3">
        <v>38.86</v>
      </c>
    </row>
    <row r="45" spans="1:37" x14ac:dyDescent="0.2">
      <c r="A45" t="str">
        <f>_xlfn.XLOOKUP('Hist-ghg-emissions'!B45,'Country Code &amp; Info'!B:B,'Country Code &amp; Info'!A:A)</f>
        <v>CYP</v>
      </c>
      <c r="B45" s="25" t="s">
        <v>427</v>
      </c>
      <c r="C45" s="25" t="str">
        <f>IF(_xlfn.IFNA(_xlfn.XLOOKUP(A45,GDP_by_Country_0622!D:D,GDP_by_Country_0622!D:D),0)=0,"N","Y")</f>
        <v>N</v>
      </c>
      <c r="D45" s="22" t="s">
        <v>427</v>
      </c>
      <c r="E45" t="s">
        <v>723</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2" t="s">
        <v>88</v>
      </c>
      <c r="AK45" s="3">
        <v>17.510000000000002</v>
      </c>
    </row>
    <row r="46" spans="1:37" x14ac:dyDescent="0.2">
      <c r="A46" t="str">
        <f>_xlfn.XLOOKUP('Hist-ghg-emissions'!B46,'Country Code &amp; Info'!B:B,'Country Code &amp; Info'!A:A)</f>
        <v>CZE</v>
      </c>
      <c r="B46" s="25" t="s">
        <v>425</v>
      </c>
      <c r="C46" s="25" t="str">
        <f>IF(_xlfn.IFNA(_xlfn.XLOOKUP(A46,GDP_by_Country_0622!D:D,GDP_by_Country_0622!D:D),0)=0,"N","Y")</f>
        <v>Y</v>
      </c>
      <c r="D46" s="22" t="s">
        <v>425</v>
      </c>
      <c r="E46" t="s">
        <v>723</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2" t="s">
        <v>86</v>
      </c>
      <c r="AK46" s="3">
        <v>30.05</v>
      </c>
    </row>
    <row r="47" spans="1:37" x14ac:dyDescent="0.2">
      <c r="A47" t="str">
        <f>_xlfn.XLOOKUP('Hist-ghg-emissions'!B47,'Country Code &amp; Info'!B:B,'Country Code &amp; Info'!A:A)</f>
        <v>DEU</v>
      </c>
      <c r="B47" s="25" t="s">
        <v>423</v>
      </c>
      <c r="C47" s="25" t="str">
        <f>IF(_xlfn.IFNA(_xlfn.XLOOKUP(A47,GDP_by_Country_0622!D:D,GDP_by_Country_0622!D:D),0)=0,"N","Y")</f>
        <v>Y</v>
      </c>
      <c r="D47" s="22" t="s">
        <v>423</v>
      </c>
      <c r="E47" t="s">
        <v>723</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2" t="s">
        <v>44</v>
      </c>
      <c r="AK47" s="3">
        <v>473.87</v>
      </c>
    </row>
    <row r="48" spans="1:37" x14ac:dyDescent="0.2">
      <c r="A48" t="str">
        <f>_xlfn.XLOOKUP('Hist-ghg-emissions'!B48,'Country Code &amp; Info'!B:B,'Country Code &amp; Info'!A:A)</f>
        <v>DJI</v>
      </c>
      <c r="B48" s="25" t="s">
        <v>421</v>
      </c>
      <c r="C48" s="25" t="str">
        <f>IF(_xlfn.IFNA(_xlfn.XLOOKUP(A48,GDP_by_Country_0622!D:D,GDP_by_Country_0622!D:D),0)=0,"N","Y")</f>
        <v>N</v>
      </c>
      <c r="D48" s="22" t="s">
        <v>421</v>
      </c>
      <c r="E48" t="s">
        <v>723</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2" t="s">
        <v>30</v>
      </c>
      <c r="AK48" s="3">
        <v>5794.35</v>
      </c>
    </row>
    <row r="49" spans="1:68" x14ac:dyDescent="0.2">
      <c r="A49" t="str">
        <f>_xlfn.XLOOKUP('Hist-ghg-emissions'!B49,'Country Code &amp; Info'!B:B,'Country Code &amp; Info'!A:A)</f>
        <v>DMA</v>
      </c>
      <c r="B49" s="25" t="s">
        <v>419</v>
      </c>
      <c r="C49" s="25" t="str">
        <f>IF(_xlfn.IFNA(_xlfn.XLOOKUP(A49,GDP_by_Country_0622!D:D,GDP_by_Country_0622!D:D),0)=0,"N","Y")</f>
        <v>N</v>
      </c>
      <c r="D49" s="22" t="s">
        <v>419</v>
      </c>
      <c r="E49" t="s">
        <v>723</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2" t="s">
        <v>6</v>
      </c>
      <c r="AK49" s="3">
        <v>520.5</v>
      </c>
    </row>
    <row r="50" spans="1:68" x14ac:dyDescent="0.2">
      <c r="A50" t="str">
        <f>_xlfn.XLOOKUP('Hist-ghg-emissions'!B50,'Country Code &amp; Info'!B:B,'Country Code &amp; Info'!A:A)</f>
        <v>DNK</v>
      </c>
      <c r="B50" s="25" t="s">
        <v>417</v>
      </c>
      <c r="C50" s="25" t="str">
        <f>IF(_xlfn.IFNA(_xlfn.XLOOKUP(A50,GDP_by_Country_0622!D:D,GDP_by_Country_0622!D:D),0)=0,"N","Y")</f>
        <v>Y</v>
      </c>
      <c r="D50" s="22" t="s">
        <v>417</v>
      </c>
      <c r="E50" t="s">
        <v>723</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2" t="s">
        <v>637</v>
      </c>
      <c r="AK50" s="3">
        <v>36099.54</v>
      </c>
    </row>
    <row r="51" spans="1:68" x14ac:dyDescent="0.2">
      <c r="A51" t="str">
        <f>_xlfn.XLOOKUP('Hist-ghg-emissions'!B51,'Country Code &amp; Info'!B:B,'Country Code &amp; Info'!A:A)</f>
        <v>DOM</v>
      </c>
      <c r="B51" s="25" t="s">
        <v>415</v>
      </c>
      <c r="C51" s="25" t="str">
        <f>IF(_xlfn.IFNA(_xlfn.XLOOKUP(A51,GDP_by_Country_0622!D:D,GDP_by_Country_0622!D:D),0)=0,"N","Y")</f>
        <v>N</v>
      </c>
      <c r="D51" s="22" t="s">
        <v>415</v>
      </c>
      <c r="E51" t="s">
        <v>723</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25" t="s">
        <v>413</v>
      </c>
      <c r="C52" s="25" t="str">
        <f>IF(_xlfn.IFNA(_xlfn.XLOOKUP(A52,GDP_by_Country_0622!D:D,GDP_by_Country_0622!D:D),0)=0,"N","Y")</f>
        <v>N</v>
      </c>
      <c r="D52" s="22" t="s">
        <v>413</v>
      </c>
      <c r="E52" t="s">
        <v>723</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25" t="s">
        <v>401</v>
      </c>
      <c r="C53" s="25" t="str">
        <f>IF(_xlfn.IFNA(_xlfn.XLOOKUP(A53,GDP_by_Country_0622!D:D,GDP_by_Country_0622!D:D),0)=0,"N","Y")</f>
        <v>N</v>
      </c>
      <c r="D53" s="22" t="s">
        <v>401</v>
      </c>
      <c r="E53" t="s">
        <v>723</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25" t="s">
        <v>399</v>
      </c>
      <c r="C54" s="25" t="str">
        <f>IF(_xlfn.IFNA(_xlfn.XLOOKUP(A54,GDP_by_Country_0622!D:D,GDP_by_Country_0622!D:D),0)=0,"N","Y")</f>
        <v>N</v>
      </c>
      <c r="D54" s="22" t="s">
        <v>742</v>
      </c>
      <c r="E54" t="s">
        <v>723</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25" t="s">
        <v>395</v>
      </c>
      <c r="C55" s="25" t="str">
        <f>IF(_xlfn.IFNA(_xlfn.XLOOKUP(A55,GDP_by_Country_0622!D:D,GDP_by_Country_0622!D:D),0)=0,"N","Y")</f>
        <v>N</v>
      </c>
      <c r="D55" s="22" t="s">
        <v>395</v>
      </c>
      <c r="E55" t="s">
        <v>723</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25" t="s">
        <v>393</v>
      </c>
      <c r="C56" s="25" t="str">
        <f>IF(_xlfn.IFNA(_xlfn.XLOOKUP(A56,GDP_by_Country_0622!D:D,GDP_by_Country_0622!D:D),0)=0,"N","Y")</f>
        <v>Y</v>
      </c>
      <c r="D56" s="22" t="s">
        <v>393</v>
      </c>
      <c r="E56" t="s">
        <v>723</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spans="1:68" x14ac:dyDescent="0.2">
      <c r="A57" t="str">
        <f>_xlfn.XLOOKUP('Hist-ghg-emissions'!B57,'Country Code &amp; Info'!B:B,'Country Code &amp; Info'!A:A)</f>
        <v>EST</v>
      </c>
      <c r="B57" s="25" t="s">
        <v>391</v>
      </c>
      <c r="C57" s="25" t="str">
        <f>IF(_xlfn.IFNA(_xlfn.XLOOKUP(A57,GDP_by_Country_0622!D:D,GDP_by_Country_0622!D:D),0)=0,"N","Y")</f>
        <v>Y</v>
      </c>
      <c r="D57" s="22" t="s">
        <v>391</v>
      </c>
      <c r="E57" t="s">
        <v>723</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spans="1:68" x14ac:dyDescent="0.2">
      <c r="A58" t="str">
        <f>_xlfn.XLOOKUP('Hist-ghg-emissions'!B58,'Country Code &amp; Info'!B:B,'Country Code &amp; Info'!A:A)</f>
        <v>ETH</v>
      </c>
      <c r="B58" s="25" t="s">
        <v>389</v>
      </c>
      <c r="C58" s="25" t="str">
        <f>IF(_xlfn.IFNA(_xlfn.XLOOKUP(A58,GDP_by_Country_0622!D:D,GDP_by_Country_0622!D:D),0)=0,"N","Y")</f>
        <v>N</v>
      </c>
      <c r="D58" s="22" t="s">
        <v>389</v>
      </c>
      <c r="E58" t="s">
        <v>723</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spans="1:68" x14ac:dyDescent="0.2">
      <c r="A59" t="str">
        <f>_xlfn.XLOOKUP('Hist-ghg-emissions'!B59,'Country Code &amp; Info'!B:B,'Country Code &amp; Info'!A:A)</f>
        <v>FIN</v>
      </c>
      <c r="B59" s="25" t="s">
        <v>383</v>
      </c>
      <c r="C59" s="25" t="str">
        <f>IF(_xlfn.IFNA(_xlfn.XLOOKUP(A59,GDP_by_Country_0622!D:D,GDP_by_Country_0622!D:D),0)=0,"N","Y")</f>
        <v>Y</v>
      </c>
      <c r="D59" s="22" t="s">
        <v>383</v>
      </c>
      <c r="E59" t="s">
        <v>723</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spans="1:68" x14ac:dyDescent="0.2">
      <c r="A60" t="str">
        <f>_xlfn.XLOOKUP('Hist-ghg-emissions'!B60,'Country Code &amp; Info'!B:B,'Country Code &amp; Info'!A:A)</f>
        <v>FJI</v>
      </c>
      <c r="B60" s="25" t="s">
        <v>381</v>
      </c>
      <c r="C60" s="25" t="str">
        <f>IF(_xlfn.IFNA(_xlfn.XLOOKUP(A60,GDP_by_Country_0622!D:D,GDP_by_Country_0622!D:D),0)=0,"N","Y")</f>
        <v>N</v>
      </c>
      <c r="D60" s="22" t="s">
        <v>381</v>
      </c>
      <c r="E60" t="s">
        <v>723</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spans="1:68" x14ac:dyDescent="0.2">
      <c r="A61" t="str">
        <f>_xlfn.XLOOKUP('Hist-ghg-emissions'!B61,'Country Code &amp; Info'!B:B,'Country Code &amp; Info'!A:A)</f>
        <v>FRA</v>
      </c>
      <c r="B61" s="25" t="s">
        <v>379</v>
      </c>
      <c r="C61" s="25" t="str">
        <f>IF(_xlfn.IFNA(_xlfn.XLOOKUP(A61,GDP_by_Country_0622!D:D,GDP_by_Country_0622!D:D),0)=0,"N","Y")</f>
        <v>Y</v>
      </c>
      <c r="D61" s="22" t="s">
        <v>379</v>
      </c>
      <c r="E61" t="s">
        <v>723</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spans="1:68" x14ac:dyDescent="0.2">
      <c r="A62" t="str">
        <f>_xlfn.XLOOKUP('Hist-ghg-emissions'!B62,'Country Code &amp; Info'!B:B,'Country Code &amp; Info'!A:A)</f>
        <v>FSM</v>
      </c>
      <c r="B62" s="25" t="s">
        <v>375</v>
      </c>
      <c r="C62" s="25" t="str">
        <f>IF(_xlfn.IFNA(_xlfn.XLOOKUP(A62,GDP_by_Country_0622!D:D,GDP_by_Country_0622!D:D),0)=0,"N","Y")</f>
        <v>N</v>
      </c>
      <c r="D62" s="22" t="s">
        <v>726</v>
      </c>
      <c r="E62" t="s">
        <v>723</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spans="1:68" x14ac:dyDescent="0.2">
      <c r="A63" t="str">
        <f>_xlfn.XLOOKUP('Hist-ghg-emissions'!B63,'Country Code &amp; Info'!B:B,'Country Code &amp; Info'!A:A)</f>
        <v>GAB</v>
      </c>
      <c r="B63" s="25" t="s">
        <v>373</v>
      </c>
      <c r="C63" s="25" t="str">
        <f>IF(_xlfn.IFNA(_xlfn.XLOOKUP(A63,GDP_by_Country_0622!D:D,GDP_by_Country_0622!D:D),0)=0,"N","Y")</f>
        <v>N</v>
      </c>
      <c r="D63" s="22" t="s">
        <v>373</v>
      </c>
      <c r="E63" t="s">
        <v>723</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spans="1:68" x14ac:dyDescent="0.2">
      <c r="A64" t="str">
        <f>_xlfn.XLOOKUP('Hist-ghg-emissions'!B64,'Country Code &amp; Info'!B:B,'Country Code &amp; Info'!A:A)</f>
        <v>GBR</v>
      </c>
      <c r="B64" s="25" t="s">
        <v>371</v>
      </c>
      <c r="C64" s="25" t="str">
        <f>IF(_xlfn.IFNA(_xlfn.XLOOKUP(A64,GDP_by_Country_0622!D:D,GDP_by_Country_0622!D:D),0)=0,"N","Y")</f>
        <v>Y</v>
      </c>
      <c r="D64" s="22" t="s">
        <v>371</v>
      </c>
      <c r="E64" t="s">
        <v>723</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spans="1:68" x14ac:dyDescent="0.2">
      <c r="A65" t="str">
        <f>_xlfn.XLOOKUP('Hist-ghg-emissions'!B65,'Country Code &amp; Info'!B:B,'Country Code &amp; Info'!A:A)</f>
        <v>GEO</v>
      </c>
      <c r="B65" s="25" t="s">
        <v>369</v>
      </c>
      <c r="C65" s="25" t="str">
        <f>IF(_xlfn.IFNA(_xlfn.XLOOKUP(A65,GDP_by_Country_0622!D:D,GDP_by_Country_0622!D:D),0)=0,"N","Y")</f>
        <v>N</v>
      </c>
      <c r="D65" s="22" t="s">
        <v>369</v>
      </c>
      <c r="E65" t="s">
        <v>723</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spans="1:68" x14ac:dyDescent="0.2">
      <c r="A66" t="str">
        <f>_xlfn.XLOOKUP('Hist-ghg-emissions'!B66,'Country Code &amp; Info'!B:B,'Country Code &amp; Info'!A:A)</f>
        <v>GHA</v>
      </c>
      <c r="B66" s="25" t="s">
        <v>367</v>
      </c>
      <c r="C66" s="25" t="str">
        <f>IF(_xlfn.IFNA(_xlfn.XLOOKUP(A66,GDP_by_Country_0622!D:D,GDP_by_Country_0622!D:D),0)=0,"N","Y")</f>
        <v>N</v>
      </c>
      <c r="D66" s="22" t="s">
        <v>367</v>
      </c>
      <c r="E66" t="s">
        <v>723</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spans="1:68" x14ac:dyDescent="0.2">
      <c r="A67" t="str">
        <f>_xlfn.XLOOKUP('Hist-ghg-emissions'!B67,'Country Code &amp; Info'!B:B,'Country Code &amp; Info'!A:A)</f>
        <v>GIN</v>
      </c>
      <c r="B67" s="25" t="s">
        <v>363</v>
      </c>
      <c r="C67" s="25" t="str">
        <f>IF(_xlfn.IFNA(_xlfn.XLOOKUP(A67,GDP_by_Country_0622!D:D,GDP_by_Country_0622!D:D),0)=0,"N","Y")</f>
        <v>N</v>
      </c>
      <c r="D67" s="22" t="s">
        <v>363</v>
      </c>
      <c r="E67" t="s">
        <v>723</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spans="1:68" x14ac:dyDescent="0.2">
      <c r="A68" t="str">
        <f>_xlfn.XLOOKUP('Hist-ghg-emissions'!B68,'Country Code &amp; Info'!B:B,'Country Code &amp; Info'!A:A)</f>
        <v>GMB</v>
      </c>
      <c r="B68" s="25" t="s">
        <v>361</v>
      </c>
      <c r="C68" s="25" t="str">
        <f>IF(_xlfn.IFNA(_xlfn.XLOOKUP(A68,GDP_by_Country_0622!D:D,GDP_by_Country_0622!D:D),0)=0,"N","Y")</f>
        <v>N</v>
      </c>
      <c r="D68" s="22" t="s">
        <v>731</v>
      </c>
      <c r="E68" t="s">
        <v>723</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spans="1:68" x14ac:dyDescent="0.2">
      <c r="A69" t="str">
        <f>_xlfn.XLOOKUP('Hist-ghg-emissions'!B69,'Country Code &amp; Info'!B:B,'Country Code &amp; Info'!A:A)</f>
        <v>GNB</v>
      </c>
      <c r="B69" s="25" t="s">
        <v>359</v>
      </c>
      <c r="C69" s="25" t="str">
        <f>IF(_xlfn.IFNA(_xlfn.XLOOKUP(A69,GDP_by_Country_0622!D:D,GDP_by_Country_0622!D:D),0)=0,"N","Y")</f>
        <v>N</v>
      </c>
      <c r="D69" s="22" t="s">
        <v>359</v>
      </c>
      <c r="E69" t="s">
        <v>723</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spans="1:68" x14ac:dyDescent="0.2">
      <c r="A70" t="str">
        <f>_xlfn.XLOOKUP('Hist-ghg-emissions'!B70,'Country Code &amp; Info'!B:B,'Country Code &amp; Info'!A:A)</f>
        <v>GNQ</v>
      </c>
      <c r="B70" s="25" t="s">
        <v>357</v>
      </c>
      <c r="C70" s="25" t="str">
        <f>IF(_xlfn.IFNA(_xlfn.XLOOKUP(A70,GDP_by_Country_0622!D:D,GDP_by_Country_0622!D:D),0)=0,"N","Y")</f>
        <v>N</v>
      </c>
      <c r="D70" s="22" t="s">
        <v>357</v>
      </c>
      <c r="E70" t="s">
        <v>723</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spans="1:68" x14ac:dyDescent="0.2">
      <c r="A71" t="str">
        <f>_xlfn.XLOOKUP('Hist-ghg-emissions'!B71,'Country Code &amp; Info'!B:B,'Country Code &amp; Info'!A:A)</f>
        <v>GRC</v>
      </c>
      <c r="B71" s="25" t="s">
        <v>355</v>
      </c>
      <c r="C71" s="25" t="str">
        <f>IF(_xlfn.IFNA(_xlfn.XLOOKUP(A71,GDP_by_Country_0622!D:D,GDP_by_Country_0622!D:D),0)=0,"N","Y")</f>
        <v>Y</v>
      </c>
      <c r="D71" s="22" t="s">
        <v>355</v>
      </c>
      <c r="E71" t="s">
        <v>723</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spans="1:68" x14ac:dyDescent="0.2">
      <c r="A72" t="str">
        <f>_xlfn.XLOOKUP('Hist-ghg-emissions'!B72,'Country Code &amp; Info'!B:B,'Country Code &amp; Info'!A:A)</f>
        <v>GRD</v>
      </c>
      <c r="B72" s="25" t="s">
        <v>353</v>
      </c>
      <c r="C72" s="25" t="str">
        <f>IF(_xlfn.IFNA(_xlfn.XLOOKUP(A72,GDP_by_Country_0622!D:D,GDP_by_Country_0622!D:D),0)=0,"N","Y")</f>
        <v>N</v>
      </c>
      <c r="D72" s="22" t="s">
        <v>353</v>
      </c>
      <c r="E72" t="s">
        <v>723</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spans="1:68" x14ac:dyDescent="0.2">
      <c r="A73" t="str">
        <f>_xlfn.XLOOKUP('Hist-ghg-emissions'!B73,'Country Code &amp; Info'!B:B,'Country Code &amp; Info'!A:A)</f>
        <v>GTM</v>
      </c>
      <c r="B73" s="25" t="s">
        <v>349</v>
      </c>
      <c r="C73" s="25" t="str">
        <f>IF(_xlfn.IFNA(_xlfn.XLOOKUP(A73,GDP_by_Country_0622!D:D,GDP_by_Country_0622!D:D),0)=0,"N","Y")</f>
        <v>N</v>
      </c>
      <c r="D73" s="22" t="s">
        <v>349</v>
      </c>
      <c r="E73" t="s">
        <v>723</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spans="1:68" x14ac:dyDescent="0.2">
      <c r="A74" t="str">
        <f>_xlfn.XLOOKUP('Hist-ghg-emissions'!B74,'Country Code &amp; Info'!B:B,'Country Code &amp; Info'!A:A)</f>
        <v>GUY</v>
      </c>
      <c r="B74" s="25" t="s">
        <v>345</v>
      </c>
      <c r="C74" s="25" t="str">
        <f>IF(_xlfn.IFNA(_xlfn.XLOOKUP(A74,GDP_by_Country_0622!D:D,GDP_by_Country_0622!D:D),0)=0,"N","Y")</f>
        <v>N</v>
      </c>
      <c r="D74" s="22" t="s">
        <v>345</v>
      </c>
      <c r="E74" t="s">
        <v>723</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spans="1:68" x14ac:dyDescent="0.2">
      <c r="A75" t="str">
        <f>_xlfn.XLOOKUP('Hist-ghg-emissions'!B75,'Country Code &amp; Info'!B:B,'Country Code &amp; Info'!A:A)</f>
        <v>HND</v>
      </c>
      <c r="B75" s="25" t="s">
        <v>339</v>
      </c>
      <c r="C75" s="25" t="str">
        <f>IF(_xlfn.IFNA(_xlfn.XLOOKUP(A75,GDP_by_Country_0622!D:D,GDP_by_Country_0622!D:D),0)=0,"N","Y")</f>
        <v>N</v>
      </c>
      <c r="D75" s="22" t="s">
        <v>339</v>
      </c>
      <c r="E75" t="s">
        <v>723</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spans="1:68" x14ac:dyDescent="0.2">
      <c r="A76" t="str">
        <f>_xlfn.XLOOKUP('Hist-ghg-emissions'!B76,'Country Code &amp; Info'!B:B,'Country Code &amp; Info'!A:A)</f>
        <v>HRV</v>
      </c>
      <c r="B76" s="25" t="s">
        <v>335</v>
      </c>
      <c r="C76" s="25" t="str">
        <f>IF(_xlfn.IFNA(_xlfn.XLOOKUP(A76,GDP_by_Country_0622!D:D,GDP_by_Country_0622!D:D),0)=0,"N","Y")</f>
        <v>N</v>
      </c>
      <c r="D76" s="22" t="s">
        <v>335</v>
      </c>
      <c r="E76" t="s">
        <v>723</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spans="1:68" x14ac:dyDescent="0.2">
      <c r="A77" t="str">
        <f>_xlfn.XLOOKUP('Hist-ghg-emissions'!B77,'Country Code &amp; Info'!B:B,'Country Code &amp; Info'!A:A)</f>
        <v>HTI</v>
      </c>
      <c r="B77" s="25" t="s">
        <v>333</v>
      </c>
      <c r="C77" s="25" t="str">
        <f>IF(_xlfn.IFNA(_xlfn.XLOOKUP(A77,GDP_by_Country_0622!D:D,GDP_by_Country_0622!D:D),0)=0,"N","Y")</f>
        <v>N</v>
      </c>
      <c r="D77" s="22" t="s">
        <v>333</v>
      </c>
      <c r="E77" t="s">
        <v>723</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spans="1:68" x14ac:dyDescent="0.2">
      <c r="A78" t="str">
        <f>_xlfn.XLOOKUP('Hist-ghg-emissions'!B78,'Country Code &amp; Info'!B:B,'Country Code &amp; Info'!A:A)</f>
        <v>HUN</v>
      </c>
      <c r="B78" s="25" t="s">
        <v>331</v>
      </c>
      <c r="C78" s="25" t="str">
        <f>IF(_xlfn.IFNA(_xlfn.XLOOKUP(A78,GDP_by_Country_0622!D:D,GDP_by_Country_0622!D:D),0)=0,"N","Y")</f>
        <v>Y</v>
      </c>
      <c r="D78" s="22" t="s">
        <v>331</v>
      </c>
      <c r="E78" t="s">
        <v>723</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spans="1:68" x14ac:dyDescent="0.2">
      <c r="A79" t="str">
        <f>_xlfn.XLOOKUP('Hist-ghg-emissions'!B79,'Country Code &amp; Info'!B:B,'Country Code &amp; Info'!A:A)</f>
        <v>IDN</v>
      </c>
      <c r="B79" s="25" t="s">
        <v>321</v>
      </c>
      <c r="C79" s="25" t="str">
        <f>IF(_xlfn.IFNA(_xlfn.XLOOKUP(A79,GDP_by_Country_0622!D:D,GDP_by_Country_0622!D:D),0)=0,"N","Y")</f>
        <v>Y</v>
      </c>
      <c r="D79" s="22" t="s">
        <v>321</v>
      </c>
      <c r="E79" t="s">
        <v>723</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spans="1:68" x14ac:dyDescent="0.2">
      <c r="A80" t="str">
        <f>_xlfn.XLOOKUP('Hist-ghg-emissions'!B80,'Country Code &amp; Info'!B:B,'Country Code &amp; Info'!A:A)</f>
        <v>IND</v>
      </c>
      <c r="B80" s="25" t="s">
        <v>315</v>
      </c>
      <c r="C80" s="25" t="str">
        <f>IF(_xlfn.IFNA(_xlfn.XLOOKUP(A80,GDP_by_Country_0622!D:D,GDP_by_Country_0622!D:D),0)=0,"N","Y")</f>
        <v>Y</v>
      </c>
      <c r="D80" s="22" t="s">
        <v>315</v>
      </c>
      <c r="E80" t="s">
        <v>723</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spans="1:68" x14ac:dyDescent="0.2">
      <c r="A81" t="str">
        <f>_xlfn.XLOOKUP('Hist-ghg-emissions'!B81,'Country Code &amp; Info'!B:B,'Country Code &amp; Info'!A:A)</f>
        <v>IRL</v>
      </c>
      <c r="B81" s="25" t="s">
        <v>311</v>
      </c>
      <c r="C81" s="25" t="str">
        <f>IF(_xlfn.IFNA(_xlfn.XLOOKUP(A81,GDP_by_Country_0622!D:D,GDP_by_Country_0622!D:D),0)=0,"N","Y")</f>
        <v>Y</v>
      </c>
      <c r="D81" s="22" t="s">
        <v>311</v>
      </c>
      <c r="E81" t="s">
        <v>723</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spans="1:68" x14ac:dyDescent="0.2">
      <c r="A82" t="str">
        <f>_xlfn.XLOOKUP('Hist-ghg-emissions'!B82,'Country Code &amp; Info'!B:B,'Country Code &amp; Info'!A:A)</f>
        <v>IRN</v>
      </c>
      <c r="B82" s="25" t="s">
        <v>309</v>
      </c>
      <c r="C82" s="25" t="str">
        <f>IF(_xlfn.IFNA(_xlfn.XLOOKUP(A82,GDP_by_Country_0622!D:D,GDP_by_Country_0622!D:D),0)=0,"N","Y")</f>
        <v>N</v>
      </c>
      <c r="D82" s="22" t="s">
        <v>745</v>
      </c>
      <c r="E82" t="s">
        <v>723</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spans="1:68" x14ac:dyDescent="0.2">
      <c r="A83" t="str">
        <f>_xlfn.XLOOKUP('Hist-ghg-emissions'!B83,'Country Code &amp; Info'!B:B,'Country Code &amp; Info'!A:A)</f>
        <v>IRQ</v>
      </c>
      <c r="B83" s="25" t="s">
        <v>307</v>
      </c>
      <c r="C83" s="25" t="str">
        <f>IF(_xlfn.IFNA(_xlfn.XLOOKUP(A83,GDP_by_Country_0622!D:D,GDP_by_Country_0622!D:D),0)=0,"N","Y")</f>
        <v>N</v>
      </c>
      <c r="D83" s="22" t="s">
        <v>307</v>
      </c>
      <c r="E83" t="s">
        <v>723</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spans="1:68" x14ac:dyDescent="0.2">
      <c r="A84" t="str">
        <f>_xlfn.XLOOKUP('Hist-ghg-emissions'!B84,'Country Code &amp; Info'!B:B,'Country Code &amp; Info'!A:A)</f>
        <v>ISL</v>
      </c>
      <c r="B84" s="25" t="s">
        <v>305</v>
      </c>
      <c r="C84" s="25" t="str">
        <f>IF(_xlfn.IFNA(_xlfn.XLOOKUP(A84,GDP_by_Country_0622!D:D,GDP_by_Country_0622!D:D),0)=0,"N","Y")</f>
        <v>Y</v>
      </c>
      <c r="D84" s="22" t="s">
        <v>305</v>
      </c>
      <c r="E84" t="s">
        <v>723</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spans="1:68" x14ac:dyDescent="0.2">
      <c r="A85" t="str">
        <f>_xlfn.XLOOKUP('Hist-ghg-emissions'!B85,'Country Code &amp; Info'!B:B,'Country Code &amp; Info'!A:A)</f>
        <v>ISR</v>
      </c>
      <c r="B85" s="25" t="s">
        <v>303</v>
      </c>
      <c r="C85" s="25" t="str">
        <f>IF(_xlfn.IFNA(_xlfn.XLOOKUP(A85,GDP_by_Country_0622!D:D,GDP_by_Country_0622!D:D),0)=0,"N","Y")</f>
        <v>Y</v>
      </c>
      <c r="D85" s="22" t="s">
        <v>303</v>
      </c>
      <c r="E85" t="s">
        <v>723</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spans="1:68" x14ac:dyDescent="0.2">
      <c r="A86" t="str">
        <f>_xlfn.XLOOKUP('Hist-ghg-emissions'!B86,'Country Code &amp; Info'!B:B,'Country Code &amp; Info'!A:A)</f>
        <v>ITA</v>
      </c>
      <c r="B86" s="25" t="s">
        <v>301</v>
      </c>
      <c r="C86" s="25" t="str">
        <f>IF(_xlfn.IFNA(_xlfn.XLOOKUP(A86,GDP_by_Country_0622!D:D,GDP_by_Country_0622!D:D),0)=0,"N","Y")</f>
        <v>Y</v>
      </c>
      <c r="D86" s="22" t="s">
        <v>301</v>
      </c>
      <c r="E86" t="s">
        <v>723</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spans="1:68" x14ac:dyDescent="0.2">
      <c r="A87" t="str">
        <f>_xlfn.XLOOKUP('Hist-ghg-emissions'!B87,'Country Code &amp; Info'!B:B,'Country Code &amp; Info'!A:A)</f>
        <v>JAM</v>
      </c>
      <c r="B87" s="25" t="s">
        <v>299</v>
      </c>
      <c r="C87" s="25" t="str">
        <f>IF(_xlfn.IFNA(_xlfn.XLOOKUP(A87,GDP_by_Country_0622!D:D,GDP_by_Country_0622!D:D),0)=0,"N","Y")</f>
        <v>N</v>
      </c>
      <c r="D87" s="22" t="s">
        <v>299</v>
      </c>
      <c r="E87" t="s">
        <v>723</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spans="1:68" x14ac:dyDescent="0.2">
      <c r="A88" t="str">
        <f>_xlfn.XLOOKUP('Hist-ghg-emissions'!B88,'Country Code &amp; Info'!B:B,'Country Code &amp; Info'!A:A)</f>
        <v>JOR</v>
      </c>
      <c r="B88" s="25" t="s">
        <v>297</v>
      </c>
      <c r="C88" s="25" t="str">
        <f>IF(_xlfn.IFNA(_xlfn.XLOOKUP(A88,GDP_by_Country_0622!D:D,GDP_by_Country_0622!D:D),0)=0,"N","Y")</f>
        <v>N</v>
      </c>
      <c r="D88" s="22" t="s">
        <v>297</v>
      </c>
      <c r="E88" t="s">
        <v>723</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spans="1:68" x14ac:dyDescent="0.2">
      <c r="A89" t="str">
        <f>_xlfn.XLOOKUP('Hist-ghg-emissions'!B89,'Country Code &amp; Info'!B:B,'Country Code &amp; Info'!A:A)</f>
        <v>JPN</v>
      </c>
      <c r="B89" s="25" t="s">
        <v>295</v>
      </c>
      <c r="C89" s="25" t="str">
        <f>IF(_xlfn.IFNA(_xlfn.XLOOKUP(A89,GDP_by_Country_0622!D:D,GDP_by_Country_0622!D:D),0)=0,"N","Y")</f>
        <v>Y</v>
      </c>
      <c r="D89" s="22" t="s">
        <v>295</v>
      </c>
      <c r="E89" t="s">
        <v>723</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spans="1:68" x14ac:dyDescent="0.2">
      <c r="A90" t="str">
        <f>_xlfn.XLOOKUP('Hist-ghg-emissions'!B90,'Country Code &amp; Info'!B:B,'Country Code &amp; Info'!A:A)</f>
        <v>KAZ</v>
      </c>
      <c r="B90" s="25" t="s">
        <v>293</v>
      </c>
      <c r="C90" s="25" t="str">
        <f>IF(_xlfn.IFNA(_xlfn.XLOOKUP(A90,GDP_by_Country_0622!D:D,GDP_by_Country_0622!D:D),0)=0,"N","Y")</f>
        <v>N</v>
      </c>
      <c r="D90" s="22" t="s">
        <v>293</v>
      </c>
      <c r="E90" t="s">
        <v>723</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spans="1:68" x14ac:dyDescent="0.2">
      <c r="A91" t="str">
        <f>_xlfn.XLOOKUP('Hist-ghg-emissions'!B91,'Country Code &amp; Info'!B:B,'Country Code &amp; Info'!A:A)</f>
        <v>KEN</v>
      </c>
      <c r="B91" s="25" t="s">
        <v>291</v>
      </c>
      <c r="C91" s="25" t="str">
        <f>IF(_xlfn.IFNA(_xlfn.XLOOKUP(A91,GDP_by_Country_0622!D:D,GDP_by_Country_0622!D:D),0)=0,"N","Y")</f>
        <v>N</v>
      </c>
      <c r="D91" s="22" t="s">
        <v>291</v>
      </c>
      <c r="E91" t="s">
        <v>723</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spans="1:68" x14ac:dyDescent="0.2">
      <c r="A92" t="str">
        <f>_xlfn.XLOOKUP('Hist-ghg-emissions'!B92,'Country Code &amp; Info'!B:B,'Country Code &amp; Info'!A:A)</f>
        <v>KGZ</v>
      </c>
      <c r="B92" s="25" t="s">
        <v>289</v>
      </c>
      <c r="C92" s="25" t="str">
        <f>IF(_xlfn.IFNA(_xlfn.XLOOKUP(A92,GDP_by_Country_0622!D:D,GDP_by_Country_0622!D:D),0)=0,"N","Y")</f>
        <v>N</v>
      </c>
      <c r="D92" s="22" t="s">
        <v>733</v>
      </c>
      <c r="E92" t="s">
        <v>723</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spans="1:68" x14ac:dyDescent="0.2">
      <c r="A93" t="str">
        <f>_xlfn.XLOOKUP('Hist-ghg-emissions'!B93,'Country Code &amp; Info'!B:B,'Country Code &amp; Info'!A:A)</f>
        <v>KHM</v>
      </c>
      <c r="B93" s="25" t="s">
        <v>287</v>
      </c>
      <c r="C93" s="25" t="str">
        <f>IF(_xlfn.IFNA(_xlfn.XLOOKUP(A93,GDP_by_Country_0622!D:D,GDP_by_Country_0622!D:D),0)=0,"N","Y")</f>
        <v>N</v>
      </c>
      <c r="D93" s="22" t="s">
        <v>287</v>
      </c>
      <c r="E93" t="s">
        <v>723</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spans="1:68" x14ac:dyDescent="0.2">
      <c r="A94" t="str">
        <f>_xlfn.XLOOKUP('Hist-ghg-emissions'!B94,'Country Code &amp; Info'!B:B,'Country Code &amp; Info'!A:A)</f>
        <v>KIR</v>
      </c>
      <c r="B94" s="25" t="s">
        <v>285</v>
      </c>
      <c r="C94" s="25" t="str">
        <f>IF(_xlfn.IFNA(_xlfn.XLOOKUP(A94,GDP_by_Country_0622!D:D,GDP_by_Country_0622!D:D),0)=0,"N","Y")</f>
        <v>N</v>
      </c>
      <c r="D94" s="22" t="s">
        <v>285</v>
      </c>
      <c r="E94" t="s">
        <v>723</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spans="1:68" x14ac:dyDescent="0.2">
      <c r="A95" t="str">
        <f>_xlfn.XLOOKUP('Hist-ghg-emissions'!B95,'Country Code &amp; Info'!B:B,'Country Code &amp; Info'!A:A)</f>
        <v>KNA</v>
      </c>
      <c r="B95" s="25" t="s">
        <v>283</v>
      </c>
      <c r="C95" s="25" t="str">
        <f>IF(_xlfn.IFNA(_xlfn.XLOOKUP(A95,GDP_by_Country_0622!D:D,GDP_by_Country_0622!D:D),0)=0,"N","Y")</f>
        <v>N</v>
      </c>
      <c r="D95" s="22" t="s">
        <v>728</v>
      </c>
      <c r="E95" t="s">
        <v>723</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spans="1:68" x14ac:dyDescent="0.2">
      <c r="A96" t="str">
        <f>_xlfn.XLOOKUP('Hist-ghg-emissions'!B96,'Country Code &amp; Info'!B:B,'Country Code &amp; Info'!A:A)</f>
        <v>KOR</v>
      </c>
      <c r="B96" s="25" t="s">
        <v>281</v>
      </c>
      <c r="C96" s="25" t="str">
        <f>IF(_xlfn.IFNA(_xlfn.XLOOKUP(A96,GDP_by_Country_0622!D:D,GDP_by_Country_0622!D:D),0)=0,"N","Y")</f>
        <v>Y</v>
      </c>
      <c r="D96" s="22" t="s">
        <v>743</v>
      </c>
      <c r="E96" t="s">
        <v>723</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spans="1:68" x14ac:dyDescent="0.2">
      <c r="A97" t="str">
        <f>_xlfn.XLOOKUP('Hist-ghg-emissions'!B97,'Country Code &amp; Info'!B:B,'Country Code &amp; Info'!A:A)</f>
        <v>KWT</v>
      </c>
      <c r="B97" s="25" t="s">
        <v>279</v>
      </c>
      <c r="C97" s="25" t="str">
        <f>IF(_xlfn.IFNA(_xlfn.XLOOKUP(A97,GDP_by_Country_0622!D:D,GDP_by_Country_0622!D:D),0)=0,"N","Y")</f>
        <v>N</v>
      </c>
      <c r="D97" s="22" t="s">
        <v>279</v>
      </c>
      <c r="E97" t="s">
        <v>723</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spans="1:68" x14ac:dyDescent="0.2">
      <c r="A98" t="str">
        <f>_xlfn.XLOOKUP('Hist-ghg-emissions'!B98,'Country Code &amp; Info'!B:B,'Country Code &amp; Info'!A:A)</f>
        <v>LAO</v>
      </c>
      <c r="B98" s="25" t="s">
        <v>275</v>
      </c>
      <c r="C98" s="25" t="str">
        <f>IF(_xlfn.IFNA(_xlfn.XLOOKUP(A98,GDP_by_Country_0622!D:D,GDP_by_Country_0622!D:D),0)=0,"N","Y")</f>
        <v>N</v>
      </c>
      <c r="D98" s="22" t="s">
        <v>737</v>
      </c>
      <c r="E98" t="s">
        <v>723</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spans="1:68" x14ac:dyDescent="0.2">
      <c r="A99" t="str">
        <f>_xlfn.XLOOKUP('Hist-ghg-emissions'!B99,'Country Code &amp; Info'!B:B,'Country Code &amp; Info'!A:A)</f>
        <v>LBN</v>
      </c>
      <c r="B99" s="25" t="s">
        <v>273</v>
      </c>
      <c r="C99" s="25" t="str">
        <f>IF(_xlfn.IFNA(_xlfn.XLOOKUP(A99,GDP_by_Country_0622!D:D,GDP_by_Country_0622!D:D),0)=0,"N","Y")</f>
        <v>N</v>
      </c>
      <c r="D99" s="22" t="s">
        <v>273</v>
      </c>
      <c r="E99" t="s">
        <v>723</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spans="1:68" x14ac:dyDescent="0.2">
      <c r="A100" t="str">
        <f>_xlfn.XLOOKUP('Hist-ghg-emissions'!B100,'Country Code &amp; Info'!B:B,'Country Code &amp; Info'!A:A)</f>
        <v>LBR</v>
      </c>
      <c r="B100" s="25" t="s">
        <v>271</v>
      </c>
      <c r="C100" s="25" t="str">
        <f>IF(_xlfn.IFNA(_xlfn.XLOOKUP(A100,GDP_by_Country_0622!D:D,GDP_by_Country_0622!D:D),0)=0,"N","Y")</f>
        <v>N</v>
      </c>
      <c r="D100" s="22" t="s">
        <v>271</v>
      </c>
      <c r="E100" t="s">
        <v>723</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spans="1:68" x14ac:dyDescent="0.2">
      <c r="A101" t="str">
        <f>_xlfn.XLOOKUP('Hist-ghg-emissions'!B101,'Country Code &amp; Info'!B:B,'Country Code &amp; Info'!A:A)</f>
        <v>LBY</v>
      </c>
      <c r="B101" s="25" t="s">
        <v>269</v>
      </c>
      <c r="C101" s="25" t="str">
        <f>IF(_xlfn.IFNA(_xlfn.XLOOKUP(A101,GDP_by_Country_0622!D:D,GDP_by_Country_0622!D:D),0)=0,"N","Y")</f>
        <v>N</v>
      </c>
      <c r="D101" s="22" t="s">
        <v>269</v>
      </c>
      <c r="E101" t="s">
        <v>723</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spans="1:68" x14ac:dyDescent="0.2">
      <c r="A102" t="str">
        <f>_xlfn.XLOOKUP('Hist-ghg-emissions'!B102,'Country Code &amp; Info'!B:B,'Country Code &amp; Info'!A:A)</f>
        <v>LCA</v>
      </c>
      <c r="B102" s="25" t="s">
        <v>267</v>
      </c>
      <c r="C102" s="25" t="str">
        <f>IF(_xlfn.IFNA(_xlfn.XLOOKUP(A102,GDP_by_Country_0622!D:D,GDP_by_Country_0622!D:D),0)=0,"N","Y")</f>
        <v>N</v>
      </c>
      <c r="D102" s="22" t="s">
        <v>729</v>
      </c>
      <c r="E102" t="s">
        <v>723</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21"/>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spans="1:68" x14ac:dyDescent="0.2">
      <c r="A103" t="str">
        <f>_xlfn.XLOOKUP('Hist-ghg-emissions'!B103,'Country Code &amp; Info'!B:B,'Country Code &amp; Info'!A:A)</f>
        <v>LIE</v>
      </c>
      <c r="B103" s="25" t="s">
        <v>259</v>
      </c>
      <c r="C103" s="25" t="str">
        <f>IF(_xlfn.IFNA(_xlfn.XLOOKUP(A103,GDP_by_Country_0622!D:D,GDP_by_Country_0622!D:D),0)=0,"N","Y")</f>
        <v>N</v>
      </c>
      <c r="D103" s="22" t="s">
        <v>259</v>
      </c>
      <c r="E103" t="s">
        <v>723</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21"/>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spans="1:68" x14ac:dyDescent="0.2">
      <c r="A104" t="str">
        <f>_xlfn.XLOOKUP('Hist-ghg-emissions'!B104,'Country Code &amp; Info'!B:B,'Country Code &amp; Info'!A:A)</f>
        <v>LKA</v>
      </c>
      <c r="B104" s="25" t="s">
        <v>257</v>
      </c>
      <c r="C104" s="25" t="str">
        <f>IF(_xlfn.IFNA(_xlfn.XLOOKUP(A104,GDP_by_Country_0622!D:D,GDP_by_Country_0622!D:D),0)=0,"N","Y")</f>
        <v>N</v>
      </c>
      <c r="D104" s="22" t="s">
        <v>257</v>
      </c>
      <c r="E104" t="s">
        <v>723</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21"/>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spans="1:68" x14ac:dyDescent="0.2">
      <c r="A105" t="str">
        <f>_xlfn.XLOOKUP('Hist-ghg-emissions'!B105,'Country Code &amp; Info'!B:B,'Country Code &amp; Info'!A:A)</f>
        <v>LSO</v>
      </c>
      <c r="B105" s="25" t="s">
        <v>251</v>
      </c>
      <c r="C105" s="25" t="str">
        <f>IF(_xlfn.IFNA(_xlfn.XLOOKUP(A105,GDP_by_Country_0622!D:D,GDP_by_Country_0622!D:D),0)=0,"N","Y")</f>
        <v>N</v>
      </c>
      <c r="D105" s="22" t="s">
        <v>251</v>
      </c>
      <c r="E105" t="s">
        <v>723</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21"/>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spans="1:68" x14ac:dyDescent="0.2">
      <c r="A106" t="str">
        <f>_xlfn.XLOOKUP('Hist-ghg-emissions'!B106,'Country Code &amp; Info'!B:B,'Country Code &amp; Info'!A:A)</f>
        <v>LTU</v>
      </c>
      <c r="B106" s="25" t="s">
        <v>247</v>
      </c>
      <c r="C106" s="25" t="str">
        <f>IF(_xlfn.IFNA(_xlfn.XLOOKUP(A106,GDP_by_Country_0622!D:D,GDP_by_Country_0622!D:D),0)=0,"N","Y")</f>
        <v>Y</v>
      </c>
      <c r="D106" s="22" t="s">
        <v>247</v>
      </c>
      <c r="E106" t="s">
        <v>723</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21"/>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spans="1:68" x14ac:dyDescent="0.2">
      <c r="A107" t="str">
        <f>_xlfn.XLOOKUP('Hist-ghg-emissions'!B107,'Country Code &amp; Info'!B:B,'Country Code &amp; Info'!A:A)</f>
        <v>LUX</v>
      </c>
      <c r="B107" s="25" t="s">
        <v>245</v>
      </c>
      <c r="C107" s="25" t="str">
        <f>IF(_xlfn.IFNA(_xlfn.XLOOKUP(A107,GDP_by_Country_0622!D:D,GDP_by_Country_0622!D:D),0)=0,"N","Y")</f>
        <v>Y</v>
      </c>
      <c r="D107" s="22" t="s">
        <v>245</v>
      </c>
      <c r="E107" t="s">
        <v>723</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21"/>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spans="1:68" x14ac:dyDescent="0.2">
      <c r="A108" t="str">
        <f>_xlfn.XLOOKUP('Hist-ghg-emissions'!B108,'Country Code &amp; Info'!B:B,'Country Code &amp; Info'!A:A)</f>
        <v>LVA</v>
      </c>
      <c r="B108" s="25" t="s">
        <v>243</v>
      </c>
      <c r="C108" s="25" t="str">
        <f>IF(_xlfn.IFNA(_xlfn.XLOOKUP(A108,GDP_by_Country_0622!D:D,GDP_by_Country_0622!D:D),0)=0,"N","Y")</f>
        <v>Y</v>
      </c>
      <c r="D108" s="22" t="s">
        <v>243</v>
      </c>
      <c r="E108" t="s">
        <v>723</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21"/>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spans="1:68" x14ac:dyDescent="0.2">
      <c r="A109" t="str">
        <f>_xlfn.XLOOKUP('Hist-ghg-emissions'!B109,'Country Code &amp; Info'!B:B,'Country Code &amp; Info'!A:A)</f>
        <v>MAR</v>
      </c>
      <c r="B109" s="25" t="s">
        <v>237</v>
      </c>
      <c r="C109" s="25" t="str">
        <f>IF(_xlfn.IFNA(_xlfn.XLOOKUP(A109,GDP_by_Country_0622!D:D,GDP_by_Country_0622!D:D),0)=0,"N","Y")</f>
        <v>N</v>
      </c>
      <c r="D109" s="22" t="s">
        <v>237</v>
      </c>
      <c r="E109" t="s">
        <v>723</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21"/>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spans="1:68" x14ac:dyDescent="0.2">
      <c r="A110" t="str">
        <f>_xlfn.XLOOKUP('Hist-ghg-emissions'!B110,'Country Code &amp; Info'!B:B,'Country Code &amp; Info'!A:A)</f>
        <v>MDA</v>
      </c>
      <c r="B110" s="25" t="s">
        <v>233</v>
      </c>
      <c r="C110" s="25" t="str">
        <f>IF(_xlfn.IFNA(_xlfn.XLOOKUP(A110,GDP_by_Country_0622!D:D,GDP_by_Country_0622!D:D),0)=0,"N","Y")</f>
        <v>N</v>
      </c>
      <c r="D110" s="22" t="s">
        <v>233</v>
      </c>
      <c r="E110" t="s">
        <v>723</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21"/>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spans="1:68" x14ac:dyDescent="0.2">
      <c r="A111" t="str">
        <f>_xlfn.XLOOKUP('Hist-ghg-emissions'!B111,'Country Code &amp; Info'!B:B,'Country Code &amp; Info'!A:A)</f>
        <v>MDG</v>
      </c>
      <c r="B111" s="25" t="s">
        <v>231</v>
      </c>
      <c r="C111" s="25" t="str">
        <f>IF(_xlfn.IFNA(_xlfn.XLOOKUP(A111,GDP_by_Country_0622!D:D,GDP_by_Country_0622!D:D),0)=0,"N","Y")</f>
        <v>N</v>
      </c>
      <c r="D111" s="22" t="s">
        <v>231</v>
      </c>
      <c r="E111" t="s">
        <v>723</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21"/>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spans="1:68" x14ac:dyDescent="0.2">
      <c r="A112" t="str">
        <f>_xlfn.XLOOKUP('Hist-ghg-emissions'!B112,'Country Code &amp; Info'!B:B,'Country Code &amp; Info'!A:A)</f>
        <v>MDV</v>
      </c>
      <c r="B112" s="25" t="s">
        <v>229</v>
      </c>
      <c r="C112" s="25" t="str">
        <f>IF(_xlfn.IFNA(_xlfn.XLOOKUP(A112,GDP_by_Country_0622!D:D,GDP_by_Country_0622!D:D),0)=0,"N","Y")</f>
        <v>N</v>
      </c>
      <c r="D112" s="22" t="s">
        <v>229</v>
      </c>
      <c r="E112" t="s">
        <v>723</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21"/>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spans="1:68" x14ac:dyDescent="0.2">
      <c r="A113" t="str">
        <f>_xlfn.XLOOKUP('Hist-ghg-emissions'!B113,'Country Code &amp; Info'!B:B,'Country Code &amp; Info'!A:A)</f>
        <v>MEX</v>
      </c>
      <c r="B113" s="25" t="s">
        <v>225</v>
      </c>
      <c r="C113" s="25" t="str">
        <f>IF(_xlfn.IFNA(_xlfn.XLOOKUP(A113,GDP_by_Country_0622!D:D,GDP_by_Country_0622!D:D),0)=0,"N","Y")</f>
        <v>Y</v>
      </c>
      <c r="D113" s="22" t="s">
        <v>225</v>
      </c>
      <c r="E113" t="s">
        <v>723</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21"/>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spans="1:68" x14ac:dyDescent="0.2">
      <c r="A114" t="str">
        <f>_xlfn.XLOOKUP('Hist-ghg-emissions'!B114,'Country Code &amp; Info'!B:B,'Country Code &amp; Info'!A:A)</f>
        <v>MHL</v>
      </c>
      <c r="B114" s="25" t="s">
        <v>223</v>
      </c>
      <c r="C114" s="25" t="str">
        <f>IF(_xlfn.IFNA(_xlfn.XLOOKUP(A114,GDP_by_Country_0622!D:D,GDP_by_Country_0622!D:D),0)=0,"N","Y")</f>
        <v>N</v>
      </c>
      <c r="D114" s="22" t="s">
        <v>223</v>
      </c>
      <c r="E114" t="s">
        <v>723</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21"/>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spans="1:68" x14ac:dyDescent="0.2">
      <c r="A115" t="str">
        <f>_xlfn.XLOOKUP('Hist-ghg-emissions'!B115,'Country Code &amp; Info'!B:B,'Country Code &amp; Info'!A:A)</f>
        <v>MKD</v>
      </c>
      <c r="B115" s="25" t="s">
        <v>219</v>
      </c>
      <c r="C115" s="25" t="str">
        <f>IF(_xlfn.IFNA(_xlfn.XLOOKUP(A115,GDP_by_Country_0622!D:D,GDP_by_Country_0622!D:D),0)=0,"N","Y")</f>
        <v>N</v>
      </c>
      <c r="D115" s="22" t="s">
        <v>732</v>
      </c>
      <c r="E115" t="s">
        <v>723</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21"/>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spans="1:68" x14ac:dyDescent="0.2">
      <c r="A116" t="str">
        <f>_xlfn.XLOOKUP('Hist-ghg-emissions'!B116,'Country Code &amp; Info'!B:B,'Country Code &amp; Info'!A:A)</f>
        <v>MLI</v>
      </c>
      <c r="B116" s="25" t="s">
        <v>217</v>
      </c>
      <c r="C116" s="25" t="str">
        <f>IF(_xlfn.IFNA(_xlfn.XLOOKUP(A116,GDP_by_Country_0622!D:D,GDP_by_Country_0622!D:D),0)=0,"N","Y")</f>
        <v>N</v>
      </c>
      <c r="D116" s="22" t="s">
        <v>217</v>
      </c>
      <c r="E116" t="s">
        <v>723</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21"/>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spans="1:68" x14ac:dyDescent="0.2">
      <c r="A117" t="str">
        <f>_xlfn.XLOOKUP('Hist-ghg-emissions'!B117,'Country Code &amp; Info'!B:B,'Country Code &amp; Info'!A:A)</f>
        <v>MLT</v>
      </c>
      <c r="B117" s="25" t="s">
        <v>215</v>
      </c>
      <c r="C117" s="25" t="str">
        <f>IF(_xlfn.IFNA(_xlfn.XLOOKUP(A117,GDP_by_Country_0622!D:D,GDP_by_Country_0622!D:D),0)=0,"N","Y")</f>
        <v>N</v>
      </c>
      <c r="D117" s="22" t="s">
        <v>215</v>
      </c>
      <c r="E117" t="s">
        <v>723</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21"/>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spans="1:68" x14ac:dyDescent="0.2">
      <c r="A118" t="str">
        <f>_xlfn.XLOOKUP('Hist-ghg-emissions'!B118,'Country Code &amp; Info'!B:B,'Country Code &amp; Info'!A:A)</f>
        <v>MMR</v>
      </c>
      <c r="B118" s="25" t="s">
        <v>213</v>
      </c>
      <c r="C118" s="25" t="str">
        <f>IF(_xlfn.IFNA(_xlfn.XLOOKUP(A118,GDP_by_Country_0622!D:D,GDP_by_Country_0622!D:D),0)=0,"N","Y")</f>
        <v>N</v>
      </c>
      <c r="D118" s="22" t="s">
        <v>213</v>
      </c>
      <c r="E118" t="s">
        <v>723</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21"/>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spans="1:68" x14ac:dyDescent="0.2">
      <c r="A119" t="str">
        <f>_xlfn.XLOOKUP('Hist-ghg-emissions'!B119,'Country Code &amp; Info'!B:B,'Country Code &amp; Info'!A:A)</f>
        <v>MNE</v>
      </c>
      <c r="B119" s="25" t="s">
        <v>209</v>
      </c>
      <c r="C119" s="25" t="str">
        <f>IF(_xlfn.IFNA(_xlfn.XLOOKUP(A119,GDP_by_Country_0622!D:D,GDP_by_Country_0622!D:D),0)=0,"N","Y")</f>
        <v>N</v>
      </c>
      <c r="D119" s="22" t="s">
        <v>209</v>
      </c>
      <c r="E119" t="s">
        <v>723</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21"/>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spans="1:68" x14ac:dyDescent="0.2">
      <c r="A120" t="str">
        <f>_xlfn.XLOOKUP('Hist-ghg-emissions'!B120,'Country Code &amp; Info'!B:B,'Country Code &amp; Info'!A:A)</f>
        <v>MNG</v>
      </c>
      <c r="B120" s="25" t="s">
        <v>207</v>
      </c>
      <c r="C120" s="25" t="str">
        <f>IF(_xlfn.IFNA(_xlfn.XLOOKUP(A120,GDP_by_Country_0622!D:D,GDP_by_Country_0622!D:D),0)=0,"N","Y")</f>
        <v>N</v>
      </c>
      <c r="D120" s="22" t="s">
        <v>207</v>
      </c>
      <c r="E120" t="s">
        <v>723</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21"/>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spans="1:68" x14ac:dyDescent="0.2">
      <c r="A121" t="str">
        <f>_xlfn.XLOOKUP('Hist-ghg-emissions'!B121,'Country Code &amp; Info'!B:B,'Country Code &amp; Info'!A:A)</f>
        <v>MOZ</v>
      </c>
      <c r="B121" s="25" t="s">
        <v>203</v>
      </c>
      <c r="C121" s="25" t="str">
        <f>IF(_xlfn.IFNA(_xlfn.XLOOKUP(A121,GDP_by_Country_0622!D:D,GDP_by_Country_0622!D:D),0)=0,"N","Y")</f>
        <v>N</v>
      </c>
      <c r="D121" s="22" t="s">
        <v>203</v>
      </c>
      <c r="E121" t="s">
        <v>723</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21"/>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spans="1:68" x14ac:dyDescent="0.2">
      <c r="A122" t="str">
        <f>_xlfn.XLOOKUP('Hist-ghg-emissions'!B122,'Country Code &amp; Info'!B:B,'Country Code &amp; Info'!A:A)</f>
        <v>MRT</v>
      </c>
      <c r="B122" s="25" t="s">
        <v>201</v>
      </c>
      <c r="C122" s="25" t="str">
        <f>IF(_xlfn.IFNA(_xlfn.XLOOKUP(A122,GDP_by_Country_0622!D:D,GDP_by_Country_0622!D:D),0)=0,"N","Y")</f>
        <v>N</v>
      </c>
      <c r="D122" s="22" t="s">
        <v>201</v>
      </c>
      <c r="E122" t="s">
        <v>723</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21"/>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spans="1:68" x14ac:dyDescent="0.2">
      <c r="A123" t="str">
        <f>_xlfn.XLOOKUP('Hist-ghg-emissions'!B123,'Country Code &amp; Info'!B:B,'Country Code &amp; Info'!A:A)</f>
        <v>MUS</v>
      </c>
      <c r="B123" s="25" t="s">
        <v>199</v>
      </c>
      <c r="C123" s="25" t="str">
        <f>IF(_xlfn.IFNA(_xlfn.XLOOKUP(A123,GDP_by_Country_0622!D:D,GDP_by_Country_0622!D:D),0)=0,"N","Y")</f>
        <v>N</v>
      </c>
      <c r="D123" s="22" t="s">
        <v>199</v>
      </c>
      <c r="E123" t="s">
        <v>723</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21"/>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spans="1:68" x14ac:dyDescent="0.2">
      <c r="A124" t="str">
        <f>_xlfn.XLOOKUP('Hist-ghg-emissions'!B124,'Country Code &amp; Info'!B:B,'Country Code &amp; Info'!A:A)</f>
        <v>MWI</v>
      </c>
      <c r="B124" s="25" t="s">
        <v>197</v>
      </c>
      <c r="C124" s="25" t="str">
        <f>IF(_xlfn.IFNA(_xlfn.XLOOKUP(A124,GDP_by_Country_0622!D:D,GDP_by_Country_0622!D:D),0)=0,"N","Y")</f>
        <v>N</v>
      </c>
      <c r="D124" s="22" t="s">
        <v>197</v>
      </c>
      <c r="E124" t="s">
        <v>723</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21"/>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spans="1:68" x14ac:dyDescent="0.2">
      <c r="A125" t="str">
        <f>_xlfn.XLOOKUP('Hist-ghg-emissions'!B125,'Country Code &amp; Info'!B:B,'Country Code &amp; Info'!A:A)</f>
        <v>MYS</v>
      </c>
      <c r="B125" s="25" t="s">
        <v>195</v>
      </c>
      <c r="C125" s="25" t="str">
        <f>IF(_xlfn.IFNA(_xlfn.XLOOKUP(A125,GDP_by_Country_0622!D:D,GDP_by_Country_0622!D:D),0)=0,"N","Y")</f>
        <v>N</v>
      </c>
      <c r="D125" s="22" t="s">
        <v>195</v>
      </c>
      <c r="E125" t="s">
        <v>723</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21"/>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spans="1:68" x14ac:dyDescent="0.2">
      <c r="A126" t="str">
        <f>_xlfn.XLOOKUP('Hist-ghg-emissions'!B126,'Country Code &amp; Info'!B:B,'Country Code &amp; Info'!A:A)</f>
        <v>NAM</v>
      </c>
      <c r="B126" s="25" t="s">
        <v>191</v>
      </c>
      <c r="C126" s="25" t="str">
        <f>IF(_xlfn.IFNA(_xlfn.XLOOKUP(A126,GDP_by_Country_0622!D:D,GDP_by_Country_0622!D:D),0)=0,"N","Y")</f>
        <v>N</v>
      </c>
      <c r="D126" s="22" t="s">
        <v>191</v>
      </c>
      <c r="E126" t="s">
        <v>723</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21"/>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spans="1:68" x14ac:dyDescent="0.2">
      <c r="A127" t="str">
        <f>_xlfn.XLOOKUP('Hist-ghg-emissions'!B127,'Country Code &amp; Info'!B:B,'Country Code &amp; Info'!A:A)</f>
        <v>NER</v>
      </c>
      <c r="B127" s="25" t="s">
        <v>187</v>
      </c>
      <c r="C127" s="25" t="str">
        <f>IF(_xlfn.IFNA(_xlfn.XLOOKUP(A127,GDP_by_Country_0622!D:D,GDP_by_Country_0622!D:D),0)=0,"N","Y")</f>
        <v>N</v>
      </c>
      <c r="D127" s="22" t="s">
        <v>187</v>
      </c>
      <c r="E127" t="s">
        <v>723</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21"/>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spans="1:68" x14ac:dyDescent="0.2">
      <c r="A128" t="str">
        <f>_xlfn.XLOOKUP('Hist-ghg-emissions'!B128,'Country Code &amp; Info'!B:B,'Country Code &amp; Info'!A:A)</f>
        <v>NGA</v>
      </c>
      <c r="B128" s="25" t="s">
        <v>185</v>
      </c>
      <c r="C128" s="25" t="str">
        <f>IF(_xlfn.IFNA(_xlfn.XLOOKUP(A128,GDP_by_Country_0622!D:D,GDP_by_Country_0622!D:D),0)=0,"N","Y")</f>
        <v>N</v>
      </c>
      <c r="D128" s="22" t="s">
        <v>185</v>
      </c>
      <c r="E128" t="s">
        <v>723</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21"/>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spans="1:68" x14ac:dyDescent="0.2">
      <c r="A129" t="str">
        <f>_xlfn.XLOOKUP('Hist-ghg-emissions'!B129,'Country Code &amp; Info'!B:B,'Country Code &amp; Info'!A:A)</f>
        <v>NIC</v>
      </c>
      <c r="B129" s="25" t="s">
        <v>183</v>
      </c>
      <c r="C129" s="25" t="str">
        <f>IF(_xlfn.IFNA(_xlfn.XLOOKUP(A129,GDP_by_Country_0622!D:D,GDP_by_Country_0622!D:D),0)=0,"N","Y")</f>
        <v>N</v>
      </c>
      <c r="D129" s="22" t="s">
        <v>183</v>
      </c>
      <c r="E129" t="s">
        <v>723</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21"/>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spans="1:68" x14ac:dyDescent="0.2">
      <c r="A130" t="str">
        <f>_xlfn.XLOOKUP('Hist-ghg-emissions'!B130,'Country Code &amp; Info'!B:B,'Country Code &amp; Info'!A:A)</f>
        <v>NIU</v>
      </c>
      <c r="B130" s="25" t="s">
        <v>724</v>
      </c>
      <c r="C130" s="25" t="str">
        <f>IF(_xlfn.IFNA(_xlfn.XLOOKUP(A130,GDP_by_Country_0622!D:D,GDP_by_Country_0622!D:D),0)=0,"N","Y")</f>
        <v>N</v>
      </c>
      <c r="D130" s="22" t="s">
        <v>724</v>
      </c>
      <c r="E130" t="s">
        <v>723</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21"/>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spans="1:68" x14ac:dyDescent="0.2">
      <c r="A131" t="str">
        <f>_xlfn.XLOOKUP('Hist-ghg-emissions'!B131,'Country Code &amp; Info'!B:B,'Country Code &amp; Info'!A:A)</f>
        <v>NLD</v>
      </c>
      <c r="B131" s="25" t="s">
        <v>181</v>
      </c>
      <c r="C131" s="25" t="str">
        <f>IF(_xlfn.IFNA(_xlfn.XLOOKUP(A131,GDP_by_Country_0622!D:D,GDP_by_Country_0622!D:D),0)=0,"N","Y")</f>
        <v>Y</v>
      </c>
      <c r="D131" s="22" t="s">
        <v>181</v>
      </c>
      <c r="E131" t="s">
        <v>723</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21"/>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spans="1:68" x14ac:dyDescent="0.2">
      <c r="A132" t="str">
        <f>_xlfn.XLOOKUP('Hist-ghg-emissions'!B132,'Country Code &amp; Info'!B:B,'Country Code &amp; Info'!A:A)</f>
        <v>NOR</v>
      </c>
      <c r="B132" s="25" t="s">
        <v>179</v>
      </c>
      <c r="C132" s="25" t="str">
        <f>IF(_xlfn.IFNA(_xlfn.XLOOKUP(A132,GDP_by_Country_0622!D:D,GDP_by_Country_0622!D:D),0)=0,"N","Y")</f>
        <v>Y</v>
      </c>
      <c r="D132" s="22" t="s">
        <v>179</v>
      </c>
      <c r="E132" t="s">
        <v>723</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21"/>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spans="1:68" x14ac:dyDescent="0.2">
      <c r="A133" t="str">
        <f>_xlfn.XLOOKUP('Hist-ghg-emissions'!B133,'Country Code &amp; Info'!B:B,'Country Code &amp; Info'!A:A)</f>
        <v>NPL</v>
      </c>
      <c r="B133" s="25" t="s">
        <v>177</v>
      </c>
      <c r="C133" s="25" t="str">
        <f>IF(_xlfn.IFNA(_xlfn.XLOOKUP(A133,GDP_by_Country_0622!D:D,GDP_by_Country_0622!D:D),0)=0,"N","Y")</f>
        <v>N</v>
      </c>
      <c r="D133" s="22" t="s">
        <v>177</v>
      </c>
      <c r="E133" t="s">
        <v>723</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21"/>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spans="1:68" x14ac:dyDescent="0.2">
      <c r="A134" t="str">
        <f>_xlfn.XLOOKUP('Hist-ghg-emissions'!B134,'Country Code &amp; Info'!B:B,'Country Code &amp; Info'!A:A)</f>
        <v>NRU</v>
      </c>
      <c r="B134" s="25" t="s">
        <v>175</v>
      </c>
      <c r="C134" s="25" t="str">
        <f>IF(_xlfn.IFNA(_xlfn.XLOOKUP(A134,GDP_by_Country_0622!D:D,GDP_by_Country_0622!D:D),0)=0,"N","Y")</f>
        <v>N</v>
      </c>
      <c r="D134" s="22" t="s">
        <v>175</v>
      </c>
      <c r="E134" t="s">
        <v>723</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21"/>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spans="1:68" x14ac:dyDescent="0.2">
      <c r="A135" t="str">
        <f>_xlfn.XLOOKUP('Hist-ghg-emissions'!B135,'Country Code &amp; Info'!B:B,'Country Code &amp; Info'!A:A)</f>
        <v>NZL</v>
      </c>
      <c r="B135" s="25" t="s">
        <v>173</v>
      </c>
      <c r="C135" s="25" t="str">
        <f>IF(_xlfn.IFNA(_xlfn.XLOOKUP(A135,GDP_by_Country_0622!D:D,GDP_by_Country_0622!D:D),0)=0,"N","Y")</f>
        <v>Y</v>
      </c>
      <c r="D135" s="22" t="s">
        <v>173</v>
      </c>
      <c r="E135" t="s">
        <v>723</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21"/>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spans="1:68" x14ac:dyDescent="0.2">
      <c r="A136" t="str">
        <f>_xlfn.XLOOKUP('Hist-ghg-emissions'!B136,'Country Code &amp; Info'!B:B,'Country Code &amp; Info'!A:A)</f>
        <v>OMN</v>
      </c>
      <c r="B136" s="25" t="s">
        <v>169</v>
      </c>
      <c r="C136" s="25" t="str">
        <f>IF(_xlfn.IFNA(_xlfn.XLOOKUP(A136,GDP_by_Country_0622!D:D,GDP_by_Country_0622!D:D),0)=0,"N","Y")</f>
        <v>N</v>
      </c>
      <c r="D136" s="22" t="s">
        <v>169</v>
      </c>
      <c r="E136" t="s">
        <v>723</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21"/>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spans="1:68" x14ac:dyDescent="0.2">
      <c r="A137" t="str">
        <f>_xlfn.XLOOKUP('Hist-ghg-emissions'!B137,'Country Code &amp; Info'!B:B,'Country Code &amp; Info'!A:A)</f>
        <v>PAK</v>
      </c>
      <c r="B137" s="25" t="s">
        <v>165</v>
      </c>
      <c r="C137" s="25" t="str">
        <f>IF(_xlfn.IFNA(_xlfn.XLOOKUP(A137,GDP_by_Country_0622!D:D,GDP_by_Country_0622!D:D),0)=0,"N","Y")</f>
        <v>N</v>
      </c>
      <c r="D137" s="22" t="s">
        <v>165</v>
      </c>
      <c r="E137" t="s">
        <v>723</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21"/>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spans="1:68" x14ac:dyDescent="0.2">
      <c r="A138" t="str">
        <f>_xlfn.XLOOKUP('Hist-ghg-emissions'!B138,'Country Code &amp; Info'!B:B,'Country Code &amp; Info'!A:A)</f>
        <v>PAN</v>
      </c>
      <c r="B138" s="25" t="s">
        <v>163</v>
      </c>
      <c r="C138" s="25" t="str">
        <f>IF(_xlfn.IFNA(_xlfn.XLOOKUP(A138,GDP_by_Country_0622!D:D,GDP_by_Country_0622!D:D),0)=0,"N","Y")</f>
        <v>N</v>
      </c>
      <c r="D138" s="22" t="s">
        <v>163</v>
      </c>
      <c r="E138" t="s">
        <v>723</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21"/>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spans="1:68" x14ac:dyDescent="0.2">
      <c r="A139" t="str">
        <f>_xlfn.XLOOKUP('Hist-ghg-emissions'!B139,'Country Code &amp; Info'!B:B,'Country Code &amp; Info'!A:A)</f>
        <v>PER</v>
      </c>
      <c r="B139" s="25" t="s">
        <v>161</v>
      </c>
      <c r="C139" s="25" t="str">
        <f>IF(_xlfn.IFNA(_xlfn.XLOOKUP(A139,GDP_by_Country_0622!D:D,GDP_by_Country_0622!D:D),0)=0,"N","Y")</f>
        <v>N</v>
      </c>
      <c r="D139" s="22" t="s">
        <v>161</v>
      </c>
      <c r="E139" t="s">
        <v>723</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21"/>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spans="1:68" x14ac:dyDescent="0.2">
      <c r="A140" t="str">
        <f>_xlfn.XLOOKUP('Hist-ghg-emissions'!B140,'Country Code &amp; Info'!B:B,'Country Code &amp; Info'!A:A)</f>
        <v>PHL</v>
      </c>
      <c r="B140" s="25" t="s">
        <v>159</v>
      </c>
      <c r="C140" s="25" t="str">
        <f>IF(_xlfn.IFNA(_xlfn.XLOOKUP(A140,GDP_by_Country_0622!D:D,GDP_by_Country_0622!D:D),0)=0,"N","Y")</f>
        <v>N</v>
      </c>
      <c r="D140" s="22" t="s">
        <v>159</v>
      </c>
      <c r="E140" t="s">
        <v>723</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21"/>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spans="1:68" x14ac:dyDescent="0.2">
      <c r="A141" t="str">
        <f>_xlfn.XLOOKUP('Hist-ghg-emissions'!B141,'Country Code &amp; Info'!B:B,'Country Code &amp; Info'!A:A)</f>
        <v>PLW</v>
      </c>
      <c r="B141" s="25" t="s">
        <v>157</v>
      </c>
      <c r="C141" s="25" t="str">
        <f>IF(_xlfn.IFNA(_xlfn.XLOOKUP(A141,GDP_by_Country_0622!D:D,GDP_by_Country_0622!D:D),0)=0,"N","Y")</f>
        <v>N</v>
      </c>
      <c r="D141" s="22" t="s">
        <v>157</v>
      </c>
      <c r="E141" t="s">
        <v>723</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21"/>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spans="1:68" x14ac:dyDescent="0.2">
      <c r="A142" t="str">
        <f>_xlfn.XLOOKUP('Hist-ghg-emissions'!B142,'Country Code &amp; Info'!B:B,'Country Code &amp; Info'!A:A)</f>
        <v>PNG</v>
      </c>
      <c r="B142" s="25" t="s">
        <v>155</v>
      </c>
      <c r="C142" s="25" t="str">
        <f>IF(_xlfn.IFNA(_xlfn.XLOOKUP(A142,GDP_by_Country_0622!D:D,GDP_by_Country_0622!D:D),0)=0,"N","Y")</f>
        <v>N</v>
      </c>
      <c r="D142" s="22" t="s">
        <v>155</v>
      </c>
      <c r="E142" t="s">
        <v>723</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21"/>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spans="1:68" x14ac:dyDescent="0.2">
      <c r="A143" t="str">
        <f>_xlfn.XLOOKUP('Hist-ghg-emissions'!B143,'Country Code &amp; Info'!B:B,'Country Code &amp; Info'!A:A)</f>
        <v>POL</v>
      </c>
      <c r="B143" s="25" t="s">
        <v>153</v>
      </c>
      <c r="C143" s="25" t="str">
        <f>IF(_xlfn.IFNA(_xlfn.XLOOKUP(A143,GDP_by_Country_0622!D:D,GDP_by_Country_0622!D:D),0)=0,"N","Y")</f>
        <v>Y</v>
      </c>
      <c r="D143" s="22" t="s">
        <v>153</v>
      </c>
      <c r="E143" t="s">
        <v>723</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21"/>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spans="1:68" x14ac:dyDescent="0.2">
      <c r="A144" t="str">
        <f>_xlfn.XLOOKUP('Hist-ghg-emissions'!B144,'Country Code &amp; Info'!B:B,'Country Code &amp; Info'!A:A)</f>
        <v>PRK</v>
      </c>
      <c r="B144" s="25" t="s">
        <v>147</v>
      </c>
      <c r="C144" s="25" t="str">
        <f>IF(_xlfn.IFNA(_xlfn.XLOOKUP(A144,GDP_by_Country_0622!D:D,GDP_by_Country_0622!D:D),0)=0,"N","Y")</f>
        <v>N</v>
      </c>
      <c r="D144" s="22" t="s">
        <v>739</v>
      </c>
      <c r="E144" t="s">
        <v>723</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21"/>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spans="1:68" x14ac:dyDescent="0.2">
      <c r="A145" t="str">
        <f>_xlfn.XLOOKUP('Hist-ghg-emissions'!B145,'Country Code &amp; Info'!B:B,'Country Code &amp; Info'!A:A)</f>
        <v>PRT</v>
      </c>
      <c r="B145" s="25" t="s">
        <v>145</v>
      </c>
      <c r="C145" s="25" t="str">
        <f>IF(_xlfn.IFNA(_xlfn.XLOOKUP(A145,GDP_by_Country_0622!D:D,GDP_by_Country_0622!D:D),0)=0,"N","Y")</f>
        <v>Y</v>
      </c>
      <c r="D145" s="22" t="s">
        <v>145</v>
      </c>
      <c r="E145" t="s">
        <v>723</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21"/>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spans="1:68" x14ac:dyDescent="0.2">
      <c r="A146" t="str">
        <f>_xlfn.XLOOKUP('Hist-ghg-emissions'!B146,'Country Code &amp; Info'!B:B,'Country Code &amp; Info'!A:A)</f>
        <v>PRY</v>
      </c>
      <c r="B146" s="25" t="s">
        <v>143</v>
      </c>
      <c r="C146" s="25" t="str">
        <f>IF(_xlfn.IFNA(_xlfn.XLOOKUP(A146,GDP_by_Country_0622!D:D,GDP_by_Country_0622!D:D),0)=0,"N","Y")</f>
        <v>N</v>
      </c>
      <c r="D146" s="22" t="s">
        <v>143</v>
      </c>
      <c r="E146" t="s">
        <v>723</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21"/>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spans="1:68" x14ac:dyDescent="0.2">
      <c r="A147" t="str">
        <f>_xlfn.XLOOKUP('Hist-ghg-emissions'!B147,'Country Code &amp; Info'!B:B,'Country Code &amp; Info'!A:A)</f>
        <v>QAT</v>
      </c>
      <c r="B147" s="25" t="s">
        <v>133</v>
      </c>
      <c r="C147" s="25" t="str">
        <f>IF(_xlfn.IFNA(_xlfn.XLOOKUP(A147,GDP_by_Country_0622!D:D,GDP_by_Country_0622!D:D),0)=0,"N","Y")</f>
        <v>N</v>
      </c>
      <c r="D147" s="22" t="s">
        <v>133</v>
      </c>
      <c r="E147" t="s">
        <v>723</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21"/>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spans="1:68" x14ac:dyDescent="0.2">
      <c r="A148" t="str">
        <f>_xlfn.XLOOKUP('Hist-ghg-emissions'!B148,'Country Code &amp; Info'!B:B,'Country Code &amp; Info'!A:A)</f>
        <v>ROU</v>
      </c>
      <c r="B148" s="25" t="s">
        <v>131</v>
      </c>
      <c r="C148" s="25" t="str">
        <f>IF(_xlfn.IFNA(_xlfn.XLOOKUP(A148,GDP_by_Country_0622!D:D,GDP_by_Country_0622!D:D),0)=0,"N","Y")</f>
        <v>N</v>
      </c>
      <c r="D148" s="22" t="s">
        <v>131</v>
      </c>
      <c r="E148" t="s">
        <v>723</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21"/>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spans="1:68" x14ac:dyDescent="0.2">
      <c r="A149" t="str">
        <f>_xlfn.XLOOKUP('Hist-ghg-emissions'!B149,'Country Code &amp; Info'!B:B,'Country Code &amp; Info'!A:A)</f>
        <v>RUS</v>
      </c>
      <c r="B149" s="25" t="s">
        <v>129</v>
      </c>
      <c r="C149" s="25" t="str">
        <f>IF(_xlfn.IFNA(_xlfn.XLOOKUP(A149,GDP_by_Country_0622!D:D,GDP_by_Country_0622!D:D),0)=0,"N","Y")</f>
        <v>Y</v>
      </c>
      <c r="D149" s="22" t="s">
        <v>746</v>
      </c>
      <c r="E149" t="s">
        <v>723</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21"/>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spans="1:68" x14ac:dyDescent="0.2">
      <c r="A150" t="str">
        <f>_xlfn.XLOOKUP('Hist-ghg-emissions'!B150,'Country Code &amp; Info'!B:B,'Country Code &amp; Info'!A:A)</f>
        <v>RWA</v>
      </c>
      <c r="B150" s="25" t="s">
        <v>127</v>
      </c>
      <c r="C150" s="25" t="str">
        <f>IF(_xlfn.IFNA(_xlfn.XLOOKUP(A150,GDP_by_Country_0622!D:D,GDP_by_Country_0622!D:D),0)=0,"N","Y")</f>
        <v>N</v>
      </c>
      <c r="D150" s="22" t="s">
        <v>127</v>
      </c>
      <c r="E150" t="s">
        <v>723</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21"/>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spans="1:68" x14ac:dyDescent="0.2">
      <c r="A151" t="str">
        <f>_xlfn.XLOOKUP('Hist-ghg-emissions'!B151,'Country Code &amp; Info'!B:B,'Country Code &amp; Info'!A:A)</f>
        <v>SAU</v>
      </c>
      <c r="B151" s="25" t="s">
        <v>123</v>
      </c>
      <c r="C151" s="25" t="str">
        <f>IF(_xlfn.IFNA(_xlfn.XLOOKUP(A151,GDP_by_Country_0622!D:D,GDP_by_Country_0622!D:D),0)=0,"N","Y")</f>
        <v>Y</v>
      </c>
      <c r="D151" s="22" t="s">
        <v>123</v>
      </c>
      <c r="E151" t="s">
        <v>723</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21"/>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spans="1:68" x14ac:dyDescent="0.2">
      <c r="A152" t="str">
        <f>_xlfn.XLOOKUP('Hist-ghg-emissions'!B152,'Country Code &amp; Info'!B:B,'Country Code &amp; Info'!A:A)</f>
        <v>SDN</v>
      </c>
      <c r="B152" s="25" t="s">
        <v>121</v>
      </c>
      <c r="C152" s="25" t="str">
        <f>IF(_xlfn.IFNA(_xlfn.XLOOKUP(A152,GDP_by_Country_0622!D:D,GDP_by_Country_0622!D:D),0)=0,"N","Y")</f>
        <v>N</v>
      </c>
      <c r="D152" s="22" t="s">
        <v>121</v>
      </c>
      <c r="E152" t="s">
        <v>723</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21"/>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spans="1:68" x14ac:dyDescent="0.2">
      <c r="A153" t="str">
        <f>_xlfn.XLOOKUP('Hist-ghg-emissions'!B153,'Country Code &amp; Info'!B:B,'Country Code &amp; Info'!A:A)</f>
        <v>SEN</v>
      </c>
      <c r="B153" s="25" t="s">
        <v>119</v>
      </c>
      <c r="C153" s="25" t="str">
        <f>IF(_xlfn.IFNA(_xlfn.XLOOKUP(A153,GDP_by_Country_0622!D:D,GDP_by_Country_0622!D:D),0)=0,"N","Y")</f>
        <v>N</v>
      </c>
      <c r="D153" s="22" t="s">
        <v>119</v>
      </c>
      <c r="E153" t="s">
        <v>723</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21"/>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spans="1:68" x14ac:dyDescent="0.2">
      <c r="A154" t="str">
        <f>_xlfn.XLOOKUP('Hist-ghg-emissions'!B154,'Country Code &amp; Info'!B:B,'Country Code &amp; Info'!A:A)</f>
        <v>SGP</v>
      </c>
      <c r="B154" s="25" t="s">
        <v>117</v>
      </c>
      <c r="C154" s="25" t="str">
        <f>IF(_xlfn.IFNA(_xlfn.XLOOKUP(A154,GDP_by_Country_0622!D:D,GDP_by_Country_0622!D:D),0)=0,"N","Y")</f>
        <v>N</v>
      </c>
      <c r="D154" s="22" t="s">
        <v>117</v>
      </c>
      <c r="E154" t="s">
        <v>723</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21"/>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spans="1:68" x14ac:dyDescent="0.2">
      <c r="A155" t="str">
        <f>_xlfn.XLOOKUP('Hist-ghg-emissions'!B155,'Country Code &amp; Info'!B:B,'Country Code &amp; Info'!A:A)</f>
        <v>SLB</v>
      </c>
      <c r="B155" s="25" t="s">
        <v>115</v>
      </c>
      <c r="C155" s="25" t="str">
        <f>IF(_xlfn.IFNA(_xlfn.XLOOKUP(A155,GDP_by_Country_0622!D:D,GDP_by_Country_0622!D:D),0)=0,"N","Y")</f>
        <v>N</v>
      </c>
      <c r="D155" s="22" t="s">
        <v>115</v>
      </c>
      <c r="E155" t="s">
        <v>723</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21"/>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spans="1:68" x14ac:dyDescent="0.2">
      <c r="A156" t="str">
        <f>_xlfn.XLOOKUP('Hist-ghg-emissions'!B156,'Country Code &amp; Info'!B:B,'Country Code &amp; Info'!A:A)</f>
        <v>SLE</v>
      </c>
      <c r="B156" s="25" t="s">
        <v>113</v>
      </c>
      <c r="C156" s="25" t="str">
        <f>IF(_xlfn.IFNA(_xlfn.XLOOKUP(A156,GDP_by_Country_0622!D:D,GDP_by_Country_0622!D:D),0)=0,"N","Y")</f>
        <v>N</v>
      </c>
      <c r="D156" s="22" t="s">
        <v>113</v>
      </c>
      <c r="E156" t="s">
        <v>723</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21"/>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spans="1:68" x14ac:dyDescent="0.2">
      <c r="A157" t="str">
        <f>_xlfn.XLOOKUP('Hist-ghg-emissions'!B157,'Country Code &amp; Info'!B:B,'Country Code &amp; Info'!A:A)</f>
        <v>SLV</v>
      </c>
      <c r="B157" s="25" t="s">
        <v>111</v>
      </c>
      <c r="C157" s="25" t="str">
        <f>IF(_xlfn.IFNA(_xlfn.XLOOKUP(A157,GDP_by_Country_0622!D:D,GDP_by_Country_0622!D:D),0)=0,"N","Y")</f>
        <v>N</v>
      </c>
      <c r="D157" s="22" t="s">
        <v>111</v>
      </c>
      <c r="E157" t="s">
        <v>723</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21"/>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spans="1:68" x14ac:dyDescent="0.2">
      <c r="A158" t="str">
        <f>_xlfn.XLOOKUP('Hist-ghg-emissions'!B158,'Country Code &amp; Info'!B:B,'Country Code &amp; Info'!A:A)</f>
        <v>SOM</v>
      </c>
      <c r="B158" s="25" t="s">
        <v>107</v>
      </c>
      <c r="C158" s="25" t="str">
        <f>IF(_xlfn.IFNA(_xlfn.XLOOKUP(A158,GDP_by_Country_0622!D:D,GDP_by_Country_0622!D:D),0)=0,"N","Y")</f>
        <v>N</v>
      </c>
      <c r="D158" s="22" t="s">
        <v>107</v>
      </c>
      <c r="E158" t="s">
        <v>723</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21"/>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spans="1:68" x14ac:dyDescent="0.2">
      <c r="A159" t="str">
        <f>_xlfn.XLOOKUP('Hist-ghg-emissions'!B159,'Country Code &amp; Info'!B:B,'Country Code &amp; Info'!A:A)</f>
        <v>SRB</v>
      </c>
      <c r="B159" s="25" t="s">
        <v>105</v>
      </c>
      <c r="C159" s="25" t="str">
        <f>IF(_xlfn.IFNA(_xlfn.XLOOKUP(A159,GDP_by_Country_0622!D:D,GDP_by_Country_0622!D:D),0)=0,"N","Y")</f>
        <v>N</v>
      </c>
      <c r="D159" s="22" t="s">
        <v>105</v>
      </c>
      <c r="E159" t="s">
        <v>723</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21"/>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spans="1:68" x14ac:dyDescent="0.2">
      <c r="A160" t="str">
        <f>_xlfn.XLOOKUP('Hist-ghg-emissions'!B160,'Country Code &amp; Info'!B:B,'Country Code &amp; Info'!A:A)</f>
        <v>SSD</v>
      </c>
      <c r="B160" s="25" t="s">
        <v>101</v>
      </c>
      <c r="C160" s="25" t="str">
        <f>IF(_xlfn.IFNA(_xlfn.XLOOKUP(A160,GDP_by_Country_0622!D:D,GDP_by_Country_0622!D:D),0)=0,"N","Y")</f>
        <v>N</v>
      </c>
      <c r="D160" s="22" t="s">
        <v>101</v>
      </c>
      <c r="E160" t="s">
        <v>723</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21"/>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spans="1:68" x14ac:dyDescent="0.2">
      <c r="A161" t="str">
        <f>_xlfn.XLOOKUP('Hist-ghg-emissions'!B161,'Country Code &amp; Info'!B:B,'Country Code &amp; Info'!A:A)</f>
        <v>STP</v>
      </c>
      <c r="B161" s="25" t="s">
        <v>95</v>
      </c>
      <c r="C161" s="25" t="str">
        <f>IF(_xlfn.IFNA(_xlfn.XLOOKUP(A161,GDP_by_Country_0622!D:D,GDP_by_Country_0622!D:D),0)=0,"N","Y")</f>
        <v>N</v>
      </c>
      <c r="D161" s="22" t="s">
        <v>95</v>
      </c>
      <c r="E161" t="s">
        <v>723</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21"/>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spans="1:68" x14ac:dyDescent="0.2">
      <c r="A162" t="str">
        <f>_xlfn.XLOOKUP('Hist-ghg-emissions'!B162,'Country Code &amp; Info'!B:B,'Country Code &amp; Info'!A:A)</f>
        <v>SUR</v>
      </c>
      <c r="B162" s="25" t="s">
        <v>93</v>
      </c>
      <c r="C162" s="25" t="str">
        <f>IF(_xlfn.IFNA(_xlfn.XLOOKUP(A162,GDP_by_Country_0622!D:D,GDP_by_Country_0622!D:D),0)=0,"N","Y")</f>
        <v>N</v>
      </c>
      <c r="D162" s="22" t="s">
        <v>93</v>
      </c>
      <c r="E162" t="s">
        <v>723</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21"/>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spans="1:68" x14ac:dyDescent="0.2">
      <c r="A163" t="str">
        <f>_xlfn.XLOOKUP('Hist-ghg-emissions'!B163,'Country Code &amp; Info'!B:B,'Country Code &amp; Info'!A:A)</f>
        <v>SVK</v>
      </c>
      <c r="B163" s="25" t="s">
        <v>91</v>
      </c>
      <c r="C163" s="25" t="str">
        <f>IF(_xlfn.IFNA(_xlfn.XLOOKUP(A163,GDP_by_Country_0622!D:D,GDP_by_Country_0622!D:D),0)=0,"N","Y")</f>
        <v>Y</v>
      </c>
      <c r="D163" s="22" t="s">
        <v>738</v>
      </c>
      <c r="E163" t="s">
        <v>723</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21"/>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spans="1:68" x14ac:dyDescent="0.2">
      <c r="A164" t="str">
        <f>_xlfn.XLOOKUP('Hist-ghg-emissions'!B164,'Country Code &amp; Info'!B:B,'Country Code &amp; Info'!A:A)</f>
        <v>SVN</v>
      </c>
      <c r="B164" s="25" t="s">
        <v>89</v>
      </c>
      <c r="C164" s="25" t="str">
        <f>IF(_xlfn.IFNA(_xlfn.XLOOKUP(A164,GDP_by_Country_0622!D:D,GDP_by_Country_0622!D:D),0)=0,"N","Y")</f>
        <v>Y</v>
      </c>
      <c r="D164" s="22" t="s">
        <v>89</v>
      </c>
      <c r="E164" t="s">
        <v>723</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21"/>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spans="1:68" x14ac:dyDescent="0.2">
      <c r="A165" t="str">
        <f>_xlfn.XLOOKUP('Hist-ghg-emissions'!B165,'Country Code &amp; Info'!B:B,'Country Code &amp; Info'!A:A)</f>
        <v>SWE</v>
      </c>
      <c r="B165" s="25" t="s">
        <v>87</v>
      </c>
      <c r="C165" s="25" t="str">
        <f>IF(_xlfn.IFNA(_xlfn.XLOOKUP(A165,GDP_by_Country_0622!D:D,GDP_by_Country_0622!D:D),0)=0,"N","Y")</f>
        <v>Y</v>
      </c>
      <c r="D165" s="22" t="s">
        <v>87</v>
      </c>
      <c r="E165" t="s">
        <v>723</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21"/>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spans="1:68" x14ac:dyDescent="0.2">
      <c r="A166" t="str">
        <f>_xlfn.XLOOKUP('Hist-ghg-emissions'!B166,'Country Code &amp; Info'!B:B,'Country Code &amp; Info'!A:A)</f>
        <v>SWZ</v>
      </c>
      <c r="B166" s="25" t="s">
        <v>85</v>
      </c>
      <c r="C166" s="25" t="str">
        <f>IF(_xlfn.IFNA(_xlfn.XLOOKUP(A166,GDP_by_Country_0622!D:D,GDP_by_Country_0622!D:D),0)=0,"N","Y")</f>
        <v>N</v>
      </c>
      <c r="D166" s="22" t="s">
        <v>85</v>
      </c>
      <c r="E166" t="s">
        <v>723</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21"/>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spans="1:68" x14ac:dyDescent="0.2">
      <c r="A167" t="str">
        <f>_xlfn.XLOOKUP('Hist-ghg-emissions'!B167,'Country Code &amp; Info'!B:B,'Country Code &amp; Info'!A:A)</f>
        <v>SYC</v>
      </c>
      <c r="B167" s="25" t="s">
        <v>81</v>
      </c>
      <c r="C167" s="25" t="str">
        <f>IF(_xlfn.IFNA(_xlfn.XLOOKUP(A167,GDP_by_Country_0622!D:D,GDP_by_Country_0622!D:D),0)=0,"N","Y")</f>
        <v>N</v>
      </c>
      <c r="D167" s="22" t="s">
        <v>81</v>
      </c>
      <c r="E167" t="s">
        <v>723</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21"/>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spans="1:68" x14ac:dyDescent="0.2">
      <c r="A168" t="str">
        <f>_xlfn.XLOOKUP('Hist-ghg-emissions'!B168,'Country Code &amp; Info'!B:B,'Country Code &amp; Info'!A:A)</f>
        <v>SYR</v>
      </c>
      <c r="B168" s="25" t="s">
        <v>79</v>
      </c>
      <c r="C168" s="25" t="str">
        <f>IF(_xlfn.IFNA(_xlfn.XLOOKUP(A168,GDP_by_Country_0622!D:D,GDP_by_Country_0622!D:D),0)=0,"N","Y")</f>
        <v>N</v>
      </c>
      <c r="D168" s="22" t="s">
        <v>740</v>
      </c>
      <c r="E168" t="s">
        <v>723</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21"/>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row>
    <row r="169" spans="1:68" x14ac:dyDescent="0.2">
      <c r="A169" t="str">
        <f>_xlfn.XLOOKUP('Hist-ghg-emissions'!B169,'Country Code &amp; Info'!B:B,'Country Code &amp; Info'!A:A)</f>
        <v>TCD</v>
      </c>
      <c r="B169" s="25" t="s">
        <v>75</v>
      </c>
      <c r="C169" s="25" t="str">
        <f>IF(_xlfn.IFNA(_xlfn.XLOOKUP(A169,GDP_by_Country_0622!D:D,GDP_by_Country_0622!D:D),0)=0,"N","Y")</f>
        <v>N</v>
      </c>
      <c r="D169" s="22" t="s">
        <v>75</v>
      </c>
      <c r="E169" t="s">
        <v>723</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21"/>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row>
    <row r="170" spans="1:68" x14ac:dyDescent="0.2">
      <c r="A170" t="str">
        <f>_xlfn.XLOOKUP('Hist-ghg-emissions'!B170,'Country Code &amp; Info'!B:B,'Country Code &amp; Info'!A:A)</f>
        <v>TGO</v>
      </c>
      <c r="B170" s="25" t="s">
        <v>69</v>
      </c>
      <c r="C170" s="25" t="str">
        <f>IF(_xlfn.IFNA(_xlfn.XLOOKUP(A170,GDP_by_Country_0622!D:D,GDP_by_Country_0622!D:D),0)=0,"N","Y")</f>
        <v>N</v>
      </c>
      <c r="D170" s="22" t="s">
        <v>69</v>
      </c>
      <c r="E170" t="s">
        <v>723</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21"/>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row>
    <row r="171" spans="1:68" x14ac:dyDescent="0.2">
      <c r="A171" t="str">
        <f>_xlfn.XLOOKUP('Hist-ghg-emissions'!B171,'Country Code &amp; Info'!B:B,'Country Code &amp; Info'!A:A)</f>
        <v>THA</v>
      </c>
      <c r="B171" s="25" t="s">
        <v>67</v>
      </c>
      <c r="C171" s="25" t="str">
        <f>IF(_xlfn.IFNA(_xlfn.XLOOKUP(A171,GDP_by_Country_0622!D:D,GDP_by_Country_0622!D:D),0)=0,"N","Y")</f>
        <v>N</v>
      </c>
      <c r="D171" s="22" t="s">
        <v>67</v>
      </c>
      <c r="E171" t="s">
        <v>723</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21"/>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row>
    <row r="172" spans="1:68" x14ac:dyDescent="0.2">
      <c r="A172" t="str">
        <f>_xlfn.XLOOKUP('Hist-ghg-emissions'!B172,'Country Code &amp; Info'!B:B,'Country Code &amp; Info'!A:A)</f>
        <v>TJK</v>
      </c>
      <c r="B172" s="25" t="s">
        <v>65</v>
      </c>
      <c r="C172" s="25" t="str">
        <f>IF(_xlfn.IFNA(_xlfn.XLOOKUP(A172,GDP_by_Country_0622!D:D,GDP_by_Country_0622!D:D),0)=0,"N","Y")</f>
        <v>N</v>
      </c>
      <c r="D172" s="22" t="s">
        <v>65</v>
      </c>
      <c r="E172" t="s">
        <v>723</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21"/>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row>
    <row r="173" spans="1:68" x14ac:dyDescent="0.2">
      <c r="A173" t="str">
        <f>_xlfn.XLOOKUP('Hist-ghg-emissions'!B173,'Country Code &amp; Info'!B:B,'Country Code &amp; Info'!A:A)</f>
        <v>TKM</v>
      </c>
      <c r="B173" s="25" t="s">
        <v>63</v>
      </c>
      <c r="C173" s="25" t="str">
        <f>IF(_xlfn.IFNA(_xlfn.XLOOKUP(A173,GDP_by_Country_0622!D:D,GDP_by_Country_0622!D:D),0)=0,"N","Y")</f>
        <v>N</v>
      </c>
      <c r="D173" s="22" t="s">
        <v>63</v>
      </c>
      <c r="E173" t="s">
        <v>723</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21"/>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row>
    <row r="174" spans="1:68" x14ac:dyDescent="0.2">
      <c r="A174" t="str">
        <f>_xlfn.XLOOKUP('Hist-ghg-emissions'!B174,'Country Code &amp; Info'!B:B,'Country Code &amp; Info'!A:A)</f>
        <v>TLS</v>
      </c>
      <c r="B174" s="25" t="s">
        <v>59</v>
      </c>
      <c r="C174" s="25" t="str">
        <f>IF(_xlfn.IFNA(_xlfn.XLOOKUP(A174,GDP_by_Country_0622!D:D,GDP_by_Country_0622!D:D),0)=0,"N","Y")</f>
        <v>N</v>
      </c>
      <c r="D174" s="22" t="s">
        <v>59</v>
      </c>
      <c r="E174" t="s">
        <v>723</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21"/>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row>
    <row r="175" spans="1:68" x14ac:dyDescent="0.2">
      <c r="A175" t="str">
        <f>_xlfn.XLOOKUP('Hist-ghg-emissions'!B175,'Country Code &amp; Info'!B:B,'Country Code &amp; Info'!A:A)</f>
        <v>TON</v>
      </c>
      <c r="B175" s="25" t="s">
        <v>55</v>
      </c>
      <c r="C175" s="25" t="str">
        <f>IF(_xlfn.IFNA(_xlfn.XLOOKUP(A175,GDP_by_Country_0622!D:D,GDP_by_Country_0622!D:D),0)=0,"N","Y")</f>
        <v>N</v>
      </c>
      <c r="D175" s="22" t="s">
        <v>55</v>
      </c>
      <c r="E175" t="s">
        <v>723</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21"/>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row>
    <row r="176" spans="1:68" x14ac:dyDescent="0.2">
      <c r="A176" t="str">
        <f>_xlfn.XLOOKUP('Hist-ghg-emissions'!B176,'Country Code &amp; Info'!B:B,'Country Code &amp; Info'!A:A)</f>
        <v>TTO</v>
      </c>
      <c r="B176" s="25" t="s">
        <v>49</v>
      </c>
      <c r="C176" s="25" t="str">
        <f>IF(_xlfn.IFNA(_xlfn.XLOOKUP(A176,GDP_by_Country_0622!D:D,GDP_by_Country_0622!D:D),0)=0,"N","Y")</f>
        <v>N</v>
      </c>
      <c r="D176" s="22" t="s">
        <v>49</v>
      </c>
      <c r="E176" t="s">
        <v>723</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21"/>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row>
    <row r="177" spans="1:68" x14ac:dyDescent="0.2">
      <c r="A177" t="str">
        <f>_xlfn.XLOOKUP('Hist-ghg-emissions'!B177,'Country Code &amp; Info'!B:B,'Country Code &amp; Info'!A:A)</f>
        <v>TUN</v>
      </c>
      <c r="B177" s="25" t="s">
        <v>47</v>
      </c>
      <c r="C177" s="25" t="str">
        <f>IF(_xlfn.IFNA(_xlfn.XLOOKUP(A177,GDP_by_Country_0622!D:D,GDP_by_Country_0622!D:D),0)=0,"N","Y")</f>
        <v>N</v>
      </c>
      <c r="D177" s="22" t="s">
        <v>47</v>
      </c>
      <c r="E177" t="s">
        <v>723</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21"/>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row>
    <row r="178" spans="1:68" x14ac:dyDescent="0.2">
      <c r="A178" t="str">
        <f>_xlfn.XLOOKUP('Hist-ghg-emissions'!B178,'Country Code &amp; Info'!B:B,'Country Code &amp; Info'!A:A)</f>
        <v>TUR</v>
      </c>
      <c r="B178" s="25" t="s">
        <v>45</v>
      </c>
      <c r="C178" s="25" t="str">
        <f>IF(_xlfn.IFNA(_xlfn.XLOOKUP(A178,GDP_by_Country_0622!D:D,GDP_by_Country_0622!D:D),0)=0,"N","Y")</f>
        <v>Y</v>
      </c>
      <c r="D178" s="22" t="s">
        <v>45</v>
      </c>
      <c r="E178" t="s">
        <v>723</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21"/>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row>
    <row r="179" spans="1:68" x14ac:dyDescent="0.2">
      <c r="A179" t="str">
        <f>_xlfn.XLOOKUP('Hist-ghg-emissions'!B179,'Country Code &amp; Info'!B:B,'Country Code &amp; Info'!A:A)</f>
        <v>TUV</v>
      </c>
      <c r="B179" s="25" t="s">
        <v>43</v>
      </c>
      <c r="C179" s="25" t="str">
        <f>IF(_xlfn.IFNA(_xlfn.XLOOKUP(A179,GDP_by_Country_0622!D:D,GDP_by_Country_0622!D:D),0)=0,"N","Y")</f>
        <v>N</v>
      </c>
      <c r="D179" s="22" t="s">
        <v>43</v>
      </c>
      <c r="E179" t="s">
        <v>723</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21"/>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row>
    <row r="180" spans="1:68" x14ac:dyDescent="0.2">
      <c r="A180" t="str">
        <f>_xlfn.XLOOKUP('Hist-ghg-emissions'!B180,'Country Code &amp; Info'!B:B,'Country Code &amp; Info'!A:A)</f>
        <v>TZA</v>
      </c>
      <c r="B180" s="25" t="s">
        <v>41</v>
      </c>
      <c r="C180" s="25" t="str">
        <f>IF(_xlfn.IFNA(_xlfn.XLOOKUP(A180,GDP_by_Country_0622!D:D,GDP_by_Country_0622!D:D),0)=0,"N","Y")</f>
        <v>N</v>
      </c>
      <c r="D180" s="22" t="s">
        <v>41</v>
      </c>
      <c r="E180" t="s">
        <v>723</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21"/>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row>
    <row r="181" spans="1:68" x14ac:dyDescent="0.2">
      <c r="A181" t="str">
        <f>_xlfn.XLOOKUP('Hist-ghg-emissions'!B181,'Country Code &amp; Info'!B:B,'Country Code &amp; Info'!A:A)</f>
        <v>UGA</v>
      </c>
      <c r="B181" s="25" t="s">
        <v>39</v>
      </c>
      <c r="C181" s="25" t="str">
        <f>IF(_xlfn.IFNA(_xlfn.XLOOKUP(A181,GDP_by_Country_0622!D:D,GDP_by_Country_0622!D:D),0)=0,"N","Y")</f>
        <v>N</v>
      </c>
      <c r="D181" s="22" t="s">
        <v>39</v>
      </c>
      <c r="E181" t="s">
        <v>723</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21"/>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row>
    <row r="182" spans="1:68" x14ac:dyDescent="0.2">
      <c r="A182" t="str">
        <f>_xlfn.XLOOKUP('Hist-ghg-emissions'!B182,'Country Code &amp; Info'!B:B,'Country Code &amp; Info'!A:A)</f>
        <v>UKR</v>
      </c>
      <c r="B182" s="25" t="s">
        <v>37</v>
      </c>
      <c r="C182" s="25" t="str">
        <f>IF(_xlfn.IFNA(_xlfn.XLOOKUP(A182,GDP_by_Country_0622!D:D,GDP_by_Country_0622!D:D),0)=0,"N","Y")</f>
        <v>N</v>
      </c>
      <c r="D182" s="22" t="s">
        <v>37</v>
      </c>
      <c r="E182" t="s">
        <v>723</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21"/>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row>
    <row r="183" spans="1:68" x14ac:dyDescent="0.2">
      <c r="A183" t="str">
        <f>_xlfn.XLOOKUP('Hist-ghg-emissions'!B183,'Country Code &amp; Info'!B:B,'Country Code &amp; Info'!A:A)</f>
        <v>URY</v>
      </c>
      <c r="B183" s="25" t="s">
        <v>33</v>
      </c>
      <c r="C183" s="25" t="str">
        <f>IF(_xlfn.IFNA(_xlfn.XLOOKUP(A183,GDP_by_Country_0622!D:D,GDP_by_Country_0622!D:D),0)=0,"N","Y")</f>
        <v>N</v>
      </c>
      <c r="D183" s="22" t="s">
        <v>33</v>
      </c>
      <c r="E183" t="s">
        <v>723</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21"/>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row>
    <row r="184" spans="1:68" x14ac:dyDescent="0.2">
      <c r="A184" t="str">
        <f>_xlfn.XLOOKUP('Hist-ghg-emissions'!B184,'Country Code &amp; Info'!B:B,'Country Code &amp; Info'!A:A)</f>
        <v>USA</v>
      </c>
      <c r="B184" s="25" t="s">
        <v>31</v>
      </c>
      <c r="C184" s="25" t="str">
        <f>IF(_xlfn.IFNA(_xlfn.XLOOKUP(A184,GDP_by_Country_0622!D:D,GDP_by_Country_0622!D:D),0)=0,"N","Y")</f>
        <v>Y</v>
      </c>
      <c r="D184" s="22" t="s">
        <v>31</v>
      </c>
      <c r="E184" t="s">
        <v>723</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21"/>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row>
    <row r="185" spans="1:68" x14ac:dyDescent="0.2">
      <c r="A185" t="str">
        <f>_xlfn.XLOOKUP('Hist-ghg-emissions'!B185,'Country Code &amp; Info'!B:B,'Country Code &amp; Info'!A:A)</f>
        <v>UZB</v>
      </c>
      <c r="B185" s="25" t="s">
        <v>29</v>
      </c>
      <c r="C185" s="25" t="str">
        <f>IF(_xlfn.IFNA(_xlfn.XLOOKUP(A185,GDP_by_Country_0622!D:D,GDP_by_Country_0622!D:D),0)=0,"N","Y")</f>
        <v>N</v>
      </c>
      <c r="D185" s="22" t="s">
        <v>29</v>
      </c>
      <c r="E185" t="s">
        <v>723</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21"/>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row>
    <row r="186" spans="1:68" x14ac:dyDescent="0.2">
      <c r="A186" t="str">
        <f>_xlfn.XLOOKUP('Hist-ghg-emissions'!B186,'Country Code &amp; Info'!B:B,'Country Code &amp; Info'!A:A)</f>
        <v>VCT</v>
      </c>
      <c r="B186" s="25" t="s">
        <v>27</v>
      </c>
      <c r="C186" s="25" t="str">
        <f>IF(_xlfn.IFNA(_xlfn.XLOOKUP(A186,GDP_by_Country_0622!D:D,GDP_by_Country_0622!D:D),0)=0,"N","Y")</f>
        <v>N</v>
      </c>
      <c r="D186" s="22" t="s">
        <v>727</v>
      </c>
      <c r="E186" t="s">
        <v>723</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21"/>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row>
    <row r="187" spans="1:68" x14ac:dyDescent="0.2">
      <c r="A187" t="str">
        <f>_xlfn.XLOOKUP('Hist-ghg-emissions'!B187,'Country Code &amp; Info'!B:B,'Country Code &amp; Info'!A:A)</f>
        <v>VEN</v>
      </c>
      <c r="B187" s="25" t="s">
        <v>25</v>
      </c>
      <c r="C187" s="25" t="str">
        <f>IF(_xlfn.IFNA(_xlfn.XLOOKUP(A187,GDP_by_Country_0622!D:D,GDP_by_Country_0622!D:D),0)=0,"N","Y")</f>
        <v>N</v>
      </c>
      <c r="D187" s="22" t="s">
        <v>741</v>
      </c>
      <c r="E187" t="s">
        <v>723</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21"/>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row>
    <row r="188" spans="1:68" x14ac:dyDescent="0.2">
      <c r="A188" t="str">
        <f>_xlfn.XLOOKUP('Hist-ghg-emissions'!B188,'Country Code &amp; Info'!B:B,'Country Code &amp; Info'!A:A)</f>
        <v>VNM</v>
      </c>
      <c r="B188" s="25" t="s">
        <v>19</v>
      </c>
      <c r="C188" s="25" t="str">
        <f>IF(_xlfn.IFNA(_xlfn.XLOOKUP(A188,GDP_by_Country_0622!D:D,GDP_by_Country_0622!D:D),0)=0,"N","Y")</f>
        <v>N</v>
      </c>
      <c r="D188" s="22" t="s">
        <v>19</v>
      </c>
      <c r="E188" t="s">
        <v>723</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21"/>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row>
    <row r="189" spans="1:68" x14ac:dyDescent="0.2">
      <c r="A189" t="str">
        <f>_xlfn.XLOOKUP('Hist-ghg-emissions'!B189,'Country Code &amp; Info'!B:B,'Country Code &amp; Info'!A:A)</f>
        <v>VUT</v>
      </c>
      <c r="B189" s="25" t="s">
        <v>17</v>
      </c>
      <c r="C189" s="25" t="str">
        <f>IF(_xlfn.IFNA(_xlfn.XLOOKUP(A189,GDP_by_Country_0622!D:D,GDP_by_Country_0622!D:D),0)=0,"N","Y")</f>
        <v>N</v>
      </c>
      <c r="D189" s="22" t="s">
        <v>17</v>
      </c>
      <c r="E189" t="s">
        <v>723</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21"/>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row>
    <row r="190" spans="1:68" x14ac:dyDescent="0.2">
      <c r="A190" t="str">
        <f>_xlfn.XLOOKUP('Hist-ghg-emissions'!B190,'Country Code &amp; Info'!B:B,'Country Code &amp; Info'!A:A)</f>
        <v>WSM</v>
      </c>
      <c r="B190" s="25" t="s">
        <v>13</v>
      </c>
      <c r="C190" s="25" t="str">
        <f>IF(_xlfn.IFNA(_xlfn.XLOOKUP(A190,GDP_by_Country_0622!D:D,GDP_by_Country_0622!D:D),0)=0,"N","Y")</f>
        <v>N</v>
      </c>
      <c r="D190" s="22" t="s">
        <v>13</v>
      </c>
      <c r="E190" t="s">
        <v>723</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21"/>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row>
    <row r="191" spans="1:68" x14ac:dyDescent="0.2">
      <c r="A191" t="str">
        <f>_xlfn.XLOOKUP('Hist-ghg-emissions'!B191,'Country Code &amp; Info'!B:B,'Country Code &amp; Info'!A:A)</f>
        <v>YEM</v>
      </c>
      <c r="B191" s="25" t="s">
        <v>9</v>
      </c>
      <c r="C191" s="25" t="str">
        <f>IF(_xlfn.IFNA(_xlfn.XLOOKUP(A191,GDP_by_Country_0622!D:D,GDP_by_Country_0622!D:D),0)=0,"N","Y")</f>
        <v>N</v>
      </c>
      <c r="D191" s="22" t="s">
        <v>736</v>
      </c>
      <c r="E191" t="s">
        <v>723</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21"/>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row>
    <row r="192" spans="1:68" x14ac:dyDescent="0.2">
      <c r="A192" t="str">
        <f>_xlfn.XLOOKUP('Hist-ghg-emissions'!B192,'Country Code &amp; Info'!B:B,'Country Code &amp; Info'!A:A)</f>
        <v>ZAF</v>
      </c>
      <c r="B192" s="25" t="s">
        <v>7</v>
      </c>
      <c r="C192" s="25" t="str">
        <f>IF(_xlfn.IFNA(_xlfn.XLOOKUP(A192,GDP_by_Country_0622!D:D,GDP_by_Country_0622!D:D),0)=0,"N","Y")</f>
        <v>Y</v>
      </c>
      <c r="D192" s="22" t="s">
        <v>7</v>
      </c>
      <c r="E192" t="s">
        <v>723</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21"/>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row>
    <row r="193" spans="1:68" x14ac:dyDescent="0.2">
      <c r="A193" t="str">
        <f>_xlfn.XLOOKUP('Hist-ghg-emissions'!B193,'Country Code &amp; Info'!B:B,'Country Code &amp; Info'!A:A)</f>
        <v>ZMB</v>
      </c>
      <c r="B193" s="25" t="s">
        <v>5</v>
      </c>
      <c r="C193" s="25" t="str">
        <f>IF(_xlfn.IFNA(_xlfn.XLOOKUP(A193,GDP_by_Country_0622!D:D,GDP_by_Country_0622!D:D),0)=0,"N","Y")</f>
        <v>N</v>
      </c>
      <c r="D193" s="22" t="s">
        <v>5</v>
      </c>
      <c r="E193" t="s">
        <v>723</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21"/>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row>
    <row r="194" spans="1:68" x14ac:dyDescent="0.2">
      <c r="A194" t="str">
        <f>_xlfn.XLOOKUP('Hist-ghg-emissions'!B194,'Country Code &amp; Info'!B:B,'Country Code &amp; Info'!A:A)</f>
        <v>ZWE</v>
      </c>
      <c r="B194" s="25" t="s">
        <v>3</v>
      </c>
      <c r="C194" s="25" t="str">
        <f>IF(_xlfn.IFNA(_xlfn.XLOOKUP(A194,GDP_by_Country_0622!D:D,GDP_by_Country_0622!D:D),0)=0,"N","Y")</f>
        <v>N</v>
      </c>
      <c r="D194" s="22" t="s">
        <v>3</v>
      </c>
      <c r="E194" t="s">
        <v>723</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21"/>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row>
    <row r="195" spans="1:68" x14ac:dyDescent="0.2">
      <c r="D195" s="22"/>
      <c r="AL195" s="21"/>
      <c r="AM195" s="22"/>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row>
    <row r="196" spans="1:68" x14ac:dyDescent="0.2">
      <c r="D196" s="22"/>
      <c r="AL196" s="21"/>
      <c r="AM196" s="22"/>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19" customWidth="1"/>
  </cols>
  <sheetData>
    <row r="1" spans="1:7" x14ac:dyDescent="0.2">
      <c r="A1" t="s">
        <v>532</v>
      </c>
      <c r="B1" t="s">
        <v>619</v>
      </c>
      <c r="C1" t="s">
        <v>622</v>
      </c>
      <c r="D1" t="s">
        <v>621</v>
      </c>
      <c r="E1" s="19"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19"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19" t="s">
        <v>539</v>
      </c>
    </row>
    <row r="14" spans="1:7" x14ac:dyDescent="0.2">
      <c r="A14" t="s">
        <v>504</v>
      </c>
      <c r="B14" t="s">
        <v>505</v>
      </c>
      <c r="C14" t="s">
        <v>403</v>
      </c>
      <c r="D14" t="s">
        <v>343</v>
      </c>
      <c r="E14" s="19"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19"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19"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19"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19" t="s">
        <v>535</v>
      </c>
    </row>
    <row r="36" spans="1:5" x14ac:dyDescent="0.2">
      <c r="A36" t="s">
        <v>460</v>
      </c>
      <c r="B36" t="s">
        <v>461</v>
      </c>
      <c r="E36" s="19"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19"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749</v>
      </c>
      <c r="B47" t="s">
        <v>725</v>
      </c>
      <c r="C47" t="s">
        <v>407</v>
      </c>
    </row>
    <row r="48" spans="1:5" x14ac:dyDescent="0.2">
      <c r="A48" t="s">
        <v>438</v>
      </c>
      <c r="B48" t="s">
        <v>715</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19"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19" t="s">
        <v>611</v>
      </c>
    </row>
    <row r="63" spans="1:5" x14ac:dyDescent="0.2">
      <c r="A63" t="s">
        <v>408</v>
      </c>
      <c r="B63" t="s">
        <v>409</v>
      </c>
      <c r="E63" s="19" t="s">
        <v>610</v>
      </c>
    </row>
    <row r="64" spans="1:5" x14ac:dyDescent="0.2">
      <c r="A64" t="s">
        <v>406</v>
      </c>
      <c r="B64" t="s">
        <v>407</v>
      </c>
      <c r="E64" s="19" t="s">
        <v>609</v>
      </c>
    </row>
    <row r="65" spans="1:5" x14ac:dyDescent="0.2">
      <c r="A65" t="s">
        <v>404</v>
      </c>
      <c r="B65" t="s">
        <v>405</v>
      </c>
      <c r="E65" s="19" t="s">
        <v>608</v>
      </c>
    </row>
    <row r="66" spans="1:5" x14ac:dyDescent="0.2">
      <c r="A66" t="s">
        <v>402</v>
      </c>
      <c r="B66" t="s">
        <v>403</v>
      </c>
      <c r="E66" s="19"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19" t="s">
        <v>606</v>
      </c>
    </row>
    <row r="70" spans="1:5" x14ac:dyDescent="0.2">
      <c r="A70" t="s">
        <v>394</v>
      </c>
      <c r="B70" t="s">
        <v>395</v>
      </c>
      <c r="C70" t="s">
        <v>99</v>
      </c>
      <c r="D70" t="s">
        <v>261</v>
      </c>
    </row>
    <row r="71" spans="1:5" x14ac:dyDescent="0.2">
      <c r="A71" t="s">
        <v>392</v>
      </c>
      <c r="B71" t="s">
        <v>393</v>
      </c>
      <c r="C71" t="s">
        <v>403</v>
      </c>
      <c r="D71" t="s">
        <v>343</v>
      </c>
      <c r="E71" s="19" t="s">
        <v>605</v>
      </c>
    </row>
    <row r="72" spans="1:5" x14ac:dyDescent="0.2">
      <c r="A72" t="s">
        <v>390</v>
      </c>
      <c r="B72" t="s">
        <v>391</v>
      </c>
      <c r="C72" t="s">
        <v>403</v>
      </c>
      <c r="D72" t="s">
        <v>343</v>
      </c>
      <c r="E72" s="19" t="s">
        <v>604</v>
      </c>
    </row>
    <row r="73" spans="1:5" x14ac:dyDescent="0.2">
      <c r="A73" t="s">
        <v>388</v>
      </c>
      <c r="B73" t="s">
        <v>389</v>
      </c>
      <c r="C73" t="s">
        <v>99</v>
      </c>
      <c r="D73" t="s">
        <v>261</v>
      </c>
      <c r="E73" s="19" t="s">
        <v>603</v>
      </c>
    </row>
    <row r="74" spans="1:5" x14ac:dyDescent="0.2">
      <c r="A74" t="s">
        <v>386</v>
      </c>
      <c r="B74" t="s">
        <v>387</v>
      </c>
      <c r="E74" s="19" t="s">
        <v>602</v>
      </c>
    </row>
    <row r="75" spans="1:5" x14ac:dyDescent="0.2">
      <c r="A75" t="s">
        <v>384</v>
      </c>
      <c r="E75" s="19" t="s">
        <v>601</v>
      </c>
    </row>
    <row r="76" spans="1:5" x14ac:dyDescent="0.2">
      <c r="A76" t="s">
        <v>382</v>
      </c>
      <c r="B76" t="s">
        <v>383</v>
      </c>
      <c r="C76" t="s">
        <v>403</v>
      </c>
      <c r="D76" t="s">
        <v>343</v>
      </c>
      <c r="E76" s="19" t="s">
        <v>600</v>
      </c>
    </row>
    <row r="77" spans="1:5" x14ac:dyDescent="0.2">
      <c r="A77" t="s">
        <v>380</v>
      </c>
      <c r="B77" t="s">
        <v>381</v>
      </c>
      <c r="C77" t="s">
        <v>407</v>
      </c>
      <c r="D77" t="s">
        <v>35</v>
      </c>
    </row>
    <row r="78" spans="1:5" x14ac:dyDescent="0.2">
      <c r="A78" t="s">
        <v>378</v>
      </c>
      <c r="B78" t="s">
        <v>379</v>
      </c>
      <c r="C78" t="s">
        <v>403</v>
      </c>
      <c r="D78" t="s">
        <v>343</v>
      </c>
      <c r="E78" s="19" t="s">
        <v>599</v>
      </c>
    </row>
    <row r="79" spans="1:5" x14ac:dyDescent="0.2">
      <c r="A79" t="s">
        <v>376</v>
      </c>
      <c r="B79" t="s">
        <v>377</v>
      </c>
      <c r="C79" t="s">
        <v>403</v>
      </c>
      <c r="D79" t="s">
        <v>343</v>
      </c>
    </row>
    <row r="80" spans="1:5" x14ac:dyDescent="0.2">
      <c r="A80" t="s">
        <v>374</v>
      </c>
      <c r="B80" t="s">
        <v>375</v>
      </c>
      <c r="C80" t="s">
        <v>407</v>
      </c>
      <c r="D80" t="s">
        <v>255</v>
      </c>
      <c r="E80" s="19"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19"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19"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19" t="s">
        <v>595</v>
      </c>
    </row>
    <row r="97" spans="1:5" x14ac:dyDescent="0.2">
      <c r="A97" t="s">
        <v>340</v>
      </c>
      <c r="B97" t="s">
        <v>341</v>
      </c>
      <c r="C97" t="s">
        <v>407</v>
      </c>
      <c r="D97" t="s">
        <v>343</v>
      </c>
      <c r="E97" s="19" t="s">
        <v>594</v>
      </c>
    </row>
    <row r="98" spans="1:5" x14ac:dyDescent="0.2">
      <c r="A98" t="s">
        <v>338</v>
      </c>
      <c r="B98" t="s">
        <v>339</v>
      </c>
      <c r="C98" t="s">
        <v>265</v>
      </c>
      <c r="D98" t="s">
        <v>255</v>
      </c>
    </row>
    <row r="99" spans="1:5" x14ac:dyDescent="0.2">
      <c r="A99" t="s">
        <v>336</v>
      </c>
      <c r="B99" t="s">
        <v>337</v>
      </c>
      <c r="E99" s="19" t="s">
        <v>593</v>
      </c>
    </row>
    <row r="100" spans="1:5" x14ac:dyDescent="0.2">
      <c r="A100" t="s">
        <v>334</v>
      </c>
      <c r="B100" t="s">
        <v>335</v>
      </c>
      <c r="C100" t="s">
        <v>403</v>
      </c>
      <c r="D100" t="s">
        <v>343</v>
      </c>
    </row>
    <row r="101" spans="1:5" x14ac:dyDescent="0.2">
      <c r="A101" t="s">
        <v>332</v>
      </c>
      <c r="B101" t="s">
        <v>333</v>
      </c>
      <c r="C101" t="s">
        <v>265</v>
      </c>
      <c r="D101" t="s">
        <v>261</v>
      </c>
      <c r="E101" s="19" t="s">
        <v>592</v>
      </c>
    </row>
    <row r="102" spans="1:5" x14ac:dyDescent="0.2">
      <c r="A102" t="s">
        <v>330</v>
      </c>
      <c r="B102" t="s">
        <v>331</v>
      </c>
      <c r="C102" t="s">
        <v>403</v>
      </c>
      <c r="D102" t="s">
        <v>343</v>
      </c>
    </row>
    <row r="103" spans="1:5" x14ac:dyDescent="0.2">
      <c r="A103" t="s">
        <v>328</v>
      </c>
      <c r="B103" t="s">
        <v>329</v>
      </c>
      <c r="E103" s="19" t="s">
        <v>591</v>
      </c>
    </row>
    <row r="104" spans="1:5" x14ac:dyDescent="0.2">
      <c r="A104" t="s">
        <v>326</v>
      </c>
      <c r="B104" t="s">
        <v>327</v>
      </c>
      <c r="E104" s="19" t="s">
        <v>590</v>
      </c>
    </row>
    <row r="105" spans="1:5" x14ac:dyDescent="0.2">
      <c r="A105" t="s">
        <v>324</v>
      </c>
      <c r="B105" t="s">
        <v>325</v>
      </c>
      <c r="E105" s="19" t="s">
        <v>589</v>
      </c>
    </row>
    <row r="106" spans="1:5" x14ac:dyDescent="0.2">
      <c r="A106" t="s">
        <v>322</v>
      </c>
      <c r="B106" t="s">
        <v>323</v>
      </c>
      <c r="E106" s="19" t="s">
        <v>588</v>
      </c>
    </row>
    <row r="107" spans="1:5" x14ac:dyDescent="0.2">
      <c r="A107" t="s">
        <v>320</v>
      </c>
      <c r="B107" t="s">
        <v>321</v>
      </c>
      <c r="C107" t="s">
        <v>407</v>
      </c>
      <c r="D107" t="s">
        <v>35</v>
      </c>
      <c r="E107" s="19" t="s">
        <v>587</v>
      </c>
    </row>
    <row r="108" spans="1:5" x14ac:dyDescent="0.2">
      <c r="A108" t="s">
        <v>318</v>
      </c>
      <c r="B108" t="s">
        <v>319</v>
      </c>
      <c r="E108" s="19" t="s">
        <v>586</v>
      </c>
    </row>
    <row r="109" spans="1:5" x14ac:dyDescent="0.2">
      <c r="A109" t="s">
        <v>316</v>
      </c>
      <c r="B109" t="s">
        <v>317</v>
      </c>
      <c r="C109" t="s">
        <v>403</v>
      </c>
      <c r="D109" t="s">
        <v>343</v>
      </c>
    </row>
    <row r="110" spans="1:5" x14ac:dyDescent="0.2">
      <c r="A110" t="s">
        <v>314</v>
      </c>
      <c r="B110" t="s">
        <v>315</v>
      </c>
      <c r="C110" t="s">
        <v>125</v>
      </c>
      <c r="D110" t="s">
        <v>255</v>
      </c>
      <c r="E110" s="19" t="s">
        <v>571</v>
      </c>
    </row>
    <row r="111" spans="1:5" x14ac:dyDescent="0.2">
      <c r="A111" t="s">
        <v>310</v>
      </c>
      <c r="B111" t="s">
        <v>311</v>
      </c>
      <c r="C111" t="s">
        <v>403</v>
      </c>
      <c r="D111" t="s">
        <v>343</v>
      </c>
      <c r="E111" s="19" t="s">
        <v>585</v>
      </c>
    </row>
    <row r="112" spans="1:5" x14ac:dyDescent="0.2">
      <c r="A112" t="s">
        <v>308</v>
      </c>
      <c r="B112" t="s">
        <v>309</v>
      </c>
      <c r="C112" t="s">
        <v>227</v>
      </c>
      <c r="D112" t="s">
        <v>35</v>
      </c>
      <c r="E112" s="19"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19"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19" t="s">
        <v>535</v>
      </c>
    </row>
    <row r="120" spans="1:5" x14ac:dyDescent="0.2">
      <c r="A120" t="s">
        <v>292</v>
      </c>
      <c r="B120" t="s">
        <v>293</v>
      </c>
      <c r="C120" t="s">
        <v>403</v>
      </c>
      <c r="D120" t="s">
        <v>35</v>
      </c>
    </row>
    <row r="121" spans="1:5" x14ac:dyDescent="0.2">
      <c r="A121" t="s">
        <v>290</v>
      </c>
      <c r="B121" t="s">
        <v>291</v>
      </c>
      <c r="C121" t="s">
        <v>99</v>
      </c>
      <c r="D121" t="s">
        <v>255</v>
      </c>
      <c r="E121" s="19"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19"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19"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19" t="s">
        <v>580</v>
      </c>
    </row>
    <row r="140" spans="1:5" x14ac:dyDescent="0.2">
      <c r="A140" t="s">
        <v>252</v>
      </c>
      <c r="B140" t="s">
        <v>253</v>
      </c>
    </row>
    <row r="141" spans="1:5" x14ac:dyDescent="0.2">
      <c r="A141" t="s">
        <v>250</v>
      </c>
      <c r="B141" t="s">
        <v>251</v>
      </c>
      <c r="C141" t="s">
        <v>99</v>
      </c>
      <c r="D141" t="s">
        <v>255</v>
      </c>
      <c r="E141" s="19" t="s">
        <v>535</v>
      </c>
    </row>
    <row r="142" spans="1:5" x14ac:dyDescent="0.2">
      <c r="A142" t="s">
        <v>248</v>
      </c>
      <c r="B142" t="s">
        <v>249</v>
      </c>
    </row>
    <row r="143" spans="1:5" x14ac:dyDescent="0.2">
      <c r="A143" t="s">
        <v>246</v>
      </c>
      <c r="B143" t="s">
        <v>247</v>
      </c>
      <c r="C143" t="s">
        <v>403</v>
      </c>
      <c r="D143" t="s">
        <v>343</v>
      </c>
      <c r="E143" s="19" t="s">
        <v>579</v>
      </c>
    </row>
    <row r="144" spans="1:5" x14ac:dyDescent="0.2">
      <c r="A144" t="s">
        <v>244</v>
      </c>
      <c r="B144" t="s">
        <v>245</v>
      </c>
      <c r="C144" t="s">
        <v>403</v>
      </c>
      <c r="D144" t="s">
        <v>343</v>
      </c>
      <c r="E144" s="19" t="s">
        <v>578</v>
      </c>
    </row>
    <row r="145" spans="1:5" x14ac:dyDescent="0.2">
      <c r="A145" t="s">
        <v>242</v>
      </c>
      <c r="B145" t="s">
        <v>243</v>
      </c>
      <c r="C145" t="s">
        <v>403</v>
      </c>
      <c r="D145" t="s">
        <v>343</v>
      </c>
      <c r="E145" s="19" t="s">
        <v>577</v>
      </c>
    </row>
    <row r="146" spans="1:5" x14ac:dyDescent="0.2">
      <c r="A146" t="s">
        <v>240</v>
      </c>
      <c r="B146" t="s">
        <v>241</v>
      </c>
      <c r="C146" t="s">
        <v>407</v>
      </c>
      <c r="D146" t="s">
        <v>343</v>
      </c>
      <c r="E146" s="19"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19"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19" t="s">
        <v>574</v>
      </c>
    </row>
    <row r="154" spans="1:5" x14ac:dyDescent="0.2">
      <c r="A154" t="s">
        <v>224</v>
      </c>
      <c r="B154" t="s">
        <v>225</v>
      </c>
      <c r="C154" t="s">
        <v>265</v>
      </c>
      <c r="D154" t="s">
        <v>35</v>
      </c>
    </row>
    <row r="155" spans="1:5" x14ac:dyDescent="0.2">
      <c r="A155" t="s">
        <v>222</v>
      </c>
      <c r="B155" t="s">
        <v>223</v>
      </c>
      <c r="C155" t="s">
        <v>407</v>
      </c>
      <c r="D155" t="s">
        <v>35</v>
      </c>
      <c r="E155" s="19" t="s">
        <v>565</v>
      </c>
    </row>
    <row r="156" spans="1:5" x14ac:dyDescent="0.2">
      <c r="A156" t="s">
        <v>220</v>
      </c>
      <c r="B156" t="s">
        <v>221</v>
      </c>
      <c r="E156" s="19"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19" t="s">
        <v>572</v>
      </c>
    </row>
    <row r="160" spans="1:5" x14ac:dyDescent="0.2">
      <c r="A160" t="s">
        <v>212</v>
      </c>
      <c r="B160" t="s">
        <v>213</v>
      </c>
      <c r="C160" t="s">
        <v>407</v>
      </c>
      <c r="D160" t="s">
        <v>255</v>
      </c>
      <c r="E160" s="19" t="s">
        <v>571</v>
      </c>
    </row>
    <row r="161" spans="1:5" x14ac:dyDescent="0.2">
      <c r="A161" t="s">
        <v>210</v>
      </c>
      <c r="B161" t="s">
        <v>211</v>
      </c>
    </row>
    <row r="162" spans="1:5" x14ac:dyDescent="0.2">
      <c r="A162" t="s">
        <v>208</v>
      </c>
      <c r="B162" t="s">
        <v>209</v>
      </c>
      <c r="C162" t="s">
        <v>403</v>
      </c>
      <c r="D162" t="s">
        <v>35</v>
      </c>
      <c r="E162" s="19"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19"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19" t="s">
        <v>568</v>
      </c>
    </row>
    <row r="171" spans="1:5" x14ac:dyDescent="0.2">
      <c r="A171" t="s">
        <v>190</v>
      </c>
      <c r="B171" t="s">
        <v>191</v>
      </c>
      <c r="C171" t="s">
        <v>99</v>
      </c>
      <c r="D171" t="s">
        <v>35</v>
      </c>
      <c r="E171" s="19"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19" t="s">
        <v>567</v>
      </c>
    </row>
    <row r="177" spans="1:5" x14ac:dyDescent="0.2">
      <c r="A177" t="s">
        <v>178</v>
      </c>
      <c r="B177" t="s">
        <v>179</v>
      </c>
      <c r="C177" t="s">
        <v>403</v>
      </c>
      <c r="D177" t="s">
        <v>343</v>
      </c>
    </row>
    <row r="178" spans="1:5" x14ac:dyDescent="0.2">
      <c r="A178" t="s">
        <v>176</v>
      </c>
      <c r="B178" t="s">
        <v>177</v>
      </c>
      <c r="C178" t="s">
        <v>125</v>
      </c>
      <c r="D178" t="s">
        <v>255</v>
      </c>
      <c r="E178" s="19" t="s">
        <v>566</v>
      </c>
    </row>
    <row r="179" spans="1:5" x14ac:dyDescent="0.2">
      <c r="A179" t="s">
        <v>174</v>
      </c>
      <c r="B179" t="s">
        <v>175</v>
      </c>
      <c r="C179" t="s">
        <v>407</v>
      </c>
      <c r="D179" t="s">
        <v>343</v>
      </c>
      <c r="E179" s="19" t="s">
        <v>539</v>
      </c>
    </row>
    <row r="180" spans="1:5" x14ac:dyDescent="0.2">
      <c r="A180" t="s">
        <v>172</v>
      </c>
      <c r="B180" t="s">
        <v>173</v>
      </c>
      <c r="C180" t="s">
        <v>407</v>
      </c>
      <c r="D180" t="s">
        <v>343</v>
      </c>
      <c r="E180" s="19" t="s">
        <v>535</v>
      </c>
    </row>
    <row r="181" spans="1:5" x14ac:dyDescent="0.2">
      <c r="A181" t="s">
        <v>750</v>
      </c>
      <c r="B181" t="s">
        <v>724</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19"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19"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19" t="s">
        <v>564</v>
      </c>
    </row>
    <row r="193" spans="1:5" x14ac:dyDescent="0.2">
      <c r="A193" t="s">
        <v>148</v>
      </c>
      <c r="B193" t="s">
        <v>149</v>
      </c>
      <c r="C193" t="s">
        <v>265</v>
      </c>
      <c r="D193" t="s">
        <v>343</v>
      </c>
      <c r="E193" s="19" t="s">
        <v>539</v>
      </c>
    </row>
    <row r="194" spans="1:5" x14ac:dyDescent="0.2">
      <c r="A194" t="s">
        <v>146</v>
      </c>
      <c r="B194" t="s">
        <v>147</v>
      </c>
      <c r="C194" t="s">
        <v>407</v>
      </c>
      <c r="D194" t="s">
        <v>261</v>
      </c>
    </row>
    <row r="195" spans="1:5" x14ac:dyDescent="0.2">
      <c r="A195" t="s">
        <v>144</v>
      </c>
      <c r="B195" t="s">
        <v>145</v>
      </c>
      <c r="C195" t="s">
        <v>403</v>
      </c>
      <c r="D195" t="s">
        <v>343</v>
      </c>
      <c r="E195" s="19"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19" t="s">
        <v>562</v>
      </c>
    </row>
    <row r="199" spans="1:5" x14ac:dyDescent="0.2">
      <c r="A199" t="s">
        <v>136</v>
      </c>
      <c r="B199" t="s">
        <v>137</v>
      </c>
      <c r="E199" s="19"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19"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19" t="s">
        <v>560</v>
      </c>
    </row>
    <row r="216" spans="1:5" x14ac:dyDescent="0.2">
      <c r="A216" t="s">
        <v>102</v>
      </c>
      <c r="B216" t="s">
        <v>103</v>
      </c>
      <c r="E216" s="19" t="s">
        <v>559</v>
      </c>
    </row>
    <row r="217" spans="1:5" x14ac:dyDescent="0.2">
      <c r="A217" t="s">
        <v>100</v>
      </c>
      <c r="B217" t="s">
        <v>101</v>
      </c>
      <c r="C217" t="s">
        <v>99</v>
      </c>
      <c r="D217" t="s">
        <v>261</v>
      </c>
    </row>
    <row r="218" spans="1:5" x14ac:dyDescent="0.2">
      <c r="A218" t="s">
        <v>98</v>
      </c>
      <c r="B218" t="s">
        <v>99</v>
      </c>
      <c r="E218" s="19" t="s">
        <v>558</v>
      </c>
    </row>
    <row r="219" spans="1:5" x14ac:dyDescent="0.2">
      <c r="A219" t="s">
        <v>96</v>
      </c>
      <c r="B219" t="s">
        <v>97</v>
      </c>
      <c r="E219" s="19" t="s">
        <v>557</v>
      </c>
    </row>
    <row r="220" spans="1:5" x14ac:dyDescent="0.2">
      <c r="A220" t="s">
        <v>94</v>
      </c>
      <c r="B220" t="s">
        <v>95</v>
      </c>
      <c r="C220" t="s">
        <v>99</v>
      </c>
      <c r="D220" t="s">
        <v>255</v>
      </c>
      <c r="E220" s="19" t="s">
        <v>556</v>
      </c>
    </row>
    <row r="221" spans="1:5" x14ac:dyDescent="0.2">
      <c r="A221" t="s">
        <v>92</v>
      </c>
      <c r="B221" t="s">
        <v>93</v>
      </c>
      <c r="C221" t="s">
        <v>265</v>
      </c>
      <c r="D221" t="s">
        <v>35</v>
      </c>
    </row>
    <row r="222" spans="1:5" x14ac:dyDescent="0.2">
      <c r="A222" t="s">
        <v>90</v>
      </c>
      <c r="B222" t="s">
        <v>91</v>
      </c>
      <c r="C222" t="s">
        <v>403</v>
      </c>
      <c r="D222" t="s">
        <v>343</v>
      </c>
      <c r="E222" s="19" t="s">
        <v>555</v>
      </c>
    </row>
    <row r="223" spans="1:5" x14ac:dyDescent="0.2">
      <c r="A223" t="s">
        <v>88</v>
      </c>
      <c r="B223" t="s">
        <v>89</v>
      </c>
      <c r="C223" t="s">
        <v>403</v>
      </c>
      <c r="D223" t="s">
        <v>343</v>
      </c>
      <c r="E223" s="19" t="s">
        <v>554</v>
      </c>
    </row>
    <row r="224" spans="1:5" x14ac:dyDescent="0.2">
      <c r="A224" t="s">
        <v>86</v>
      </c>
      <c r="B224" t="s">
        <v>87</v>
      </c>
      <c r="C224" t="s">
        <v>403</v>
      </c>
      <c r="D224" t="s">
        <v>343</v>
      </c>
      <c r="E224" s="19" t="s">
        <v>553</v>
      </c>
    </row>
    <row r="225" spans="1:5" x14ac:dyDescent="0.2">
      <c r="A225" t="s">
        <v>84</v>
      </c>
      <c r="B225" t="s">
        <v>85</v>
      </c>
      <c r="C225" t="s">
        <v>99</v>
      </c>
      <c r="D225" t="s">
        <v>255</v>
      </c>
      <c r="E225" s="19"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19" t="s">
        <v>551</v>
      </c>
    </row>
    <row r="232" spans="1:5" x14ac:dyDescent="0.2">
      <c r="A232" t="s">
        <v>70</v>
      </c>
      <c r="B232" t="s">
        <v>548</v>
      </c>
      <c r="E232" s="19" t="s">
        <v>549</v>
      </c>
    </row>
    <row r="233" spans="1:5" x14ac:dyDescent="0.2">
      <c r="A233" t="s">
        <v>68</v>
      </c>
      <c r="B233" t="s">
        <v>69</v>
      </c>
      <c r="C233" t="s">
        <v>99</v>
      </c>
      <c r="D233" t="s">
        <v>261</v>
      </c>
    </row>
    <row r="234" spans="1:5" x14ac:dyDescent="0.2">
      <c r="A234" t="s">
        <v>66</v>
      </c>
      <c r="B234" t="s">
        <v>67</v>
      </c>
      <c r="C234" t="s">
        <v>407</v>
      </c>
      <c r="D234" t="s">
        <v>35</v>
      </c>
      <c r="E234" s="19"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19" t="s">
        <v>546</v>
      </c>
    </row>
    <row r="238" spans="1:5" x14ac:dyDescent="0.2">
      <c r="A238" t="s">
        <v>58</v>
      </c>
      <c r="B238" t="s">
        <v>59</v>
      </c>
      <c r="C238" t="s">
        <v>407</v>
      </c>
      <c r="D238" t="s">
        <v>255</v>
      </c>
    </row>
    <row r="239" spans="1:5" x14ac:dyDescent="0.2">
      <c r="A239" t="s">
        <v>56</v>
      </c>
      <c r="B239" t="s">
        <v>543</v>
      </c>
      <c r="E239" s="19" t="s">
        <v>544</v>
      </c>
    </row>
    <row r="240" spans="1:5" x14ac:dyDescent="0.2">
      <c r="A240" t="s">
        <v>54</v>
      </c>
      <c r="B240" t="s">
        <v>55</v>
      </c>
      <c r="C240" t="s">
        <v>407</v>
      </c>
      <c r="D240" t="s">
        <v>35</v>
      </c>
    </row>
    <row r="241" spans="1:5" x14ac:dyDescent="0.2">
      <c r="A241" t="s">
        <v>52</v>
      </c>
      <c r="B241" t="s">
        <v>53</v>
      </c>
      <c r="E241" s="19" t="s">
        <v>542</v>
      </c>
    </row>
    <row r="242" spans="1:5" x14ac:dyDescent="0.2">
      <c r="A242" t="s">
        <v>50</v>
      </c>
      <c r="B242" t="s">
        <v>540</v>
      </c>
      <c r="E242" s="19"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19" t="s">
        <v>539</v>
      </c>
    </row>
    <row r="249" spans="1:5" x14ac:dyDescent="0.2">
      <c r="A249" t="s">
        <v>36</v>
      </c>
      <c r="B249" t="s">
        <v>37</v>
      </c>
      <c r="C249" t="s">
        <v>403</v>
      </c>
      <c r="D249" t="s">
        <v>255</v>
      </c>
    </row>
    <row r="250" spans="1:5" x14ac:dyDescent="0.2">
      <c r="A250" t="s">
        <v>34</v>
      </c>
      <c r="B250" t="s">
        <v>35</v>
      </c>
      <c r="E250" s="19"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19" t="s">
        <v>537</v>
      </c>
    </row>
    <row r="261" spans="1:5" x14ac:dyDescent="0.2">
      <c r="A261" t="s">
        <v>12</v>
      </c>
      <c r="B261" t="s">
        <v>13</v>
      </c>
      <c r="C261" t="s">
        <v>407</v>
      </c>
      <c r="D261" t="s">
        <v>35</v>
      </c>
      <c r="E261" s="19"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19" t="s">
        <v>535</v>
      </c>
    </row>
    <row r="265" spans="1:5" x14ac:dyDescent="0.2">
      <c r="A265" t="s">
        <v>4</v>
      </c>
      <c r="B265" t="s">
        <v>5</v>
      </c>
      <c r="C265" t="s">
        <v>99</v>
      </c>
      <c r="D265" t="s">
        <v>255</v>
      </c>
      <c r="E265" s="19"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topLeftCell="BK12" workbookViewId="0">
      <selection activeCell="A41" sqref="A41:XFD41"/>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57"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hyperlinks>
    <hyperlink ref="A1" r:id="rId1" xr:uid="{3AD6B77F-56FF-564E-A0B0-43D06B6E0DC7}"/>
  </hyperlinks>
  <pageMargins left="0.75" right="0.75" top="1" bottom="1" header="0.5" footer="0.5"/>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3"/>
  <sheetViews>
    <sheetView workbookViewId="0">
      <pane xSplit="1" ySplit="2" topLeftCell="B78" activePane="bottomRight" state="frozen"/>
      <selection pane="topRight" activeCell="B1" sqref="B1"/>
      <selection pane="bottomLeft" activeCell="A3" sqref="A3"/>
      <selection pane="bottomRight" activeCell="AF103" sqref="AF103:BT103"/>
    </sheetView>
  </sheetViews>
  <sheetFormatPr baseColWidth="10" defaultRowHeight="16" x14ac:dyDescent="0.2"/>
  <cols>
    <col min="1" max="1" width="13" bestFit="1" customWidth="1"/>
    <col min="2" max="2" width="15.5" bestFit="1" customWidth="1"/>
    <col min="3" max="32" width="12.1640625" bestFit="1" customWidth="1"/>
    <col min="33" max="33" width="10.1640625" bestFit="1" customWidth="1"/>
    <col min="34" max="35" width="12.1640625" bestFit="1" customWidth="1"/>
    <col min="36" max="36" width="10.1640625" bestFit="1" customWidth="1"/>
    <col min="37" max="42" width="12.1640625" bestFit="1" customWidth="1"/>
    <col min="43" max="43" width="10.1640625" bestFit="1" customWidth="1"/>
    <col min="44" max="61" width="12.1640625" bestFit="1" customWidth="1"/>
    <col min="62" max="62" width="10.1640625" bestFit="1" customWidth="1"/>
    <col min="6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ht="17" thickBot="1" x14ac:dyDescent="0.25">
      <c r="A1" s="1" t="s">
        <v>642</v>
      </c>
      <c r="B1" s="1" t="s">
        <v>636</v>
      </c>
      <c r="BV1" s="71" t="s">
        <v>708</v>
      </c>
      <c r="BW1" s="72"/>
      <c r="BX1" s="72"/>
      <c r="BY1" s="73"/>
      <c r="BZ1" s="71" t="s">
        <v>709</v>
      </c>
      <c r="CA1" s="72"/>
      <c r="CB1" s="72"/>
      <c r="CC1" s="73"/>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38" t="s">
        <v>710</v>
      </c>
      <c r="BW2" s="39" t="s">
        <v>759</v>
      </c>
      <c r="BX2" s="39" t="s">
        <v>711</v>
      </c>
      <c r="BY2" s="40" t="s">
        <v>712</v>
      </c>
      <c r="BZ2" s="38" t="s">
        <v>710</v>
      </c>
      <c r="CA2" s="39" t="s">
        <v>759</v>
      </c>
      <c r="CB2" s="49" t="s">
        <v>711</v>
      </c>
      <c r="CC2" s="40" t="s">
        <v>712</v>
      </c>
    </row>
    <row r="3" spans="1:81" x14ac:dyDescent="0.2">
      <c r="A3" s="2" t="s">
        <v>514</v>
      </c>
      <c r="B3" s="3"/>
      <c r="C3" s="8"/>
      <c r="D3" s="8"/>
      <c r="E3" s="8">
        <v>0</v>
      </c>
      <c r="F3" s="8">
        <v>5.829464936477935E-2</v>
      </c>
      <c r="G3" s="8">
        <v>-2.845209699066531E-2</v>
      </c>
      <c r="H3" s="8">
        <v>5.5266901164511495E-2</v>
      </c>
      <c r="I3" s="8">
        <v>8.1110462147434559E-2</v>
      </c>
      <c r="J3" s="8">
        <v>3.8501797716647967E-2</v>
      </c>
      <c r="K3" s="8">
        <v>-3.3854578048106654E-2</v>
      </c>
      <c r="L3" s="8">
        <v>-7.889985564171198E-3</v>
      </c>
      <c r="M3" s="8">
        <v>-4.4088399600015205E-2</v>
      </c>
      <c r="N3" s="8">
        <v>-0.10894484572380547</v>
      </c>
      <c r="O3" s="8">
        <v>8.9553636743950005E-2</v>
      </c>
      <c r="P3" s="8">
        <v>8.9111692371799611E-2</v>
      </c>
      <c r="Q3" s="8">
        <v>8.8516599257439266E-2</v>
      </c>
      <c r="R3" s="8">
        <v>8.0471515051646847E-2</v>
      </c>
      <c r="S3" s="8">
        <v>9.0076508746528727E-2</v>
      </c>
      <c r="T3" s="8">
        <v>4.0572331073206014E-2</v>
      </c>
      <c r="U3" s="8">
        <v>-5.9185250836180536E-2</v>
      </c>
      <c r="V3" s="8">
        <v>0.10125398164312083</v>
      </c>
      <c r="W3" s="8">
        <v>6.0039516923581449E-2</v>
      </c>
      <c r="X3" s="8">
        <v>-1.0264204684288791E-2</v>
      </c>
      <c r="Y3" s="8">
        <v>2.4053237880728107E-2</v>
      </c>
      <c r="Z3" s="8">
        <v>-2.5126153277544749E-2</v>
      </c>
      <c r="AA3" s="8">
        <v>2.7311598427226302E-2</v>
      </c>
      <c r="AB3" s="8">
        <v>-1.8225421701626998E-2</v>
      </c>
      <c r="AC3" s="8">
        <v>2.8639229464666238E-2</v>
      </c>
      <c r="AD3" s="8">
        <v>2.0069757965643475E-2</v>
      </c>
      <c r="AE3" s="8">
        <v>2.5865134692903968E-2</v>
      </c>
      <c r="AF3" s="8">
        <v>5.1265668882137572E-2</v>
      </c>
      <c r="AG3" s="8">
        <v>4.8885234475035899E-2</v>
      </c>
      <c r="AH3" s="8">
        <v>4.2924426638944135E-2</v>
      </c>
      <c r="AI3" s="8">
        <v>3.7511915579449218E-2</v>
      </c>
      <c r="AJ3" s="8">
        <v>3.3521353117557995E-2</v>
      </c>
      <c r="AK3" s="8">
        <v>3.0858325106398965E-2</v>
      </c>
      <c r="AL3" s="8">
        <v>2.9087803192693329E-2</v>
      </c>
      <c r="AM3" s="8">
        <v>2.7966398288745697E-2</v>
      </c>
      <c r="AN3" s="8">
        <v>2.723761027026228E-2</v>
      </c>
      <c r="AO3" s="8">
        <v>2.6760805691520506E-2</v>
      </c>
      <c r="AP3" s="8">
        <v>2.6437047842456929E-2</v>
      </c>
      <c r="AQ3" s="8">
        <v>2.6193042555592072E-2</v>
      </c>
      <c r="AR3" s="8">
        <v>2.5908909433444371E-2</v>
      </c>
      <c r="AS3" s="8">
        <v>2.5585227592308524E-2</v>
      </c>
      <c r="AT3" s="8">
        <v>2.5195971549755614E-2</v>
      </c>
      <c r="AU3" s="8">
        <v>2.4748789127448934E-2</v>
      </c>
      <c r="AV3" s="8">
        <v>2.4271711104135063E-2</v>
      </c>
      <c r="AW3" s="8">
        <v>2.3844632805327448E-2</v>
      </c>
      <c r="AX3" s="8">
        <v>2.3431246056336619E-2</v>
      </c>
      <c r="AY3" s="8">
        <v>2.3040711347619425E-2</v>
      </c>
      <c r="AZ3" s="8">
        <v>2.2690767696704306E-2</v>
      </c>
      <c r="BA3" s="8">
        <v>2.2400291500315639E-2</v>
      </c>
      <c r="BB3" s="8">
        <v>2.2139937975483859E-2</v>
      </c>
      <c r="BC3" s="8">
        <v>2.1976588443790357E-2</v>
      </c>
      <c r="BD3" s="8">
        <v>2.1907531077776543E-2</v>
      </c>
      <c r="BE3" s="8">
        <v>2.1908738628592772E-2</v>
      </c>
      <c r="BF3" s="8">
        <v>2.1946552523414153E-2</v>
      </c>
      <c r="BG3" s="8">
        <v>2.1980129803916171E-2</v>
      </c>
      <c r="BH3" s="8">
        <v>2.1977150752931385E-2</v>
      </c>
      <c r="BI3" s="8">
        <v>2.1920394827806389E-2</v>
      </c>
      <c r="BJ3" s="8">
        <v>2.1817366826427209E-2</v>
      </c>
      <c r="BK3" s="8">
        <v>2.1688624830506376E-2</v>
      </c>
      <c r="BL3" s="8">
        <v>2.1546773301569733E-2</v>
      </c>
      <c r="BM3" s="8">
        <v>2.1404626564224261E-2</v>
      </c>
      <c r="BN3" s="8">
        <v>2.1272278624135721E-2</v>
      </c>
      <c r="BO3" s="8">
        <v>2.116156261430957E-2</v>
      </c>
      <c r="BP3" s="8">
        <v>2.1076695715973592E-2</v>
      </c>
      <c r="BQ3" s="8">
        <v>2.1014714707762616E-2</v>
      </c>
      <c r="BR3" s="8">
        <v>2.0976798112489314E-2</v>
      </c>
      <c r="BS3" s="8">
        <v>2.0969900051206469E-2</v>
      </c>
      <c r="BT3" s="8">
        <v>2.0998075796871074E-2</v>
      </c>
      <c r="BV3" s="42">
        <f>MAX($B3:$BT3)</f>
        <v>0.10125398164312083</v>
      </c>
      <c r="BW3" s="43">
        <f>MIN($B3:$BT3)</f>
        <v>-0.10894484572380547</v>
      </c>
      <c r="BX3" s="43">
        <f>AVERAGE($B3:$BT3)</f>
        <v>2.5325440371217461E-2</v>
      </c>
      <c r="BY3" s="48">
        <f>STDEV($B3:$BT3)</f>
        <v>3.409534429480833E-2</v>
      </c>
      <c r="BZ3" s="44">
        <f>MAX($AF3:$BT3)</f>
        <v>5.1265668882137572E-2</v>
      </c>
      <c r="CA3" s="45">
        <f>MIN($AF3:$BT3)</f>
        <v>2.0969900051206469E-2</v>
      </c>
      <c r="CB3" s="50">
        <f>AVERAGE($AF3:$BT3)</f>
        <v>2.5840300756911662E-2</v>
      </c>
      <c r="CC3" s="46">
        <f>STDEV($AF3:$BT3)</f>
        <v>7.2502346269730043E-3</v>
      </c>
    </row>
    <row r="4" spans="1:81" x14ac:dyDescent="0.2">
      <c r="A4" s="2" t="s">
        <v>506</v>
      </c>
      <c r="B4" s="3">
        <v>0</v>
      </c>
      <c r="C4" s="8">
        <v>-1.3030291386145865E-2</v>
      </c>
      <c r="D4" s="8">
        <v>3.0134157818354934E-2</v>
      </c>
      <c r="E4" s="8">
        <v>4.0885425151336863E-2</v>
      </c>
      <c r="F4" s="8">
        <v>4.7360229977451374E-2</v>
      </c>
      <c r="G4" s="8">
        <v>3.0830363664403393E-2</v>
      </c>
      <c r="H4" s="8">
        <v>4.041154907265665E-2</v>
      </c>
      <c r="I4" s="8">
        <v>4.1534860391238437E-2</v>
      </c>
      <c r="J4" s="8">
        <v>4.9962917896047454E-2</v>
      </c>
      <c r="K4" s="8">
        <v>4.1080461808646662E-2</v>
      </c>
      <c r="L4" s="8">
        <v>3.4110923895857015E-2</v>
      </c>
      <c r="M4" s="8">
        <v>2.6128432445532646E-2</v>
      </c>
      <c r="N4" s="8">
        <v>4.1060412864605267E-2</v>
      </c>
      <c r="O4" s="8">
        <v>2.7336497259261572E-2</v>
      </c>
      <c r="P4" s="8">
        <v>4.0587824256593352E-2</v>
      </c>
      <c r="Q4" s="8">
        <v>2.9916127732563691E-2</v>
      </c>
      <c r="R4" s="8">
        <v>2.7848590344716317E-2</v>
      </c>
      <c r="S4" s="8">
        <v>4.3837446609894082E-2</v>
      </c>
      <c r="T4" s="8">
        <v>2.5326750188873648E-2</v>
      </c>
      <c r="U4" s="8">
        <v>1.8725986110633697E-2</v>
      </c>
      <c r="V4" s="8">
        <v>2.466369162412807E-2</v>
      </c>
      <c r="W4" s="8">
        <v>2.6695883251424579E-2</v>
      </c>
      <c r="X4" s="8">
        <v>3.9279810960960226E-2</v>
      </c>
      <c r="Y4" s="8">
        <v>2.2219112693905085E-2</v>
      </c>
      <c r="Z4" s="8">
        <v>2.5435966645780628E-2</v>
      </c>
      <c r="AA4" s="8">
        <v>2.5093945615580537E-2</v>
      </c>
      <c r="AB4" s="8">
        <v>2.6044787251993329E-2</v>
      </c>
      <c r="AC4" s="8">
        <v>2.2766653716618013E-2</v>
      </c>
      <c r="AD4" s="8">
        <v>2.9251125502975928E-2</v>
      </c>
      <c r="AE4" s="8">
        <v>3.0397185127494009E-2</v>
      </c>
      <c r="AF4" s="8">
        <v>2.9303806055768211E-2</v>
      </c>
      <c r="AG4" s="8">
        <v>2.7754509456647147E-2</v>
      </c>
      <c r="AH4" s="8">
        <v>2.6619960678680998E-2</v>
      </c>
      <c r="AI4" s="8">
        <v>2.6069860441560788E-2</v>
      </c>
      <c r="AJ4" s="8">
        <v>2.5967807400060661E-2</v>
      </c>
      <c r="AK4" s="8">
        <v>2.601250512474107E-2</v>
      </c>
      <c r="AL4" s="8">
        <v>2.6076244077183341E-2</v>
      </c>
      <c r="AM4" s="8">
        <v>2.6050150275511053E-2</v>
      </c>
      <c r="AN4" s="8">
        <v>2.605331949611811E-2</v>
      </c>
      <c r="AO4" s="8">
        <v>2.6098831725630989E-2</v>
      </c>
      <c r="AP4" s="8">
        <v>2.618992350408611E-2</v>
      </c>
      <c r="AQ4" s="8">
        <v>2.6316795810364502E-2</v>
      </c>
      <c r="AR4" s="8">
        <v>2.6577275810283574E-2</v>
      </c>
      <c r="AS4" s="8">
        <v>2.6848275836613311E-2</v>
      </c>
      <c r="AT4" s="8">
        <v>2.7115628285660387E-2</v>
      </c>
      <c r="AU4" s="8">
        <v>2.7372690653423959E-2</v>
      </c>
      <c r="AV4" s="8">
        <v>2.7615357320275313E-2</v>
      </c>
      <c r="AW4" s="8">
        <v>2.7727931686791774E-2</v>
      </c>
      <c r="AX4" s="8">
        <v>2.7810928263781731E-2</v>
      </c>
      <c r="AY4" s="8">
        <v>2.7864920305993079E-2</v>
      </c>
      <c r="AZ4" s="8">
        <v>2.7895180881064352E-2</v>
      </c>
      <c r="BA4" s="8">
        <v>2.7911906433258027E-2</v>
      </c>
      <c r="BB4" s="8">
        <v>2.8029051967884966E-2</v>
      </c>
      <c r="BC4" s="8">
        <v>2.8140411136986065E-2</v>
      </c>
      <c r="BD4" s="8">
        <v>2.8247776675114356E-2</v>
      </c>
      <c r="BE4" s="8">
        <v>2.834915524170234E-2</v>
      </c>
      <c r="BF4" s="8">
        <v>2.8441095965968222E-2</v>
      </c>
      <c r="BG4" s="8">
        <v>2.8402477439163798E-2</v>
      </c>
      <c r="BH4" s="8">
        <v>2.8330233515112324E-2</v>
      </c>
      <c r="BI4" s="8">
        <v>2.8228432871892695E-2</v>
      </c>
      <c r="BJ4" s="8">
        <v>2.8111980912659762E-2</v>
      </c>
      <c r="BK4" s="8">
        <v>2.8005554337499072E-2</v>
      </c>
      <c r="BL4" s="8">
        <v>2.7921451276728515E-2</v>
      </c>
      <c r="BM4" s="8">
        <v>2.7874140581912732E-2</v>
      </c>
      <c r="BN4" s="8">
        <v>2.7875639301249144E-2</v>
      </c>
      <c r="BO4" s="8">
        <v>2.7927349681355906E-2</v>
      </c>
      <c r="BP4" s="8">
        <v>2.8019989131513823E-2</v>
      </c>
      <c r="BQ4" s="8">
        <v>2.8017420071966281E-2</v>
      </c>
      <c r="BR4" s="8">
        <v>2.8007532621479481E-2</v>
      </c>
      <c r="BS4" s="8">
        <v>2.7979145649792647E-2</v>
      </c>
      <c r="BT4" s="8">
        <v>2.7930533339961539E-2</v>
      </c>
      <c r="BV4" s="9">
        <f t="shared" ref="BV4:BV51" si="0">MAX($B4:$BT4)</f>
        <v>4.9962917896047454E-2</v>
      </c>
      <c r="BW4" s="10">
        <f t="shared" ref="BW4:BW51" si="1">MIN($B4:$BT4)</f>
        <v>-1.3030291386145865E-2</v>
      </c>
      <c r="BX4" s="10">
        <f t="shared" ref="BX4:BX51" si="2">AVERAGE($B4:$BT4)</f>
        <v>2.8492817038546815E-2</v>
      </c>
      <c r="BY4" s="41">
        <f t="shared" ref="BY4:BY51" si="3">STDEV($B4:$BT4)</f>
        <v>8.4358675802568683E-3</v>
      </c>
      <c r="BZ4" s="13">
        <f t="shared" ref="BZ4:BZ51" si="4">MAX($AF4:$BT4)</f>
        <v>2.9303806055768211E-2</v>
      </c>
      <c r="CA4" s="14">
        <f t="shared" ref="CA4:CA51" si="5">MIN($AF4:$BT4)</f>
        <v>2.5967807400060661E-2</v>
      </c>
      <c r="CB4" s="51">
        <f t="shared" ref="CB4:CB51" si="6">AVERAGE($AF4:$BT4)</f>
        <v>2.7490077591303466E-2</v>
      </c>
      <c r="CC4" s="15">
        <f t="shared" ref="CC4:CC51" si="7">STDEV($AF4:$BT4)</f>
        <v>8.8641797434569887E-4</v>
      </c>
    </row>
    <row r="5" spans="1:81" x14ac:dyDescent="0.2">
      <c r="A5" s="2" t="s">
        <v>504</v>
      </c>
      <c r="B5" s="3">
        <v>0</v>
      </c>
      <c r="C5" s="8">
        <v>3.4416274141020109E-2</v>
      </c>
      <c r="D5" s="8">
        <v>2.0935247314401995E-2</v>
      </c>
      <c r="E5" s="8">
        <v>5.2680945981995464E-3</v>
      </c>
      <c r="F5" s="8">
        <v>2.4021187665406174E-2</v>
      </c>
      <c r="G5" s="8">
        <v>2.6679836643880739E-2</v>
      </c>
      <c r="H5" s="8">
        <v>2.3983142952813008E-2</v>
      </c>
      <c r="I5" s="8">
        <v>2.2887542205856537E-2</v>
      </c>
      <c r="J5" s="8">
        <v>3.5193934551171369E-2</v>
      </c>
      <c r="K5" s="8">
        <v>3.3740852060293092E-2</v>
      </c>
      <c r="L5" s="8">
        <v>3.809196036549789E-2</v>
      </c>
      <c r="M5" s="8">
        <v>1.1437489898395325E-2</v>
      </c>
      <c r="N5" s="8">
        <v>1.4910161000737165E-2</v>
      </c>
      <c r="O5" s="8">
        <v>9.8702561515551235E-3</v>
      </c>
      <c r="P5" s="8">
        <v>2.5072668918387775E-2</v>
      </c>
      <c r="Q5" s="8">
        <v>2.3970309321065253E-2</v>
      </c>
      <c r="R5" s="8">
        <v>3.7548946324435617E-2</v>
      </c>
      <c r="S5" s="8">
        <v>3.6756435075817828E-2</v>
      </c>
      <c r="T5" s="8">
        <v>9.6940778417502482E-3</v>
      </c>
      <c r="U5" s="8">
        <v>-3.4497551435661356E-2</v>
      </c>
      <c r="V5" s="8">
        <v>1.8258436802249811E-2</v>
      </c>
      <c r="W5" s="8">
        <v>3.0354775187705352E-2</v>
      </c>
      <c r="X5" s="8">
        <v>5.7010343445180744E-3</v>
      </c>
      <c r="Y5" s="8">
        <v>6.0621655955328535E-5</v>
      </c>
      <c r="Z5" s="8">
        <v>9.1329678425957628E-3</v>
      </c>
      <c r="AA5" s="8">
        <v>1.0696920773080265E-2</v>
      </c>
      <c r="AB5" s="8">
        <v>1.4950298781088334E-2</v>
      </c>
      <c r="AC5" s="8">
        <v>3.1001829432630412E-2</v>
      </c>
      <c r="AD5" s="8">
        <v>2.7467223431945964E-2</v>
      </c>
      <c r="AE5" s="8">
        <v>2.0011699073617439E-2</v>
      </c>
      <c r="AF5" s="8">
        <v>1.1453127277343045E-2</v>
      </c>
      <c r="AG5" s="8">
        <v>1.0993102718888093E-2</v>
      </c>
      <c r="AH5" s="8">
        <v>1.1646875711554205E-2</v>
      </c>
      <c r="AI5" s="8">
        <v>1.2444872407565422E-2</v>
      </c>
      <c r="AJ5" s="8">
        <v>1.3340198607252107E-2</v>
      </c>
      <c r="AK5" s="8">
        <v>1.4310271410387987E-2</v>
      </c>
      <c r="AL5" s="8">
        <v>1.5125999475348761E-2</v>
      </c>
      <c r="AM5" s="8">
        <v>1.5960772735793993E-2</v>
      </c>
      <c r="AN5" s="8">
        <v>1.6744251828950896E-2</v>
      </c>
      <c r="AO5" s="8">
        <v>1.7500904713311893E-2</v>
      </c>
      <c r="AP5" s="8">
        <v>1.8237395664781664E-2</v>
      </c>
      <c r="AQ5" s="8">
        <v>1.8939112637780919E-2</v>
      </c>
      <c r="AR5" s="8">
        <v>1.9563396204428152E-2</v>
      </c>
      <c r="AS5" s="8">
        <v>2.0085612129960184E-2</v>
      </c>
      <c r="AT5" s="8">
        <v>2.0481957285342078E-2</v>
      </c>
      <c r="AU5" s="8">
        <v>2.0736817642715843E-2</v>
      </c>
      <c r="AV5" s="8">
        <v>2.0877498820300433E-2</v>
      </c>
      <c r="AW5" s="8">
        <v>2.0805917730573498E-2</v>
      </c>
      <c r="AX5" s="8">
        <v>2.0653758493123231E-2</v>
      </c>
      <c r="AY5" s="8">
        <v>2.0432532103108692E-2</v>
      </c>
      <c r="AZ5" s="8">
        <v>2.0156125709509087E-2</v>
      </c>
      <c r="BA5" s="8">
        <v>1.9847477344900444E-2</v>
      </c>
      <c r="BB5" s="8">
        <v>1.9646009984316537E-2</v>
      </c>
      <c r="BC5" s="8">
        <v>1.9454155989102384E-2</v>
      </c>
      <c r="BD5" s="8">
        <v>1.9273312480166727E-2</v>
      </c>
      <c r="BE5" s="8">
        <v>1.90909088021054E-2</v>
      </c>
      <c r="BF5" s="8">
        <v>1.8901297587966992E-2</v>
      </c>
      <c r="BG5" s="8">
        <v>1.858447340499092E-2</v>
      </c>
      <c r="BH5" s="8">
        <v>1.8258158027412374E-2</v>
      </c>
      <c r="BI5" s="8">
        <v>1.7926940336205677E-2</v>
      </c>
      <c r="BJ5" s="8">
        <v>1.7603690495319846E-2</v>
      </c>
      <c r="BK5" s="8">
        <v>1.7305141664346824E-2</v>
      </c>
      <c r="BL5" s="8">
        <v>1.7159410585625645E-2</v>
      </c>
      <c r="BM5" s="8">
        <v>1.7062439996207601E-2</v>
      </c>
      <c r="BN5" s="8">
        <v>1.7014993141887036E-2</v>
      </c>
      <c r="BO5" s="8">
        <v>1.7013817199609038E-2</v>
      </c>
      <c r="BP5" s="8">
        <v>1.7052411797092049E-2</v>
      </c>
      <c r="BQ5" s="8">
        <v>1.7010481314784665E-2</v>
      </c>
      <c r="BR5" s="8">
        <v>1.6998236869534278E-2</v>
      </c>
      <c r="BS5" s="8">
        <v>1.6992914644973656E-2</v>
      </c>
      <c r="BT5" s="8">
        <v>1.6969783077682266E-2</v>
      </c>
      <c r="BV5" s="9">
        <f t="shared" si="0"/>
        <v>3.809196036549789E-2</v>
      </c>
      <c r="BW5" s="10">
        <f t="shared" si="1"/>
        <v>-3.4497551435661356E-2</v>
      </c>
      <c r="BX5" s="10">
        <f t="shared" si="2"/>
        <v>1.8130608858769871E-2</v>
      </c>
      <c r="BY5" s="41">
        <f t="shared" si="3"/>
        <v>9.9740835303726502E-3</v>
      </c>
      <c r="BZ5" s="13">
        <f t="shared" si="4"/>
        <v>2.0877498820300433E-2</v>
      </c>
      <c r="CA5" s="14">
        <f t="shared" si="5"/>
        <v>1.0993102718888093E-2</v>
      </c>
      <c r="CB5" s="51">
        <f t="shared" si="6"/>
        <v>1.7552598928103673E-2</v>
      </c>
      <c r="CC5" s="15">
        <f t="shared" si="7"/>
        <v>2.6508876998345668E-3</v>
      </c>
    </row>
    <row r="6" spans="1:81" x14ac:dyDescent="0.2">
      <c r="A6" s="2" t="s">
        <v>498</v>
      </c>
      <c r="B6" s="3">
        <v>0</v>
      </c>
      <c r="C6" s="8">
        <v>1.8330742974796976E-2</v>
      </c>
      <c r="D6" s="8">
        <v>1.5306548101035489E-2</v>
      </c>
      <c r="E6" s="8">
        <v>-9.6187309075459471E-3</v>
      </c>
      <c r="F6" s="8">
        <v>3.226971468730877E-2</v>
      </c>
      <c r="G6" s="8">
        <v>2.3847572218807178E-2</v>
      </c>
      <c r="H6" s="8">
        <v>1.5897997670420549E-2</v>
      </c>
      <c r="I6" s="8">
        <v>3.7102883466985093E-2</v>
      </c>
      <c r="J6" s="8">
        <v>1.9761584348667594E-2</v>
      </c>
      <c r="K6" s="8">
        <v>3.5627514688849837E-2</v>
      </c>
      <c r="L6" s="8">
        <v>3.6405158098394397E-2</v>
      </c>
      <c r="M6" s="8">
        <v>8.0563705449472334E-3</v>
      </c>
      <c r="N6" s="8">
        <v>1.7797075172364618E-2</v>
      </c>
      <c r="O6" s="8">
        <v>7.7438295478515773E-3</v>
      </c>
      <c r="P6" s="8">
        <v>3.6336993781017402E-2</v>
      </c>
      <c r="Q6" s="8">
        <v>2.0993421144918534E-2</v>
      </c>
      <c r="R6" s="8">
        <v>2.5068145347430626E-2</v>
      </c>
      <c r="S6" s="8">
        <v>3.4445692412030215E-2</v>
      </c>
      <c r="T6" s="8">
        <v>7.812884651763552E-3</v>
      </c>
      <c r="U6" s="8">
        <v>-2.2503574036553675E-2</v>
      </c>
      <c r="V6" s="8">
        <v>2.7440788712241204E-2</v>
      </c>
      <c r="W6" s="8">
        <v>1.7985335231286426E-2</v>
      </c>
      <c r="X6" s="8">
        <v>2.3439405866405583E-3</v>
      </c>
      <c r="Y6" s="8">
        <v>2.0072612676336199E-3</v>
      </c>
      <c r="Z6" s="8">
        <v>1.2933419806537172E-2</v>
      </c>
      <c r="AA6" s="8">
        <v>1.4271305603212214E-2</v>
      </c>
      <c r="AB6" s="8">
        <v>1.4119247070980556E-2</v>
      </c>
      <c r="AC6" s="8">
        <v>1.7299391469032477E-2</v>
      </c>
      <c r="AD6" s="8">
        <v>1.6896619941483282E-2</v>
      </c>
      <c r="AE6" s="8">
        <v>1.7376719066220847E-2</v>
      </c>
      <c r="AF6" s="8">
        <v>1.3464688019666493E-2</v>
      </c>
      <c r="AG6" s="8">
        <v>1.3115920770118583E-2</v>
      </c>
      <c r="AH6" s="8">
        <v>1.3353234939052161E-2</v>
      </c>
      <c r="AI6" s="8">
        <v>1.3926017980413485E-2</v>
      </c>
      <c r="AJ6" s="8">
        <v>1.4835176640631165E-2</v>
      </c>
      <c r="AK6" s="8">
        <v>1.5889958205602683E-2</v>
      </c>
      <c r="AL6" s="8">
        <v>1.6931662772647016E-2</v>
      </c>
      <c r="AM6" s="8">
        <v>1.7872176852963717E-2</v>
      </c>
      <c r="AN6" s="8">
        <v>1.871253126872241E-2</v>
      </c>
      <c r="AO6" s="8">
        <v>1.9494998540844133E-2</v>
      </c>
      <c r="AP6" s="8">
        <v>2.025795747282011E-2</v>
      </c>
      <c r="AQ6" s="8">
        <v>2.0994593735909506E-2</v>
      </c>
      <c r="AR6" s="8">
        <v>2.1485192023924737E-2</v>
      </c>
      <c r="AS6" s="8">
        <v>2.1826061508407157E-2</v>
      </c>
      <c r="AT6" s="8">
        <v>2.203418226525744E-2</v>
      </c>
      <c r="AU6" s="8">
        <v>2.2137830849030093E-2</v>
      </c>
      <c r="AV6" s="8">
        <v>2.2169621801299222E-2</v>
      </c>
      <c r="AW6" s="8">
        <v>2.2272448298062963E-2</v>
      </c>
      <c r="AX6" s="8">
        <v>2.2358430914710237E-2</v>
      </c>
      <c r="AY6" s="8">
        <v>2.2450661540383443E-2</v>
      </c>
      <c r="AZ6" s="8">
        <v>2.256892705989344E-2</v>
      </c>
      <c r="BA6" s="8">
        <v>2.2723343026761267E-2</v>
      </c>
      <c r="BB6" s="8">
        <v>2.2798078526699905E-2</v>
      </c>
      <c r="BC6" s="8">
        <v>2.2891743853359792E-2</v>
      </c>
      <c r="BD6" s="8">
        <v>2.2984143125896139E-2</v>
      </c>
      <c r="BE6" s="8">
        <v>2.3060116382200846E-2</v>
      </c>
      <c r="BF6" s="8">
        <v>2.3115914199407062E-2</v>
      </c>
      <c r="BG6" s="8">
        <v>2.3154174922468629E-2</v>
      </c>
      <c r="BH6" s="8">
        <v>2.3182737454711555E-2</v>
      </c>
      <c r="BI6" s="8">
        <v>2.3203240664913194E-2</v>
      </c>
      <c r="BJ6" s="8">
        <v>2.3217515535029154E-2</v>
      </c>
      <c r="BK6" s="8">
        <v>2.3230617116231533E-2</v>
      </c>
      <c r="BL6" s="8">
        <v>2.3255300677522017E-2</v>
      </c>
      <c r="BM6" s="8">
        <v>2.3304964512273818E-2</v>
      </c>
      <c r="BN6" s="8">
        <v>2.3378927051858067E-2</v>
      </c>
      <c r="BO6" s="8">
        <v>2.3469033733299005E-2</v>
      </c>
      <c r="BP6" s="8">
        <v>2.3564879127663696E-2</v>
      </c>
      <c r="BQ6" s="8">
        <v>2.3551105019832708E-2</v>
      </c>
      <c r="BR6" s="8">
        <v>2.3546305620827379E-2</v>
      </c>
      <c r="BS6" s="8">
        <v>2.3538478917583427E-2</v>
      </c>
      <c r="BT6" s="8">
        <v>2.3515170934465424E-2</v>
      </c>
      <c r="BV6" s="9">
        <f t="shared" si="0"/>
        <v>3.7102883466985093E-2</v>
      </c>
      <c r="BW6" s="10">
        <f t="shared" si="1"/>
        <v>-2.2503574036553675E-2</v>
      </c>
      <c r="BX6" s="10">
        <f t="shared" si="2"/>
        <v>1.9242167838480609E-2</v>
      </c>
      <c r="BY6" s="41">
        <f t="shared" si="3"/>
        <v>9.5055499385635414E-3</v>
      </c>
      <c r="BZ6" s="13">
        <f t="shared" si="4"/>
        <v>2.3564879127663696E-2</v>
      </c>
      <c r="CA6" s="14">
        <f t="shared" si="5"/>
        <v>1.3115920770118583E-2</v>
      </c>
      <c r="CB6" s="51">
        <f t="shared" si="6"/>
        <v>2.1044830825935727E-2</v>
      </c>
      <c r="CC6" s="15">
        <f t="shared" si="7"/>
        <v>3.3152644275885714E-3</v>
      </c>
    </row>
    <row r="7" spans="1:81" x14ac:dyDescent="0.2">
      <c r="A7" s="2" t="s">
        <v>474</v>
      </c>
      <c r="B7" s="3">
        <v>0</v>
      </c>
      <c r="C7" s="8">
        <v>1.0000000000001563E-2</v>
      </c>
      <c r="D7" s="8">
        <v>-5.0000000000004485E-3</v>
      </c>
      <c r="E7" s="8">
        <v>4.8999999999999044E-2</v>
      </c>
      <c r="F7" s="8">
        <v>5.9000000000003272E-2</v>
      </c>
      <c r="G7" s="8">
        <v>4.1999999999998039E-2</v>
      </c>
      <c r="H7" s="8">
        <v>2.200000000000113E-2</v>
      </c>
      <c r="I7" s="8">
        <v>3.3981224271923516E-2</v>
      </c>
      <c r="J7" s="8">
        <v>3.4267642226988304E-3</v>
      </c>
      <c r="K7" s="8">
        <v>4.665875174816092E-3</v>
      </c>
      <c r="L7" s="8">
        <v>4.3857527877000813E-2</v>
      </c>
      <c r="M7" s="8">
        <v>1.3828521795836046E-2</v>
      </c>
      <c r="N7" s="8">
        <v>3.0540135400343837E-2</v>
      </c>
      <c r="O7" s="8">
        <v>1.1398818843840752E-2</v>
      </c>
      <c r="P7" s="8">
        <v>5.7643998814536301E-2</v>
      </c>
      <c r="Q7" s="8">
        <v>3.1964738906293144E-2</v>
      </c>
      <c r="R7" s="8">
        <v>3.9573072130649978E-2</v>
      </c>
      <c r="S7" s="8">
        <v>6.0603369672271201E-2</v>
      </c>
      <c r="T7" s="8">
        <v>5.0908634946401188E-2</v>
      </c>
      <c r="U7" s="8">
        <v>-1.2578641525781142E-3</v>
      </c>
      <c r="V7" s="8">
        <v>7.541823771694478E-2</v>
      </c>
      <c r="W7" s="8">
        <v>3.9852739489317557E-2</v>
      </c>
      <c r="X7" s="8">
        <v>1.9330993192384627E-2</v>
      </c>
      <c r="Y7" s="8">
        <v>3.0103033030437931E-2</v>
      </c>
      <c r="Z7" s="8">
        <v>5.082041349180999E-3</v>
      </c>
      <c r="AA7" s="8">
        <v>-3.5497581180415461E-2</v>
      </c>
      <c r="AB7" s="8">
        <v>-3.4681676805811135E-2</v>
      </c>
      <c r="AC7" s="8">
        <v>9.7607936879979817E-3</v>
      </c>
      <c r="AD7" s="8">
        <v>1.9510950493255796E-2</v>
      </c>
      <c r="AE7" s="8">
        <v>2.8390409558123331E-2</v>
      </c>
      <c r="AF7" s="8">
        <v>4.664996492573481E-2</v>
      </c>
      <c r="AG7" s="8">
        <v>4.2035148589435689E-2</v>
      </c>
      <c r="AH7" s="8">
        <v>3.4904313796423336E-2</v>
      </c>
      <c r="AI7" s="8">
        <v>2.9349725541383931E-2</v>
      </c>
      <c r="AJ7" s="8">
        <v>2.5760658647848045E-2</v>
      </c>
      <c r="AK7" s="8">
        <v>2.3691748454302219E-2</v>
      </c>
      <c r="AL7" s="8">
        <v>2.2419303244256561E-2</v>
      </c>
      <c r="AM7" s="8">
        <v>2.1558495552097323E-2</v>
      </c>
      <c r="AN7" s="8">
        <v>2.0960885905769278E-2</v>
      </c>
      <c r="AO7" s="8">
        <v>2.0510768495788145E-2</v>
      </c>
      <c r="AP7" s="8">
        <v>2.0147234184451079E-2</v>
      </c>
      <c r="AQ7" s="8">
        <v>1.9839948557503151E-2</v>
      </c>
      <c r="AR7" s="8">
        <v>1.95676675163583E-2</v>
      </c>
      <c r="AS7" s="8">
        <v>1.9317446325656018E-2</v>
      </c>
      <c r="AT7" s="8">
        <v>1.9081887133440167E-2</v>
      </c>
      <c r="AU7" s="8">
        <v>1.8853577128280286E-2</v>
      </c>
      <c r="AV7" s="8">
        <v>1.8626431538263599E-2</v>
      </c>
      <c r="AW7" s="8">
        <v>1.8389043319962273E-2</v>
      </c>
      <c r="AX7" s="8">
        <v>1.8133803530618886E-2</v>
      </c>
      <c r="AY7" s="8">
        <v>1.7858815625159119E-2</v>
      </c>
      <c r="AZ7" s="8">
        <v>1.7568121792796987E-2</v>
      </c>
      <c r="BA7" s="8">
        <v>1.7267037137079111E-2</v>
      </c>
      <c r="BB7" s="8">
        <v>1.6952068587954061E-2</v>
      </c>
      <c r="BC7" s="8">
        <v>1.6623328870795318E-2</v>
      </c>
      <c r="BD7" s="8">
        <v>1.6285139716221586E-2</v>
      </c>
      <c r="BE7" s="8">
        <v>1.5946191423960032E-2</v>
      </c>
      <c r="BF7" s="8">
        <v>1.5615406903349616E-2</v>
      </c>
      <c r="BG7" s="8">
        <v>1.5237349145601708E-2</v>
      </c>
      <c r="BH7" s="8">
        <v>1.4868966778485149E-2</v>
      </c>
      <c r="BI7" s="8">
        <v>1.4516147125875234E-2</v>
      </c>
      <c r="BJ7" s="8">
        <v>1.4186635307745998E-2</v>
      </c>
      <c r="BK7" s="8">
        <v>1.3883834059930766E-2</v>
      </c>
      <c r="BL7" s="8">
        <v>1.365462450636068E-2</v>
      </c>
      <c r="BM7" s="8">
        <v>1.3445933703391644E-2</v>
      </c>
      <c r="BN7" s="8">
        <v>1.3262554514318126E-2</v>
      </c>
      <c r="BO7" s="8">
        <v>1.3106343650708174E-2</v>
      </c>
      <c r="BP7" s="8">
        <v>1.2970294994413267E-2</v>
      </c>
      <c r="BQ7" s="8">
        <v>1.2831065047108181E-2</v>
      </c>
      <c r="BR7" s="8">
        <v>1.2675140635498794E-2</v>
      </c>
      <c r="BS7" s="8">
        <v>1.2502003850821009E-2</v>
      </c>
      <c r="BT7" s="8">
        <v>1.2319476115301375E-2</v>
      </c>
      <c r="BV7" s="9">
        <f t="shared" si="0"/>
        <v>7.541823771694478E-2</v>
      </c>
      <c r="BW7" s="10">
        <f t="shared" si="1"/>
        <v>-3.5497581180415461E-2</v>
      </c>
      <c r="BX7" s="10">
        <f t="shared" si="2"/>
        <v>2.110956746923805E-2</v>
      </c>
      <c r="BY7" s="41">
        <f t="shared" si="3"/>
        <v>1.7998802625045513E-2</v>
      </c>
      <c r="BZ7" s="13">
        <f t="shared" si="4"/>
        <v>4.664996492573481E-2</v>
      </c>
      <c r="CA7" s="14">
        <f t="shared" si="5"/>
        <v>1.2319476115301375E-2</v>
      </c>
      <c r="CB7" s="51">
        <f t="shared" si="6"/>
        <v>1.9106695899523147E-2</v>
      </c>
      <c r="CC7" s="15">
        <f t="shared" si="7"/>
        <v>7.456409820177725E-3</v>
      </c>
    </row>
    <row r="8" spans="1:81" x14ac:dyDescent="0.2">
      <c r="A8" s="2" t="s">
        <v>462</v>
      </c>
      <c r="B8" s="3">
        <v>0</v>
      </c>
      <c r="C8" s="8">
        <v>-2.1256932995428746E-2</v>
      </c>
      <c r="D8" s="8">
        <v>8.8297647730621875E-3</v>
      </c>
      <c r="E8" s="8">
        <v>2.6552625618037728E-2</v>
      </c>
      <c r="F8" s="8">
        <v>4.4935004095949749E-2</v>
      </c>
      <c r="G8" s="8">
        <v>2.6777084386411687E-2</v>
      </c>
      <c r="H8" s="8">
        <v>1.6110020188709662E-2</v>
      </c>
      <c r="I8" s="8">
        <v>4.2798822915209644E-2</v>
      </c>
      <c r="J8" s="8">
        <v>3.8817148810794677E-2</v>
      </c>
      <c r="K8" s="8">
        <v>5.163191079513485E-2</v>
      </c>
      <c r="L8" s="8">
        <v>5.1827320961331136E-2</v>
      </c>
      <c r="M8" s="8">
        <v>1.7707812961724079E-2</v>
      </c>
      <c r="N8" s="8">
        <v>3.0100359905494312E-2</v>
      </c>
      <c r="O8" s="8">
        <v>1.8022736402883099E-2</v>
      </c>
      <c r="P8" s="8">
        <v>3.0859794563100174E-2</v>
      </c>
      <c r="Q8" s="8">
        <v>3.201382138673714E-2</v>
      </c>
      <c r="R8" s="8">
        <v>2.6233959787474781E-2</v>
      </c>
      <c r="S8" s="8">
        <v>2.0627642425660619E-2</v>
      </c>
      <c r="T8" s="8">
        <v>1.0003609713692629E-2</v>
      </c>
      <c r="U8" s="8">
        <v>-2.9495719111821028E-2</v>
      </c>
      <c r="V8" s="8">
        <v>3.0834650953017295E-2</v>
      </c>
      <c r="W8" s="8">
        <v>3.1412199901194038E-2</v>
      </c>
      <c r="X8" s="8">
        <v>1.745518551594305E-2</v>
      </c>
      <c r="Y8" s="8">
        <v>2.4750164703930766E-2</v>
      </c>
      <c r="Z8" s="8">
        <v>2.8557091226828923E-2</v>
      </c>
      <c r="AA8" s="8">
        <v>1.0009251424952126E-2</v>
      </c>
      <c r="AB8" s="8">
        <v>1.4140739982800188E-2</v>
      </c>
      <c r="AC8" s="8">
        <v>3.0006774017474092E-2</v>
      </c>
      <c r="AD8" s="8">
        <v>2.0963316019976252E-2</v>
      </c>
      <c r="AE8" s="8">
        <v>2.2380710356831646E-2</v>
      </c>
      <c r="AF8" s="8">
        <v>1.6192555548521836E-2</v>
      </c>
      <c r="AG8" s="8">
        <v>1.5270881868498787E-2</v>
      </c>
      <c r="AH8" s="8">
        <v>1.5411256221123271E-2</v>
      </c>
      <c r="AI8" s="8">
        <v>1.5770376955248189E-2</v>
      </c>
      <c r="AJ8" s="8">
        <v>1.6164896797798534E-2</v>
      </c>
      <c r="AK8" s="8">
        <v>1.6517977168343689E-2</v>
      </c>
      <c r="AL8" s="8">
        <v>1.6779092475966983E-2</v>
      </c>
      <c r="AM8" s="8">
        <v>1.7114192658792771E-2</v>
      </c>
      <c r="AN8" s="8">
        <v>1.7432695363714945E-2</v>
      </c>
      <c r="AO8" s="8">
        <v>1.7745205816643406E-2</v>
      </c>
      <c r="AP8" s="8">
        <v>1.8054283780300828E-2</v>
      </c>
      <c r="AQ8" s="8">
        <v>1.8361248504499494E-2</v>
      </c>
      <c r="AR8" s="8">
        <v>1.8551624027009606E-2</v>
      </c>
      <c r="AS8" s="8">
        <v>1.8727120624531635E-2</v>
      </c>
      <c r="AT8" s="8">
        <v>1.8878241936628681E-2</v>
      </c>
      <c r="AU8" s="8">
        <v>1.9005775504269629E-2</v>
      </c>
      <c r="AV8" s="8">
        <v>1.9115121063198126E-2</v>
      </c>
      <c r="AW8" s="8">
        <v>1.9212164838276591E-2</v>
      </c>
      <c r="AX8" s="8">
        <v>1.9297447471985807E-2</v>
      </c>
      <c r="AY8" s="8">
        <v>1.9371934203456176E-2</v>
      </c>
      <c r="AZ8" s="8">
        <v>1.9437814170483625E-2</v>
      </c>
      <c r="BA8" s="8">
        <v>1.9495853263618468E-2</v>
      </c>
      <c r="BB8" s="8">
        <v>1.9544726686721914E-2</v>
      </c>
      <c r="BC8" s="8">
        <v>1.9572830957720333E-2</v>
      </c>
      <c r="BD8" s="8">
        <v>1.9574428905373642E-2</v>
      </c>
      <c r="BE8" s="8">
        <v>1.9554056823273269E-2</v>
      </c>
      <c r="BF8" s="8">
        <v>1.9524992656788864E-2</v>
      </c>
      <c r="BG8" s="8">
        <v>1.9494861478407621E-2</v>
      </c>
      <c r="BH8" s="8">
        <v>1.9463304282465899E-2</v>
      </c>
      <c r="BI8" s="8">
        <v>1.9431427924359035E-2</v>
      </c>
      <c r="BJ8" s="8">
        <v>1.9407245909095483E-2</v>
      </c>
      <c r="BK8" s="8">
        <v>1.940075951734066E-2</v>
      </c>
      <c r="BL8" s="8">
        <v>1.941222467736492E-2</v>
      </c>
      <c r="BM8" s="8">
        <v>1.9435523697029611E-2</v>
      </c>
      <c r="BN8" s="8">
        <v>1.9466674886477353E-2</v>
      </c>
      <c r="BO8" s="8">
        <v>1.9508711223906294E-2</v>
      </c>
      <c r="BP8" s="8">
        <v>1.9570271319027333E-2</v>
      </c>
      <c r="BQ8" s="8">
        <v>1.9650847559343765E-2</v>
      </c>
      <c r="BR8" s="8">
        <v>1.9739681004881104E-2</v>
      </c>
      <c r="BS8" s="8">
        <v>1.9825194110158817E-2</v>
      </c>
      <c r="BT8" s="8">
        <v>1.9902951168065508E-2</v>
      </c>
      <c r="BV8" s="9">
        <f t="shared" si="0"/>
        <v>5.1827320961331136E-2</v>
      </c>
      <c r="BW8" s="10">
        <f t="shared" si="1"/>
        <v>-2.9495719111821028E-2</v>
      </c>
      <c r="BX8" s="10">
        <f t="shared" si="2"/>
        <v>2.0239371080814358E-2</v>
      </c>
      <c r="BY8" s="41">
        <f t="shared" si="3"/>
        <v>1.1675211518968885E-2</v>
      </c>
      <c r="BZ8" s="13">
        <f t="shared" si="4"/>
        <v>1.9902951168065508E-2</v>
      </c>
      <c r="CA8" s="14">
        <f t="shared" si="5"/>
        <v>1.5270881868498787E-2</v>
      </c>
      <c r="CB8" s="51">
        <f t="shared" si="6"/>
        <v>1.8619231098797866E-2</v>
      </c>
      <c r="CC8" s="15">
        <f t="shared" si="7"/>
        <v>1.3631255017793854E-3</v>
      </c>
    </row>
    <row r="9" spans="1:81" x14ac:dyDescent="0.2">
      <c r="A9" s="2" t="s">
        <v>458</v>
      </c>
      <c r="B9" s="3">
        <v>0</v>
      </c>
      <c r="C9" s="8">
        <v>-8.1556874670235535E-3</v>
      </c>
      <c r="D9" s="8">
        <v>-1.6758034814154943E-3</v>
      </c>
      <c r="E9" s="8">
        <v>-1.2415048745055834E-3</v>
      </c>
      <c r="F9" s="8">
        <v>1.3238459531279556E-2</v>
      </c>
      <c r="G9" s="8">
        <v>5.3929275927504516E-3</v>
      </c>
      <c r="H9" s="8">
        <v>5.6689431583405447E-3</v>
      </c>
      <c r="I9" s="8">
        <v>2.3027894797685189E-2</v>
      </c>
      <c r="J9" s="8">
        <v>2.9313481544356756E-2</v>
      </c>
      <c r="K9" s="8">
        <v>1.7053284427539506E-2</v>
      </c>
      <c r="L9" s="8">
        <v>4.0444312637842428E-2</v>
      </c>
      <c r="M9" s="8">
        <v>1.2799386126914225E-2</v>
      </c>
      <c r="N9" s="8">
        <v>1.8514136387830504E-3</v>
      </c>
      <c r="O9" s="8">
        <v>6.210386036458182E-4</v>
      </c>
      <c r="P9" s="8">
        <v>2.6357028413960037E-2</v>
      </c>
      <c r="Q9" s="8">
        <v>3.1682724433240717E-2</v>
      </c>
      <c r="R9" s="8">
        <v>4.0633710236042564E-2</v>
      </c>
      <c r="S9" s="8">
        <v>4.0901689338119773E-2</v>
      </c>
      <c r="T9" s="8">
        <v>2.1042406595532581E-2</v>
      </c>
      <c r="U9" s="8">
        <v>-2.2080496503793401E-2</v>
      </c>
      <c r="V9" s="8">
        <v>2.8747775523410679E-2</v>
      </c>
      <c r="W9" s="8">
        <v>1.834522875494371E-2</v>
      </c>
      <c r="X9" s="8">
        <v>9.8951647998648529E-3</v>
      </c>
      <c r="Y9" s="8">
        <v>1.8950495344776108E-2</v>
      </c>
      <c r="Z9" s="8">
        <v>2.450290062683802E-2</v>
      </c>
      <c r="AA9" s="8">
        <v>1.165364441777017E-2</v>
      </c>
      <c r="AB9" s="8">
        <v>1.3880086707803496E-2</v>
      </c>
      <c r="AC9" s="8">
        <v>1.0681773935639294E-2</v>
      </c>
      <c r="AD9" s="8">
        <v>2.3376674189941715E-2</v>
      </c>
      <c r="AE9" s="8">
        <v>1.9422676619337276E-2</v>
      </c>
      <c r="AF9" s="8">
        <v>1.7850542842356543E-2</v>
      </c>
      <c r="AG9" s="8">
        <v>1.704888622990719E-2</v>
      </c>
      <c r="AH9" s="8">
        <v>1.6203703239919154E-2</v>
      </c>
      <c r="AI9" s="8">
        <v>1.5673051633491974E-2</v>
      </c>
      <c r="AJ9" s="8">
        <v>1.558649188820671E-2</v>
      </c>
      <c r="AK9" s="8">
        <v>1.5803338273628675E-2</v>
      </c>
      <c r="AL9" s="8">
        <v>1.6012837365645627E-2</v>
      </c>
      <c r="AM9" s="8">
        <v>1.6099012035367233E-2</v>
      </c>
      <c r="AN9" s="8">
        <v>1.6190243932668213E-2</v>
      </c>
      <c r="AO9" s="8">
        <v>1.6294067700241444E-2</v>
      </c>
      <c r="AP9" s="8">
        <v>1.6415624828478137E-2</v>
      </c>
      <c r="AQ9" s="8">
        <v>1.6561151451390588E-2</v>
      </c>
      <c r="AR9" s="8">
        <v>1.6857742143757459E-2</v>
      </c>
      <c r="AS9" s="8">
        <v>1.7179955570673311E-2</v>
      </c>
      <c r="AT9" s="8">
        <v>1.7520946067344445E-2</v>
      </c>
      <c r="AU9" s="8">
        <v>1.7871833377125723E-2</v>
      </c>
      <c r="AV9" s="8">
        <v>1.8225155223301481E-2</v>
      </c>
      <c r="AW9" s="8">
        <v>1.8446541889971524E-2</v>
      </c>
      <c r="AX9" s="8">
        <v>1.863888548920678E-2</v>
      </c>
      <c r="AY9" s="8">
        <v>1.8789600339677914E-2</v>
      </c>
      <c r="AZ9" s="8">
        <v>1.8899386984442268E-2</v>
      </c>
      <c r="BA9" s="8">
        <v>1.897821872936567E-2</v>
      </c>
      <c r="BB9" s="8">
        <v>1.9153603704972655E-2</v>
      </c>
      <c r="BC9" s="8">
        <v>1.930414729444685E-2</v>
      </c>
      <c r="BD9" s="8">
        <v>1.9431291144081486E-2</v>
      </c>
      <c r="BE9" s="8">
        <v>1.9542640497342223E-2</v>
      </c>
      <c r="BF9" s="8">
        <v>1.964688396003389E-2</v>
      </c>
      <c r="BG9" s="8">
        <v>1.9619979076826777E-2</v>
      </c>
      <c r="BH9" s="8">
        <v>1.9584918214596847E-2</v>
      </c>
      <c r="BI9" s="8">
        <v>1.9549850710389727E-2</v>
      </c>
      <c r="BJ9" s="8">
        <v>1.9527552083479671E-2</v>
      </c>
      <c r="BK9" s="8">
        <v>1.9524656486571867E-2</v>
      </c>
      <c r="BL9" s="8">
        <v>1.9648652607515693E-2</v>
      </c>
      <c r="BM9" s="8">
        <v>1.9769989742193239E-2</v>
      </c>
      <c r="BN9" s="8">
        <v>1.9890566862655668E-2</v>
      </c>
      <c r="BO9" s="8">
        <v>2.0021857841048263E-2</v>
      </c>
      <c r="BP9" s="8">
        <v>2.0174741167500621E-2</v>
      </c>
      <c r="BQ9" s="8">
        <v>2.0219922683764713E-2</v>
      </c>
      <c r="BR9" s="8">
        <v>2.0268533299558689E-2</v>
      </c>
      <c r="BS9" s="8">
        <v>2.0311121107759789E-2</v>
      </c>
      <c r="BT9" s="8">
        <v>2.0343670554104243E-2</v>
      </c>
      <c r="BV9" s="9">
        <f t="shared" si="0"/>
        <v>4.0901689338119773E-2</v>
      </c>
      <c r="BW9" s="10">
        <f t="shared" si="1"/>
        <v>-2.2080496503793401E-2</v>
      </c>
      <c r="BX9" s="10">
        <f t="shared" si="2"/>
        <v>1.7028358111896218E-2</v>
      </c>
      <c r="BY9" s="41">
        <f t="shared" si="3"/>
        <v>9.7548660027642169E-3</v>
      </c>
      <c r="BZ9" s="13">
        <f t="shared" si="4"/>
        <v>2.0343670554104243E-2</v>
      </c>
      <c r="CA9" s="14">
        <f t="shared" si="5"/>
        <v>1.558649188820671E-2</v>
      </c>
      <c r="CB9" s="51">
        <f t="shared" si="6"/>
        <v>1.8358092592073438E-2</v>
      </c>
      <c r="CC9" s="15">
        <f t="shared" si="7"/>
        <v>1.5817701716945019E-3</v>
      </c>
    </row>
    <row r="10" spans="1:81" x14ac:dyDescent="0.2">
      <c r="A10" s="2" t="s">
        <v>454</v>
      </c>
      <c r="B10" s="3">
        <v>0</v>
      </c>
      <c r="C10" s="8">
        <v>7.969900550886555E-2</v>
      </c>
      <c r="D10" s="8">
        <v>0.12278023511888891</v>
      </c>
      <c r="E10" s="8">
        <v>6.9862640598095993E-2</v>
      </c>
      <c r="F10" s="8">
        <v>5.7081190924244574E-2</v>
      </c>
      <c r="G10" s="8">
        <v>0.10627577207386563</v>
      </c>
      <c r="H10" s="8">
        <v>7.4135062370290106E-2</v>
      </c>
      <c r="I10" s="8">
        <v>7.354983893531708E-2</v>
      </c>
      <c r="J10" s="8">
        <v>4.4601924972941243E-2</v>
      </c>
      <c r="K10" s="8">
        <v>-5.1705091491927035E-3</v>
      </c>
      <c r="L10" s="8">
        <v>5.3461569031583389E-2</v>
      </c>
      <c r="M10" s="8">
        <v>3.3105704134256175E-2</v>
      </c>
      <c r="N10" s="8">
        <v>3.1033268359401234E-2</v>
      </c>
      <c r="O10" s="8">
        <v>4.1053688850447356E-2</v>
      </c>
      <c r="P10" s="8">
        <v>7.1797871200239394E-2</v>
      </c>
      <c r="Q10" s="8">
        <v>5.7915676245394287E-2</v>
      </c>
      <c r="R10" s="8">
        <v>6.3180738198149733E-2</v>
      </c>
      <c r="S10" s="8">
        <v>4.9166086924191665E-2</v>
      </c>
      <c r="T10" s="8">
        <v>3.4899799977202717E-2</v>
      </c>
      <c r="U10" s="8">
        <v>-1.5547057429008859E-2</v>
      </c>
      <c r="V10" s="8">
        <v>5.8855440122656422E-2</v>
      </c>
      <c r="W10" s="8">
        <v>6.0382146730861619E-2</v>
      </c>
      <c r="X10" s="8">
        <v>5.3890307929446823E-2</v>
      </c>
      <c r="Y10" s="8">
        <v>4.0931035840875651E-2</v>
      </c>
      <c r="Z10" s="8">
        <v>1.7514504544664966E-2</v>
      </c>
      <c r="AA10" s="8">
        <v>2.2857448656654622E-2</v>
      </c>
      <c r="AB10" s="8">
        <v>1.1905223015583388E-2</v>
      </c>
      <c r="AC10" s="8">
        <v>1.6437810595816504E-2</v>
      </c>
      <c r="AD10" s="8">
        <v>3.5752356243771599E-2</v>
      </c>
      <c r="AE10" s="8">
        <v>3.6112643088964891E-2</v>
      </c>
      <c r="AF10" s="8">
        <v>2.9878005737730806E-2</v>
      </c>
      <c r="AG10" s="8">
        <v>2.6704098100090778E-2</v>
      </c>
      <c r="AH10" s="8">
        <v>2.5293780632690277E-2</v>
      </c>
      <c r="AI10" s="8">
        <v>2.4341323748217958E-2</v>
      </c>
      <c r="AJ10" s="8">
        <v>2.3721843183218017E-2</v>
      </c>
      <c r="AK10" s="8">
        <v>2.3375246460946908E-2</v>
      </c>
      <c r="AL10" s="8">
        <v>2.3004315732807701E-2</v>
      </c>
      <c r="AM10" s="8">
        <v>2.270370833587565E-2</v>
      </c>
      <c r="AN10" s="8">
        <v>2.2400672309547787E-2</v>
      </c>
      <c r="AO10" s="8">
        <v>2.210218728487412E-2</v>
      </c>
      <c r="AP10" s="8">
        <v>2.18114481984506E-2</v>
      </c>
      <c r="AQ10" s="8">
        <v>2.1533341253164862E-2</v>
      </c>
      <c r="AR10" s="8">
        <v>2.1194815427104441E-2</v>
      </c>
      <c r="AS10" s="8">
        <v>2.0883033340575174E-2</v>
      </c>
      <c r="AT10" s="8">
        <v>2.0593896360520336E-2</v>
      </c>
      <c r="AU10" s="8">
        <v>2.0323508641897359E-2</v>
      </c>
      <c r="AV10" s="8">
        <v>2.006983358744141E-2</v>
      </c>
      <c r="AW10" s="8">
        <v>1.9835271616744254E-2</v>
      </c>
      <c r="AX10" s="8">
        <v>1.961536728836033E-2</v>
      </c>
      <c r="AY10" s="8">
        <v>1.9403063973887358E-2</v>
      </c>
      <c r="AZ10" s="8">
        <v>1.9190093861510382E-2</v>
      </c>
      <c r="BA10" s="8">
        <v>1.8975788285979345E-2</v>
      </c>
      <c r="BB10" s="8">
        <v>1.8848525264172356E-2</v>
      </c>
      <c r="BC10" s="8">
        <v>1.872453925245221E-2</v>
      </c>
      <c r="BD10" s="8">
        <v>1.8605118048157898E-2</v>
      </c>
      <c r="BE10" s="8">
        <v>1.8492131264441047E-2</v>
      </c>
      <c r="BF10" s="8">
        <v>1.8386716825596894E-2</v>
      </c>
      <c r="BG10" s="8">
        <v>1.8202226512277209E-2</v>
      </c>
      <c r="BH10" s="8">
        <v>1.8017797933568724E-2</v>
      </c>
      <c r="BI10" s="8">
        <v>1.7828460259327494E-2</v>
      </c>
      <c r="BJ10" s="8">
        <v>1.7634572512545965E-2</v>
      </c>
      <c r="BK10" s="8">
        <v>1.7439886362341506E-2</v>
      </c>
      <c r="BL10" s="8">
        <v>1.7244103933232946E-2</v>
      </c>
      <c r="BM10" s="8">
        <v>1.7046096042300007E-2</v>
      </c>
      <c r="BN10" s="8">
        <v>1.6849037239967224E-2</v>
      </c>
      <c r="BO10" s="8">
        <v>1.6662463812479267E-2</v>
      </c>
      <c r="BP10" s="8">
        <v>1.6496875205777695E-2</v>
      </c>
      <c r="BQ10" s="8">
        <v>1.6359048688579625E-2</v>
      </c>
      <c r="BR10" s="8">
        <v>1.6253167025837456E-2</v>
      </c>
      <c r="BS10" s="8">
        <v>1.6187918499268816E-2</v>
      </c>
      <c r="BT10" s="8">
        <v>1.6171031850056528E-2</v>
      </c>
      <c r="BV10" s="9">
        <f t="shared" si="0"/>
        <v>0.12278023511888891</v>
      </c>
      <c r="BW10" s="10">
        <f t="shared" si="1"/>
        <v>-1.5547057429008859E-2</v>
      </c>
      <c r="BX10" s="10">
        <f t="shared" si="2"/>
        <v>3.1210222302936436E-2</v>
      </c>
      <c r="BY10" s="41">
        <f t="shared" si="3"/>
        <v>2.3857914250759286E-2</v>
      </c>
      <c r="BZ10" s="13">
        <f t="shared" si="4"/>
        <v>2.9878005737730806E-2</v>
      </c>
      <c r="CA10" s="14">
        <f t="shared" si="5"/>
        <v>1.6171031850056528E-2</v>
      </c>
      <c r="CB10" s="51">
        <f t="shared" si="6"/>
        <v>1.9961081948634555E-2</v>
      </c>
      <c r="CC10" s="15">
        <f t="shared" si="7"/>
        <v>3.1288155203647943E-3</v>
      </c>
    </row>
    <row r="11" spans="1:81" x14ac:dyDescent="0.2">
      <c r="A11" s="2" t="s">
        <v>452</v>
      </c>
      <c r="B11" s="3">
        <v>0</v>
      </c>
      <c r="C11" s="8">
        <v>9.1789367000000954E-2</v>
      </c>
      <c r="D11" s="8">
        <v>0.14240706400000058</v>
      </c>
      <c r="E11" s="8">
        <v>0.13887208849999633</v>
      </c>
      <c r="F11" s="8">
        <v>0.13035561950000352</v>
      </c>
      <c r="G11" s="8">
        <v>0.10949937849999958</v>
      </c>
      <c r="H11" s="8">
        <v>9.9240326199998341E-2</v>
      </c>
      <c r="I11" s="8">
        <v>9.2393641500001289E-2</v>
      </c>
      <c r="J11" s="8">
        <v>7.8480756300000287E-2</v>
      </c>
      <c r="K11" s="8">
        <v>7.6625065899999623E-2</v>
      </c>
      <c r="L11" s="8">
        <v>8.4909565899998318E-2</v>
      </c>
      <c r="M11" s="8">
        <v>8.3348042500002384E-2</v>
      </c>
      <c r="N11" s="8">
        <v>9.1348126799998486E-2</v>
      </c>
      <c r="O11" s="8">
        <v>0.10042039110000167</v>
      </c>
      <c r="P11" s="8">
        <v>0.10117196909999904</v>
      </c>
      <c r="Q11" s="8">
        <v>0.11397944620000033</v>
      </c>
      <c r="R11" s="8">
        <v>0.12715964479999942</v>
      </c>
      <c r="S11" s="8">
        <v>0.14229419920000042</v>
      </c>
      <c r="T11" s="8">
        <v>9.6509849299998507E-2</v>
      </c>
      <c r="U11" s="8">
        <v>9.3960824399997422E-2</v>
      </c>
      <c r="V11" s="8">
        <v>0.10639266670000036</v>
      </c>
      <c r="W11" s="8">
        <v>9.5372093400001967E-2</v>
      </c>
      <c r="X11" s="8">
        <v>7.8575508300001706E-2</v>
      </c>
      <c r="Y11" s="8">
        <v>7.7553360799999416E-2</v>
      </c>
      <c r="Z11" s="8">
        <v>7.3094917899999112E-2</v>
      </c>
      <c r="AA11" s="8">
        <v>6.9200000000001038E-2</v>
      </c>
      <c r="AB11" s="8">
        <v>6.6999999999999504E-2</v>
      </c>
      <c r="AC11" s="8">
        <v>6.8999999999998618E-2</v>
      </c>
      <c r="AD11" s="8">
        <v>6.6598812828581044E-2</v>
      </c>
      <c r="AE11" s="8">
        <v>6.4418185439906184E-2</v>
      </c>
      <c r="AF11" s="8">
        <v>5.4871160835086252E-2</v>
      </c>
      <c r="AG11" s="8">
        <v>4.969232499477827E-2</v>
      </c>
      <c r="AH11" s="8">
        <v>4.6447556322215533E-2</v>
      </c>
      <c r="AI11" s="8">
        <v>4.3836342760189329E-2</v>
      </c>
      <c r="AJ11" s="8">
        <v>4.1732335045527869E-2</v>
      </c>
      <c r="AK11" s="8">
        <v>3.9911882333120596E-2</v>
      </c>
      <c r="AL11" s="8">
        <v>3.8103904393910426E-2</v>
      </c>
      <c r="AM11" s="8">
        <v>3.6364820063589542E-2</v>
      </c>
      <c r="AN11" s="8">
        <v>3.4716715950098287E-2</v>
      </c>
      <c r="AO11" s="8">
        <v>3.3158587161661091E-2</v>
      </c>
      <c r="AP11" s="8">
        <v>3.1679387381328361E-2</v>
      </c>
      <c r="AQ11" s="8">
        <v>3.0264578988204782E-2</v>
      </c>
      <c r="AR11" s="8">
        <v>2.8839617076545032E-2</v>
      </c>
      <c r="AS11" s="8">
        <v>2.7437031018803681E-2</v>
      </c>
      <c r="AT11" s="8">
        <v>2.6038198466566076E-2</v>
      </c>
      <c r="AU11" s="8">
        <v>2.4649887407409476E-2</v>
      </c>
      <c r="AV11" s="8">
        <v>2.3296637905385387E-2</v>
      </c>
      <c r="AW11" s="8">
        <v>2.2068909371092849E-2</v>
      </c>
      <c r="AX11" s="8">
        <v>2.0917832991427909E-2</v>
      </c>
      <c r="AY11" s="8">
        <v>1.9851691349479506E-2</v>
      </c>
      <c r="AZ11" s="8">
        <v>1.8875760442477407E-2</v>
      </c>
      <c r="BA11" s="8">
        <v>1.7994243695568013E-2</v>
      </c>
      <c r="BB11" s="8">
        <v>1.7153962498111186E-2</v>
      </c>
      <c r="BC11" s="8">
        <v>1.6415696349397102E-2</v>
      </c>
      <c r="BD11" s="8">
        <v>1.577734418952792E-2</v>
      </c>
      <c r="BE11" s="8">
        <v>1.5238099442671071E-2</v>
      </c>
      <c r="BF11" s="8">
        <v>1.4799666664558231E-2</v>
      </c>
      <c r="BG11" s="8">
        <v>1.4535525809878491E-2</v>
      </c>
      <c r="BH11" s="8">
        <v>1.4373540413787245E-2</v>
      </c>
      <c r="BI11" s="8">
        <v>1.4299328006722734E-2</v>
      </c>
      <c r="BJ11" s="8">
        <v>1.4292549139909294E-2</v>
      </c>
      <c r="BK11" s="8">
        <v>1.4331598929370637E-2</v>
      </c>
      <c r="BL11" s="8">
        <v>1.4329701756552904E-2</v>
      </c>
      <c r="BM11" s="8">
        <v>1.431965970692306E-2</v>
      </c>
      <c r="BN11" s="8">
        <v>1.4281621986099946E-2</v>
      </c>
      <c r="BO11" s="8">
        <v>1.4217310977824749E-2</v>
      </c>
      <c r="BP11" s="8">
        <v>1.4141224081876791E-2</v>
      </c>
      <c r="BQ11" s="8">
        <v>1.4136501558884795E-2</v>
      </c>
      <c r="BR11" s="8">
        <v>1.4130559928873243E-2</v>
      </c>
      <c r="BS11" s="8">
        <v>1.4108483064102728E-2</v>
      </c>
      <c r="BT11" s="8">
        <v>1.4062064843687549E-2</v>
      </c>
      <c r="BV11" s="9">
        <f t="shared" si="0"/>
        <v>0.14240706400000058</v>
      </c>
      <c r="BW11" s="10">
        <f t="shared" si="1"/>
        <v>0</v>
      </c>
      <c r="BX11" s="10">
        <f t="shared" si="2"/>
        <v>5.2840348695376196E-2</v>
      </c>
      <c r="BY11" s="41">
        <f t="shared" si="3"/>
        <v>3.9551996284924937E-2</v>
      </c>
      <c r="BZ11" s="13">
        <f t="shared" si="4"/>
        <v>5.4871160835086252E-2</v>
      </c>
      <c r="CA11" s="14">
        <f t="shared" si="5"/>
        <v>1.4062064843687549E-2</v>
      </c>
      <c r="CB11" s="51">
        <f t="shared" si="6"/>
        <v>2.4138874275688425E-2</v>
      </c>
      <c r="CC11" s="15">
        <f t="shared" si="7"/>
        <v>1.17500014146896E-2</v>
      </c>
    </row>
    <row r="12" spans="1:81" x14ac:dyDescent="0.2">
      <c r="A12" s="2" t="s">
        <v>442</v>
      </c>
      <c r="B12" s="3">
        <v>0</v>
      </c>
      <c r="C12" s="8">
        <v>2.7892211627228214E-2</v>
      </c>
      <c r="D12" s="8">
        <v>4.3236145517911773E-2</v>
      </c>
      <c r="E12" s="8">
        <v>5.7267899276296053E-2</v>
      </c>
      <c r="F12" s="8">
        <v>5.6078119415136296E-2</v>
      </c>
      <c r="G12" s="8">
        <v>5.3254403165513553E-2</v>
      </c>
      <c r="H12" s="8">
        <v>1.5880518137010968E-2</v>
      </c>
      <c r="I12" s="8">
        <v>3.1945171254250004E-2</v>
      </c>
      <c r="J12" s="8">
        <v>6.0425659071483562E-3</v>
      </c>
      <c r="K12" s="8">
        <v>-5.1909912900035993E-2</v>
      </c>
      <c r="L12" s="8">
        <v>2.5691977560150514E-2</v>
      </c>
      <c r="M12" s="8">
        <v>1.6778983077036402E-2</v>
      </c>
      <c r="N12" s="8">
        <v>2.5039804654985343E-2</v>
      </c>
      <c r="O12" s="8">
        <v>3.9182719036084279E-2</v>
      </c>
      <c r="P12" s="8">
        <v>5.333022067453852E-2</v>
      </c>
      <c r="Q12" s="8">
        <v>4.7065559338312024E-2</v>
      </c>
      <c r="R12" s="8">
        <v>6.7794052679096994E-2</v>
      </c>
      <c r="S12" s="8">
        <v>6.8486547846773105E-2</v>
      </c>
      <c r="T12" s="8">
        <v>3.257048458384304E-2</v>
      </c>
      <c r="U12" s="8">
        <v>1.2054221176879043E-2</v>
      </c>
      <c r="V12" s="8">
        <v>4.3475532337453604E-2</v>
      </c>
      <c r="W12" s="8">
        <v>7.3625309387906013E-2</v>
      </c>
      <c r="X12" s="8">
        <v>3.9030542152788339E-2</v>
      </c>
      <c r="Y12" s="8">
        <v>4.5668697707497374E-2</v>
      </c>
      <c r="Z12" s="8">
        <v>4.7283122562654434E-2</v>
      </c>
      <c r="AA12" s="8">
        <v>2.9559459116104803E-2</v>
      </c>
      <c r="AB12" s="8">
        <v>1.9626142546512293E-2</v>
      </c>
      <c r="AC12" s="8">
        <v>1.7891925507472761E-2</v>
      </c>
      <c r="AD12" s="8">
        <v>2.7363922636034044E-2</v>
      </c>
      <c r="AE12" s="8">
        <v>3.1788953137457998E-2</v>
      </c>
      <c r="AF12" s="8">
        <v>2.8847451574527172E-2</v>
      </c>
      <c r="AG12" s="8">
        <v>2.7833448506719316E-2</v>
      </c>
      <c r="AH12" s="8">
        <v>2.7248472199853158E-2</v>
      </c>
      <c r="AI12" s="8">
        <v>2.6522013100751751E-2</v>
      </c>
      <c r="AJ12" s="8">
        <v>2.5731235279338849E-2</v>
      </c>
      <c r="AK12" s="8">
        <v>2.5182172482467902E-2</v>
      </c>
      <c r="AL12" s="8">
        <v>2.4700530760520589E-2</v>
      </c>
      <c r="AM12" s="8">
        <v>2.4212782502559316E-2</v>
      </c>
      <c r="AN12" s="8">
        <v>2.3757031652255955E-2</v>
      </c>
      <c r="AO12" s="8">
        <v>2.3326480012738848E-2</v>
      </c>
      <c r="AP12" s="8">
        <v>2.2912180448127373E-2</v>
      </c>
      <c r="AQ12" s="8">
        <v>2.2507485287538209E-2</v>
      </c>
      <c r="AR12" s="8">
        <v>2.2157971959408718E-2</v>
      </c>
      <c r="AS12" s="8">
        <v>2.1810745581058111E-2</v>
      </c>
      <c r="AT12" s="8">
        <v>2.1461495311720702E-2</v>
      </c>
      <c r="AU12" s="8">
        <v>2.1109639783154943E-2</v>
      </c>
      <c r="AV12" s="8">
        <v>2.0756965952996476E-2</v>
      </c>
      <c r="AW12" s="8">
        <v>2.0360115036473836E-2</v>
      </c>
      <c r="AX12" s="8">
        <v>1.9963514722621145E-2</v>
      </c>
      <c r="AY12" s="8">
        <v>1.9572773373222274E-2</v>
      </c>
      <c r="AZ12" s="8">
        <v>1.9189601025774383E-2</v>
      </c>
      <c r="BA12" s="8">
        <v>1.8822823687931534E-2</v>
      </c>
      <c r="BB12" s="8">
        <v>1.8481334335516575E-2</v>
      </c>
      <c r="BC12" s="8">
        <v>1.8171451062805488E-2</v>
      </c>
      <c r="BD12" s="8">
        <v>1.7891149946889229E-2</v>
      </c>
      <c r="BE12" s="8">
        <v>1.7635175745635667E-2</v>
      </c>
      <c r="BF12" s="8">
        <v>1.7394542307198835E-2</v>
      </c>
      <c r="BG12" s="8">
        <v>1.7157735719286249E-2</v>
      </c>
      <c r="BH12" s="8">
        <v>1.6910172506781951E-2</v>
      </c>
      <c r="BI12" s="8">
        <v>1.664559712557101E-2</v>
      </c>
      <c r="BJ12" s="8">
        <v>1.6362935595516603E-2</v>
      </c>
      <c r="BK12" s="8">
        <v>1.6073453252842151E-2</v>
      </c>
      <c r="BL12" s="8">
        <v>1.578751731318917E-2</v>
      </c>
      <c r="BM12" s="8">
        <v>1.5509486060390154E-2</v>
      </c>
      <c r="BN12" s="8">
        <v>1.5240455072050629E-2</v>
      </c>
      <c r="BO12" s="8">
        <v>1.49879120451899E-2</v>
      </c>
      <c r="BP12" s="8">
        <v>1.4762335757311007E-2</v>
      </c>
      <c r="BQ12" s="8">
        <v>1.4523813518092954E-2</v>
      </c>
      <c r="BR12" s="8">
        <v>1.4328983032863674E-2</v>
      </c>
      <c r="BS12" s="8">
        <v>1.4181583775474849E-2</v>
      </c>
      <c r="BT12" s="8">
        <v>1.4081063902605884E-2</v>
      </c>
      <c r="BV12" s="9">
        <f t="shared" si="0"/>
        <v>7.3625309387906013E-2</v>
      </c>
      <c r="BW12" s="10">
        <f t="shared" si="1"/>
        <v>-5.1909912900035993E-2</v>
      </c>
      <c r="BX12" s="10">
        <f t="shared" si="2"/>
        <v>2.5593083485028346E-2</v>
      </c>
      <c r="BY12" s="41">
        <f t="shared" si="3"/>
        <v>1.7498144116969254E-2</v>
      </c>
      <c r="BZ12" s="13">
        <f t="shared" si="4"/>
        <v>2.8847451574527172E-2</v>
      </c>
      <c r="CA12" s="14">
        <f t="shared" si="5"/>
        <v>1.4081063902605884E-2</v>
      </c>
      <c r="CB12" s="51">
        <f t="shared" si="6"/>
        <v>1.9856429958950549E-2</v>
      </c>
      <c r="CC12" s="15">
        <f t="shared" si="7"/>
        <v>4.2182732296269882E-3</v>
      </c>
    </row>
    <row r="13" spans="1:81" x14ac:dyDescent="0.2">
      <c r="A13" s="2" t="s">
        <v>436</v>
      </c>
      <c r="B13" s="3"/>
      <c r="C13" s="8">
        <v>0</v>
      </c>
      <c r="D13" s="8">
        <v>9.1941549260373012E-2</v>
      </c>
      <c r="E13" s="8">
        <v>7.0811105010269992E-2</v>
      </c>
      <c r="F13" s="8">
        <v>4.4865067576242978E-2</v>
      </c>
      <c r="G13" s="8">
        <v>4.1066737622912797E-2</v>
      </c>
      <c r="H13" s="8">
        <v>1.2383029407656121E-2</v>
      </c>
      <c r="I13" s="8">
        <v>5.5785857853364096E-2</v>
      </c>
      <c r="J13" s="8">
        <v>6.9687883563410269E-2</v>
      </c>
      <c r="K13" s="8">
        <v>3.9488348446031107E-2</v>
      </c>
      <c r="L13" s="8">
        <v>3.8338939498270275E-2</v>
      </c>
      <c r="M13" s="8">
        <v>3.4900930361381421E-2</v>
      </c>
      <c r="N13" s="8">
        <v>3.2942762808278347E-2</v>
      </c>
      <c r="O13" s="8">
        <v>4.257068740923553E-2</v>
      </c>
      <c r="P13" s="8">
        <v>4.339166232003544E-2</v>
      </c>
      <c r="Q13" s="8">
        <v>3.8753015512360989E-2</v>
      </c>
      <c r="R13" s="8">
        <v>7.2434818968729386E-2</v>
      </c>
      <c r="S13" s="8">
        <v>8.169566856291155E-2</v>
      </c>
      <c r="T13" s="8">
        <v>4.6385800955423662E-2</v>
      </c>
      <c r="U13" s="8">
        <v>-9.7651346803471206E-3</v>
      </c>
      <c r="V13" s="8">
        <v>4.953577654650676E-2</v>
      </c>
      <c r="W13" s="8">
        <v>4.3084005404803616E-2</v>
      </c>
      <c r="X13" s="8">
        <v>4.7910165599489352E-2</v>
      </c>
      <c r="Y13" s="8">
        <v>2.2726972228088949E-2</v>
      </c>
      <c r="Z13" s="8">
        <v>3.5146424051649694E-2</v>
      </c>
      <c r="AA13" s="8">
        <v>3.6303810873568043E-2</v>
      </c>
      <c r="AB13" s="8">
        <v>4.1529404561010619E-2</v>
      </c>
      <c r="AC13" s="8">
        <v>3.1921027628939003E-2</v>
      </c>
      <c r="AD13" s="8">
        <v>3.6510082962181833E-2</v>
      </c>
      <c r="AE13" s="8">
        <v>3.7333170344846511E-2</v>
      </c>
      <c r="AF13" s="8">
        <v>3.337931268296912E-2</v>
      </c>
      <c r="AG13" s="8">
        <v>3.3522082303231615E-2</v>
      </c>
      <c r="AH13" s="8">
        <v>3.4260253006257457E-2</v>
      </c>
      <c r="AI13" s="8">
        <v>3.4429481458137401E-2</v>
      </c>
      <c r="AJ13" s="8">
        <v>3.4077675746545077E-2</v>
      </c>
      <c r="AK13" s="8">
        <v>3.3674006513998433E-2</v>
      </c>
      <c r="AL13" s="8">
        <v>3.3191518532323938E-2</v>
      </c>
      <c r="AM13" s="8">
        <v>3.2600732600732485E-2</v>
      </c>
      <c r="AN13" s="8">
        <v>3.1989321594226405E-2</v>
      </c>
      <c r="AO13" s="8">
        <v>3.1376672951575424E-2</v>
      </c>
      <c r="AP13" s="8">
        <v>3.0766190249467806E-2</v>
      </c>
      <c r="AQ13" s="8">
        <v>3.0164247031160274E-2</v>
      </c>
      <c r="AR13" s="8">
        <v>2.9633790710718699E-2</v>
      </c>
      <c r="AS13" s="8">
        <v>2.9107921814672588E-2</v>
      </c>
      <c r="AT13" s="8">
        <v>2.8584020701278856E-2</v>
      </c>
      <c r="AU13" s="8">
        <v>2.8062135367667551E-2</v>
      </c>
      <c r="AV13" s="8">
        <v>2.7543044737533551E-2</v>
      </c>
      <c r="AW13" s="8">
        <v>2.6943637185276037E-2</v>
      </c>
      <c r="AX13" s="8">
        <v>2.632759557035258E-2</v>
      </c>
      <c r="AY13" s="8">
        <v>2.5694063907840237E-2</v>
      </c>
      <c r="AZ13" s="8">
        <v>2.5053135703182461E-2</v>
      </c>
      <c r="BA13" s="8">
        <v>2.441031449009734E-2</v>
      </c>
      <c r="BB13" s="8">
        <v>2.3759389735938496E-2</v>
      </c>
      <c r="BC13" s="8">
        <v>2.3104290498738189E-2</v>
      </c>
      <c r="BD13" s="8">
        <v>2.2452759411502043E-2</v>
      </c>
      <c r="BE13" s="8">
        <v>2.181403880965993E-2</v>
      </c>
      <c r="BF13" s="8">
        <v>2.1194551442821785E-2</v>
      </c>
      <c r="BG13" s="8">
        <v>2.05791565951714E-2</v>
      </c>
      <c r="BH13" s="8">
        <v>1.9966684355552378E-2</v>
      </c>
      <c r="BI13" s="8">
        <v>1.9364926562852158E-2</v>
      </c>
      <c r="BJ13" s="8">
        <v>1.8791254620845077E-2</v>
      </c>
      <c r="BK13" s="8">
        <v>1.8256051951948793E-2</v>
      </c>
      <c r="BL13" s="8">
        <v>1.7815084308034024E-2</v>
      </c>
      <c r="BM13" s="8">
        <v>1.7400897910734292E-2</v>
      </c>
      <c r="BN13" s="8">
        <v>1.7024522263540343E-2</v>
      </c>
      <c r="BO13" s="8">
        <v>1.6696570300520408E-2</v>
      </c>
      <c r="BP13" s="8">
        <v>1.6422372995302803E-2</v>
      </c>
      <c r="BQ13" s="8">
        <v>1.6115938833697774E-2</v>
      </c>
      <c r="BR13" s="8">
        <v>1.583368822251674E-2</v>
      </c>
      <c r="BS13" s="8">
        <v>1.5574243127570719E-2</v>
      </c>
      <c r="BT13" s="8">
        <v>1.5346475287345562E-2</v>
      </c>
      <c r="BV13" s="9">
        <f t="shared" si="0"/>
        <v>9.1941549260373012E-2</v>
      </c>
      <c r="BW13" s="10">
        <f t="shared" si="1"/>
        <v>-9.7651346803471206E-3</v>
      </c>
      <c r="BX13" s="10">
        <f t="shared" si="2"/>
        <v>3.2171194610730897E-2</v>
      </c>
      <c r="BY13" s="41">
        <f t="shared" si="3"/>
        <v>1.6962454484836433E-2</v>
      </c>
      <c r="BZ13" s="13">
        <f t="shared" si="4"/>
        <v>3.4429481458137401E-2</v>
      </c>
      <c r="CA13" s="14">
        <f t="shared" si="5"/>
        <v>1.5346475287345562E-2</v>
      </c>
      <c r="CB13" s="51">
        <f t="shared" si="6"/>
        <v>2.4934245173013129E-2</v>
      </c>
      <c r="CC13" s="15">
        <f t="shared" si="7"/>
        <v>6.4808972070222112E-3</v>
      </c>
    </row>
    <row r="14" spans="1:81" x14ac:dyDescent="0.2">
      <c r="A14" s="2" t="s">
        <v>424</v>
      </c>
      <c r="B14" s="3">
        <v>0</v>
      </c>
      <c r="C14" s="8">
        <v>-0.14214810430974101</v>
      </c>
      <c r="D14" s="8">
        <v>-6.3874103216848388E-2</v>
      </c>
      <c r="E14" s="8">
        <v>-9.3943139678571708E-3</v>
      </c>
      <c r="F14" s="8">
        <v>2.6204142750182458E-2</v>
      </c>
      <c r="G14" s="8">
        <v>5.9375872554164211E-2</v>
      </c>
      <c r="H14" s="8">
        <v>4.1611257278239222E-2</v>
      </c>
      <c r="I14" s="8">
        <v>-6.2067913087587856E-3</v>
      </c>
      <c r="J14" s="8">
        <v>-3.1729928818686748E-3</v>
      </c>
      <c r="K14" s="8">
        <v>1.2657539367042725E-2</v>
      </c>
      <c r="L14" s="8">
        <v>4.6207323398997469E-2</v>
      </c>
      <c r="M14" s="8">
        <v>2.8968744131880664E-2</v>
      </c>
      <c r="N14" s="8">
        <v>1.5638833489816983E-2</v>
      </c>
      <c r="O14" s="8">
        <v>3.5987743297654307E-2</v>
      </c>
      <c r="P14" s="8">
        <v>4.7485083240750292E-2</v>
      </c>
      <c r="Q14" s="8">
        <v>6.6075403116287124E-2</v>
      </c>
      <c r="R14" s="8">
        <v>7.0442078696640653E-2</v>
      </c>
      <c r="S14" s="8">
        <v>5.5882796919291433E-2</v>
      </c>
      <c r="T14" s="8">
        <v>2.5048341536708429E-2</v>
      </c>
      <c r="U14" s="8">
        <v>-4.6551699540068991E-2</v>
      </c>
      <c r="V14" s="8">
        <v>2.1150664462068036E-2</v>
      </c>
      <c r="W14" s="8">
        <v>1.7803879916910237E-2</v>
      </c>
      <c r="X14" s="8">
        <v>-7.2079702208897034E-3</v>
      </c>
      <c r="Y14" s="8">
        <v>-4.8522861776213455E-3</v>
      </c>
      <c r="Z14" s="8">
        <v>2.7150728703507765E-2</v>
      </c>
      <c r="AA14" s="8">
        <v>5.3878037236299026E-2</v>
      </c>
      <c r="AB14" s="8">
        <v>2.4906463532385237E-2</v>
      </c>
      <c r="AC14" s="8">
        <v>4.6012162265904655E-2</v>
      </c>
      <c r="AD14" s="8">
        <v>3.8045475861073097E-2</v>
      </c>
      <c r="AE14" s="8">
        <v>3.21438505446352E-2</v>
      </c>
      <c r="AF14" s="8">
        <v>2.0338404462398429E-2</v>
      </c>
      <c r="AG14" s="8">
        <v>1.9790206177061176E-2</v>
      </c>
      <c r="AH14" s="8">
        <v>2.1228780569972017E-2</v>
      </c>
      <c r="AI14" s="8">
        <v>2.2541835244050068E-2</v>
      </c>
      <c r="AJ14" s="8">
        <v>2.3503758401502539E-2</v>
      </c>
      <c r="AK14" s="8">
        <v>2.4176673476169919E-2</v>
      </c>
      <c r="AL14" s="8">
        <v>2.4578919372798547E-2</v>
      </c>
      <c r="AM14" s="8">
        <v>2.4677555314412514E-2</v>
      </c>
      <c r="AN14" s="8">
        <v>2.4588970094514551E-2</v>
      </c>
      <c r="AO14" s="8">
        <v>2.4289026255965185E-2</v>
      </c>
      <c r="AP14" s="8">
        <v>2.3772662900266139E-2</v>
      </c>
      <c r="AQ14" s="8">
        <v>2.3071337420887739E-2</v>
      </c>
      <c r="AR14" s="8">
        <v>2.2226832630152682E-2</v>
      </c>
      <c r="AS14" s="8">
        <v>2.1300035743485157E-2</v>
      </c>
      <c r="AT14" s="8">
        <v>2.0335462111720437E-2</v>
      </c>
      <c r="AU14" s="8">
        <v>1.9400486239286252E-2</v>
      </c>
      <c r="AV14" s="8">
        <v>1.8552467055201305E-2</v>
      </c>
      <c r="AW14" s="8">
        <v>1.7921595393347145E-2</v>
      </c>
      <c r="AX14" s="8">
        <v>1.7420299797018091E-2</v>
      </c>
      <c r="AY14" s="8">
        <v>1.706464995808421E-2</v>
      </c>
      <c r="AZ14" s="8">
        <v>1.6877287290953502E-2</v>
      </c>
      <c r="BA14" s="8">
        <v>1.6833094515750879E-2</v>
      </c>
      <c r="BB14" s="8">
        <v>1.6733107870777086E-2</v>
      </c>
      <c r="BC14" s="8">
        <v>1.6606879591293255E-2</v>
      </c>
      <c r="BD14" s="8">
        <v>1.6417222010943533E-2</v>
      </c>
      <c r="BE14" s="8">
        <v>1.6160346423032435E-2</v>
      </c>
      <c r="BF14" s="8">
        <v>1.5847336007186019E-2</v>
      </c>
      <c r="BG14" s="8">
        <v>1.5587899635124414E-2</v>
      </c>
      <c r="BH14" s="8">
        <v>1.528707905652138E-2</v>
      </c>
      <c r="BI14" s="8">
        <v>1.4984882768382501E-2</v>
      </c>
      <c r="BJ14" s="8">
        <v>1.4744913639106683E-2</v>
      </c>
      <c r="BK14" s="8">
        <v>1.4616478444436476E-2</v>
      </c>
      <c r="BL14" s="8">
        <v>1.4531668667094433E-2</v>
      </c>
      <c r="BM14" s="8">
        <v>1.4617158115447948E-2</v>
      </c>
      <c r="BN14" s="8">
        <v>1.4862925883475375E-2</v>
      </c>
      <c r="BO14" s="8">
        <v>1.5247286465377208E-2</v>
      </c>
      <c r="BP14" s="8">
        <v>1.5688225441005121E-2</v>
      </c>
      <c r="BQ14" s="8">
        <v>1.6097592859756205E-2</v>
      </c>
      <c r="BR14" s="8">
        <v>1.6411968581716563E-2</v>
      </c>
      <c r="BS14" s="8">
        <v>1.6600575977207654E-2</v>
      </c>
      <c r="BT14" s="8">
        <v>1.666385288865091E-2</v>
      </c>
      <c r="BV14" s="9">
        <f t="shared" si="0"/>
        <v>7.0442078696640653E-2</v>
      </c>
      <c r="BW14" s="10">
        <f t="shared" si="1"/>
        <v>-0.14214810430974101</v>
      </c>
      <c r="BX14" s="10">
        <f t="shared" si="2"/>
        <v>1.7907970442652375E-2</v>
      </c>
      <c r="BY14" s="41">
        <f t="shared" si="3"/>
        <v>2.7804808331343411E-2</v>
      </c>
      <c r="BZ14" s="13">
        <f t="shared" si="4"/>
        <v>2.4677555314412514E-2</v>
      </c>
      <c r="CA14" s="14">
        <f t="shared" si="5"/>
        <v>1.4531668667094433E-2</v>
      </c>
      <c r="CB14" s="51">
        <f t="shared" si="6"/>
        <v>1.8590188798817894E-2</v>
      </c>
      <c r="CC14" s="15">
        <f t="shared" si="7"/>
        <v>3.4590005514012357E-3</v>
      </c>
    </row>
    <row r="15" spans="1:81" x14ac:dyDescent="0.2">
      <c r="A15" s="2" t="s">
        <v>422</v>
      </c>
      <c r="B15" s="3">
        <v>0</v>
      </c>
      <c r="C15" s="8">
        <v>5.2010420264049451E-2</v>
      </c>
      <c r="D15" s="8">
        <v>1.5140552575754862E-2</v>
      </c>
      <c r="E15" s="8">
        <v>-9.7877748305552625E-3</v>
      </c>
      <c r="F15" s="8">
        <v>2.5291785151501323E-2</v>
      </c>
      <c r="G15" s="8">
        <v>1.8087802122296326E-2</v>
      </c>
      <c r="H15" s="8">
        <v>8.5675647002885214E-3</v>
      </c>
      <c r="I15" s="8">
        <v>1.9105806950537652E-2</v>
      </c>
      <c r="J15" s="8">
        <v>1.769472531823002E-2</v>
      </c>
      <c r="K15" s="8">
        <v>1.8479124567331029E-2</v>
      </c>
      <c r="L15" s="8">
        <v>3.1913977349112388E-2</v>
      </c>
      <c r="M15" s="8">
        <v>1.8239036318074664E-2</v>
      </c>
      <c r="N15" s="8">
        <v>3.2224845393757917E-4</v>
      </c>
      <c r="O15" s="8">
        <v>-7.1948481130601483E-3</v>
      </c>
      <c r="P15" s="8">
        <v>6.9765610998742122E-3</v>
      </c>
      <c r="Q15" s="8">
        <v>8.7811123041170447E-3</v>
      </c>
      <c r="R15" s="8">
        <v>3.875847552658418E-2</v>
      </c>
      <c r="S15" s="8">
        <v>3.3673299946596735E-2</v>
      </c>
      <c r="T15" s="8">
        <v>8.1812907675218316E-3</v>
      </c>
      <c r="U15" s="8">
        <v>-5.5648443467421482E-2</v>
      </c>
      <c r="V15" s="8">
        <v>3.9476031813066914E-2</v>
      </c>
      <c r="W15" s="8">
        <v>3.7175298163731441E-2</v>
      </c>
      <c r="X15" s="8">
        <v>6.8594266323407371E-3</v>
      </c>
      <c r="Y15" s="8">
        <v>5.9970864012750535E-3</v>
      </c>
      <c r="Z15" s="8">
        <v>1.9266935454397949E-2</v>
      </c>
      <c r="AA15" s="8">
        <v>1.5042741157136552E-2</v>
      </c>
      <c r="AB15" s="8">
        <v>1.8553500009344859E-2</v>
      </c>
      <c r="AC15" s="8">
        <v>2.5139757564350829E-2</v>
      </c>
      <c r="AD15" s="8">
        <v>2.1380086139573429E-2</v>
      </c>
      <c r="AE15" s="8">
        <v>2.1348489164696893E-2</v>
      </c>
      <c r="AF15" s="8">
        <v>1.1004446356339681E-2</v>
      </c>
      <c r="AG15" s="8">
        <v>9.88392153833062E-3</v>
      </c>
      <c r="AH15" s="8">
        <v>1.0149530541245344E-2</v>
      </c>
      <c r="AI15" s="8">
        <v>1.0521645822427761E-2</v>
      </c>
      <c r="AJ15" s="8">
        <v>1.0952142955886091E-2</v>
      </c>
      <c r="AK15" s="8">
        <v>1.1438567755976514E-2</v>
      </c>
      <c r="AL15" s="8">
        <v>1.169944396132494E-2</v>
      </c>
      <c r="AM15" s="8">
        <v>1.1843408552071777E-2</v>
      </c>
      <c r="AN15" s="8">
        <v>1.1945217063393354E-2</v>
      </c>
      <c r="AO15" s="8">
        <v>1.2036788491035511E-2</v>
      </c>
      <c r="AP15" s="8">
        <v>1.2136190619251863E-2</v>
      </c>
      <c r="AQ15" s="8">
        <v>1.2256926651190714E-2</v>
      </c>
      <c r="AR15" s="8">
        <v>1.2409814339200187E-2</v>
      </c>
      <c r="AS15" s="8">
        <v>1.2621112287322767E-2</v>
      </c>
      <c r="AT15" s="8">
        <v>1.2884527211674435E-2</v>
      </c>
      <c r="AU15" s="8">
        <v>1.3185949077527459E-2</v>
      </c>
      <c r="AV15" s="8">
        <v>1.3509104561954866E-2</v>
      </c>
      <c r="AW15" s="8">
        <v>1.3828882896937511E-2</v>
      </c>
      <c r="AX15" s="8">
        <v>1.4136049399617656E-2</v>
      </c>
      <c r="AY15" s="8">
        <v>1.4402659198325285E-2</v>
      </c>
      <c r="AZ15" s="8">
        <v>1.4608597379801136E-2</v>
      </c>
      <c r="BA15" s="8">
        <v>1.4753950659582182E-2</v>
      </c>
      <c r="BB15" s="8">
        <v>1.4960221707481791E-2</v>
      </c>
      <c r="BC15" s="8">
        <v>1.513564895418984E-2</v>
      </c>
      <c r="BD15" s="8">
        <v>1.5287699318008663E-2</v>
      </c>
      <c r="BE15" s="8">
        <v>1.5411832906445877E-2</v>
      </c>
      <c r="BF15" s="8">
        <v>1.5508667461234582E-2</v>
      </c>
      <c r="BG15" s="8">
        <v>1.5474522854724393E-2</v>
      </c>
      <c r="BH15" s="8">
        <v>1.5428949121339075E-2</v>
      </c>
      <c r="BI15" s="8">
        <v>1.5363397987218308E-2</v>
      </c>
      <c r="BJ15" s="8">
        <v>1.5262322731843803E-2</v>
      </c>
      <c r="BK15" s="8">
        <v>1.5123316478141025E-2</v>
      </c>
      <c r="BL15" s="8">
        <v>1.4961145856469127E-2</v>
      </c>
      <c r="BM15" s="8">
        <v>1.4795487081600722E-2</v>
      </c>
      <c r="BN15" s="8">
        <v>1.4649636387392695E-2</v>
      </c>
      <c r="BO15" s="8">
        <v>1.4545378708179513E-2</v>
      </c>
      <c r="BP15" s="8">
        <v>1.4487589733750861E-2</v>
      </c>
      <c r="BQ15" s="8">
        <v>1.4482037282071536E-2</v>
      </c>
      <c r="BR15" s="8">
        <v>1.4504362294079476E-2</v>
      </c>
      <c r="BS15" s="8">
        <v>1.4532623048849169E-2</v>
      </c>
      <c r="BT15" s="8">
        <v>1.454561640097074E-2</v>
      </c>
      <c r="BV15" s="9">
        <f t="shared" si="0"/>
        <v>5.2010420264049451E-2</v>
      </c>
      <c r="BW15" s="10">
        <f t="shared" si="1"/>
        <v>-5.5648443467421482E-2</v>
      </c>
      <c r="BX15" s="10">
        <f t="shared" si="2"/>
        <v>1.430283666393091E-2</v>
      </c>
      <c r="BY15" s="41">
        <f t="shared" si="3"/>
        <v>1.2579098708881024E-2</v>
      </c>
      <c r="BZ15" s="13">
        <f t="shared" si="4"/>
        <v>1.5508667461234582E-2</v>
      </c>
      <c r="CA15" s="14">
        <f t="shared" si="5"/>
        <v>9.88392153833062E-3</v>
      </c>
      <c r="CB15" s="51">
        <f t="shared" si="6"/>
        <v>1.3577300820351435E-2</v>
      </c>
      <c r="CC15" s="15">
        <f t="shared" si="7"/>
        <v>1.6902310792511861E-3</v>
      </c>
    </row>
    <row r="16" spans="1:81" x14ac:dyDescent="0.2">
      <c r="A16" s="2" t="s">
        <v>416</v>
      </c>
      <c r="B16" s="3">
        <v>0</v>
      </c>
      <c r="C16" s="8">
        <v>1.3936560287128197E-2</v>
      </c>
      <c r="D16" s="8">
        <v>1.9570115660380916E-2</v>
      </c>
      <c r="E16" s="8">
        <v>1.0659428264481186E-4</v>
      </c>
      <c r="F16" s="8">
        <v>5.3324486450455844E-2</v>
      </c>
      <c r="G16" s="8">
        <v>3.027634072997043E-2</v>
      </c>
      <c r="H16" s="8">
        <v>2.9000683345464129E-2</v>
      </c>
      <c r="I16" s="8">
        <v>3.2609470088547976E-2</v>
      </c>
      <c r="J16" s="8">
        <v>2.2181604441399605E-2</v>
      </c>
      <c r="K16" s="8">
        <v>2.9479415416943988E-2</v>
      </c>
      <c r="L16" s="8">
        <v>3.7469620689294381E-2</v>
      </c>
      <c r="M16" s="8">
        <v>8.2308918697502342E-3</v>
      </c>
      <c r="N16" s="8">
        <v>4.6640406428519743E-3</v>
      </c>
      <c r="O16" s="8">
        <v>3.9001477417854868E-3</v>
      </c>
      <c r="P16" s="8">
        <v>2.6682520920111363E-2</v>
      </c>
      <c r="Q16" s="8">
        <v>2.3366060475920936E-2</v>
      </c>
      <c r="R16" s="8">
        <v>3.9129801518896334E-2</v>
      </c>
      <c r="S16" s="8">
        <v>9.0925299584643238E-3</v>
      </c>
      <c r="T16" s="8">
        <v>-5.1197200226267281E-3</v>
      </c>
      <c r="U16" s="8">
        <v>-4.9065764268433121E-2</v>
      </c>
      <c r="V16" s="8">
        <v>1.8709363851255212E-2</v>
      </c>
      <c r="W16" s="8">
        <v>1.3368306252327766E-2</v>
      </c>
      <c r="X16" s="8">
        <v>2.2646847587164398E-3</v>
      </c>
      <c r="Y16" s="8">
        <v>9.3334928151600494E-3</v>
      </c>
      <c r="Z16" s="8">
        <v>1.619428836757475E-2</v>
      </c>
      <c r="AA16" s="8">
        <v>1.6065551350870733E-2</v>
      </c>
      <c r="AB16" s="8">
        <v>1.9640771294677561E-2</v>
      </c>
      <c r="AC16" s="8">
        <v>2.2401389220747747E-2</v>
      </c>
      <c r="AD16" s="8">
        <v>1.662159770081173E-2</v>
      </c>
      <c r="AE16" s="8">
        <v>1.948860414320075E-2</v>
      </c>
      <c r="AF16" s="8">
        <v>1.3493126811745748E-2</v>
      </c>
      <c r="AG16" s="8">
        <v>1.4157195053563498E-2</v>
      </c>
      <c r="AH16" s="8">
        <v>1.6117935732764099E-2</v>
      </c>
      <c r="AI16" s="8">
        <v>1.7708349403994683E-2</v>
      </c>
      <c r="AJ16" s="8">
        <v>1.8656726702433568E-2</v>
      </c>
      <c r="AK16" s="8">
        <v>1.9211314994742379E-2</v>
      </c>
      <c r="AL16" s="8">
        <v>1.9477382025350209E-2</v>
      </c>
      <c r="AM16" s="8">
        <v>1.9464294898210888E-2</v>
      </c>
      <c r="AN16" s="8">
        <v>1.9398231444777814E-2</v>
      </c>
      <c r="AO16" s="8">
        <v>1.9331980033131968E-2</v>
      </c>
      <c r="AP16" s="8">
        <v>1.9295970698221865E-2</v>
      </c>
      <c r="AQ16" s="8">
        <v>1.9296353830195123E-2</v>
      </c>
      <c r="AR16" s="8">
        <v>1.9342443859710734E-2</v>
      </c>
      <c r="AS16" s="8">
        <v>1.9444278420178929E-2</v>
      </c>
      <c r="AT16" s="8">
        <v>1.9594237876159548E-2</v>
      </c>
      <c r="AU16" s="8">
        <v>1.9755856414630957E-2</v>
      </c>
      <c r="AV16" s="8">
        <v>1.9907167768377532E-2</v>
      </c>
      <c r="AW16" s="8">
        <v>2.0053231590160259E-2</v>
      </c>
      <c r="AX16" s="8">
        <v>2.020048406859698E-2</v>
      </c>
      <c r="AY16" s="8">
        <v>2.0363241355138895E-2</v>
      </c>
      <c r="AZ16" s="8">
        <v>2.0553604444405238E-2</v>
      </c>
      <c r="BA16" s="8">
        <v>2.0780364529389361E-2</v>
      </c>
      <c r="BB16" s="8">
        <v>2.1042492587937778E-2</v>
      </c>
      <c r="BC16" s="8">
        <v>2.1310287307022335E-2</v>
      </c>
      <c r="BD16" s="8">
        <v>2.1545241680455796E-2</v>
      </c>
      <c r="BE16" s="8">
        <v>2.17089627449083E-2</v>
      </c>
      <c r="BF16" s="8">
        <v>2.1780021007616668E-2</v>
      </c>
      <c r="BG16" s="8">
        <v>2.1871428237948631E-2</v>
      </c>
      <c r="BH16" s="8">
        <v>2.187256949211025E-2</v>
      </c>
      <c r="BI16" s="8">
        <v>2.1799686988067446E-2</v>
      </c>
      <c r="BJ16" s="8">
        <v>2.1675038608669039E-2</v>
      </c>
      <c r="BK16" s="8">
        <v>2.1530803634683959E-2</v>
      </c>
      <c r="BL16" s="8">
        <v>2.1284077916561728E-2</v>
      </c>
      <c r="BM16" s="8">
        <v>2.1055355552388244E-2</v>
      </c>
      <c r="BN16" s="8">
        <v>2.0849059900419631E-2</v>
      </c>
      <c r="BO16" s="8">
        <v>2.0672807592899689E-2</v>
      </c>
      <c r="BP16" s="8">
        <v>2.0533937921088707E-2</v>
      </c>
      <c r="BQ16" s="8">
        <v>2.0432267593888165E-2</v>
      </c>
      <c r="BR16" s="8">
        <v>2.0357142547958507E-2</v>
      </c>
      <c r="BS16" s="8">
        <v>2.0310907311027249E-2</v>
      </c>
      <c r="BT16" s="8">
        <v>2.0286274325883591E-2</v>
      </c>
      <c r="BV16" s="9">
        <f t="shared" si="0"/>
        <v>5.3324486450455844E-2</v>
      </c>
      <c r="BW16" s="10">
        <f t="shared" si="1"/>
        <v>-4.9065764268433121E-2</v>
      </c>
      <c r="BX16" s="10">
        <f t="shared" si="2"/>
        <v>1.8316134998474787E-2</v>
      </c>
      <c r="BY16" s="41">
        <f t="shared" si="3"/>
        <v>1.1783014611427257E-2</v>
      </c>
      <c r="BZ16" s="13">
        <f t="shared" si="4"/>
        <v>2.187256949211025E-2</v>
      </c>
      <c r="CA16" s="14">
        <f t="shared" si="5"/>
        <v>1.3493126811745748E-2</v>
      </c>
      <c r="CB16" s="51">
        <f t="shared" si="6"/>
        <v>1.9939564266034535E-2</v>
      </c>
      <c r="CC16" s="15">
        <f t="shared" si="7"/>
        <v>1.8363807453861808E-3</v>
      </c>
    </row>
    <row r="17" spans="1:81" x14ac:dyDescent="0.2">
      <c r="A17" s="2" t="s">
        <v>392</v>
      </c>
      <c r="B17" s="3">
        <v>0</v>
      </c>
      <c r="C17" s="8">
        <v>2.5430028652167591E-2</v>
      </c>
      <c r="D17" s="8">
        <v>9.3066687790905878E-3</v>
      </c>
      <c r="E17" s="8">
        <v>-1.0314893212196474E-2</v>
      </c>
      <c r="F17" s="8">
        <v>2.3822283315270809E-2</v>
      </c>
      <c r="G17" s="8">
        <v>2.7582176154126614E-2</v>
      </c>
      <c r="H17" s="8">
        <v>2.6746428320076898E-2</v>
      </c>
      <c r="I17" s="8">
        <v>3.6898932349221036E-2</v>
      </c>
      <c r="J17" s="8">
        <v>4.3057083324514966E-2</v>
      </c>
      <c r="K17" s="8">
        <v>4.4849068681201976E-2</v>
      </c>
      <c r="L17" s="8">
        <v>5.289099595058544E-2</v>
      </c>
      <c r="M17" s="8">
        <v>4.0010738354012476E-2</v>
      </c>
      <c r="N17" s="8">
        <v>2.8798760971951998E-2</v>
      </c>
      <c r="O17" s="8">
        <v>3.1875714756442353E-2</v>
      </c>
      <c r="P17" s="8">
        <v>3.1666421425140534E-2</v>
      </c>
      <c r="Q17" s="8">
        <v>3.7231067093000281E-2</v>
      </c>
      <c r="R17" s="8">
        <v>4.174123186419898E-2</v>
      </c>
      <c r="S17" s="8">
        <v>3.7689924077175085E-2</v>
      </c>
      <c r="T17" s="8">
        <v>1.1175966439623375E-2</v>
      </c>
      <c r="U17" s="8">
        <v>-3.5736654181956817E-2</v>
      </c>
      <c r="V17" s="8">
        <v>1.4063877762349186E-4</v>
      </c>
      <c r="W17" s="8">
        <v>-9.9876495811517252E-3</v>
      </c>
      <c r="X17" s="8">
        <v>-2.9277505071771071E-2</v>
      </c>
      <c r="Y17" s="8">
        <v>-1.7057050003463359E-2</v>
      </c>
      <c r="Z17" s="8">
        <v>1.3799972382426251E-2</v>
      </c>
      <c r="AA17" s="8">
        <v>3.4322533279239842E-2</v>
      </c>
      <c r="AB17" s="8">
        <v>3.2744627396771531E-2</v>
      </c>
      <c r="AC17" s="8">
        <v>3.0518100509149271E-2</v>
      </c>
      <c r="AD17" s="8">
        <v>2.806275491128396E-2</v>
      </c>
      <c r="AE17" s="8">
        <v>2.363255911814699E-2</v>
      </c>
      <c r="AF17" s="8">
        <v>1.248268208058656E-2</v>
      </c>
      <c r="AG17" s="8">
        <v>1.0142677006343082E-2</v>
      </c>
      <c r="AH17" s="8">
        <v>1.0202498484044531E-2</v>
      </c>
      <c r="AI17" s="8">
        <v>1.0953536862233104E-2</v>
      </c>
      <c r="AJ17" s="8">
        <v>1.1807245542348799E-2</v>
      </c>
      <c r="AK17" s="8">
        <v>1.2525057565063724E-2</v>
      </c>
      <c r="AL17" s="8">
        <v>1.3059488193031932E-2</v>
      </c>
      <c r="AM17" s="8">
        <v>1.343697343780037E-2</v>
      </c>
      <c r="AN17" s="8">
        <v>1.3668966787084402E-2</v>
      </c>
      <c r="AO17" s="8">
        <v>1.3762550591214229E-2</v>
      </c>
      <c r="AP17" s="8">
        <v>1.3737725743322216E-2</v>
      </c>
      <c r="AQ17" s="8">
        <v>1.3619823969450717E-2</v>
      </c>
      <c r="AR17" s="8">
        <v>1.3425331091166504E-2</v>
      </c>
      <c r="AS17" s="8">
        <v>1.3161961832422797E-2</v>
      </c>
      <c r="AT17" s="8">
        <v>1.2849111163879323E-2</v>
      </c>
      <c r="AU17" s="8">
        <v>1.2515418362874842E-2</v>
      </c>
      <c r="AV17" s="8">
        <v>1.2195115904670262E-2</v>
      </c>
      <c r="AW17" s="8">
        <v>1.1829716738289919E-2</v>
      </c>
      <c r="AX17" s="8">
        <v>1.1540366350232034E-2</v>
      </c>
      <c r="AY17" s="8">
        <v>1.1358453416365988E-2</v>
      </c>
      <c r="AZ17" s="8">
        <v>1.1304236722679883E-2</v>
      </c>
      <c r="BA17" s="8">
        <v>1.1380024500743602E-2</v>
      </c>
      <c r="BB17" s="8">
        <v>1.1574915864639435E-2</v>
      </c>
      <c r="BC17" s="8">
        <v>1.1889320239149459E-2</v>
      </c>
      <c r="BD17" s="8">
        <v>1.2330891502528196E-2</v>
      </c>
      <c r="BE17" s="8">
        <v>1.2896862604322434E-2</v>
      </c>
      <c r="BF17" s="8">
        <v>1.3567976753709576E-2</v>
      </c>
      <c r="BG17" s="8">
        <v>1.4287907445429404E-2</v>
      </c>
      <c r="BH17" s="8">
        <v>1.5023089687463909E-2</v>
      </c>
      <c r="BI17" s="8">
        <v>1.5766415587389115E-2</v>
      </c>
      <c r="BJ17" s="8">
        <v>1.6525615806568306E-2</v>
      </c>
      <c r="BK17" s="8">
        <v>1.7301018243616628E-2</v>
      </c>
      <c r="BL17" s="8">
        <v>1.8056411254582461E-2</v>
      </c>
      <c r="BM17" s="8">
        <v>1.8779021882326496E-2</v>
      </c>
      <c r="BN17" s="8">
        <v>1.947395807887764E-2</v>
      </c>
      <c r="BO17" s="8">
        <v>2.0152073322587505E-2</v>
      </c>
      <c r="BP17" s="8">
        <v>2.0811686338635171E-2</v>
      </c>
      <c r="BQ17" s="8">
        <v>2.1408184246904272E-2</v>
      </c>
      <c r="BR17" s="8">
        <v>2.1919188524115452E-2</v>
      </c>
      <c r="BS17" s="8">
        <v>2.2346878900259437E-2</v>
      </c>
      <c r="BT17" s="8">
        <v>2.2716771908208866E-2</v>
      </c>
      <c r="BV17" s="9">
        <f t="shared" si="0"/>
        <v>5.289099595058544E-2</v>
      </c>
      <c r="BW17" s="10">
        <f t="shared" si="1"/>
        <v>-3.5736654181956817E-2</v>
      </c>
      <c r="BX17" s="10">
        <f t="shared" si="2"/>
        <v>1.7033916554493881E-2</v>
      </c>
      <c r="BY17" s="41">
        <f t="shared" si="3"/>
        <v>1.5079185626423653E-2</v>
      </c>
      <c r="BZ17" s="13">
        <f t="shared" si="4"/>
        <v>2.2716771908208866E-2</v>
      </c>
      <c r="CA17" s="14">
        <f t="shared" si="5"/>
        <v>1.0142677006343082E-2</v>
      </c>
      <c r="CB17" s="51">
        <f t="shared" si="6"/>
        <v>1.458017440334543E-2</v>
      </c>
      <c r="CC17" s="15">
        <f t="shared" si="7"/>
        <v>3.6336536198334577E-3</v>
      </c>
    </row>
    <row r="18" spans="1:81" x14ac:dyDescent="0.2">
      <c r="A18" s="2" t="s">
        <v>390</v>
      </c>
      <c r="B18" s="3"/>
      <c r="C18" s="8"/>
      <c r="D18" s="8"/>
      <c r="E18" s="8"/>
      <c r="F18" s="8"/>
      <c r="G18" s="8">
        <v>0</v>
      </c>
      <c r="H18" s="8">
        <v>5.3131181937675409E-2</v>
      </c>
      <c r="I18" s="8">
        <v>0.1171028683187203</v>
      </c>
      <c r="J18" s="8">
        <v>4.2776109432041576E-2</v>
      </c>
      <c r="K18" s="8">
        <v>-4.0136619470978463E-3</v>
      </c>
      <c r="L18" s="8">
        <v>9.7919421957797681E-2</v>
      </c>
      <c r="M18" s="8">
        <v>6.4436753748723152E-2</v>
      </c>
      <c r="N18" s="8">
        <v>6.1350917328131249E-2</v>
      </c>
      <c r="O18" s="8">
        <v>7.4758988310138941E-2</v>
      </c>
      <c r="P18" s="8">
        <v>6.4044808931987829E-2</v>
      </c>
      <c r="Q18" s="8">
        <v>9.1406938563676654E-2</v>
      </c>
      <c r="R18" s="8">
        <v>0.10459377391803759</v>
      </c>
      <c r="S18" s="8">
        <v>7.207899409274332E-2</v>
      </c>
      <c r="T18" s="8">
        <v>-5.0085817492211748E-2</v>
      </c>
      <c r="U18" s="8">
        <v>-0.14213146921911834</v>
      </c>
      <c r="V18" s="8">
        <v>1.6499127758626608E-2</v>
      </c>
      <c r="W18" s="8">
        <v>7.5470501722921135E-2</v>
      </c>
      <c r="X18" s="8">
        <v>4.3253873140733923E-2</v>
      </c>
      <c r="Y18" s="8">
        <v>2.0208409140203054E-2</v>
      </c>
      <c r="Z18" s="8">
        <v>2.7570695277790547E-2</v>
      </c>
      <c r="AA18" s="8">
        <v>1.7500189039099112E-2</v>
      </c>
      <c r="AB18" s="8">
        <v>2.2020310244799335E-2</v>
      </c>
      <c r="AC18" s="8">
        <v>4.7598612540012297E-2</v>
      </c>
      <c r="AD18" s="8">
        <v>3.7020074481556975E-2</v>
      </c>
      <c r="AE18" s="8">
        <v>3.1888252443937004E-2</v>
      </c>
      <c r="AF18" s="8">
        <v>2.8479146787639742E-2</v>
      </c>
      <c r="AG18" s="8">
        <v>2.6054177333114881E-2</v>
      </c>
      <c r="AH18" s="8">
        <v>2.4136946834083073E-2</v>
      </c>
      <c r="AI18" s="8">
        <v>2.3025259251050478E-2</v>
      </c>
      <c r="AJ18" s="8">
        <v>2.2694302682350287E-2</v>
      </c>
      <c r="AK18" s="8">
        <v>2.2582743025026497E-2</v>
      </c>
      <c r="AL18" s="8">
        <v>2.2391479242570123E-2</v>
      </c>
      <c r="AM18" s="8">
        <v>2.2214037015023669E-2</v>
      </c>
      <c r="AN18" s="8">
        <v>2.1925111007239817E-2</v>
      </c>
      <c r="AO18" s="8">
        <v>2.1515535321970702E-2</v>
      </c>
      <c r="AP18" s="8">
        <v>2.1001620058309189E-2</v>
      </c>
      <c r="AQ18" s="8">
        <v>2.0429352102531384E-2</v>
      </c>
      <c r="AR18" s="8">
        <v>1.9726114145491858E-2</v>
      </c>
      <c r="AS18" s="8">
        <v>1.9047269232531638E-2</v>
      </c>
      <c r="AT18" s="8">
        <v>1.8411631895931535E-2</v>
      </c>
      <c r="AU18" s="8">
        <v>1.7829748270560719E-2</v>
      </c>
      <c r="AV18" s="8">
        <v>1.7302688428470825E-2</v>
      </c>
      <c r="AW18" s="8">
        <v>1.6815116179296652E-2</v>
      </c>
      <c r="AX18" s="8">
        <v>1.6373816864156288E-2</v>
      </c>
      <c r="AY18" s="8">
        <v>1.5966144293191542E-2</v>
      </c>
      <c r="AZ18" s="8">
        <v>1.557310064185935E-2</v>
      </c>
      <c r="BA18" s="8">
        <v>1.5177491806913856E-2</v>
      </c>
      <c r="BB18" s="8">
        <v>1.4754613064744238E-2</v>
      </c>
      <c r="BC18" s="8">
        <v>1.4294673561566551E-2</v>
      </c>
      <c r="BD18" s="8">
        <v>1.3798450617606983E-2</v>
      </c>
      <c r="BE18" s="8">
        <v>1.3285263404512637E-2</v>
      </c>
      <c r="BF18" s="8">
        <v>1.2781959169712254E-2</v>
      </c>
      <c r="BG18" s="8">
        <v>1.2311939763574031E-2</v>
      </c>
      <c r="BH18" s="8">
        <v>1.1902745646340307E-2</v>
      </c>
      <c r="BI18" s="8">
        <v>1.1576667302725774E-2</v>
      </c>
      <c r="BJ18" s="8">
        <v>1.1346637842544194E-2</v>
      </c>
      <c r="BK18" s="8">
        <v>1.1217595655156121E-2</v>
      </c>
      <c r="BL18" s="8">
        <v>1.1180361369887093E-2</v>
      </c>
      <c r="BM18" s="8">
        <v>1.1220428911019154E-2</v>
      </c>
      <c r="BN18" s="8">
        <v>1.1330596791333525E-2</v>
      </c>
      <c r="BO18" s="8">
        <v>1.1485900773512192E-2</v>
      </c>
      <c r="BP18" s="8">
        <v>1.1663585766914952E-2</v>
      </c>
      <c r="BQ18" s="8">
        <v>1.172741138568556E-2</v>
      </c>
      <c r="BR18" s="8">
        <v>1.1761615119087132E-2</v>
      </c>
      <c r="BS18" s="8">
        <v>1.1755446356465749E-2</v>
      </c>
      <c r="BT18" s="8">
        <v>1.1701573812010979E-2</v>
      </c>
      <c r="BV18" s="9">
        <f t="shared" si="0"/>
        <v>0.1171028683187203</v>
      </c>
      <c r="BW18" s="10">
        <f t="shared" si="1"/>
        <v>-0.14213146921911834</v>
      </c>
      <c r="BX18" s="10">
        <f t="shared" si="2"/>
        <v>2.5245002309161203E-2</v>
      </c>
      <c r="BY18" s="41">
        <f t="shared" si="3"/>
        <v>3.4509771745579378E-2</v>
      </c>
      <c r="BZ18" s="13">
        <f t="shared" si="4"/>
        <v>2.8479146787639742E-2</v>
      </c>
      <c r="CA18" s="14">
        <f t="shared" si="5"/>
        <v>1.1180361369887093E-2</v>
      </c>
      <c r="CB18" s="51">
        <f t="shared" si="6"/>
        <v>1.657976338374911E-2</v>
      </c>
      <c r="CC18" s="15">
        <f t="shared" si="7"/>
        <v>4.9329247947871311E-3</v>
      </c>
    </row>
    <row r="19" spans="1:81" x14ac:dyDescent="0.2">
      <c r="A19" s="2" t="s">
        <v>382</v>
      </c>
      <c r="B19" s="3">
        <v>0</v>
      </c>
      <c r="C19" s="8">
        <v>-5.9159639890956184E-2</v>
      </c>
      <c r="D19" s="8">
        <v>-3.3246573842437122E-2</v>
      </c>
      <c r="E19" s="8">
        <v>-7.3449970376009421E-3</v>
      </c>
      <c r="F19" s="8">
        <v>3.9401732658057131E-2</v>
      </c>
      <c r="G19" s="8">
        <v>4.2062862064887296E-2</v>
      </c>
      <c r="H19" s="8">
        <v>3.6580523342976567E-2</v>
      </c>
      <c r="I19" s="8">
        <v>6.2526873734493948E-2</v>
      </c>
      <c r="J19" s="8">
        <v>5.427816733008739E-2</v>
      </c>
      <c r="K19" s="8">
        <v>4.4441963039474119E-2</v>
      </c>
      <c r="L19" s="8">
        <v>5.6349227561874882E-2</v>
      </c>
      <c r="M19" s="8">
        <v>2.5814572803931846E-2</v>
      </c>
      <c r="N19" s="8">
        <v>1.6803354504532519E-2</v>
      </c>
      <c r="O19" s="8">
        <v>1.9939961793867367E-2</v>
      </c>
      <c r="P19" s="8">
        <v>3.9260805194342829E-2</v>
      </c>
      <c r="Q19" s="8">
        <v>2.7805430640896578E-2</v>
      </c>
      <c r="R19" s="8">
        <v>4.0546407935605489E-2</v>
      </c>
      <c r="S19" s="8">
        <v>5.185363505055296E-2</v>
      </c>
      <c r="T19" s="8">
        <v>7.2066848740999223E-3</v>
      </c>
      <c r="U19" s="8">
        <v>-8.26903655827117E-2</v>
      </c>
      <c r="V19" s="8">
        <v>2.992337502201825E-2</v>
      </c>
      <c r="W19" s="8">
        <v>2.5708177445218139E-2</v>
      </c>
      <c r="X19" s="8">
        <v>-1.4261893595955422E-2</v>
      </c>
      <c r="Y19" s="8">
        <v>-7.5856491148328375E-3</v>
      </c>
      <c r="Z19" s="8">
        <v>-6.3173145553914178E-3</v>
      </c>
      <c r="AA19" s="8">
        <v>1.35082979544765E-3</v>
      </c>
      <c r="AB19" s="8">
        <v>2.1353932463972436E-2</v>
      </c>
      <c r="AC19" s="8">
        <v>2.6342685528293108E-2</v>
      </c>
      <c r="AD19" s="8">
        <v>2.9445444685369582E-2</v>
      </c>
      <c r="AE19" s="8">
        <v>2.536924584372735E-2</v>
      </c>
      <c r="AF19" s="8">
        <v>1.0614126358313047E-2</v>
      </c>
      <c r="AG19" s="8">
        <v>8.3432509044265579E-3</v>
      </c>
      <c r="AH19" s="8">
        <v>9.2772042116917586E-3</v>
      </c>
      <c r="AI19" s="8">
        <v>1.0742257351151752E-2</v>
      </c>
      <c r="AJ19" s="8">
        <v>1.2075678382785338E-2</v>
      </c>
      <c r="AK19" s="8">
        <v>1.3043744497183152E-2</v>
      </c>
      <c r="AL19" s="8">
        <v>1.367425371762776E-2</v>
      </c>
      <c r="AM19" s="8">
        <v>1.4051848727069993E-2</v>
      </c>
      <c r="AN19" s="8">
        <v>1.4276706344933388E-2</v>
      </c>
      <c r="AO19" s="8">
        <v>1.4441237892022007E-2</v>
      </c>
      <c r="AP19" s="8">
        <v>1.4595555184845344E-2</v>
      </c>
      <c r="AQ19" s="8">
        <v>1.4762004261974049E-2</v>
      </c>
      <c r="AR19" s="8">
        <v>1.4955327924650819E-2</v>
      </c>
      <c r="AS19" s="8">
        <v>1.5168429917655768E-2</v>
      </c>
      <c r="AT19" s="8">
        <v>1.5371689997699445E-2</v>
      </c>
      <c r="AU19" s="8">
        <v>1.5543372735498995E-2</v>
      </c>
      <c r="AV19" s="8">
        <v>1.5683909977435073E-2</v>
      </c>
      <c r="AW19" s="8">
        <v>1.5806669122809369E-2</v>
      </c>
      <c r="AX19" s="8">
        <v>1.590902403256278E-2</v>
      </c>
      <c r="AY19" s="8">
        <v>1.5956948773270474E-2</v>
      </c>
      <c r="AZ19" s="8">
        <v>1.5939375937346956E-2</v>
      </c>
      <c r="BA19" s="8">
        <v>1.5887694631519622E-2</v>
      </c>
      <c r="BB19" s="8">
        <v>1.584318955487829E-2</v>
      </c>
      <c r="BC19" s="8">
        <v>1.5831664340511198E-2</v>
      </c>
      <c r="BD19" s="8">
        <v>1.5858223183006004E-2</v>
      </c>
      <c r="BE19" s="8">
        <v>1.590206158716656E-2</v>
      </c>
      <c r="BF19" s="8">
        <v>1.59357562961846E-2</v>
      </c>
      <c r="BG19" s="8">
        <v>1.5932203893021413E-2</v>
      </c>
      <c r="BH19" s="8">
        <v>1.587375803623603E-2</v>
      </c>
      <c r="BI19" s="8">
        <v>1.5760631932618452E-2</v>
      </c>
      <c r="BJ19" s="8">
        <v>1.5611809207815242E-2</v>
      </c>
      <c r="BK19" s="8">
        <v>1.5448509244790465E-2</v>
      </c>
      <c r="BL19" s="8">
        <v>1.5290097478112941E-2</v>
      </c>
      <c r="BM19" s="8">
        <v>1.5142864329531713E-2</v>
      </c>
      <c r="BN19" s="8">
        <v>1.5014226121124574E-2</v>
      </c>
      <c r="BO19" s="8">
        <v>1.4913666836410489E-2</v>
      </c>
      <c r="BP19" s="8">
        <v>1.4841938757669926E-2</v>
      </c>
      <c r="BQ19" s="8">
        <v>1.4912603960078208E-2</v>
      </c>
      <c r="BR19" s="8">
        <v>1.499983552536599E-2</v>
      </c>
      <c r="BS19" s="8">
        <v>1.5103243057094762E-2</v>
      </c>
      <c r="BT19" s="8">
        <v>1.521144308010336E-2</v>
      </c>
      <c r="BV19" s="9">
        <f t="shared" si="0"/>
        <v>6.2526873734493948E-2</v>
      </c>
      <c r="BW19" s="10">
        <f t="shared" si="1"/>
        <v>-8.26903655827117E-2</v>
      </c>
      <c r="BX19" s="10">
        <f t="shared" si="2"/>
        <v>1.568038728169064E-2</v>
      </c>
      <c r="BY19" s="41">
        <f t="shared" si="3"/>
        <v>2.1439179937797044E-2</v>
      </c>
      <c r="BZ19" s="13">
        <f t="shared" si="4"/>
        <v>1.5956948773270474E-2</v>
      </c>
      <c r="CA19" s="14">
        <f t="shared" si="5"/>
        <v>8.3432509044265579E-3</v>
      </c>
      <c r="CB19" s="51">
        <f t="shared" si="6"/>
        <v>1.4623122861126674E-2</v>
      </c>
      <c r="CC19" s="15">
        <f t="shared" si="7"/>
        <v>1.8473237565913654E-3</v>
      </c>
    </row>
    <row r="20" spans="1:81" x14ac:dyDescent="0.2">
      <c r="A20" s="2" t="s">
        <v>378</v>
      </c>
      <c r="B20" s="3">
        <v>0</v>
      </c>
      <c r="C20" s="8">
        <v>1.0205490812214002E-2</v>
      </c>
      <c r="D20" s="8">
        <v>1.4619820772894254E-2</v>
      </c>
      <c r="E20" s="8">
        <v>-5.5336000492911541E-3</v>
      </c>
      <c r="F20" s="8">
        <v>2.317259484587586E-2</v>
      </c>
      <c r="G20" s="8">
        <v>2.1746160602593934E-2</v>
      </c>
      <c r="H20" s="8">
        <v>1.3675488645216838E-2</v>
      </c>
      <c r="I20" s="8">
        <v>2.3416981471494625E-2</v>
      </c>
      <c r="J20" s="8">
        <v>3.5581357829308047E-2</v>
      </c>
      <c r="K20" s="8">
        <v>3.2974893447031306E-2</v>
      </c>
      <c r="L20" s="8">
        <v>4.025830288618848E-2</v>
      </c>
      <c r="M20" s="8">
        <v>1.9707240241717328E-2</v>
      </c>
      <c r="N20" s="8">
        <v>1.0733123033974223E-2</v>
      </c>
      <c r="O20" s="8">
        <v>8.5479722580894535E-3</v>
      </c>
      <c r="P20" s="8">
        <v>2.5898187343972534E-2</v>
      </c>
      <c r="Q20" s="8">
        <v>1.6547991874392043E-2</v>
      </c>
      <c r="R20" s="8">
        <v>2.5301818639772877E-2</v>
      </c>
      <c r="S20" s="8">
        <v>2.3553195301435847E-2</v>
      </c>
      <c r="T20" s="8">
        <v>7.3538673010919986E-4</v>
      </c>
      <c r="U20" s="8">
        <v>-2.8821535407648202E-2</v>
      </c>
      <c r="V20" s="8">
        <v>1.8937785977557686E-2</v>
      </c>
      <c r="W20" s="8">
        <v>2.1097502780335065E-2</v>
      </c>
      <c r="X20" s="8">
        <v>2.2911012880599824E-3</v>
      </c>
      <c r="Y20" s="8">
        <v>6.0380670748503285E-3</v>
      </c>
      <c r="Z20" s="8">
        <v>9.909021805679652E-3</v>
      </c>
      <c r="AA20" s="8">
        <v>9.7934971987632125E-3</v>
      </c>
      <c r="AB20" s="8">
        <v>1.1084261737833945E-2</v>
      </c>
      <c r="AC20" s="8">
        <v>2.3192825773265868E-2</v>
      </c>
      <c r="AD20" s="8">
        <v>1.8964677606948088E-2</v>
      </c>
      <c r="AE20" s="8">
        <v>1.9205877618644784E-2</v>
      </c>
      <c r="AF20" s="8">
        <v>1.4971949089341186E-2</v>
      </c>
      <c r="AG20" s="8">
        <v>1.3517547877754721E-2</v>
      </c>
      <c r="AH20" s="8">
        <v>1.3179131827724788E-2</v>
      </c>
      <c r="AI20" s="8">
        <v>1.3630901113084404E-2</v>
      </c>
      <c r="AJ20" s="8">
        <v>1.4460241229609316E-2</v>
      </c>
      <c r="AK20" s="8">
        <v>1.5179266344872655E-2</v>
      </c>
      <c r="AL20" s="8">
        <v>1.5715145515821982E-2</v>
      </c>
      <c r="AM20" s="8">
        <v>1.6005671492296036E-2</v>
      </c>
      <c r="AN20" s="8">
        <v>1.6191526107854459E-2</v>
      </c>
      <c r="AO20" s="8">
        <v>1.6314494489721998E-2</v>
      </c>
      <c r="AP20" s="8">
        <v>1.6413743921062096E-2</v>
      </c>
      <c r="AQ20" s="8">
        <v>1.6519718449998555E-2</v>
      </c>
      <c r="AR20" s="8">
        <v>1.6656988979435017E-2</v>
      </c>
      <c r="AS20" s="8">
        <v>1.6860501771365222E-2</v>
      </c>
      <c r="AT20" s="8">
        <v>1.7156665865433851E-2</v>
      </c>
      <c r="AU20" s="8">
        <v>1.7538091231585007E-2</v>
      </c>
      <c r="AV20" s="8">
        <v>1.7966766616470453E-2</v>
      </c>
      <c r="AW20" s="8">
        <v>1.8394096681195071E-2</v>
      </c>
      <c r="AX20" s="8">
        <v>1.8803103980971514E-2</v>
      </c>
      <c r="AY20" s="8">
        <v>1.9211291799346997E-2</v>
      </c>
      <c r="AZ20" s="8">
        <v>1.9630456498783477E-2</v>
      </c>
      <c r="BA20" s="8">
        <v>2.0071187733921692E-2</v>
      </c>
      <c r="BB20" s="8">
        <v>2.0536277893527188E-2</v>
      </c>
      <c r="BC20" s="8">
        <v>2.1008090842224547E-2</v>
      </c>
      <c r="BD20" s="8">
        <v>2.1471522061144777E-2</v>
      </c>
      <c r="BE20" s="8">
        <v>2.190497345268172E-2</v>
      </c>
      <c r="BF20" s="8">
        <v>2.2321122421953055E-2</v>
      </c>
      <c r="BG20" s="8">
        <v>2.2646552410714671E-2</v>
      </c>
      <c r="BH20" s="8">
        <v>2.29889666496228E-2</v>
      </c>
      <c r="BI20" s="8">
        <v>2.3337639006361544E-2</v>
      </c>
      <c r="BJ20" s="8">
        <v>2.3669125101653643E-2</v>
      </c>
      <c r="BK20" s="8">
        <v>2.3975107830452647E-2</v>
      </c>
      <c r="BL20" s="8">
        <v>2.435793177886536E-2</v>
      </c>
      <c r="BM20" s="8">
        <v>2.4707049695358085E-2</v>
      </c>
      <c r="BN20" s="8">
        <v>2.5011429840899879E-2</v>
      </c>
      <c r="BO20" s="8">
        <v>2.5257860578305813E-2</v>
      </c>
      <c r="BP20" s="8">
        <v>2.5462823783250599E-2</v>
      </c>
      <c r="BQ20" s="8">
        <v>2.555880773988739E-2</v>
      </c>
      <c r="BR20" s="8">
        <v>2.5667066988186216E-2</v>
      </c>
      <c r="BS20" s="8">
        <v>2.5789503768891109E-2</v>
      </c>
      <c r="BT20" s="8">
        <v>2.5922990395431444E-2</v>
      </c>
      <c r="BV20" s="9">
        <f t="shared" si="0"/>
        <v>4.025830288618848E-2</v>
      </c>
      <c r="BW20" s="10">
        <f t="shared" si="1"/>
        <v>-2.8821535407648202E-2</v>
      </c>
      <c r="BX20" s="10">
        <f t="shared" si="2"/>
        <v>1.7870687619694972E-2</v>
      </c>
      <c r="BY20" s="41">
        <f t="shared" si="3"/>
        <v>9.4662575455726084E-3</v>
      </c>
      <c r="BZ20" s="13">
        <f t="shared" si="4"/>
        <v>2.5922990395431444E-2</v>
      </c>
      <c r="CA20" s="14">
        <f t="shared" si="5"/>
        <v>1.3179131827724788E-2</v>
      </c>
      <c r="CB20" s="51">
        <f t="shared" si="6"/>
        <v>1.9902032459928366E-2</v>
      </c>
      <c r="CC20" s="15">
        <f t="shared" si="7"/>
        <v>4.0730343486134971E-3</v>
      </c>
    </row>
    <row r="21" spans="1:81" x14ac:dyDescent="0.2">
      <c r="A21" s="2" t="s">
        <v>370</v>
      </c>
      <c r="B21" s="3">
        <v>0</v>
      </c>
      <c r="C21" s="8">
        <v>-1.0865432576763756E-2</v>
      </c>
      <c r="D21" s="8">
        <v>3.7397645764398746E-3</v>
      </c>
      <c r="E21" s="8">
        <v>2.5269248808559075E-2</v>
      </c>
      <c r="F21" s="8">
        <v>3.8800385159700079E-2</v>
      </c>
      <c r="G21" s="8">
        <v>2.4697344548902933E-2</v>
      </c>
      <c r="H21" s="8">
        <v>2.5387349221120736E-2</v>
      </c>
      <c r="I21" s="8">
        <v>4.0381667586271597E-2</v>
      </c>
      <c r="J21" s="8">
        <v>3.1378084302057463E-2</v>
      </c>
      <c r="K21" s="8">
        <v>3.2166514523795042E-2</v>
      </c>
      <c r="L21" s="8">
        <v>3.6642024162502951E-2</v>
      </c>
      <c r="M21" s="8">
        <v>2.5441305753691079E-2</v>
      </c>
      <c r="N21" s="8">
        <v>2.457877621440141E-2</v>
      </c>
      <c r="O21" s="8">
        <v>3.3259093124290429E-2</v>
      </c>
      <c r="P21" s="8">
        <v>2.3644553371214849E-2</v>
      </c>
      <c r="Q21" s="8">
        <v>3.0960889338918385E-2</v>
      </c>
      <c r="R21" s="8">
        <v>2.4559399867297049E-2</v>
      </c>
      <c r="S21" s="8">
        <v>2.3567095987024445E-2</v>
      </c>
      <c r="T21" s="8">
        <v>-4.7254058415270306E-3</v>
      </c>
      <c r="U21" s="8">
        <v>-4.1877618315860898E-2</v>
      </c>
      <c r="V21" s="8">
        <v>1.6946078165209988E-2</v>
      </c>
      <c r="W21" s="8">
        <v>1.4525652970846625E-2</v>
      </c>
      <c r="X21" s="8">
        <v>1.4813885205254618E-2</v>
      </c>
      <c r="Y21" s="8">
        <v>2.052388507445202E-2</v>
      </c>
      <c r="Z21" s="8">
        <v>3.0542510121456035E-2</v>
      </c>
      <c r="AA21" s="8">
        <v>2.345939513742934E-2</v>
      </c>
      <c r="AB21" s="8">
        <v>1.9357909544843732E-2</v>
      </c>
      <c r="AC21" s="8">
        <v>1.7871509827824594E-2</v>
      </c>
      <c r="AD21" s="8">
        <v>1.39115165563235E-2</v>
      </c>
      <c r="AE21" s="8">
        <v>1.3122880809741666E-2</v>
      </c>
      <c r="AF21" s="8">
        <v>1.3526699169509326E-2</v>
      </c>
      <c r="AG21" s="8">
        <v>1.4892366729956308E-2</v>
      </c>
      <c r="AH21" s="8">
        <v>1.602450574536185E-2</v>
      </c>
      <c r="AI21" s="8">
        <v>1.6817274043064323E-2</v>
      </c>
      <c r="AJ21" s="8">
        <v>1.7410952326867957E-2</v>
      </c>
      <c r="AK21" s="8">
        <v>1.7951816656378572E-2</v>
      </c>
      <c r="AL21" s="8">
        <v>1.8478047347284532E-2</v>
      </c>
      <c r="AM21" s="8">
        <v>1.9028358550400526E-2</v>
      </c>
      <c r="AN21" s="8">
        <v>1.9569052265884235E-2</v>
      </c>
      <c r="AO21" s="8">
        <v>2.0045793866902084E-2</v>
      </c>
      <c r="AP21" s="8">
        <v>2.0423194312169102E-2</v>
      </c>
      <c r="AQ21" s="8">
        <v>2.0711091563111683E-2</v>
      </c>
      <c r="AR21" s="8">
        <v>2.0937811954435892E-2</v>
      </c>
      <c r="AS21" s="8">
        <v>2.1125737652121668E-2</v>
      </c>
      <c r="AT21" s="8">
        <v>2.1291480463741186E-2</v>
      </c>
      <c r="AU21" s="8">
        <v>2.1443837080267869E-2</v>
      </c>
      <c r="AV21" s="8">
        <v>2.1589104268586512E-2</v>
      </c>
      <c r="AW21" s="8">
        <v>2.1624377505942816E-2</v>
      </c>
      <c r="AX21" s="8">
        <v>2.1647770793915777E-2</v>
      </c>
      <c r="AY21" s="8">
        <v>2.1651079566538112E-2</v>
      </c>
      <c r="AZ21" s="8">
        <v>2.1634711573089493E-2</v>
      </c>
      <c r="BA21" s="8">
        <v>2.160564266455367E-2</v>
      </c>
      <c r="BB21" s="8">
        <v>2.1678080213910267E-2</v>
      </c>
      <c r="BC21" s="8">
        <v>2.1741541127532127E-2</v>
      </c>
      <c r="BD21" s="8">
        <v>2.1792372940212967E-2</v>
      </c>
      <c r="BE21" s="8">
        <v>2.1832645492600333E-2</v>
      </c>
      <c r="BF21" s="8">
        <v>2.1869219864488754E-2</v>
      </c>
      <c r="BG21" s="8">
        <v>2.1903631084289943E-2</v>
      </c>
      <c r="BH21" s="8">
        <v>2.1937906728376255E-2</v>
      </c>
      <c r="BI21" s="8">
        <v>2.1982099240189568E-2</v>
      </c>
      <c r="BJ21" s="8">
        <v>2.2053028492415194E-2</v>
      </c>
      <c r="BK21" s="8">
        <v>2.2162403594889524E-2</v>
      </c>
      <c r="BL21" s="8">
        <v>2.2197216279132848E-2</v>
      </c>
      <c r="BM21" s="8">
        <v>2.2263679280351001E-2</v>
      </c>
      <c r="BN21" s="8">
        <v>2.2361737668034065E-2</v>
      </c>
      <c r="BO21" s="8">
        <v>2.2492087256360982E-2</v>
      </c>
      <c r="BP21" s="8">
        <v>2.2652070630283738E-2</v>
      </c>
      <c r="BQ21" s="8">
        <v>2.2928925945452594E-2</v>
      </c>
      <c r="BR21" s="8">
        <v>2.3196390937441524E-2</v>
      </c>
      <c r="BS21" s="8">
        <v>2.344115760307508E-2</v>
      </c>
      <c r="BT21" s="8">
        <v>2.366005673968119E-2</v>
      </c>
      <c r="BV21" s="9">
        <f t="shared" si="0"/>
        <v>4.0381667586271597E-2</v>
      </c>
      <c r="BW21" s="10">
        <f t="shared" si="1"/>
        <v>-4.1877618315860898E-2</v>
      </c>
      <c r="BX21" s="10">
        <f t="shared" si="2"/>
        <v>2.0079679161186186E-2</v>
      </c>
      <c r="BY21" s="41">
        <f t="shared" si="3"/>
        <v>1.0935391911791967E-2</v>
      </c>
      <c r="BZ21" s="13">
        <f t="shared" si="4"/>
        <v>2.366005673968119E-2</v>
      </c>
      <c r="CA21" s="14">
        <f t="shared" si="5"/>
        <v>1.3526699169509326E-2</v>
      </c>
      <c r="CB21" s="51">
        <f t="shared" si="6"/>
        <v>2.0818950176068329E-2</v>
      </c>
      <c r="CC21" s="15">
        <f t="shared" si="7"/>
        <v>2.3028998083358767E-3</v>
      </c>
    </row>
    <row r="22" spans="1:81" x14ac:dyDescent="0.2">
      <c r="A22" s="2" t="s">
        <v>354</v>
      </c>
      <c r="B22" s="3">
        <v>0</v>
      </c>
      <c r="C22" s="8">
        <v>3.1000000016009333E-2</v>
      </c>
      <c r="D22" s="8">
        <v>6.9999999989416306E-3</v>
      </c>
      <c r="E22" s="8">
        <v>-1.5999999998493108E-2</v>
      </c>
      <c r="F22" s="8">
        <v>2.0000000007648344E-2</v>
      </c>
      <c r="G22" s="8">
        <v>2.0997197745553642E-2</v>
      </c>
      <c r="H22" s="8">
        <v>2.8954364928841292E-2</v>
      </c>
      <c r="I22" s="8">
        <v>4.6001972064633412E-2</v>
      </c>
      <c r="J22" s="8">
        <v>3.8707387300685125E-2</v>
      </c>
      <c r="K22" s="8">
        <v>2.9484415593582725E-2</v>
      </c>
      <c r="L22" s="8">
        <v>4.0539176422173195E-2</v>
      </c>
      <c r="M22" s="8">
        <v>4.1901182558519379E-2</v>
      </c>
      <c r="N22" s="8">
        <v>3.9875960606260419E-2</v>
      </c>
      <c r="O22" s="8">
        <v>5.808442479372089E-2</v>
      </c>
      <c r="P22" s="8">
        <v>4.7715540483642238E-2</v>
      </c>
      <c r="Q22" s="8">
        <v>7.9369469931893644E-3</v>
      </c>
      <c r="R22" s="8">
        <v>5.5855548523368492E-2</v>
      </c>
      <c r="S22" s="8">
        <v>3.1683539351911927E-2</v>
      </c>
      <c r="T22" s="8">
        <v>-2.3280469774590307E-3</v>
      </c>
      <c r="U22" s="8">
        <v>-4.3128532013324339E-2</v>
      </c>
      <c r="V22" s="8">
        <v>-5.4619090622060495E-2</v>
      </c>
      <c r="W22" s="8">
        <v>-9.1696512214811343E-2</v>
      </c>
      <c r="X22" s="8">
        <v>-7.3203096010007296E-2</v>
      </c>
      <c r="Y22" s="8">
        <v>-3.1676836454128554E-2</v>
      </c>
      <c r="Z22" s="8">
        <v>7.7207530364904464E-3</v>
      </c>
      <c r="AA22" s="8">
        <v>-3.4762664945854338E-3</v>
      </c>
      <c r="AB22" s="8">
        <v>-2.6029666637320537E-3</v>
      </c>
      <c r="AC22" s="8">
        <v>1.3007353939483268E-2</v>
      </c>
      <c r="AD22" s="8">
        <v>1.9541504113127495E-2</v>
      </c>
      <c r="AE22" s="8">
        <v>2.3239205324816492E-2</v>
      </c>
      <c r="AF22" s="8">
        <v>4.0080570410492955E-2</v>
      </c>
      <c r="AG22" s="8">
        <v>3.5135916150912827E-2</v>
      </c>
      <c r="AH22" s="8">
        <v>2.7742353820084054E-2</v>
      </c>
      <c r="AI22" s="8">
        <v>2.2246774585970464E-2</v>
      </c>
      <c r="AJ22" s="8">
        <v>1.8607242775759314E-2</v>
      </c>
      <c r="AK22" s="8">
        <v>1.627259371169032E-2</v>
      </c>
      <c r="AL22" s="8">
        <v>1.4698670792167245E-2</v>
      </c>
      <c r="AM22" s="8">
        <v>1.3593368507113457E-2</v>
      </c>
      <c r="AN22" s="8">
        <v>1.2774719553932057E-2</v>
      </c>
      <c r="AO22" s="8">
        <v>1.2134028860423252E-2</v>
      </c>
      <c r="AP22" s="8">
        <v>1.1604375749471707E-2</v>
      </c>
      <c r="AQ22" s="8">
        <v>1.1145820597826095E-2</v>
      </c>
      <c r="AR22" s="8">
        <v>1.0727979195921389E-2</v>
      </c>
      <c r="AS22" s="8">
        <v>1.0325150346348622E-2</v>
      </c>
      <c r="AT22" s="8">
        <v>9.9216109790389861E-3</v>
      </c>
      <c r="AU22" s="8">
        <v>9.5188522097093831E-3</v>
      </c>
      <c r="AV22" s="8">
        <v>9.1261280721293137E-3</v>
      </c>
      <c r="AW22" s="8">
        <v>8.7430870650346826E-3</v>
      </c>
      <c r="AX22" s="8">
        <v>8.38235695331635E-3</v>
      </c>
      <c r="AY22" s="8">
        <v>8.0645293527661366E-3</v>
      </c>
      <c r="AZ22" s="8">
        <v>7.8080712591892532E-3</v>
      </c>
      <c r="BA22" s="8">
        <v>7.6216838560076994E-3</v>
      </c>
      <c r="BB22" s="8">
        <v>7.5018294051956147E-3</v>
      </c>
      <c r="BC22" s="8">
        <v>7.4544503985713995E-3</v>
      </c>
      <c r="BD22" s="8">
        <v>7.4863525237474082E-3</v>
      </c>
      <c r="BE22" s="8">
        <v>7.5998943204556024E-3</v>
      </c>
      <c r="BF22" s="8">
        <v>7.7861227150561874E-3</v>
      </c>
      <c r="BG22" s="8">
        <v>7.9434699108651419E-3</v>
      </c>
      <c r="BH22" s="8">
        <v>8.1247144820810746E-3</v>
      </c>
      <c r="BI22" s="8">
        <v>8.3286947545264667E-3</v>
      </c>
      <c r="BJ22" s="8">
        <v>8.5640198751504304E-3</v>
      </c>
      <c r="BK22" s="8">
        <v>8.832146425543197E-3</v>
      </c>
      <c r="BL22" s="8">
        <v>9.1067417559165253E-3</v>
      </c>
      <c r="BM22" s="8">
        <v>9.3740338992163164E-3</v>
      </c>
      <c r="BN22" s="8">
        <v>9.6317556181406694E-3</v>
      </c>
      <c r="BO22" s="8">
        <v>9.8902319031801689E-3</v>
      </c>
      <c r="BP22" s="8">
        <v>1.015668874659692E-2</v>
      </c>
      <c r="BQ22" s="8">
        <v>1.0409998902206175E-2</v>
      </c>
      <c r="BR22" s="8">
        <v>1.0637533091794493E-2</v>
      </c>
      <c r="BS22" s="8">
        <v>1.0834729513898855E-2</v>
      </c>
      <c r="BT22" s="8">
        <v>1.100622628704695E-2</v>
      </c>
      <c r="BV22" s="9">
        <f t="shared" si="0"/>
        <v>5.808442479372089E-2</v>
      </c>
      <c r="BW22" s="10">
        <f t="shared" si="1"/>
        <v>-9.1696512214811343E-2</v>
      </c>
      <c r="BX22" s="10">
        <f t="shared" si="2"/>
        <v>1.1090995009697079E-2</v>
      </c>
      <c r="BY22" s="41">
        <f t="shared" si="3"/>
        <v>2.4606247228107291E-2</v>
      </c>
      <c r="BZ22" s="13">
        <f t="shared" si="4"/>
        <v>4.0080570410492955E-2</v>
      </c>
      <c r="CA22" s="14">
        <f t="shared" si="5"/>
        <v>7.4544503985713995E-3</v>
      </c>
      <c r="CB22" s="51">
        <f t="shared" si="6"/>
        <v>1.2120622422792564E-2</v>
      </c>
      <c r="CC22" s="15">
        <f t="shared" si="7"/>
        <v>7.1571001517263646E-3</v>
      </c>
    </row>
    <row r="23" spans="1:81" x14ac:dyDescent="0.2">
      <c r="A23" s="2" t="s">
        <v>330</v>
      </c>
      <c r="B23" s="3"/>
      <c r="C23" s="8">
        <v>0</v>
      </c>
      <c r="D23" s="8">
        <v>-3.0641803451780247E-2</v>
      </c>
      <c r="E23" s="8">
        <v>-5.7610851728666645E-3</v>
      </c>
      <c r="F23" s="8">
        <v>2.9471545567677504E-2</v>
      </c>
      <c r="G23" s="8">
        <v>1.489525475413056E-2</v>
      </c>
      <c r="H23" s="8">
        <v>1.415478187367647E-4</v>
      </c>
      <c r="I23" s="8">
        <v>3.3401635873434143E-2</v>
      </c>
      <c r="J23" s="8">
        <v>4.2358477373724224E-2</v>
      </c>
      <c r="K23" s="8">
        <v>3.1868963538884021E-2</v>
      </c>
      <c r="L23" s="8">
        <v>4.2091799316879008E-2</v>
      </c>
      <c r="M23" s="8">
        <v>3.8405104447412963E-2</v>
      </c>
      <c r="N23" s="8">
        <v>4.5282059158226806E-2</v>
      </c>
      <c r="O23" s="8">
        <v>3.848619661541508E-2</v>
      </c>
      <c r="P23" s="8">
        <v>5.0049180241843239E-2</v>
      </c>
      <c r="Q23" s="8">
        <v>4.3882151741294617E-2</v>
      </c>
      <c r="R23" s="8">
        <v>3.8511729672323858E-2</v>
      </c>
      <c r="S23" s="8">
        <v>4.3476163850331151E-3</v>
      </c>
      <c r="T23" s="8">
        <v>8.5551303732285255E-3</v>
      </c>
      <c r="U23" s="8">
        <v>-6.5999740601942025E-2</v>
      </c>
      <c r="V23" s="8">
        <v>6.8237815144771563E-3</v>
      </c>
      <c r="W23" s="8">
        <v>1.6619167370694354E-2</v>
      </c>
      <c r="X23" s="8">
        <v>-1.6437798986229213E-2</v>
      </c>
      <c r="Y23" s="8">
        <v>2.0962167080975203E-2</v>
      </c>
      <c r="Z23" s="8">
        <v>4.2277333531613781E-2</v>
      </c>
      <c r="AA23" s="8">
        <v>3.367145175274544E-2</v>
      </c>
      <c r="AB23" s="8">
        <v>2.213187490204338E-2</v>
      </c>
      <c r="AC23" s="8">
        <v>3.9887103698065696E-2</v>
      </c>
      <c r="AD23" s="8">
        <v>4.4303578429635948E-2</v>
      </c>
      <c r="AE23" s="8">
        <v>3.626953063700844E-2</v>
      </c>
      <c r="AF23" s="8">
        <v>2.2847563621580802E-2</v>
      </c>
      <c r="AG23" s="8">
        <v>2.1957133325661182E-2</v>
      </c>
      <c r="AH23" s="8">
        <v>2.3144735812737016E-2</v>
      </c>
      <c r="AI23" s="8">
        <v>2.406024266999407E-2</v>
      </c>
      <c r="AJ23" s="8">
        <v>2.433468758558921E-2</v>
      </c>
      <c r="AK23" s="8">
        <v>2.420602480092815E-2</v>
      </c>
      <c r="AL23" s="8">
        <v>2.3670961822316094E-2</v>
      </c>
      <c r="AM23" s="8">
        <v>2.2857668403716946E-2</v>
      </c>
      <c r="AN23" s="8">
        <v>2.1860108715331616E-2</v>
      </c>
      <c r="AO23" s="8">
        <v>2.0785173934597223E-2</v>
      </c>
      <c r="AP23" s="8">
        <v>1.9711501093135464E-2</v>
      </c>
      <c r="AQ23" s="8">
        <v>1.8673683076369185E-2</v>
      </c>
      <c r="AR23" s="8">
        <v>1.7566788283181811E-2</v>
      </c>
      <c r="AS23" s="8">
        <v>1.6456023739003678E-2</v>
      </c>
      <c r="AT23" s="8">
        <v>1.5351121131724987E-2</v>
      </c>
      <c r="AU23" s="8">
        <v>1.4302325363370727E-2</v>
      </c>
      <c r="AV23" s="8">
        <v>1.3427772543087579E-2</v>
      </c>
      <c r="AW23" s="8">
        <v>1.2803738634352912E-2</v>
      </c>
      <c r="AX23" s="8">
        <v>1.2412888512218334E-2</v>
      </c>
      <c r="AY23" s="8">
        <v>1.2199197393804484E-2</v>
      </c>
      <c r="AZ23" s="8">
        <v>1.2126236588404504E-2</v>
      </c>
      <c r="BA23" s="8">
        <v>1.2195527322664601E-2</v>
      </c>
      <c r="BB23" s="8">
        <v>1.2385075464507622E-2</v>
      </c>
      <c r="BC23" s="8">
        <v>1.2638555328084777E-2</v>
      </c>
      <c r="BD23" s="8">
        <v>1.2881710867912455E-2</v>
      </c>
      <c r="BE23" s="8">
        <v>1.3066004315291035E-2</v>
      </c>
      <c r="BF23" s="8">
        <v>1.3184971438968685E-2</v>
      </c>
      <c r="BG23" s="8">
        <v>1.3344272291768489E-2</v>
      </c>
      <c r="BH23" s="8">
        <v>1.3436529388593188E-2</v>
      </c>
      <c r="BI23" s="8">
        <v>1.3446908590263318E-2</v>
      </c>
      <c r="BJ23" s="8">
        <v>1.3387791497138535E-2</v>
      </c>
      <c r="BK23" s="8">
        <v>1.3316662615260766E-2</v>
      </c>
      <c r="BL23" s="8">
        <v>1.3206203916680259E-2</v>
      </c>
      <c r="BM23" s="8">
        <v>1.3185686599145541E-2</v>
      </c>
      <c r="BN23" s="8">
        <v>1.3245044216165125E-2</v>
      </c>
      <c r="BO23" s="8">
        <v>1.3372031812897145E-2</v>
      </c>
      <c r="BP23" s="8">
        <v>1.3563388342642035E-2</v>
      </c>
      <c r="BQ23" s="8">
        <v>1.3812837273294409E-2</v>
      </c>
      <c r="BR23" s="8">
        <v>1.4079717396580982E-2</v>
      </c>
      <c r="BS23" s="8">
        <v>1.4294008324035712E-2</v>
      </c>
      <c r="BT23" s="8">
        <v>1.4416041126339652E-2</v>
      </c>
      <c r="BV23" s="9">
        <f t="shared" si="0"/>
        <v>5.0049180241843239E-2</v>
      </c>
      <c r="BW23" s="10">
        <f t="shared" si="1"/>
        <v>-6.5999740601942025E-2</v>
      </c>
      <c r="BX23" s="10">
        <f t="shared" si="2"/>
        <v>1.8100978553743229E-2</v>
      </c>
      <c r="BY23" s="41">
        <f t="shared" si="3"/>
        <v>1.7404879729825698E-2</v>
      </c>
      <c r="BZ23" s="13">
        <f t="shared" si="4"/>
        <v>2.433468758558921E-2</v>
      </c>
      <c r="CA23" s="14">
        <f t="shared" si="5"/>
        <v>1.2126236588404504E-2</v>
      </c>
      <c r="CB23" s="51">
        <f t="shared" si="6"/>
        <v>1.6127184028764396E-2</v>
      </c>
      <c r="CC23" s="15">
        <f t="shared" si="7"/>
        <v>4.2807676634405156E-3</v>
      </c>
    </row>
    <row r="24" spans="1:81" x14ac:dyDescent="0.2">
      <c r="A24" s="2" t="s">
        <v>320</v>
      </c>
      <c r="B24" s="3">
        <v>0</v>
      </c>
      <c r="C24" s="8">
        <v>8.9277255842945991E-2</v>
      </c>
      <c r="D24" s="8">
        <v>6.5241179892120194E-2</v>
      </c>
      <c r="E24" s="8">
        <v>7.9554371385331946E-2</v>
      </c>
      <c r="F24" s="8">
        <v>7.5399688091215555E-2</v>
      </c>
      <c r="G24" s="8">
        <v>8.2201460688826833E-2</v>
      </c>
      <c r="H24" s="8">
        <v>7.8179924641650134E-2</v>
      </c>
      <c r="I24" s="8">
        <v>4.6999041560874311E-2</v>
      </c>
      <c r="J24" s="8">
        <v>-0.13126748573962133</v>
      </c>
      <c r="K24" s="8">
        <v>7.9115286145643449E-3</v>
      </c>
      <c r="L24" s="8">
        <v>4.9200413863095038E-2</v>
      </c>
      <c r="M24" s="8">
        <v>3.6434664474780165E-2</v>
      </c>
      <c r="N24" s="8">
        <v>4.4994753981110858E-2</v>
      </c>
      <c r="O24" s="8">
        <v>4.7803691216758759E-2</v>
      </c>
      <c r="P24" s="8">
        <v>5.0308739513585499E-2</v>
      </c>
      <c r="Q24" s="8">
        <v>5.6925712914173809E-2</v>
      </c>
      <c r="R24" s="8">
        <v>5.5009517855165502E-2</v>
      </c>
      <c r="S24" s="8">
        <v>6.3450222503066422E-2</v>
      </c>
      <c r="T24" s="8">
        <v>6.0137025026323343E-2</v>
      </c>
      <c r="U24" s="8">
        <v>4.7017685170512857E-2</v>
      </c>
      <c r="V24" s="8">
        <v>6.3776256856562741E-2</v>
      </c>
      <c r="W24" s="8">
        <v>6.1697842077104825E-2</v>
      </c>
      <c r="X24" s="8">
        <v>6.0300506530555964E-2</v>
      </c>
      <c r="Y24" s="8">
        <v>5.5572636889103189E-2</v>
      </c>
      <c r="Z24" s="8">
        <v>5.006668425754679E-2</v>
      </c>
      <c r="AA24" s="8">
        <v>4.8763223002216138E-2</v>
      </c>
      <c r="AB24" s="8">
        <v>5.0332795915299045E-2</v>
      </c>
      <c r="AC24" s="8">
        <v>5.0676802740899918E-2</v>
      </c>
      <c r="AD24" s="8">
        <v>5.2989673428165629E-2</v>
      </c>
      <c r="AE24" s="8">
        <v>5.3532070315962965E-2</v>
      </c>
      <c r="AF24" s="8">
        <v>4.9777343177175526E-2</v>
      </c>
      <c r="AG24" s="8">
        <v>4.7600166672404409E-2</v>
      </c>
      <c r="AH24" s="8">
        <v>4.6124901979448518E-2</v>
      </c>
      <c r="AI24" s="8">
        <v>4.5001377046037128E-2</v>
      </c>
      <c r="AJ24" s="8">
        <v>4.4199547897917135E-2</v>
      </c>
      <c r="AK24" s="8">
        <v>4.3599046315067946E-2</v>
      </c>
      <c r="AL24" s="8">
        <v>4.3028444969943624E-2</v>
      </c>
      <c r="AM24" s="8">
        <v>4.2441919717576715E-2</v>
      </c>
      <c r="AN24" s="8">
        <v>4.1889089108880562E-2</v>
      </c>
      <c r="AO24" s="8">
        <v>4.1352993607094213E-2</v>
      </c>
      <c r="AP24" s="8">
        <v>4.0790918722957592E-2</v>
      </c>
      <c r="AQ24" s="8">
        <v>4.0222433810620961E-2</v>
      </c>
      <c r="AR24" s="8">
        <v>3.9742418868180973E-2</v>
      </c>
      <c r="AS24" s="8">
        <v>3.9271291528695018E-2</v>
      </c>
      <c r="AT24" s="8">
        <v>3.8812753522499133E-2</v>
      </c>
      <c r="AU24" s="8">
        <v>3.8367629125082514E-2</v>
      </c>
      <c r="AV24" s="8">
        <v>3.7911603064263444E-2</v>
      </c>
      <c r="AW24" s="8">
        <v>3.7431641508771873E-2</v>
      </c>
      <c r="AX24" s="8">
        <v>3.6984107132763677E-2</v>
      </c>
      <c r="AY24" s="8">
        <v>3.6518301855615221E-2</v>
      </c>
      <c r="AZ24" s="8">
        <v>3.6033204681273245E-2</v>
      </c>
      <c r="BA24" s="8">
        <v>3.5544673274903404E-2</v>
      </c>
      <c r="BB24" s="8">
        <v>3.5050977146126261E-2</v>
      </c>
      <c r="BC24" s="8">
        <v>3.4555830604252602E-2</v>
      </c>
      <c r="BD24" s="8">
        <v>3.4039686135370895E-2</v>
      </c>
      <c r="BE24" s="8">
        <v>3.3441275253756064E-2</v>
      </c>
      <c r="BF24" s="8">
        <v>3.2772653014280229E-2</v>
      </c>
      <c r="BG24" s="8">
        <v>3.2096389865091002E-2</v>
      </c>
      <c r="BH24" s="8">
        <v>3.1438825974438034E-2</v>
      </c>
      <c r="BI24" s="8">
        <v>3.0801444152595225E-2</v>
      </c>
      <c r="BJ24" s="8">
        <v>3.0180858968495761E-2</v>
      </c>
      <c r="BK24" s="8">
        <v>2.9585553798656905E-2</v>
      </c>
      <c r="BL24" s="8">
        <v>2.900009259527736E-2</v>
      </c>
      <c r="BM24" s="8">
        <v>2.8471834026404963E-2</v>
      </c>
      <c r="BN24" s="8">
        <v>2.7977046378300008E-2</v>
      </c>
      <c r="BO24" s="8">
        <v>2.7497624994089254E-2</v>
      </c>
      <c r="BP24" s="8">
        <v>2.7044552976682956E-2</v>
      </c>
      <c r="BQ24" s="8">
        <v>2.6721826599786169E-2</v>
      </c>
      <c r="BR24" s="8">
        <v>2.6480229095401597E-2</v>
      </c>
      <c r="BS24" s="8">
        <v>2.6304987581485584E-2</v>
      </c>
      <c r="BT24" s="8">
        <v>2.6174583591305645E-2</v>
      </c>
      <c r="BV24" s="9">
        <f t="shared" si="0"/>
        <v>8.9277255842945991E-2</v>
      </c>
      <c r="BW24" s="10">
        <f t="shared" si="1"/>
        <v>-0.13126748573962133</v>
      </c>
      <c r="BX24" s="10">
        <f t="shared" si="2"/>
        <v>4.1193943152800921E-2</v>
      </c>
      <c r="BY24" s="41">
        <f t="shared" si="3"/>
        <v>2.6101382772879836E-2</v>
      </c>
      <c r="BZ24" s="13">
        <f t="shared" si="4"/>
        <v>4.9777343177175526E-2</v>
      </c>
      <c r="CA24" s="14">
        <f t="shared" si="5"/>
        <v>2.6174583591305645E-2</v>
      </c>
      <c r="CB24" s="51">
        <f t="shared" si="6"/>
        <v>3.5909319032657788E-2</v>
      </c>
      <c r="CC24" s="15">
        <f t="shared" si="7"/>
        <v>6.5661764536480488E-3</v>
      </c>
    </row>
    <row r="25" spans="1:81" x14ac:dyDescent="0.2">
      <c r="A25" s="2" t="s">
        <v>314</v>
      </c>
      <c r="B25" s="3">
        <v>0</v>
      </c>
      <c r="C25" s="8">
        <v>5.2851887622942462E-2</v>
      </c>
      <c r="D25" s="8">
        <v>1.4304540907294383E-2</v>
      </c>
      <c r="E25" s="8">
        <v>5.3638888080123071E-2</v>
      </c>
      <c r="F25" s="8">
        <v>5.6813108525292977E-2</v>
      </c>
      <c r="G25" s="8">
        <v>6.3947521522841999E-2</v>
      </c>
      <c r="H25" s="8">
        <v>0.15795992375731149</v>
      </c>
      <c r="I25" s="8">
        <v>9.1018221714651348E-2</v>
      </c>
      <c r="J25" s="8">
        <v>5.913299995234067E-2</v>
      </c>
      <c r="K25" s="8">
        <v>6.9354803925508524E-2</v>
      </c>
      <c r="L25" s="8">
        <v>5.5291390523629858E-2</v>
      </c>
      <c r="M25" s="8">
        <v>4.0253419923061529E-2</v>
      </c>
      <c r="N25" s="8">
        <v>4.5462534573460944E-2</v>
      </c>
      <c r="O25" s="8">
        <v>6.988166520629524E-2</v>
      </c>
      <c r="P25" s="8">
        <v>8.1930243728127738E-2</v>
      </c>
      <c r="Q25" s="8">
        <v>9.2196920618295541E-2</v>
      </c>
      <c r="R25" s="8">
        <v>9.2656044711911578E-2</v>
      </c>
      <c r="S25" s="8">
        <v>9.9402123472283055E-2</v>
      </c>
      <c r="T25" s="8">
        <v>5.9902298022831424E-2</v>
      </c>
      <c r="U25" s="8">
        <v>5.426037547467466E-2</v>
      </c>
      <c r="V25" s="8">
        <v>0.1106151934433075</v>
      </c>
      <c r="W25" s="8">
        <v>7.6199913283019782E-2</v>
      </c>
      <c r="X25" s="8">
        <v>5.5992058813204126E-2</v>
      </c>
      <c r="Y25" s="8">
        <v>6.0962948424550412E-2</v>
      </c>
      <c r="Z25" s="8">
        <v>7.1049054190753802E-2</v>
      </c>
      <c r="AA25" s="8">
        <v>7.7418295014897165E-2</v>
      </c>
      <c r="AB25" s="8">
        <v>7.8864991384741678E-2</v>
      </c>
      <c r="AC25" s="8">
        <v>6.3433835126810667E-2</v>
      </c>
      <c r="AD25" s="8">
        <v>7.1772936643317742E-2</v>
      </c>
      <c r="AE25" s="8">
        <v>7.590782663123874E-2</v>
      </c>
      <c r="AF25" s="8">
        <v>7.7205751867782446E-2</v>
      </c>
      <c r="AG25" s="8">
        <v>7.3045926181804832E-2</v>
      </c>
      <c r="AH25" s="8">
        <v>6.9218665154499259E-2</v>
      </c>
      <c r="AI25" s="8">
        <v>6.5883971328087432E-2</v>
      </c>
      <c r="AJ25" s="8">
        <v>6.3201205208500699E-2</v>
      </c>
      <c r="AK25" s="8">
        <v>6.1030698958429497E-2</v>
      </c>
      <c r="AL25" s="8">
        <v>5.9089502730628407E-2</v>
      </c>
      <c r="AM25" s="8">
        <v>5.7388621058867662E-2</v>
      </c>
      <c r="AN25" s="8">
        <v>5.5823662941576702E-2</v>
      </c>
      <c r="AO25" s="8">
        <v>5.4359428114498787E-2</v>
      </c>
      <c r="AP25" s="8">
        <v>5.2970316744902046E-2</v>
      </c>
      <c r="AQ25" s="8">
        <v>5.1645801918361878E-2</v>
      </c>
      <c r="AR25" s="8">
        <v>5.0343742018878368E-2</v>
      </c>
      <c r="AS25" s="8">
        <v>4.9110277548545245E-2</v>
      </c>
      <c r="AT25" s="8">
        <v>4.7921027176470954E-2</v>
      </c>
      <c r="AU25" s="8">
        <v>4.6761006871268496E-2</v>
      </c>
      <c r="AV25" s="8">
        <v>4.5633262528600005E-2</v>
      </c>
      <c r="AW25" s="8">
        <v>4.456509188083535E-2</v>
      </c>
      <c r="AX25" s="8">
        <v>4.355759797390002E-2</v>
      </c>
      <c r="AY25" s="8">
        <v>4.2596416413886784E-2</v>
      </c>
      <c r="AZ25" s="8">
        <v>4.1670718626581449E-2</v>
      </c>
      <c r="BA25" s="8">
        <v>4.0779501356286163E-2</v>
      </c>
      <c r="BB25" s="8">
        <v>3.9947479276370768E-2</v>
      </c>
      <c r="BC25" s="8">
        <v>3.9167694143174669E-2</v>
      </c>
      <c r="BD25" s="8">
        <v>3.8419846718280803E-2</v>
      </c>
      <c r="BE25" s="8">
        <v>3.7685844127297141E-2</v>
      </c>
      <c r="BF25" s="8">
        <v>3.6964181473330582E-2</v>
      </c>
      <c r="BG25" s="8">
        <v>3.6280710896270385E-2</v>
      </c>
      <c r="BH25" s="8">
        <v>3.5627558519124802E-2</v>
      </c>
      <c r="BI25" s="8">
        <v>3.4986364705830608E-2</v>
      </c>
      <c r="BJ25" s="8">
        <v>3.4345443756328864E-2</v>
      </c>
      <c r="BK25" s="8">
        <v>3.3710185527852765E-2</v>
      </c>
      <c r="BL25" s="8">
        <v>3.3049630691790011E-2</v>
      </c>
      <c r="BM25" s="8">
        <v>3.2424930722138923E-2</v>
      </c>
      <c r="BN25" s="8">
        <v>3.18219008149625E-2</v>
      </c>
      <c r="BO25" s="8">
        <v>3.1230502408529093E-2</v>
      </c>
      <c r="BP25" s="8">
        <v>3.0661655891883077E-2</v>
      </c>
      <c r="BQ25" s="8">
        <v>3.02175935708624E-2</v>
      </c>
      <c r="BR25" s="8">
        <v>2.9847046090700102E-2</v>
      </c>
      <c r="BS25" s="8">
        <v>2.9549795494945963E-2</v>
      </c>
      <c r="BT25" s="8">
        <v>2.9318178538424E-2</v>
      </c>
      <c r="BV25" s="9">
        <f t="shared" si="0"/>
        <v>0.15795992375731149</v>
      </c>
      <c r="BW25" s="10">
        <f t="shared" si="1"/>
        <v>0</v>
      </c>
      <c r="BX25" s="10">
        <f t="shared" si="2"/>
        <v>5.4810347932253638E-2</v>
      </c>
      <c r="BY25" s="41">
        <f t="shared" si="3"/>
        <v>2.3779293155960921E-2</v>
      </c>
      <c r="BZ25" s="13">
        <f t="shared" si="4"/>
        <v>7.7205751867782446E-2</v>
      </c>
      <c r="CA25" s="14">
        <f t="shared" si="5"/>
        <v>2.9318178538424E-2</v>
      </c>
      <c r="CB25" s="51">
        <f t="shared" si="6"/>
        <v>4.4855091170031461E-2</v>
      </c>
      <c r="CC25" s="15">
        <f t="shared" si="7"/>
        <v>1.29627596910187E-2</v>
      </c>
    </row>
    <row r="26" spans="1:81" x14ac:dyDescent="0.2">
      <c r="A26" s="2" t="s">
        <v>310</v>
      </c>
      <c r="B26" s="3">
        <v>0</v>
      </c>
      <c r="C26" s="8">
        <v>1.9296395375519859E-2</v>
      </c>
      <c r="D26" s="8">
        <v>3.3432742435599572E-2</v>
      </c>
      <c r="E26" s="8">
        <v>2.6926091720457235E-2</v>
      </c>
      <c r="F26" s="8">
        <v>5.7558270007261436E-2</v>
      </c>
      <c r="G26" s="8">
        <v>9.6344223085399472E-2</v>
      </c>
      <c r="H26" s="8">
        <v>7.7729694241185587E-2</v>
      </c>
      <c r="I26" s="8">
        <v>0.10251099732067503</v>
      </c>
      <c r="J26" s="8">
        <v>8.4776112211568444E-2</v>
      </c>
      <c r="K26" s="8">
        <v>0.10626728154342335</v>
      </c>
      <c r="L26" s="8">
        <v>9.5747020599305177E-2</v>
      </c>
      <c r="M26" s="8">
        <v>5.8360007721405704E-2</v>
      </c>
      <c r="N26" s="8">
        <v>6.3194902661014574E-2</v>
      </c>
      <c r="O26" s="8">
        <v>3.1402012023450387E-2</v>
      </c>
      <c r="P26" s="8">
        <v>6.7547194984508563E-2</v>
      </c>
      <c r="Q26" s="8">
        <v>6.0210156609480592E-2</v>
      </c>
      <c r="R26" s="8">
        <v>5.5379718715546256E-2</v>
      </c>
      <c r="S26" s="8">
        <v>5.1576995936894354E-2</v>
      </c>
      <c r="T26" s="8">
        <v>-3.9328981700741061E-2</v>
      </c>
      <c r="U26" s="8">
        <v>-4.6672692078194689E-2</v>
      </c>
      <c r="V26" s="8">
        <v>1.7606232519550513E-2</v>
      </c>
      <c r="W26" s="8">
        <v>2.9349270505393044E-2</v>
      </c>
      <c r="X26" s="8">
        <v>4.0912505767254359E-4</v>
      </c>
      <c r="Y26" s="8">
        <v>1.6216586977549019E-2</v>
      </c>
      <c r="Z26" s="8">
        <v>8.2976838797093722E-2</v>
      </c>
      <c r="AA26" s="8">
        <v>0.25485166463763442</v>
      </c>
      <c r="AB26" s="8">
        <v>5.1323034118888389E-2</v>
      </c>
      <c r="AC26" s="8">
        <v>7.8082884372738137E-2</v>
      </c>
      <c r="AD26" s="8">
        <v>4.0368576907556131E-2</v>
      </c>
      <c r="AE26" s="8">
        <v>2.874066608840864E-2</v>
      </c>
      <c r="AF26" s="8">
        <v>2.208492810971352E-2</v>
      </c>
      <c r="AG26" s="8">
        <v>2.2935920810691179E-2</v>
      </c>
      <c r="AH26" s="8">
        <v>2.4721842415419637E-2</v>
      </c>
      <c r="AI26" s="8">
        <v>2.614785851464041E-2</v>
      </c>
      <c r="AJ26" s="8">
        <v>2.6949067037773888E-2</v>
      </c>
      <c r="AK26" s="8">
        <v>2.7288843420196995E-2</v>
      </c>
      <c r="AL26" s="8">
        <v>2.7389953768267139E-2</v>
      </c>
      <c r="AM26" s="8">
        <v>2.7308503896498193E-2</v>
      </c>
      <c r="AN26" s="8">
        <v>2.7241189749572348E-2</v>
      </c>
      <c r="AO26" s="8">
        <v>2.7179316196450864E-2</v>
      </c>
      <c r="AP26" s="8">
        <v>2.7021368921152478E-2</v>
      </c>
      <c r="AQ26" s="8">
        <v>2.6742897462246562E-2</v>
      </c>
      <c r="AR26" s="8">
        <v>2.6475310942632779E-2</v>
      </c>
      <c r="AS26" s="8">
        <v>2.6115220967273478E-2</v>
      </c>
      <c r="AT26" s="8">
        <v>2.5684496960429071E-2</v>
      </c>
      <c r="AU26" s="8">
        <v>2.5217709862250803E-2</v>
      </c>
      <c r="AV26" s="8">
        <v>2.4756427473190401E-2</v>
      </c>
      <c r="AW26" s="8">
        <v>2.4222546821159874E-2</v>
      </c>
      <c r="AX26" s="8">
        <v>2.3758909962098063E-2</v>
      </c>
      <c r="AY26" s="8">
        <v>2.3377241092504164E-2</v>
      </c>
      <c r="AZ26" s="8">
        <v>2.3077387335613597E-2</v>
      </c>
      <c r="BA26" s="8">
        <v>2.2854044714044175E-2</v>
      </c>
      <c r="BB26" s="8">
        <v>2.269672510586429E-2</v>
      </c>
      <c r="BC26" s="8">
        <v>2.2594060054356824E-2</v>
      </c>
      <c r="BD26" s="8">
        <v>2.2540561398674219E-2</v>
      </c>
      <c r="BE26" s="8">
        <v>2.2537775684444483E-2</v>
      </c>
      <c r="BF26" s="8">
        <v>2.2594443064410052E-2</v>
      </c>
      <c r="BG26" s="8">
        <v>2.2597838608345411E-2</v>
      </c>
      <c r="BH26" s="8">
        <v>2.2681241298049715E-2</v>
      </c>
      <c r="BI26" s="8">
        <v>2.2854227876676347E-2</v>
      </c>
      <c r="BJ26" s="8">
        <v>2.3116201193627894E-2</v>
      </c>
      <c r="BK26" s="8">
        <v>2.3450798089207581E-2</v>
      </c>
      <c r="BL26" s="8">
        <v>2.3823088903206058E-2</v>
      </c>
      <c r="BM26" s="8">
        <v>2.4210241971840851E-2</v>
      </c>
      <c r="BN26" s="8">
        <v>2.4601493410518982E-2</v>
      </c>
      <c r="BO26" s="8">
        <v>2.4992917485628263E-2</v>
      </c>
      <c r="BP26" s="8">
        <v>2.537613749887635E-2</v>
      </c>
      <c r="BQ26" s="8">
        <v>2.5721576171845006E-2</v>
      </c>
      <c r="BR26" s="8">
        <v>2.6007069296571483E-2</v>
      </c>
      <c r="BS26" s="8">
        <v>2.6223171498323428E-2</v>
      </c>
      <c r="BT26" s="8">
        <v>2.6376924443168859E-2</v>
      </c>
      <c r="BV26" s="9">
        <f t="shared" si="0"/>
        <v>0.25485166463763442</v>
      </c>
      <c r="BW26" s="10">
        <f t="shared" si="1"/>
        <v>-4.6672692078194689E-2</v>
      </c>
      <c r="BX26" s="10">
        <f t="shared" si="2"/>
        <v>3.6841274688502818E-2</v>
      </c>
      <c r="BY26" s="41">
        <f t="shared" si="3"/>
        <v>3.7473971855081015E-2</v>
      </c>
      <c r="BZ26" s="13">
        <f t="shared" si="4"/>
        <v>2.7389953768267139E-2</v>
      </c>
      <c r="CA26" s="14">
        <f t="shared" si="5"/>
        <v>2.208492810971352E-2</v>
      </c>
      <c r="CB26" s="51">
        <f t="shared" si="6"/>
        <v>2.472067023140136E-2</v>
      </c>
      <c r="CC26" s="15">
        <f t="shared" si="7"/>
        <v>1.7530813536089558E-3</v>
      </c>
    </row>
    <row r="27" spans="1:81" x14ac:dyDescent="0.2">
      <c r="A27" s="2" t="s">
        <v>304</v>
      </c>
      <c r="B27" s="3">
        <v>0</v>
      </c>
      <c r="C27" s="8">
        <v>-2.2352551094400042E-3</v>
      </c>
      <c r="D27" s="8">
        <v>-3.3738941434558578E-2</v>
      </c>
      <c r="E27" s="8">
        <v>1.3134494656841689E-2</v>
      </c>
      <c r="F27" s="8">
        <v>3.6088579345346483E-2</v>
      </c>
      <c r="G27" s="8">
        <v>1.1658370618485847E-3</v>
      </c>
      <c r="H27" s="8">
        <v>4.7850624275962872E-2</v>
      </c>
      <c r="I27" s="8">
        <v>4.9131896175731438E-2</v>
      </c>
      <c r="J27" s="8">
        <v>7.0186092768399932E-2</v>
      </c>
      <c r="K27" s="8">
        <v>3.8944955508683377E-2</v>
      </c>
      <c r="L27" s="8">
        <v>4.602995690723044E-2</v>
      </c>
      <c r="M27" s="8">
        <v>3.9275371909296197E-2</v>
      </c>
      <c r="N27" s="8">
        <v>5.5050629147093133E-3</v>
      </c>
      <c r="O27" s="8">
        <v>2.3567107122519637E-2</v>
      </c>
      <c r="P27" s="8">
        <v>8.0742850133723287E-2</v>
      </c>
      <c r="Q27" s="8">
        <v>6.390525812825909E-2</v>
      </c>
      <c r="R27" s="8">
        <v>5.0171878352678556E-2</v>
      </c>
      <c r="S27" s="8">
        <v>9.4282788281095931E-2</v>
      </c>
      <c r="T27" s="8">
        <v>1.6589148755094429E-2</v>
      </c>
      <c r="U27" s="8">
        <v>-6.5052544199164841E-2</v>
      </c>
      <c r="V27" s="8">
        <v>-3.6056364650224104E-2</v>
      </c>
      <c r="W27" s="8">
        <v>1.9630239328564114E-2</v>
      </c>
      <c r="X27" s="8">
        <v>1.3192599891445056E-2</v>
      </c>
      <c r="Y27" s="8">
        <v>4.3081378682943372E-2</v>
      </c>
      <c r="Z27" s="8">
        <v>2.200346571279499E-2</v>
      </c>
      <c r="AA27" s="8">
        <v>4.3113178073599601E-2</v>
      </c>
      <c r="AB27" s="8">
        <v>7.481450240132359E-2</v>
      </c>
      <c r="AC27" s="8">
        <v>3.6422272344198703E-2</v>
      </c>
      <c r="AD27" s="8">
        <v>2.8432480155294204E-2</v>
      </c>
      <c r="AE27" s="8">
        <v>2.6328320414716666E-2</v>
      </c>
      <c r="AF27" s="8">
        <v>1.9532197628874703E-2</v>
      </c>
      <c r="AG27" s="8">
        <v>1.9984547511070927E-2</v>
      </c>
      <c r="AH27" s="8">
        <v>2.1240407253513283E-2</v>
      </c>
      <c r="AI27" s="8">
        <v>2.2258777917326444E-2</v>
      </c>
      <c r="AJ27" s="8">
        <v>2.2979890717679918E-2</v>
      </c>
      <c r="AK27" s="8">
        <v>2.3492789419949922E-2</v>
      </c>
      <c r="AL27" s="8">
        <v>2.3758151004161121E-2</v>
      </c>
      <c r="AM27" s="8">
        <v>2.3979754720653945E-2</v>
      </c>
      <c r="AN27" s="8">
        <v>2.4127926576966496E-2</v>
      </c>
      <c r="AO27" s="8">
        <v>2.4244083274468364E-2</v>
      </c>
      <c r="AP27" s="8">
        <v>2.4343930328542207E-2</v>
      </c>
      <c r="AQ27" s="8">
        <v>2.4438184090575632E-2</v>
      </c>
      <c r="AR27" s="8">
        <v>2.4527151376036782E-2</v>
      </c>
      <c r="AS27" s="8">
        <v>2.4601225228853885E-2</v>
      </c>
      <c r="AT27" s="8">
        <v>2.4658106402385638E-2</v>
      </c>
      <c r="AU27" s="8">
        <v>2.4701840381520901E-2</v>
      </c>
      <c r="AV27" s="8">
        <v>2.4732730649740908E-2</v>
      </c>
      <c r="AW27" s="8">
        <v>2.4737652275855115E-2</v>
      </c>
      <c r="AX27" s="8">
        <v>2.4712290806238268E-2</v>
      </c>
      <c r="AY27" s="8">
        <v>2.4659591851950768E-2</v>
      </c>
      <c r="AZ27" s="8">
        <v>2.458685249935022E-2</v>
      </c>
      <c r="BA27" s="8">
        <v>2.4499153326660528E-2</v>
      </c>
      <c r="BB27" s="8">
        <v>2.4298530267648166E-2</v>
      </c>
      <c r="BC27" s="8">
        <v>2.4077767912311865E-2</v>
      </c>
      <c r="BD27" s="8">
        <v>2.3847589650464185E-2</v>
      </c>
      <c r="BE27" s="8">
        <v>2.362225106592275E-2</v>
      </c>
      <c r="BF27" s="8">
        <v>2.3411116413200928E-2</v>
      </c>
      <c r="BG27" s="8">
        <v>2.3301412037586733E-2</v>
      </c>
      <c r="BH27" s="8">
        <v>2.3197623696303848E-2</v>
      </c>
      <c r="BI27" s="8">
        <v>2.3101081252216327E-2</v>
      </c>
      <c r="BJ27" s="8">
        <v>2.3018634489307743E-2</v>
      </c>
      <c r="BK27" s="8">
        <v>2.2949893191957171E-2</v>
      </c>
      <c r="BL27" s="8">
        <v>2.278911048586485E-2</v>
      </c>
      <c r="BM27" s="8">
        <v>2.2623069194148249E-2</v>
      </c>
      <c r="BN27" s="8">
        <v>2.2451285256917419E-2</v>
      </c>
      <c r="BO27" s="8">
        <v>2.2281914046449858E-2</v>
      </c>
      <c r="BP27" s="8">
        <v>2.2120674075573277E-2</v>
      </c>
      <c r="BQ27" s="8">
        <v>2.2058224531442683E-2</v>
      </c>
      <c r="BR27" s="8">
        <v>2.2007006068651025E-2</v>
      </c>
      <c r="BS27" s="8">
        <v>2.1979479998087026E-2</v>
      </c>
      <c r="BT27" s="8">
        <v>2.1987201669456002E-2</v>
      </c>
      <c r="BV27" s="9">
        <f t="shared" si="0"/>
        <v>9.4282788281095931E-2</v>
      </c>
      <c r="BW27" s="10">
        <f t="shared" si="1"/>
        <v>-6.5052544199164841E-2</v>
      </c>
      <c r="BX27" s="10">
        <f t="shared" si="2"/>
        <v>2.538631456978592E-2</v>
      </c>
      <c r="BY27" s="41">
        <f t="shared" si="3"/>
        <v>2.2554737174171242E-2</v>
      </c>
      <c r="BZ27" s="13">
        <f t="shared" si="4"/>
        <v>2.4737652275855115E-2</v>
      </c>
      <c r="CA27" s="14">
        <f t="shared" si="5"/>
        <v>1.9532197628874703E-2</v>
      </c>
      <c r="CB27" s="51">
        <f t="shared" si="6"/>
        <v>2.3315148793802101E-2</v>
      </c>
      <c r="CC27" s="15">
        <f t="shared" si="7"/>
        <v>1.2860972992151897E-3</v>
      </c>
    </row>
    <row r="28" spans="1:81" x14ac:dyDescent="0.2">
      <c r="A28" s="2" t="s">
        <v>302</v>
      </c>
      <c r="B28" s="3">
        <v>0</v>
      </c>
      <c r="C28" s="8">
        <v>7.7261151526971661E-2</v>
      </c>
      <c r="D28" s="8">
        <v>7.7592661170812205E-2</v>
      </c>
      <c r="E28" s="8">
        <v>4.1167563910593064E-2</v>
      </c>
      <c r="F28" s="8">
        <v>7.4278452566505448E-2</v>
      </c>
      <c r="G28" s="8">
        <v>6.6029248380630623E-2</v>
      </c>
      <c r="H28" s="8">
        <v>6.0134822037065883E-2</v>
      </c>
      <c r="I28" s="8">
        <v>4.0465979131696139E-2</v>
      </c>
      <c r="J28" s="8">
        <v>4.1315708847462274E-2</v>
      </c>
      <c r="K28" s="8">
        <v>3.5480825290140183E-2</v>
      </c>
      <c r="L28" s="8">
        <v>8.9389169377163791E-2</v>
      </c>
      <c r="M28" s="8">
        <v>-1.6525787949523973E-3</v>
      </c>
      <c r="N28" s="8">
        <v>-1.5685778596375988E-3</v>
      </c>
      <c r="O28" s="8">
        <v>1.1007704216409619E-2</v>
      </c>
      <c r="P28" s="8">
        <v>4.9648552265256995E-2</v>
      </c>
      <c r="Q28" s="8">
        <v>4.0884545841846753E-2</v>
      </c>
      <c r="R28" s="8">
        <v>5.5460673147466499E-2</v>
      </c>
      <c r="S28" s="8">
        <v>6.2125085116232048E-2</v>
      </c>
      <c r="T28" s="8">
        <v>3.1125077283837843E-2</v>
      </c>
      <c r="U28" s="8">
        <v>1.4213165318334386E-2</v>
      </c>
      <c r="V28" s="8">
        <v>5.4211811880842342E-2</v>
      </c>
      <c r="W28" s="8">
        <v>5.3626453233597937E-2</v>
      </c>
      <c r="X28" s="8">
        <v>2.1890114830543483E-2</v>
      </c>
      <c r="Y28" s="8">
        <v>4.2017126089224144E-2</v>
      </c>
      <c r="Z28" s="8">
        <v>3.4842000582075761E-2</v>
      </c>
      <c r="AA28" s="8">
        <v>2.5918373407076922E-2</v>
      </c>
      <c r="AB28" s="8">
        <v>3.9614070534524259E-2</v>
      </c>
      <c r="AC28" s="8">
        <v>3.2592150892425842E-2</v>
      </c>
      <c r="AD28" s="8">
        <v>3.7460242939274302E-2</v>
      </c>
      <c r="AE28" s="8">
        <v>3.5538627079554352E-2</v>
      </c>
      <c r="AF28" s="8">
        <v>3.7192534810308375E-2</v>
      </c>
      <c r="AG28" s="8">
        <v>3.7983989831163356E-2</v>
      </c>
      <c r="AH28" s="8">
        <v>3.7885668853697929E-2</v>
      </c>
      <c r="AI28" s="8">
        <v>3.732154551213851E-2</v>
      </c>
      <c r="AJ28" s="8">
        <v>3.6737816553551461E-2</v>
      </c>
      <c r="AK28" s="8">
        <v>3.6342625965469111E-2</v>
      </c>
      <c r="AL28" s="8">
        <v>3.5997275154349806E-2</v>
      </c>
      <c r="AM28" s="8">
        <v>3.5704950947543113E-2</v>
      </c>
      <c r="AN28" s="8">
        <v>3.543814209367957E-2</v>
      </c>
      <c r="AO28" s="8">
        <v>3.5167843915967723E-2</v>
      </c>
      <c r="AP28" s="8">
        <v>3.4880867549841987E-2</v>
      </c>
      <c r="AQ28" s="8">
        <v>3.4572330692908215E-2</v>
      </c>
      <c r="AR28" s="8">
        <v>3.4235521394824664E-2</v>
      </c>
      <c r="AS28" s="8">
        <v>3.3863155065124051E-2</v>
      </c>
      <c r="AT28" s="8">
        <v>3.3458064688177691E-2</v>
      </c>
      <c r="AU28" s="8">
        <v>3.3030720659961377E-2</v>
      </c>
      <c r="AV28" s="8">
        <v>3.2596216384891852E-2</v>
      </c>
      <c r="AW28" s="8">
        <v>3.2165777326790268E-2</v>
      </c>
      <c r="AX28" s="8">
        <v>3.1749123386705769E-2</v>
      </c>
      <c r="AY28" s="8">
        <v>3.1353790153990424E-2</v>
      </c>
      <c r="AZ28" s="8">
        <v>3.0985611862508922E-2</v>
      </c>
      <c r="BA28" s="8">
        <v>3.0645564326618357E-2</v>
      </c>
      <c r="BB28" s="8">
        <v>3.0329791811264162E-2</v>
      </c>
      <c r="BC28" s="8">
        <v>3.0034254842862929E-2</v>
      </c>
      <c r="BD28" s="8">
        <v>2.9757156755037206E-2</v>
      </c>
      <c r="BE28" s="8">
        <v>2.9502321114410757E-2</v>
      </c>
      <c r="BF28" s="8">
        <v>2.9276982048069833E-2</v>
      </c>
      <c r="BG28" s="8">
        <v>2.9084655752474209E-2</v>
      </c>
      <c r="BH28" s="8">
        <v>2.8925433074424856E-2</v>
      </c>
      <c r="BI28" s="8">
        <v>2.8800224980147116E-2</v>
      </c>
      <c r="BJ28" s="8">
        <v>2.8711106541404297E-2</v>
      </c>
      <c r="BK28" s="8">
        <v>2.865673939048663E-2</v>
      </c>
      <c r="BL28" s="8">
        <v>2.8623254041260759E-2</v>
      </c>
      <c r="BM28" s="8">
        <v>2.8604974985098952E-2</v>
      </c>
      <c r="BN28" s="8">
        <v>2.8603635479865996E-2</v>
      </c>
      <c r="BO28" s="8">
        <v>2.8622223336720598E-2</v>
      </c>
      <c r="BP28" s="8">
        <v>2.8656966287553765E-2</v>
      </c>
      <c r="BQ28" s="8">
        <v>2.8687280762373701E-2</v>
      </c>
      <c r="BR28" s="8">
        <v>2.8702650903908999E-2</v>
      </c>
      <c r="BS28" s="8">
        <v>2.8705912334844763E-2</v>
      </c>
      <c r="BT28" s="8">
        <v>2.8707200072068284E-2</v>
      </c>
      <c r="BV28" s="9">
        <f t="shared" si="0"/>
        <v>8.9389169377163791E-2</v>
      </c>
      <c r="BW28" s="10">
        <f t="shared" si="1"/>
        <v>-1.6525787949523973E-3</v>
      </c>
      <c r="BX28" s="10">
        <f t="shared" si="2"/>
        <v>3.5948902843485404E-2</v>
      </c>
      <c r="BY28" s="41">
        <f t="shared" si="3"/>
        <v>1.6004062509772331E-2</v>
      </c>
      <c r="BZ28" s="13">
        <f t="shared" si="4"/>
        <v>3.7983989831163356E-2</v>
      </c>
      <c r="CA28" s="14">
        <f t="shared" si="5"/>
        <v>2.8603635479865996E-2</v>
      </c>
      <c r="CB28" s="51">
        <f t="shared" si="6"/>
        <v>3.1958582966938792E-2</v>
      </c>
      <c r="CC28" s="15">
        <f t="shared" si="7"/>
        <v>3.2593652972860922E-3</v>
      </c>
    </row>
    <row r="29" spans="1:81" x14ac:dyDescent="0.2">
      <c r="A29" s="2" t="s">
        <v>300</v>
      </c>
      <c r="B29" s="3">
        <v>0</v>
      </c>
      <c r="C29" s="8">
        <v>1.5322824904854038E-2</v>
      </c>
      <c r="D29" s="8">
        <v>6.9938492412600084E-3</v>
      </c>
      <c r="E29" s="8">
        <v>-8.5792614415215462E-3</v>
      </c>
      <c r="F29" s="8">
        <v>2.2812554616521208E-2</v>
      </c>
      <c r="G29" s="8">
        <v>2.961323956085482E-2</v>
      </c>
      <c r="H29" s="8">
        <v>1.0001229088758112E-2</v>
      </c>
      <c r="I29" s="8">
        <v>1.9533234635262797E-2</v>
      </c>
      <c r="J29" s="8">
        <v>1.4507595516434435E-2</v>
      </c>
      <c r="K29" s="8">
        <v>1.5070278756555977E-2</v>
      </c>
      <c r="L29" s="8">
        <v>3.9958117774837376E-2</v>
      </c>
      <c r="M29" s="8">
        <v>1.5612042233112078E-2</v>
      </c>
      <c r="N29" s="8">
        <v>2.4707545435542766E-3</v>
      </c>
      <c r="O29" s="8">
        <v>2.4118376539894459E-3</v>
      </c>
      <c r="P29" s="8">
        <v>1.378487638752679E-2</v>
      </c>
      <c r="Q29" s="8">
        <v>1.138403956610623E-2</v>
      </c>
      <c r="R29" s="8">
        <v>2.1044677434587378E-2</v>
      </c>
      <c r="S29" s="8">
        <v>1.3297878091864446E-2</v>
      </c>
      <c r="T29" s="8">
        <v>-1.04840020101441E-2</v>
      </c>
      <c r="U29" s="8">
        <v>-5.5342101728448667E-2</v>
      </c>
      <c r="V29" s="8">
        <v>1.6482827573678804E-2</v>
      </c>
      <c r="W29" s="8">
        <v>7.2003805396660958E-3</v>
      </c>
      <c r="X29" s="8">
        <v>-2.8517261479623968E-2</v>
      </c>
      <c r="Y29" s="8">
        <v>-1.7493228733035382E-2</v>
      </c>
      <c r="Z29" s="8">
        <v>1.8233480447262806E-3</v>
      </c>
      <c r="AA29" s="8">
        <v>8.2870778942167878E-3</v>
      </c>
      <c r="AB29" s="8">
        <v>9.7214254475577189E-3</v>
      </c>
      <c r="AC29" s="8">
        <v>1.572532501694468E-2</v>
      </c>
      <c r="AD29" s="8">
        <v>1.4225603372630236E-2</v>
      </c>
      <c r="AE29" s="8">
        <v>1.1319935662227554E-2</v>
      </c>
      <c r="AF29" s="8">
        <v>5.3215071472352271E-3</v>
      </c>
      <c r="AG29" s="8">
        <v>4.0282937895104176E-3</v>
      </c>
      <c r="AH29" s="8">
        <v>3.9864249354175652E-3</v>
      </c>
      <c r="AI29" s="8">
        <v>4.4980540399619517E-3</v>
      </c>
      <c r="AJ29" s="8">
        <v>5.2968389518108783E-3</v>
      </c>
      <c r="AK29" s="8">
        <v>6.1351757915957261E-3</v>
      </c>
      <c r="AL29" s="8">
        <v>6.8198927896725436E-3</v>
      </c>
      <c r="AM29" s="8">
        <v>7.3293730598551488E-3</v>
      </c>
      <c r="AN29" s="8">
        <v>7.7675894585231831E-3</v>
      </c>
      <c r="AO29" s="8">
        <v>8.1524382671911422E-3</v>
      </c>
      <c r="AP29" s="8">
        <v>8.4978428552751062E-3</v>
      </c>
      <c r="AQ29" s="8">
        <v>8.8305739718754772E-3</v>
      </c>
      <c r="AR29" s="8">
        <v>9.2126420981641921E-3</v>
      </c>
      <c r="AS29" s="8">
        <v>9.5802506776681007E-3</v>
      </c>
      <c r="AT29" s="8">
        <v>9.9359026605843059E-3</v>
      </c>
      <c r="AU29" s="8">
        <v>1.0290939487848538E-2</v>
      </c>
      <c r="AV29" s="8">
        <v>1.0666242875857934E-2</v>
      </c>
      <c r="AW29" s="8">
        <v>1.0913922447753688E-2</v>
      </c>
      <c r="AX29" s="8">
        <v>1.1170970537475622E-2</v>
      </c>
      <c r="AY29" s="8">
        <v>1.1430501549474226E-2</v>
      </c>
      <c r="AZ29" s="8">
        <v>1.1706089991321278E-2</v>
      </c>
      <c r="BA29" s="8">
        <v>1.201328154237058E-2</v>
      </c>
      <c r="BB29" s="8">
        <v>1.2418879589291221E-2</v>
      </c>
      <c r="BC29" s="8">
        <v>1.2845285210125068E-2</v>
      </c>
      <c r="BD29" s="8">
        <v>1.328060538773923E-2</v>
      </c>
      <c r="BE29" s="8">
        <v>1.3716975986971303E-2</v>
      </c>
      <c r="BF29" s="8">
        <v>1.4146598261159049E-2</v>
      </c>
      <c r="BG29" s="8">
        <v>1.4561063759653381E-2</v>
      </c>
      <c r="BH29" s="8">
        <v>1.4960540839252356E-2</v>
      </c>
      <c r="BI29" s="8">
        <v>1.5359518921804094E-2</v>
      </c>
      <c r="BJ29" s="8">
        <v>1.5778466016288295E-2</v>
      </c>
      <c r="BK29" s="8">
        <v>1.6230319157596096E-2</v>
      </c>
      <c r="BL29" s="8">
        <v>1.6642601788299904E-2</v>
      </c>
      <c r="BM29" s="8">
        <v>1.7075258477529776E-2</v>
      </c>
      <c r="BN29" s="8">
        <v>1.7520419556490863E-2</v>
      </c>
      <c r="BO29" s="8">
        <v>1.7964859489470353E-2</v>
      </c>
      <c r="BP29" s="8">
        <v>1.8389682274971397E-2</v>
      </c>
      <c r="BQ29" s="8">
        <v>1.8854515964711105E-2</v>
      </c>
      <c r="BR29" s="8">
        <v>1.9282854252589354E-2</v>
      </c>
      <c r="BS29" s="8">
        <v>1.967609450062402E-2</v>
      </c>
      <c r="BT29" s="8">
        <v>2.0032150364782897E-2</v>
      </c>
      <c r="BV29" s="9">
        <f t="shared" si="0"/>
        <v>3.9958117774837376E-2</v>
      </c>
      <c r="BW29" s="10">
        <f t="shared" si="1"/>
        <v>-5.5342101728448667E-2</v>
      </c>
      <c r="BX29" s="10">
        <f t="shared" si="2"/>
        <v>1.0007190660433049E-2</v>
      </c>
      <c r="BY29" s="41">
        <f t="shared" si="3"/>
        <v>1.2253126384821889E-2</v>
      </c>
      <c r="BZ29" s="13">
        <f t="shared" si="4"/>
        <v>2.0032150364782897E-2</v>
      </c>
      <c r="CA29" s="14">
        <f t="shared" si="5"/>
        <v>3.9864249354175652E-3</v>
      </c>
      <c r="CB29" s="51">
        <f t="shared" si="6"/>
        <v>1.200783996892177E-2</v>
      </c>
      <c r="CC29" s="15">
        <f t="shared" si="7"/>
        <v>4.6985010334878018E-3</v>
      </c>
    </row>
    <row r="30" spans="1:81" x14ac:dyDescent="0.2">
      <c r="A30" s="2" t="s">
        <v>294</v>
      </c>
      <c r="B30" s="3">
        <v>0</v>
      </c>
      <c r="C30" s="8">
        <v>3.3243407748263065E-2</v>
      </c>
      <c r="D30" s="8">
        <v>8.1900822512870342E-3</v>
      </c>
      <c r="E30" s="8">
        <v>1.7106275634195534E-3</v>
      </c>
      <c r="F30" s="8">
        <v>8.6359985005100004E-3</v>
      </c>
      <c r="G30" s="8">
        <v>2.7421403220849294E-2</v>
      </c>
      <c r="H30" s="8">
        <v>3.0999992907805529E-2</v>
      </c>
      <c r="I30" s="8">
        <v>1.0760674243568635E-2</v>
      </c>
      <c r="J30" s="8">
        <v>-1.1284315350510221E-2</v>
      </c>
      <c r="K30" s="8">
        <v>-2.5195427208705157E-3</v>
      </c>
      <c r="L30" s="8">
        <v>2.7796328252580604E-2</v>
      </c>
      <c r="M30" s="8">
        <v>4.0633590319165691E-3</v>
      </c>
      <c r="N30" s="8">
        <v>1.1797120587957455E-3</v>
      </c>
      <c r="O30" s="8">
        <v>1.5282635683698143E-2</v>
      </c>
      <c r="P30" s="8">
        <v>2.2046661932936473E-2</v>
      </c>
      <c r="Q30" s="8">
        <v>1.6626704051849961E-2</v>
      </c>
      <c r="R30" s="8">
        <v>1.419986132229889E-2</v>
      </c>
      <c r="S30" s="8">
        <v>1.6542043521541094E-2</v>
      </c>
      <c r="T30" s="8">
        <v>-1.0935406004261461E-2</v>
      </c>
      <c r="U30" s="8">
        <v>-5.4164328259139971E-2</v>
      </c>
      <c r="V30" s="8">
        <v>4.1917613224271566E-2</v>
      </c>
      <c r="W30" s="8">
        <v>-1.1542133971671475E-3</v>
      </c>
      <c r="X30" s="8">
        <v>1.4950692382115882E-2</v>
      </c>
      <c r="Y30" s="8">
        <v>2.0002682421180751E-2</v>
      </c>
      <c r="Z30" s="8">
        <v>3.7473920482415934E-3</v>
      </c>
      <c r="AA30" s="8">
        <v>1.3538231139966772E-2</v>
      </c>
      <c r="AB30" s="8">
        <v>9.554272413359044E-3</v>
      </c>
      <c r="AC30" s="8">
        <v>1.6623027782042499E-2</v>
      </c>
      <c r="AD30" s="8">
        <v>1.1759895027002143E-2</v>
      </c>
      <c r="AE30" s="8">
        <v>1.2128943274231085E-2</v>
      </c>
      <c r="AF30" s="8">
        <v>6.1235726870685347E-3</v>
      </c>
      <c r="AG30" s="8">
        <v>5.4696159076284001E-3</v>
      </c>
      <c r="AH30" s="8">
        <v>6.0064851531158592E-3</v>
      </c>
      <c r="AI30" s="8">
        <v>7.1173248374811759E-3</v>
      </c>
      <c r="AJ30" s="8">
        <v>8.517243347841319E-3</v>
      </c>
      <c r="AK30" s="8">
        <v>9.7800260267173478E-3</v>
      </c>
      <c r="AL30" s="8">
        <v>1.0816302624513385E-2</v>
      </c>
      <c r="AM30" s="8">
        <v>1.1542746599995546E-2</v>
      </c>
      <c r="AN30" s="8">
        <v>1.2075352133178674E-2</v>
      </c>
      <c r="AO30" s="8">
        <v>1.2438423369270035E-2</v>
      </c>
      <c r="AP30" s="8">
        <v>1.266088089827444E-2</v>
      </c>
      <c r="AQ30" s="8">
        <v>1.2764579762362782E-2</v>
      </c>
      <c r="AR30" s="8">
        <v>1.2849616776388295E-2</v>
      </c>
      <c r="AS30" s="8">
        <v>1.2842188535987953E-2</v>
      </c>
      <c r="AT30" s="8">
        <v>1.2778261873702013E-2</v>
      </c>
      <c r="AU30" s="8">
        <v>1.2696686702918347E-2</v>
      </c>
      <c r="AV30" s="8">
        <v>1.2625897786052276E-2</v>
      </c>
      <c r="AW30" s="8">
        <v>1.2466277126461645E-2</v>
      </c>
      <c r="AX30" s="8">
        <v>1.2315951150446036E-2</v>
      </c>
      <c r="AY30" s="8">
        <v>1.2178963500669937E-2</v>
      </c>
      <c r="AZ30" s="8">
        <v>1.2062205512560764E-2</v>
      </c>
      <c r="BA30" s="8">
        <v>1.1965240448215342E-2</v>
      </c>
      <c r="BB30" s="8">
        <v>1.1865560934834374E-2</v>
      </c>
      <c r="BC30" s="8">
        <v>1.1740240926692902E-2</v>
      </c>
      <c r="BD30" s="8">
        <v>1.1582895910252633E-2</v>
      </c>
      <c r="BE30" s="8">
        <v>1.1414821267748509E-2</v>
      </c>
      <c r="BF30" s="8">
        <v>1.1277800788640491E-2</v>
      </c>
      <c r="BG30" s="8">
        <v>1.1099520615570846E-2</v>
      </c>
      <c r="BH30" s="8">
        <v>1.1010465907529632E-2</v>
      </c>
      <c r="BI30" s="8">
        <v>1.1042310904205044E-2</v>
      </c>
      <c r="BJ30" s="8">
        <v>1.1207389101922427E-2</v>
      </c>
      <c r="BK30" s="8">
        <v>1.1478377859258648E-2</v>
      </c>
      <c r="BL30" s="8">
        <v>1.1773182933383808E-2</v>
      </c>
      <c r="BM30" s="8">
        <v>1.2039472198426493E-2</v>
      </c>
      <c r="BN30" s="8">
        <v>1.2264241428309175E-2</v>
      </c>
      <c r="BO30" s="8">
        <v>1.246398878312216E-2</v>
      </c>
      <c r="BP30" s="8">
        <v>1.2649594796429797E-2</v>
      </c>
      <c r="BQ30" s="8">
        <v>1.2881146145826028E-2</v>
      </c>
      <c r="BR30" s="8">
        <v>1.3048806777689936E-2</v>
      </c>
      <c r="BS30" s="8">
        <v>1.3160297430999668E-2</v>
      </c>
      <c r="BT30" s="8">
        <v>1.3235359293456428E-2</v>
      </c>
      <c r="BV30" s="9">
        <f t="shared" si="0"/>
        <v>4.1917613224271566E-2</v>
      </c>
      <c r="BW30" s="10">
        <f t="shared" si="1"/>
        <v>-5.4164328259139971E-2</v>
      </c>
      <c r="BX30" s="10">
        <f t="shared" si="2"/>
        <v>1.0847799338548333E-2</v>
      </c>
      <c r="BY30" s="41">
        <f t="shared" si="3"/>
        <v>1.126757309932289E-2</v>
      </c>
      <c r="BZ30" s="13">
        <f t="shared" si="4"/>
        <v>1.3235359293456428E-2</v>
      </c>
      <c r="CA30" s="14">
        <f t="shared" si="5"/>
        <v>5.4696159076284001E-3</v>
      </c>
      <c r="CB30" s="51">
        <f t="shared" si="6"/>
        <v>1.1398276018662173E-2</v>
      </c>
      <c r="CC30" s="15">
        <f t="shared" si="7"/>
        <v>1.9716217871629891E-3</v>
      </c>
    </row>
    <row r="31" spans="1:81" x14ac:dyDescent="0.2">
      <c r="A31" s="2" t="s">
        <v>280</v>
      </c>
      <c r="B31" s="3">
        <v>0</v>
      </c>
      <c r="C31" s="8">
        <v>0.10354001496956111</v>
      </c>
      <c r="D31" s="8">
        <v>6.1754611518314073E-2</v>
      </c>
      <c r="E31" s="8">
        <v>6.8467859980123835E-2</v>
      </c>
      <c r="F31" s="8">
        <v>9.2061207217446261E-2</v>
      </c>
      <c r="G31" s="8">
        <v>9.5705866968878839E-2</v>
      </c>
      <c r="H31" s="8">
        <v>7.5945262101314359E-2</v>
      </c>
      <c r="I31" s="8">
        <v>5.9221854644981864E-2</v>
      </c>
      <c r="J31" s="8">
        <v>-5.4712052959641766E-2</v>
      </c>
      <c r="K31" s="8">
        <v>0.11308605052850185</v>
      </c>
      <c r="L31" s="8">
        <v>8.9244260342026704E-2</v>
      </c>
      <c r="M31" s="8">
        <v>4.5252823984295532E-2</v>
      </c>
      <c r="N31" s="8">
        <v>7.4324586565360784E-2</v>
      </c>
      <c r="O31" s="8">
        <v>2.9332287506812715E-2</v>
      </c>
      <c r="P31" s="8">
        <v>4.8998399340302035E-2</v>
      </c>
      <c r="Q31" s="8">
        <v>3.9236669507392019E-2</v>
      </c>
      <c r="R31" s="8">
        <v>5.1761538182658384E-2</v>
      </c>
      <c r="S31" s="8">
        <v>5.4633963931931762E-2</v>
      </c>
      <c r="T31" s="8">
        <v>2.8292144573824896E-2</v>
      </c>
      <c r="U31" s="8">
        <v>7.0751848260746097E-3</v>
      </c>
      <c r="V31" s="8">
        <v>6.4967851688854106E-2</v>
      </c>
      <c r="W31" s="8">
        <v>3.6817046665087005E-2</v>
      </c>
      <c r="X31" s="8">
        <v>2.2923900489427718E-2</v>
      </c>
      <c r="Y31" s="8">
        <v>2.8962123868223388E-2</v>
      </c>
      <c r="Z31" s="8">
        <v>3.3414402773046747E-2</v>
      </c>
      <c r="AA31" s="8">
        <v>2.7902291593030482E-2</v>
      </c>
      <c r="AB31" s="8">
        <v>2.9293186296422968E-2</v>
      </c>
      <c r="AC31" s="8">
        <v>3.0627616359768517E-2</v>
      </c>
      <c r="AD31" s="8">
        <v>3.0358798738754134E-2</v>
      </c>
      <c r="AE31" s="8">
        <v>3.0475453353243864E-2</v>
      </c>
      <c r="AF31" s="8">
        <v>3.5324989229238879E-2</v>
      </c>
      <c r="AG31" s="8">
        <v>3.3889283441173035E-2</v>
      </c>
      <c r="AH31" s="8">
        <v>3.1171206802788287E-2</v>
      </c>
      <c r="AI31" s="8">
        <v>2.8790141896938071E-2</v>
      </c>
      <c r="AJ31" s="8">
        <v>2.709722171810669E-2</v>
      </c>
      <c r="AK31" s="8">
        <v>2.5969175891823237E-2</v>
      </c>
      <c r="AL31" s="8">
        <v>2.5016733102967814E-2</v>
      </c>
      <c r="AM31" s="8">
        <v>2.4053954936327449E-2</v>
      </c>
      <c r="AN31" s="8">
        <v>2.3135287633429646E-2</v>
      </c>
      <c r="AO31" s="8">
        <v>2.2239160260458579E-2</v>
      </c>
      <c r="AP31" s="8">
        <v>2.1366450388908831E-2</v>
      </c>
      <c r="AQ31" s="8">
        <v>2.0533791350588304E-2</v>
      </c>
      <c r="AR31" s="8">
        <v>1.976055158308121E-2</v>
      </c>
      <c r="AS31" s="8">
        <v>1.9052224441858057E-2</v>
      </c>
      <c r="AT31" s="8">
        <v>1.8402797519879499E-2</v>
      </c>
      <c r="AU31" s="8">
        <v>1.7800936817489177E-2</v>
      </c>
      <c r="AV31" s="8">
        <v>1.7245007651874866E-2</v>
      </c>
      <c r="AW31" s="8">
        <v>1.6616908977512557E-2</v>
      </c>
      <c r="AX31" s="8">
        <v>1.6011035421434228E-2</v>
      </c>
      <c r="AY31" s="8">
        <v>1.5411337283274484E-2</v>
      </c>
      <c r="AZ31" s="8">
        <v>1.4825619747056873E-2</v>
      </c>
      <c r="BA31" s="8">
        <v>1.4271598817359621E-2</v>
      </c>
      <c r="BB31" s="8">
        <v>1.3753494527975141E-2</v>
      </c>
      <c r="BC31" s="8">
        <v>1.3290172114964749E-2</v>
      </c>
      <c r="BD31" s="8">
        <v>1.2902395149881229E-2</v>
      </c>
      <c r="BE31" s="8">
        <v>1.2603685877646154E-2</v>
      </c>
      <c r="BF31" s="8">
        <v>1.2392543244346577E-2</v>
      </c>
      <c r="BG31" s="8">
        <v>1.2353649237649256E-2</v>
      </c>
      <c r="BH31" s="8">
        <v>1.236465386475083E-2</v>
      </c>
      <c r="BI31" s="8">
        <v>1.241537226719136E-2</v>
      </c>
      <c r="BJ31" s="8">
        <v>1.249985097936368E-2</v>
      </c>
      <c r="BK31" s="8">
        <v>1.2602048926294351E-2</v>
      </c>
      <c r="BL31" s="8">
        <v>1.2578658141728427E-2</v>
      </c>
      <c r="BM31" s="8">
        <v>1.2490208274947623E-2</v>
      </c>
      <c r="BN31" s="8">
        <v>1.2317764515040963E-2</v>
      </c>
      <c r="BO31" s="8">
        <v>1.2082520945143616E-2</v>
      </c>
      <c r="BP31" s="8">
        <v>1.1828366519373246E-2</v>
      </c>
      <c r="BQ31" s="8">
        <v>1.1479353938584458E-2</v>
      </c>
      <c r="BR31" s="8">
        <v>1.1167253847580216E-2</v>
      </c>
      <c r="BS31" s="8">
        <v>1.0909191859455269E-2</v>
      </c>
      <c r="BT31" s="8">
        <v>1.070605708267891E-2</v>
      </c>
      <c r="BV31" s="9">
        <f t="shared" si="0"/>
        <v>0.11308605052850185</v>
      </c>
      <c r="BW31" s="10">
        <f t="shared" si="1"/>
        <v>-5.4712052959641766E-2</v>
      </c>
      <c r="BX31" s="10">
        <f t="shared" si="2"/>
        <v>3.0136448757523724E-2</v>
      </c>
      <c r="BY31" s="41">
        <f t="shared" si="3"/>
        <v>2.7056638030607011E-2</v>
      </c>
      <c r="BZ31" s="13">
        <f t="shared" si="4"/>
        <v>3.5324989229238879E-2</v>
      </c>
      <c r="CA31" s="14">
        <f t="shared" si="5"/>
        <v>1.070605708267891E-2</v>
      </c>
      <c r="CB31" s="51">
        <f t="shared" si="6"/>
        <v>1.7578601371418669E-2</v>
      </c>
      <c r="CC31" s="15">
        <f t="shared" si="7"/>
        <v>6.7265039531361264E-3</v>
      </c>
    </row>
    <row r="32" spans="1:81" x14ac:dyDescent="0.2">
      <c r="A32" s="2" t="s">
        <v>246</v>
      </c>
      <c r="B32" s="3"/>
      <c r="C32" s="8"/>
      <c r="D32" s="8"/>
      <c r="E32" s="8"/>
      <c r="F32" s="8"/>
      <c r="G32" s="8">
        <v>0</v>
      </c>
      <c r="H32" s="8">
        <v>5.1499588669000174E-2</v>
      </c>
      <c r="I32" s="8">
        <v>8.293228744562664E-2</v>
      </c>
      <c r="J32" s="8">
        <v>7.4671755555672181E-2</v>
      </c>
      <c r="K32" s="8">
        <v>-1.1346425824761974E-2</v>
      </c>
      <c r="L32" s="8">
        <v>3.8316669922557445E-2</v>
      </c>
      <c r="M32" s="8">
        <v>6.5244308299625908E-2</v>
      </c>
      <c r="N32" s="8">
        <v>6.7607495649736116E-2</v>
      </c>
      <c r="O32" s="8">
        <v>0.10538564986919963</v>
      </c>
      <c r="P32" s="8">
        <v>6.5500828966047475E-2</v>
      </c>
      <c r="Q32" s="8">
        <v>7.727407911458628E-2</v>
      </c>
      <c r="R32" s="8">
        <v>7.4064443001983227E-2</v>
      </c>
      <c r="S32" s="8">
        <v>0.11086954363688606</v>
      </c>
      <c r="T32" s="8">
        <v>2.6280777987446768E-2</v>
      </c>
      <c r="U32" s="8">
        <v>-0.14814163060743446</v>
      </c>
      <c r="V32" s="8">
        <v>1.639819367468176E-2</v>
      </c>
      <c r="W32" s="8">
        <v>6.0431307764941211E-2</v>
      </c>
      <c r="X32" s="8">
        <v>3.8269541776469129E-2</v>
      </c>
      <c r="Y32" s="8">
        <v>3.4985807402666103E-2</v>
      </c>
      <c r="Z32" s="8">
        <v>3.5375858161908802E-2</v>
      </c>
      <c r="AA32" s="8">
        <v>2.0346489811617907E-2</v>
      </c>
      <c r="AB32" s="8">
        <v>2.344880867663246E-2</v>
      </c>
      <c r="AC32" s="8">
        <v>3.8289362144447114E-2</v>
      </c>
      <c r="AD32" s="8">
        <v>3.3081610240648818E-2</v>
      </c>
      <c r="AE32" s="8">
        <v>2.8576065048707688E-2</v>
      </c>
      <c r="AF32" s="8">
        <v>2.0247769955963779E-2</v>
      </c>
      <c r="AG32" s="8">
        <v>1.7917169041906877E-2</v>
      </c>
      <c r="AH32" s="8">
        <v>1.6108970163754677E-2</v>
      </c>
      <c r="AI32" s="8">
        <v>1.4412187395374865E-2</v>
      </c>
      <c r="AJ32" s="8">
        <v>1.3023750880419405E-2</v>
      </c>
      <c r="AK32" s="8">
        <v>1.1896449746036986E-2</v>
      </c>
      <c r="AL32" s="8">
        <v>1.0664839550533767E-2</v>
      </c>
      <c r="AM32" s="8">
        <v>9.3232779032115243E-3</v>
      </c>
      <c r="AN32" s="8">
        <v>8.0645467657602943E-3</v>
      </c>
      <c r="AO32" s="8">
        <v>6.9490199329740321E-3</v>
      </c>
      <c r="AP32" s="8">
        <v>5.990271850909723E-3</v>
      </c>
      <c r="AQ32" s="8">
        <v>5.2098247783829432E-3</v>
      </c>
      <c r="AR32" s="8">
        <v>4.76574233450755E-3</v>
      </c>
      <c r="AS32" s="8">
        <v>4.591196101125794E-3</v>
      </c>
      <c r="AT32" s="8">
        <v>4.6633042585524365E-3</v>
      </c>
      <c r="AU32" s="8">
        <v>4.9118291639234091E-3</v>
      </c>
      <c r="AV32" s="8">
        <v>5.2549296617223629E-3</v>
      </c>
      <c r="AW32" s="8">
        <v>5.5388593741079184E-3</v>
      </c>
      <c r="AX32" s="8">
        <v>5.8773158959986027E-3</v>
      </c>
      <c r="AY32" s="8">
        <v>6.2507627418821876E-3</v>
      </c>
      <c r="AZ32" s="8">
        <v>6.6240902722110029E-3</v>
      </c>
      <c r="BA32" s="8">
        <v>6.9586000519150648E-3</v>
      </c>
      <c r="BB32" s="8">
        <v>7.2227696719548984E-3</v>
      </c>
      <c r="BC32" s="8">
        <v>7.4288407454339289E-3</v>
      </c>
      <c r="BD32" s="8">
        <v>7.5638759255922672E-3</v>
      </c>
      <c r="BE32" s="8">
        <v>7.6288812813627427E-3</v>
      </c>
      <c r="BF32" s="8">
        <v>7.6164468416202169E-3</v>
      </c>
      <c r="BG32" s="8">
        <v>7.5260755887507358E-3</v>
      </c>
      <c r="BH32" s="8">
        <v>7.3768440947576952E-3</v>
      </c>
      <c r="BI32" s="8">
        <v>7.1686308690626088E-3</v>
      </c>
      <c r="BJ32" s="8">
        <v>6.9067560431823605E-3</v>
      </c>
      <c r="BK32" s="8">
        <v>6.6026312195566206E-3</v>
      </c>
      <c r="BL32" s="8">
        <v>6.306066740110694E-3</v>
      </c>
      <c r="BM32" s="8">
        <v>6.0975719367881709E-3</v>
      </c>
      <c r="BN32" s="8">
        <v>6.0177351660504197E-3</v>
      </c>
      <c r="BO32" s="8">
        <v>6.0447884457248691E-3</v>
      </c>
      <c r="BP32" s="8">
        <v>6.1435200427928383E-3</v>
      </c>
      <c r="BQ32" s="8">
        <v>6.3235780503059225E-3</v>
      </c>
      <c r="BR32" s="8">
        <v>6.5880953979229329E-3</v>
      </c>
      <c r="BS32" s="8">
        <v>6.9026680500872128E-3</v>
      </c>
      <c r="BT32" s="8">
        <v>7.1693004276636163E-3</v>
      </c>
      <c r="BV32" s="9">
        <f t="shared" si="0"/>
        <v>0.11086954363688606</v>
      </c>
      <c r="BW32" s="10">
        <f t="shared" si="1"/>
        <v>-0.14814163060743446</v>
      </c>
      <c r="BX32" s="10">
        <f t="shared" si="2"/>
        <v>2.0230942435587707E-2</v>
      </c>
      <c r="BY32" s="41">
        <f t="shared" si="3"/>
        <v>3.4105158638026031E-2</v>
      </c>
      <c r="BZ32" s="13">
        <f t="shared" si="4"/>
        <v>2.0247769955963779E-2</v>
      </c>
      <c r="CA32" s="14">
        <f t="shared" si="5"/>
        <v>4.591196101125794E-3</v>
      </c>
      <c r="CB32" s="51">
        <f t="shared" si="6"/>
        <v>7.9482874234120971E-3</v>
      </c>
      <c r="CC32" s="15">
        <f t="shared" si="7"/>
        <v>3.5862758231891595E-3</v>
      </c>
    </row>
    <row r="33" spans="1:81" x14ac:dyDescent="0.2">
      <c r="A33" s="2" t="s">
        <v>244</v>
      </c>
      <c r="B33" s="3">
        <v>0</v>
      </c>
      <c r="C33" s="8">
        <v>8.6441905193865409E-2</v>
      </c>
      <c r="D33" s="8">
        <v>1.8196527594989353E-2</v>
      </c>
      <c r="E33" s="8">
        <v>4.2006479951109066E-2</v>
      </c>
      <c r="F33" s="8">
        <v>3.8209212277287907E-2</v>
      </c>
      <c r="G33" s="8">
        <v>1.4322002447358484E-2</v>
      </c>
      <c r="H33" s="8">
        <v>1.3933830377785172E-2</v>
      </c>
      <c r="I33" s="8">
        <v>5.7250764470816007E-2</v>
      </c>
      <c r="J33" s="8">
        <v>6.0284711831015692E-2</v>
      </c>
      <c r="K33" s="8">
        <v>8.4652770915225828E-2</v>
      </c>
      <c r="L33" s="8">
        <v>8.2138026203432801E-2</v>
      </c>
      <c r="M33" s="8">
        <v>2.5132888741812742E-2</v>
      </c>
      <c r="N33" s="8">
        <v>3.8340886198717339E-2</v>
      </c>
      <c r="O33" s="8">
        <v>1.6363321766771799E-2</v>
      </c>
      <c r="P33" s="8">
        <v>3.6619717209958713E-2</v>
      </c>
      <c r="Q33" s="8">
        <v>3.1999385968386695E-2</v>
      </c>
      <c r="R33" s="8">
        <v>5.1727543872537085E-2</v>
      </c>
      <c r="S33" s="8">
        <v>8.3456563654356275E-2</v>
      </c>
      <c r="T33" s="8">
        <v>-1.2814000204652287E-2</v>
      </c>
      <c r="U33" s="8">
        <v>-4.4089988549601222E-2</v>
      </c>
      <c r="V33" s="8">
        <v>4.848181496552928E-2</v>
      </c>
      <c r="W33" s="8">
        <v>2.5549322779074179E-2</v>
      </c>
      <c r="X33" s="8">
        <v>-3.7422780533361566E-3</v>
      </c>
      <c r="Y33" s="8">
        <v>3.6802263428748816E-2</v>
      </c>
      <c r="Z33" s="8">
        <v>5.7437214172832984E-2</v>
      </c>
      <c r="AA33" s="8">
        <v>2.8931417021843098E-2</v>
      </c>
      <c r="AB33" s="8">
        <v>3.077112714666308E-2</v>
      </c>
      <c r="AC33" s="8">
        <v>2.3171253237122658E-2</v>
      </c>
      <c r="AD33" s="8">
        <v>3.5690497054633452E-2</v>
      </c>
      <c r="AE33" s="8">
        <v>3.8434146317624984E-2</v>
      </c>
      <c r="AF33" s="8">
        <v>2.5939698770116815E-2</v>
      </c>
      <c r="AG33" s="8">
        <v>2.5198775161192621E-2</v>
      </c>
      <c r="AH33" s="8">
        <v>2.7026954558686089E-2</v>
      </c>
      <c r="AI33" s="8">
        <v>2.8674549226511026E-2</v>
      </c>
      <c r="AJ33" s="8">
        <v>2.9826479090041103E-2</v>
      </c>
      <c r="AK33" s="8">
        <v>3.0762932114686725E-2</v>
      </c>
      <c r="AL33" s="8">
        <v>3.1325253674228337E-2</v>
      </c>
      <c r="AM33" s="8">
        <v>3.1411955761988297E-2</v>
      </c>
      <c r="AN33" s="8">
        <v>3.142377578680966E-2</v>
      </c>
      <c r="AO33" s="8">
        <v>3.139707226342936E-2</v>
      </c>
      <c r="AP33" s="8">
        <v>3.1330830353170525E-2</v>
      </c>
      <c r="AQ33" s="8">
        <v>3.1237179615223321E-2</v>
      </c>
      <c r="AR33" s="8">
        <v>3.132713376381413E-2</v>
      </c>
      <c r="AS33" s="8">
        <v>3.1444650170411315E-2</v>
      </c>
      <c r="AT33" s="8">
        <v>3.1551711519738568E-2</v>
      </c>
      <c r="AU33" s="8">
        <v>3.1613175596353793E-2</v>
      </c>
      <c r="AV33" s="8">
        <v>3.1623901155702683E-2</v>
      </c>
      <c r="AW33" s="8">
        <v>3.1482319663244551E-2</v>
      </c>
      <c r="AX33" s="8">
        <v>3.1324515823987431E-2</v>
      </c>
      <c r="AY33" s="8">
        <v>3.1118600497537896E-2</v>
      </c>
      <c r="AZ33" s="8">
        <v>3.0849251014382739E-2</v>
      </c>
      <c r="BA33" s="8">
        <v>3.0540071914304523E-2</v>
      </c>
      <c r="BB33" s="8">
        <v>3.0254560584397128E-2</v>
      </c>
      <c r="BC33" s="8">
        <v>3.0009963467286571E-2</v>
      </c>
      <c r="BD33" s="8">
        <v>2.9791661292680294E-2</v>
      </c>
      <c r="BE33" s="8">
        <v>2.9575220972932081E-2</v>
      </c>
      <c r="BF33" s="8">
        <v>2.9352539456109605E-2</v>
      </c>
      <c r="BG33" s="8">
        <v>2.9300237222410042E-2</v>
      </c>
      <c r="BH33" s="8">
        <v>2.9256090681481162E-2</v>
      </c>
      <c r="BI33" s="8">
        <v>2.9197916240606636E-2</v>
      </c>
      <c r="BJ33" s="8">
        <v>2.9110941387206157E-2</v>
      </c>
      <c r="BK33" s="8">
        <v>2.9008555470129593E-2</v>
      </c>
      <c r="BL33" s="8">
        <v>2.8789874108696267E-2</v>
      </c>
      <c r="BM33" s="8">
        <v>2.8597711944277071E-2</v>
      </c>
      <c r="BN33" s="8">
        <v>2.8409380337760748E-2</v>
      </c>
      <c r="BO33" s="8">
        <v>2.8209565370050038E-2</v>
      </c>
      <c r="BP33" s="8">
        <v>2.8011259140734213E-2</v>
      </c>
      <c r="BQ33" s="8">
        <v>2.785838343670366E-2</v>
      </c>
      <c r="BR33" s="8">
        <v>2.7756601549042026E-2</v>
      </c>
      <c r="BS33" s="8">
        <v>2.769258412833886E-2</v>
      </c>
      <c r="BT33" s="8">
        <v>2.764682870112356E-2</v>
      </c>
      <c r="BV33" s="9">
        <f t="shared" si="0"/>
        <v>8.6441905193865409E-2</v>
      </c>
      <c r="BW33" s="10">
        <f t="shared" si="1"/>
        <v>-4.4089988549601222E-2</v>
      </c>
      <c r="BX33" s="10">
        <f t="shared" si="2"/>
        <v>3.1858591422245584E-2</v>
      </c>
      <c r="BY33" s="41">
        <f t="shared" si="3"/>
        <v>1.9126466169401449E-2</v>
      </c>
      <c r="BZ33" s="13">
        <f t="shared" si="4"/>
        <v>3.1623901155702683E-2</v>
      </c>
      <c r="CA33" s="14">
        <f t="shared" si="5"/>
        <v>2.5198775161192621E-2</v>
      </c>
      <c r="CB33" s="51">
        <f t="shared" si="6"/>
        <v>2.9664894219207982E-2</v>
      </c>
      <c r="CC33" s="15">
        <f t="shared" si="7"/>
        <v>1.6781973729835609E-3</v>
      </c>
    </row>
    <row r="34" spans="1:81" x14ac:dyDescent="0.2">
      <c r="A34" s="2" t="s">
        <v>242</v>
      </c>
      <c r="B34" s="3"/>
      <c r="C34" s="8"/>
      <c r="D34" s="8"/>
      <c r="E34" s="8"/>
      <c r="F34" s="8"/>
      <c r="G34" s="8">
        <v>0</v>
      </c>
      <c r="H34" s="8">
        <v>2.3589878742263704E-2</v>
      </c>
      <c r="I34" s="8">
        <v>8.9741417249619371E-2</v>
      </c>
      <c r="J34" s="8">
        <v>6.5217789358521072E-2</v>
      </c>
      <c r="K34" s="8">
        <v>2.6189543797631165E-2</v>
      </c>
      <c r="L34" s="8">
        <v>5.4068669873855502E-2</v>
      </c>
      <c r="M34" s="8">
        <v>6.4612854632713157E-2</v>
      </c>
      <c r="N34" s="8">
        <v>7.1030158283344358E-2</v>
      </c>
      <c r="O34" s="8">
        <v>8.4306936037588098E-2</v>
      </c>
      <c r="P34" s="8">
        <v>8.3355555000241388E-2</v>
      </c>
      <c r="Q34" s="8">
        <v>0.10697045017484319</v>
      </c>
      <c r="R34" s="8">
        <v>0.11889381220195516</v>
      </c>
      <c r="S34" s="8">
        <v>9.9792853728357667E-2</v>
      </c>
      <c r="T34" s="8">
        <v>-3.5476486458751344E-2</v>
      </c>
      <c r="U34" s="8">
        <v>-0.14401687859413803</v>
      </c>
      <c r="V34" s="8">
        <v>-3.9406649504607927E-2</v>
      </c>
      <c r="W34" s="8">
        <v>6.3810153283426096E-2</v>
      </c>
      <c r="X34" s="8">
        <v>4.0346178941636168E-2</v>
      </c>
      <c r="Y34" s="8">
        <v>2.4298514532772764E-2</v>
      </c>
      <c r="Z34" s="8">
        <v>1.858243834421347E-2</v>
      </c>
      <c r="AA34" s="8">
        <v>2.9717089465232771E-2</v>
      </c>
      <c r="AB34" s="8">
        <v>2.2088240905308032E-2</v>
      </c>
      <c r="AC34" s="8">
        <v>4.5493377006940339E-2</v>
      </c>
      <c r="AD34" s="8">
        <v>4.1199920687015057E-2</v>
      </c>
      <c r="AE34" s="8">
        <v>3.5537162966118752E-2</v>
      </c>
      <c r="AF34" s="8">
        <v>2.7950161225057002E-2</v>
      </c>
      <c r="AG34" s="8">
        <v>2.4520757787541259E-2</v>
      </c>
      <c r="AH34" s="8">
        <v>2.2016575655619874E-2</v>
      </c>
      <c r="AI34" s="8">
        <v>2.0276902103672167E-2</v>
      </c>
      <c r="AJ34" s="8">
        <v>1.9187443988236019E-2</v>
      </c>
      <c r="AK34" s="8">
        <v>1.8288719379177865E-2</v>
      </c>
      <c r="AL34" s="8">
        <v>1.7346226766522754E-2</v>
      </c>
      <c r="AM34" s="8">
        <v>1.6410364311180814E-2</v>
      </c>
      <c r="AN34" s="8">
        <v>1.5406427919962384E-2</v>
      </c>
      <c r="AO34" s="8">
        <v>1.43499149939883E-2</v>
      </c>
      <c r="AP34" s="8">
        <v>1.3280814118522333E-2</v>
      </c>
      <c r="AQ34" s="8">
        <v>1.2321555041683308E-2</v>
      </c>
      <c r="AR34" s="8">
        <v>1.1492485162842625E-2</v>
      </c>
      <c r="AS34" s="8">
        <v>1.0934551651778479E-2</v>
      </c>
      <c r="AT34" s="8">
        <v>1.0598069823364531E-2</v>
      </c>
      <c r="AU34" s="8">
        <v>1.0407669904526351E-2</v>
      </c>
      <c r="AV34" s="8">
        <v>1.0309604964499952E-2</v>
      </c>
      <c r="AW34" s="8">
        <v>1.0371896963977223E-2</v>
      </c>
      <c r="AX34" s="8">
        <v>1.0484171680605447E-2</v>
      </c>
      <c r="AY34" s="8">
        <v>1.0583159088492611E-2</v>
      </c>
      <c r="AZ34" s="8">
        <v>1.0608365296803646E-2</v>
      </c>
      <c r="BA34" s="8">
        <v>1.0526070756096795E-2</v>
      </c>
      <c r="BB34" s="8">
        <v>1.0240153563672028E-2</v>
      </c>
      <c r="BC34" s="8">
        <v>9.8533818703836484E-3</v>
      </c>
      <c r="BD34" s="8">
        <v>9.3747874386682639E-3</v>
      </c>
      <c r="BE34" s="8">
        <v>8.8315636488940363E-3</v>
      </c>
      <c r="BF34" s="8">
        <v>8.2523700876304673E-3</v>
      </c>
      <c r="BG34" s="8">
        <v>7.6784480003060374E-3</v>
      </c>
      <c r="BH34" s="8">
        <v>7.1622896064720276E-3</v>
      </c>
      <c r="BI34" s="8">
        <v>6.7394685036985535E-3</v>
      </c>
      <c r="BJ34" s="8">
        <v>6.4381934233523896E-3</v>
      </c>
      <c r="BK34" s="8">
        <v>6.2730692010275479E-3</v>
      </c>
      <c r="BL34" s="8">
        <v>6.2643256863226249E-3</v>
      </c>
      <c r="BM34" s="8">
        <v>6.4276221799208777E-3</v>
      </c>
      <c r="BN34" s="8">
        <v>6.7580734830507971E-3</v>
      </c>
      <c r="BO34" s="8">
        <v>7.2051075884873583E-3</v>
      </c>
      <c r="BP34" s="8">
        <v>7.7033748816373038E-3</v>
      </c>
      <c r="BQ34" s="8">
        <v>8.1955784315388414E-3</v>
      </c>
      <c r="BR34" s="8">
        <v>8.6269812790418232E-3</v>
      </c>
      <c r="BS34" s="8">
        <v>8.9548786168167638E-3</v>
      </c>
      <c r="BT34" s="8">
        <v>9.1384931998739205E-3</v>
      </c>
      <c r="BV34" s="9">
        <f t="shared" si="0"/>
        <v>0.11889381220195516</v>
      </c>
      <c r="BW34" s="10">
        <f t="shared" si="1"/>
        <v>-0.14401687859413803</v>
      </c>
      <c r="BX34" s="10">
        <f t="shared" si="2"/>
        <v>2.2238379544409805E-2</v>
      </c>
      <c r="BY34" s="41">
        <f t="shared" si="3"/>
        <v>3.635369880193727E-2</v>
      </c>
      <c r="BZ34" s="13">
        <f t="shared" si="4"/>
        <v>2.7950161225057002E-2</v>
      </c>
      <c r="CA34" s="14">
        <f t="shared" si="5"/>
        <v>6.2643256863226249E-3</v>
      </c>
      <c r="CB34" s="51">
        <f t="shared" si="6"/>
        <v>1.1653416323779196E-2</v>
      </c>
      <c r="CC34" s="15">
        <f t="shared" si="7"/>
        <v>5.2473159543762662E-3</v>
      </c>
    </row>
    <row r="35" spans="1:81" x14ac:dyDescent="0.2">
      <c r="A35" s="2" t="s">
        <v>224</v>
      </c>
      <c r="B35" s="3">
        <v>0</v>
      </c>
      <c r="C35" s="8">
        <v>4.1936004513109415E-2</v>
      </c>
      <c r="D35" s="8">
        <v>3.5693440886042094E-2</v>
      </c>
      <c r="E35" s="8">
        <v>1.9494932677058818E-2</v>
      </c>
      <c r="F35" s="8">
        <v>4.9274076316361715E-2</v>
      </c>
      <c r="G35" s="8">
        <v>-6.2907223973040938E-2</v>
      </c>
      <c r="H35" s="8">
        <v>6.5189001861056584E-2</v>
      </c>
      <c r="I35" s="8">
        <v>7.0838955532113834E-2</v>
      </c>
      <c r="J35" s="8">
        <v>5.1950704275868897E-2</v>
      </c>
      <c r="K35" s="8">
        <v>2.7438018394617458E-2</v>
      </c>
      <c r="L35" s="8">
        <v>4.6914210787560195E-2</v>
      </c>
      <c r="M35" s="8">
        <v>-1.8192610199683212E-3</v>
      </c>
      <c r="N35" s="8">
        <v>-4.8729656458490478E-4</v>
      </c>
      <c r="O35" s="8">
        <v>1.4665498340950434E-2</v>
      </c>
      <c r="P35" s="8">
        <v>3.6801370996889515E-2</v>
      </c>
      <c r="Q35" s="8">
        <v>2.5134562432427288E-2</v>
      </c>
      <c r="R35" s="8">
        <v>4.4973088354955282E-2</v>
      </c>
      <c r="S35" s="8">
        <v>2.2821678676789636E-2</v>
      </c>
      <c r="T35" s="8">
        <v>9.1943152440638887E-3</v>
      </c>
      <c r="U35" s="8">
        <v>-5.0718700506860781E-2</v>
      </c>
      <c r="V35" s="8">
        <v>5.1301469995291837E-2</v>
      </c>
      <c r="W35" s="8">
        <v>3.6688844180027713E-2</v>
      </c>
      <c r="X35" s="8">
        <v>3.4239014000157164E-2</v>
      </c>
      <c r="Y35" s="8">
        <v>1.5888649031685187E-2</v>
      </c>
      <c r="Z35" s="8">
        <v>2.8487194112285508E-2</v>
      </c>
      <c r="AA35" s="8">
        <v>3.2829598089828105E-2</v>
      </c>
      <c r="AB35" s="8">
        <v>2.6670511392951513E-2</v>
      </c>
      <c r="AC35" s="8">
        <v>2.2765379999245772E-2</v>
      </c>
      <c r="AD35" s="8">
        <v>2.4756795322433689E-2</v>
      </c>
      <c r="AE35" s="8">
        <v>2.8348278825756967E-2</v>
      </c>
      <c r="AF35" s="8">
        <v>2.3731415565882097E-2</v>
      </c>
      <c r="AG35" s="8">
        <v>2.4524039589263191E-2</v>
      </c>
      <c r="AH35" s="8">
        <v>2.6169715728013632E-2</v>
      </c>
      <c r="AI35" s="8">
        <v>2.7133217253469288E-2</v>
      </c>
      <c r="AJ35" s="8">
        <v>2.7431629634702803E-2</v>
      </c>
      <c r="AK35" s="8">
        <v>2.7608409769166009E-2</v>
      </c>
      <c r="AL35" s="8">
        <v>2.7687318922354764E-2</v>
      </c>
      <c r="AM35" s="8">
        <v>2.775897822040152E-2</v>
      </c>
      <c r="AN35" s="8">
        <v>2.7789477662628403E-2</v>
      </c>
      <c r="AO35" s="8">
        <v>2.7788061270997311E-2</v>
      </c>
      <c r="AP35" s="8">
        <v>2.7759907470415346E-2</v>
      </c>
      <c r="AQ35" s="8">
        <v>2.7711044617844571E-2</v>
      </c>
      <c r="AR35" s="8">
        <v>2.7591490126772644E-2</v>
      </c>
      <c r="AS35" s="8">
        <v>2.7456041869655667E-2</v>
      </c>
      <c r="AT35" s="8">
        <v>2.7304171206667505E-2</v>
      </c>
      <c r="AU35" s="8">
        <v>2.7135814807162761E-2</v>
      </c>
      <c r="AV35" s="8">
        <v>2.6948674259478667E-2</v>
      </c>
      <c r="AW35" s="8">
        <v>2.6741699320504075E-2</v>
      </c>
      <c r="AX35" s="8">
        <v>2.6507699768503645E-2</v>
      </c>
      <c r="AY35" s="8">
        <v>2.6244564627250444E-2</v>
      </c>
      <c r="AZ35" s="8">
        <v>2.5949787052822026E-2</v>
      </c>
      <c r="BA35" s="8">
        <v>2.5625402461331603E-2</v>
      </c>
      <c r="BB35" s="8">
        <v>2.5268055355791574E-2</v>
      </c>
      <c r="BC35" s="8">
        <v>2.4876847831470261E-2</v>
      </c>
      <c r="BD35" s="8">
        <v>2.44575024114706E-2</v>
      </c>
      <c r="BE35" s="8">
        <v>2.4022329752368732E-2</v>
      </c>
      <c r="BF35" s="8">
        <v>2.3587230500699441E-2</v>
      </c>
      <c r="BG35" s="8">
        <v>2.3162962315959268E-2</v>
      </c>
      <c r="BH35" s="8">
        <v>2.2758837658868103E-2</v>
      </c>
      <c r="BI35" s="8">
        <v>2.237929642854497E-2</v>
      </c>
      <c r="BJ35" s="8">
        <v>2.2025771744326406E-2</v>
      </c>
      <c r="BK35" s="8">
        <v>2.169321727339435E-2</v>
      </c>
      <c r="BL35" s="8">
        <v>2.1313577585351462E-2</v>
      </c>
      <c r="BM35" s="8">
        <v>2.0933296623591113E-2</v>
      </c>
      <c r="BN35" s="8">
        <v>2.055508336032652E-2</v>
      </c>
      <c r="BO35" s="8">
        <v>2.018882135929978E-2</v>
      </c>
      <c r="BP35" s="8">
        <v>1.9844502076888482E-2</v>
      </c>
      <c r="BQ35" s="8">
        <v>1.9578090018240735E-2</v>
      </c>
      <c r="BR35" s="8">
        <v>1.9345420690736637E-2</v>
      </c>
      <c r="BS35" s="8">
        <v>1.9165566961523384E-2</v>
      </c>
      <c r="BT35" s="8">
        <v>1.9056439156526217E-2</v>
      </c>
      <c r="BV35" s="9">
        <f t="shared" si="0"/>
        <v>7.0838955532113834E-2</v>
      </c>
      <c r="BW35" s="10">
        <f t="shared" si="1"/>
        <v>-6.2907223973040938E-2</v>
      </c>
      <c r="BX35" s="10">
        <f t="shared" si="2"/>
        <v>2.4692598908249853E-2</v>
      </c>
      <c r="BY35" s="41">
        <f t="shared" si="3"/>
        <v>1.8421942055240101E-2</v>
      </c>
      <c r="BZ35" s="13">
        <f t="shared" si="4"/>
        <v>2.7789477662628403E-2</v>
      </c>
      <c r="CA35" s="14">
        <f t="shared" si="5"/>
        <v>1.9056439156526217E-2</v>
      </c>
      <c r="CB35" s="51">
        <f t="shared" si="6"/>
        <v>2.4507595373430877E-2</v>
      </c>
      <c r="CC35" s="15">
        <f t="shared" si="7"/>
        <v>2.9965791916542906E-3</v>
      </c>
    </row>
    <row r="36" spans="1:81" x14ac:dyDescent="0.2">
      <c r="A36" s="2" t="s">
        <v>180</v>
      </c>
      <c r="B36" s="3">
        <v>0</v>
      </c>
      <c r="C36" s="8">
        <v>2.4511618529674317E-2</v>
      </c>
      <c r="D36" s="8">
        <v>1.5899531634962161E-2</v>
      </c>
      <c r="E36" s="8">
        <v>1.2637389435624646E-2</v>
      </c>
      <c r="F36" s="8">
        <v>3.0081954768662156E-2</v>
      </c>
      <c r="G36" s="8">
        <v>3.2533345833190896E-2</v>
      </c>
      <c r="H36" s="8">
        <v>3.2899736747973085E-2</v>
      </c>
      <c r="I36" s="8">
        <v>4.4891330223750359E-2</v>
      </c>
      <c r="J36" s="8">
        <v>4.4306787836968509E-2</v>
      </c>
      <c r="K36" s="8">
        <v>4.9654679135482827E-2</v>
      </c>
      <c r="L36" s="8">
        <v>4.321603758418302E-2</v>
      </c>
      <c r="M36" s="8">
        <v>2.1236107227144085E-2</v>
      </c>
      <c r="N36" s="8">
        <v>1.0359508656145877E-3</v>
      </c>
      <c r="O36" s="8">
        <v>3.5870732299509989E-3</v>
      </c>
      <c r="P36" s="8">
        <v>1.804532262007208E-2</v>
      </c>
      <c r="Q36" s="8">
        <v>2.1623656463623853E-2</v>
      </c>
      <c r="R36" s="8">
        <v>3.6690182328943832E-2</v>
      </c>
      <c r="S36" s="8">
        <v>3.6968743933368797E-2</v>
      </c>
      <c r="T36" s="8">
        <v>1.6985209353806097E-2</v>
      </c>
      <c r="U36" s="8">
        <v>-3.7665866278505877E-2</v>
      </c>
      <c r="V36" s="8">
        <v>1.3308000403223774E-2</v>
      </c>
      <c r="W36" s="8">
        <v>1.6642761954971164E-2</v>
      </c>
      <c r="X36" s="8">
        <v>-1.0572613083213445E-2</v>
      </c>
      <c r="Y36" s="8">
        <v>-1.2110115346204431E-3</v>
      </c>
      <c r="Z36" s="8">
        <v>1.4190596739796169E-2</v>
      </c>
      <c r="AA36" s="8">
        <v>2.2600861071119915E-2</v>
      </c>
      <c r="AB36" s="8">
        <v>2.1453904981331151E-2</v>
      </c>
      <c r="AC36" s="8">
        <v>3.2883036369720786E-2</v>
      </c>
      <c r="AD36" s="8">
        <v>3.2992748079596845E-2</v>
      </c>
      <c r="AE36" s="8">
        <v>2.9458175144085663E-2</v>
      </c>
      <c r="AF36" s="8">
        <v>1.7540931507103341E-2</v>
      </c>
      <c r="AG36" s="8">
        <v>1.5552913776802901E-2</v>
      </c>
      <c r="AH36" s="8">
        <v>1.5777346544800119E-2</v>
      </c>
      <c r="AI36" s="8">
        <v>1.6479726883907198E-2</v>
      </c>
      <c r="AJ36" s="8">
        <v>1.7241497007369988E-2</v>
      </c>
      <c r="AK36" s="8">
        <v>1.7874920190311894E-2</v>
      </c>
      <c r="AL36" s="8">
        <v>1.8257979710053718E-2</v>
      </c>
      <c r="AM36" s="8">
        <v>1.8475502546906331E-2</v>
      </c>
      <c r="AN36" s="8">
        <v>1.8603720461549678E-2</v>
      </c>
      <c r="AO36" s="8">
        <v>1.8705476419033529E-2</v>
      </c>
      <c r="AP36" s="8">
        <v>1.882684264318768E-2</v>
      </c>
      <c r="AQ36" s="8">
        <v>1.8998185512929089E-2</v>
      </c>
      <c r="AR36" s="8">
        <v>1.9235038399824544E-2</v>
      </c>
      <c r="AS36" s="8">
        <v>1.9522698824943507E-2</v>
      </c>
      <c r="AT36" s="8">
        <v>1.9839348958544667E-2</v>
      </c>
      <c r="AU36" s="8">
        <v>2.0181726579280079E-2</v>
      </c>
      <c r="AV36" s="8">
        <v>2.0564839980488747E-2</v>
      </c>
      <c r="AW36" s="8">
        <v>2.086016338706842E-2</v>
      </c>
      <c r="AX36" s="8">
        <v>2.1184005801194283E-2</v>
      </c>
      <c r="AY36" s="8">
        <v>2.1510034731694549E-2</v>
      </c>
      <c r="AZ36" s="8">
        <v>2.1810444683071362E-2</v>
      </c>
      <c r="BA36" s="8">
        <v>2.2075149911293668E-2</v>
      </c>
      <c r="BB36" s="8">
        <v>2.2421230286102878E-2</v>
      </c>
      <c r="BC36" s="8">
        <v>2.2710474486832499E-2</v>
      </c>
      <c r="BD36" s="8">
        <v>2.2939821658654713E-2</v>
      </c>
      <c r="BE36" s="8">
        <v>2.3118330598907111E-2</v>
      </c>
      <c r="BF36" s="8">
        <v>2.3271840542832933E-2</v>
      </c>
      <c r="BG36" s="8">
        <v>2.3414686018262687E-2</v>
      </c>
      <c r="BH36" s="8">
        <v>2.354037424286215E-2</v>
      </c>
      <c r="BI36" s="8">
        <v>2.362888253625739E-2</v>
      </c>
      <c r="BJ36" s="8">
        <v>2.3665125693564937E-2</v>
      </c>
      <c r="BK36" s="8">
        <v>2.3656457536618269E-2</v>
      </c>
      <c r="BL36" s="8">
        <v>2.3490749239694741E-2</v>
      </c>
      <c r="BM36" s="8">
        <v>2.3309022969973947E-2</v>
      </c>
      <c r="BN36" s="8">
        <v>2.3111151786727957E-2</v>
      </c>
      <c r="BO36" s="8">
        <v>2.2902742746823135E-2</v>
      </c>
      <c r="BP36" s="8">
        <v>2.269547274993533E-2</v>
      </c>
      <c r="BQ36" s="8">
        <v>2.263722478058483E-2</v>
      </c>
      <c r="BR36" s="8">
        <v>2.2607128246949992E-2</v>
      </c>
      <c r="BS36" s="8">
        <v>2.2608819856554385E-2</v>
      </c>
      <c r="BT36" s="8">
        <v>2.2647427663961217E-2</v>
      </c>
      <c r="BV36" s="9">
        <f t="shared" si="0"/>
        <v>4.9654679135482827E-2</v>
      </c>
      <c r="BW36" s="10">
        <f t="shared" si="1"/>
        <v>-3.7665866278505877E-2</v>
      </c>
      <c r="BX36" s="10">
        <f t="shared" si="2"/>
        <v>2.0822263516957214E-2</v>
      </c>
      <c r="BY36" s="41">
        <f t="shared" si="3"/>
        <v>1.2081864044217705E-2</v>
      </c>
      <c r="BZ36" s="13">
        <f t="shared" si="4"/>
        <v>2.3665125693564937E-2</v>
      </c>
      <c r="CA36" s="14">
        <f t="shared" si="5"/>
        <v>1.5552913776802901E-2</v>
      </c>
      <c r="CB36" s="51">
        <f t="shared" si="6"/>
        <v>2.0914523368377083E-2</v>
      </c>
      <c r="CC36" s="15">
        <f t="shared" si="7"/>
        <v>2.4543910860003147E-3</v>
      </c>
    </row>
    <row r="37" spans="1:81" x14ac:dyDescent="0.2">
      <c r="A37" s="2" t="s">
        <v>178</v>
      </c>
      <c r="B37" s="3">
        <v>0</v>
      </c>
      <c r="C37" s="8">
        <v>3.0848004768867288E-2</v>
      </c>
      <c r="D37" s="8">
        <v>3.5743434989638168E-2</v>
      </c>
      <c r="E37" s="8">
        <v>2.8453108806296035E-2</v>
      </c>
      <c r="F37" s="8">
        <v>5.0554515416147749E-2</v>
      </c>
      <c r="G37" s="8">
        <v>4.1539366856904181E-2</v>
      </c>
      <c r="H37" s="8">
        <v>5.0280003437778609E-2</v>
      </c>
      <c r="I37" s="8">
        <v>5.2846456453121471E-2</v>
      </c>
      <c r="J37" s="8">
        <v>2.6244679192687803E-2</v>
      </c>
      <c r="K37" s="8">
        <v>2.0132631119648581E-2</v>
      </c>
      <c r="L37" s="8">
        <v>3.2052896326994151E-2</v>
      </c>
      <c r="M37" s="8">
        <v>2.0853309529474062E-2</v>
      </c>
      <c r="N37" s="8">
        <v>1.4377725275782183E-2</v>
      </c>
      <c r="O37" s="8">
        <v>9.1976062463039465E-3</v>
      </c>
      <c r="P37" s="8">
        <v>3.959095732053397E-2</v>
      </c>
      <c r="Q37" s="8">
        <v>2.624667670130143E-2</v>
      </c>
      <c r="R37" s="8">
        <v>2.3951077277928778E-2</v>
      </c>
      <c r="S37" s="8">
        <v>2.9850388260187488E-2</v>
      </c>
      <c r="T37" s="8">
        <v>4.8077441181628711E-3</v>
      </c>
      <c r="U37" s="8">
        <v>-1.6909888082746294E-2</v>
      </c>
      <c r="V37" s="8">
        <v>6.915914556852476E-3</v>
      </c>
      <c r="W37" s="8">
        <v>9.7199999720394281E-3</v>
      </c>
      <c r="X37" s="8">
        <v>2.7216102318256219E-2</v>
      </c>
      <c r="Y37" s="8">
        <v>1.0444280379144244E-2</v>
      </c>
      <c r="Z37" s="8">
        <v>1.9750901072748128E-2</v>
      </c>
      <c r="AA37" s="8">
        <v>1.9700615525691356E-2</v>
      </c>
      <c r="AB37" s="8">
        <v>1.0914282855416291E-2</v>
      </c>
      <c r="AC37" s="8">
        <v>1.9187868082334525E-2</v>
      </c>
      <c r="AD37" s="8">
        <v>1.7545738769953134E-2</v>
      </c>
      <c r="AE37" s="8">
        <v>1.5964017984082535E-2</v>
      </c>
      <c r="AF37" s="8">
        <v>1.7483371745806497E-2</v>
      </c>
      <c r="AG37" s="8">
        <v>1.7377643987791735E-2</v>
      </c>
      <c r="AH37" s="8">
        <v>1.7776020383170055E-2</v>
      </c>
      <c r="AI37" s="8">
        <v>1.8250637593534957E-2</v>
      </c>
      <c r="AJ37" s="8">
        <v>1.868179861313779E-2</v>
      </c>
      <c r="AK37" s="8">
        <v>1.9078836592466786E-2</v>
      </c>
      <c r="AL37" s="8">
        <v>1.9364017407194067E-2</v>
      </c>
      <c r="AM37" s="8">
        <v>1.9553588145612144E-2</v>
      </c>
      <c r="AN37" s="8">
        <v>1.9672832162190845E-2</v>
      </c>
      <c r="AO37" s="8">
        <v>1.9746094081651844E-2</v>
      </c>
      <c r="AP37" s="8">
        <v>1.9796429608559984E-2</v>
      </c>
      <c r="AQ37" s="8">
        <v>1.9841380779399787E-2</v>
      </c>
      <c r="AR37" s="8">
        <v>1.9892504159180868E-2</v>
      </c>
      <c r="AS37" s="8">
        <v>1.9961196011518911E-2</v>
      </c>
      <c r="AT37" s="8">
        <v>2.0047442613653432E-2</v>
      </c>
      <c r="AU37" s="8">
        <v>2.0160289193602132E-2</v>
      </c>
      <c r="AV37" s="8">
        <v>2.0305104322300149E-2</v>
      </c>
      <c r="AW37" s="8">
        <v>2.0475812693668383E-2</v>
      </c>
      <c r="AX37" s="8">
        <v>2.0673217239030928E-2</v>
      </c>
      <c r="AY37" s="8">
        <v>2.0889012976792465E-2</v>
      </c>
      <c r="AZ37" s="8">
        <v>2.1119276413348098E-2</v>
      </c>
      <c r="BA37" s="8">
        <v>2.1360342755883499E-2</v>
      </c>
      <c r="BB37" s="8">
        <v>2.1593748056566664E-2</v>
      </c>
      <c r="BC37" s="8">
        <v>2.1804810392700213E-2</v>
      </c>
      <c r="BD37" s="8">
        <v>2.1983461697472784E-2</v>
      </c>
      <c r="BE37" s="8">
        <v>2.2132704888480514E-2</v>
      </c>
      <c r="BF37" s="8">
        <v>2.2256837268877616E-2</v>
      </c>
      <c r="BG37" s="8">
        <v>2.2230663881629864E-2</v>
      </c>
      <c r="BH37" s="8">
        <v>2.2170618898056604E-2</v>
      </c>
      <c r="BI37" s="8">
        <v>2.2076763131278376E-2</v>
      </c>
      <c r="BJ37" s="8">
        <v>2.1956273123446612E-2</v>
      </c>
      <c r="BK37" s="8">
        <v>2.1817308046076622E-2</v>
      </c>
      <c r="BL37" s="8">
        <v>2.1786739512180242E-2</v>
      </c>
      <c r="BM37" s="8">
        <v>2.1744438605983296E-2</v>
      </c>
      <c r="BN37" s="8">
        <v>2.1695392519853307E-2</v>
      </c>
      <c r="BO37" s="8">
        <v>2.1654859654911318E-2</v>
      </c>
      <c r="BP37" s="8">
        <v>2.1634900401505064E-2</v>
      </c>
      <c r="BQ37" s="8">
        <v>2.1645690695873299E-2</v>
      </c>
      <c r="BR37" s="8">
        <v>2.1685733079189307E-2</v>
      </c>
      <c r="BS37" s="8">
        <v>2.1748059658276198E-2</v>
      </c>
      <c r="BT37" s="8">
        <v>2.182897813787954E-2</v>
      </c>
      <c r="BV37" s="9">
        <f t="shared" si="0"/>
        <v>5.2846456453121471E-2</v>
      </c>
      <c r="BW37" s="10">
        <f t="shared" si="1"/>
        <v>-1.6909888082746294E-2</v>
      </c>
      <c r="BX37" s="10">
        <f t="shared" si="2"/>
        <v>2.1478524600862869E-2</v>
      </c>
      <c r="BY37" s="41">
        <f t="shared" si="3"/>
        <v>1.0113115636903078E-2</v>
      </c>
      <c r="BZ37" s="13">
        <f t="shared" si="4"/>
        <v>2.2256837268877616E-2</v>
      </c>
      <c r="CA37" s="14">
        <f t="shared" si="5"/>
        <v>1.7377643987791735E-2</v>
      </c>
      <c r="CB37" s="51">
        <f t="shared" si="6"/>
        <v>2.0657434905603241E-2</v>
      </c>
      <c r="CC37" s="15">
        <f t="shared" si="7"/>
        <v>1.4018410966472208E-3</v>
      </c>
    </row>
    <row r="38" spans="1:81" x14ac:dyDescent="0.2">
      <c r="A38" s="2" t="s">
        <v>172</v>
      </c>
      <c r="B38" s="3">
        <v>0</v>
      </c>
      <c r="C38" s="8">
        <v>-2.1674726026780333E-2</v>
      </c>
      <c r="D38" s="8">
        <v>8.2379146570454864E-3</v>
      </c>
      <c r="E38" s="8">
        <v>4.9370543824574398E-2</v>
      </c>
      <c r="F38" s="8">
        <v>6.6769902650786639E-2</v>
      </c>
      <c r="G38" s="8">
        <v>4.3450604296129125E-2</v>
      </c>
      <c r="H38" s="8">
        <v>3.7420867526378299E-2</v>
      </c>
      <c r="I38" s="8">
        <v>2.9735267971492174E-2</v>
      </c>
      <c r="J38" s="8">
        <v>7.8501664410877137E-3</v>
      </c>
      <c r="K38" s="8">
        <v>4.4607209744624399E-2</v>
      </c>
      <c r="L38" s="8">
        <v>4.0819162908343865E-2</v>
      </c>
      <c r="M38" s="8">
        <v>2.2019402177907876E-2</v>
      </c>
      <c r="N38" s="8">
        <v>5.083129185039903E-2</v>
      </c>
      <c r="O38" s="8">
        <v>4.6134430795251369E-2</v>
      </c>
      <c r="P38" s="8">
        <v>4.4040480873790422E-2</v>
      </c>
      <c r="Q38" s="8">
        <v>2.5573744365010587E-2</v>
      </c>
      <c r="R38" s="8">
        <v>2.752787474817131E-2</v>
      </c>
      <c r="S38" s="8">
        <v>3.9478019455446045E-2</v>
      </c>
      <c r="T38" s="8">
        <v>-4.2244738893224554E-3</v>
      </c>
      <c r="U38" s="8">
        <v>3.4544477319056188E-3</v>
      </c>
      <c r="V38" s="8">
        <v>1.9745292487222565E-2</v>
      </c>
      <c r="W38" s="8">
        <v>1.901619614882355E-2</v>
      </c>
      <c r="X38" s="8">
        <v>2.5622419617164605E-2</v>
      </c>
      <c r="Y38" s="8">
        <v>2.1942472370635624E-2</v>
      </c>
      <c r="Z38" s="8">
        <v>3.1736709924466533E-2</v>
      </c>
      <c r="AA38" s="8">
        <v>4.1598600576618683E-2</v>
      </c>
      <c r="AB38" s="8">
        <v>4.1407867494823281E-2</v>
      </c>
      <c r="AC38" s="8">
        <v>3.0286094591248203E-2</v>
      </c>
      <c r="AD38" s="8">
        <v>3.0273341737186987E-2</v>
      </c>
      <c r="AE38" s="8">
        <v>3.0490261932307305E-2</v>
      </c>
      <c r="AF38" s="8">
        <v>3.178384939154455E-2</v>
      </c>
      <c r="AG38" s="8">
        <v>3.0920337468807846E-2</v>
      </c>
      <c r="AH38" s="8">
        <v>2.86679537709702E-2</v>
      </c>
      <c r="AI38" s="8">
        <v>2.6630222488285282E-2</v>
      </c>
      <c r="AJ38" s="8">
        <v>2.5481144317019533E-2</v>
      </c>
      <c r="AK38" s="8">
        <v>2.5087461689316415E-2</v>
      </c>
      <c r="AL38" s="8">
        <v>2.4829670049712149E-2</v>
      </c>
      <c r="AM38" s="8">
        <v>2.4649758516417819E-2</v>
      </c>
      <c r="AN38" s="8">
        <v>2.4511314058563993E-2</v>
      </c>
      <c r="AO38" s="8">
        <v>2.4401174194528474E-2</v>
      </c>
      <c r="AP38" s="8">
        <v>2.4314107599499923E-2</v>
      </c>
      <c r="AQ38" s="8">
        <v>2.4247931329463457E-2</v>
      </c>
      <c r="AR38" s="8">
        <v>2.4191050683140425E-2</v>
      </c>
      <c r="AS38" s="8">
        <v>2.4143690699680365E-2</v>
      </c>
      <c r="AT38" s="8">
        <v>2.4113136744948527E-2</v>
      </c>
      <c r="AU38" s="8">
        <v>2.4111571991055625E-2</v>
      </c>
      <c r="AV38" s="8">
        <v>2.4148899064297957E-2</v>
      </c>
      <c r="AW38" s="8">
        <v>2.4103805209521489E-2</v>
      </c>
      <c r="AX38" s="8">
        <v>2.4093507496726785E-2</v>
      </c>
      <c r="AY38" s="8">
        <v>2.4122301659648349E-2</v>
      </c>
      <c r="AZ38" s="8">
        <v>2.4186569643269928E-2</v>
      </c>
      <c r="BA38" s="8">
        <v>2.4272821617821405E-2</v>
      </c>
      <c r="BB38" s="8">
        <v>2.4461609145415508E-2</v>
      </c>
      <c r="BC38" s="8">
        <v>2.4616247189840346E-2</v>
      </c>
      <c r="BD38" s="8">
        <v>2.4730220035627415E-2</v>
      </c>
      <c r="BE38" s="8">
        <v>2.4812918232024028E-2</v>
      </c>
      <c r="BF38" s="8">
        <v>2.4875808116186837E-2</v>
      </c>
      <c r="BG38" s="8">
        <v>2.4798414329930907E-2</v>
      </c>
      <c r="BH38" s="8">
        <v>2.4698977499328256E-2</v>
      </c>
      <c r="BI38" s="8">
        <v>2.4586973731717032E-2</v>
      </c>
      <c r="BJ38" s="8">
        <v>2.4474621111603367E-2</v>
      </c>
      <c r="BK38" s="8">
        <v>2.436327327148069E-2</v>
      </c>
      <c r="BL38" s="8">
        <v>2.4344235171436912E-2</v>
      </c>
      <c r="BM38" s="8">
        <v>2.4292974277260848E-2</v>
      </c>
      <c r="BN38" s="8">
        <v>2.4217177024583814E-2</v>
      </c>
      <c r="BO38" s="8">
        <v>2.4137396421518131E-2</v>
      </c>
      <c r="BP38" s="8">
        <v>2.4073048607479386E-2</v>
      </c>
      <c r="BQ38" s="8">
        <v>2.3910091332708605E-2</v>
      </c>
      <c r="BR38" s="8">
        <v>2.3774857934796279E-2</v>
      </c>
      <c r="BS38" s="8">
        <v>2.3682740967847726E-2</v>
      </c>
      <c r="BT38" s="8">
        <v>2.3647669088857404E-2</v>
      </c>
      <c r="BV38" s="9">
        <f t="shared" si="0"/>
        <v>6.6769902650786639E-2</v>
      </c>
      <c r="BW38" s="10">
        <f t="shared" si="1"/>
        <v>-2.1674726026780333E-2</v>
      </c>
      <c r="BX38" s="10">
        <f t="shared" si="2"/>
        <v>2.6381027072628491E-2</v>
      </c>
      <c r="BY38" s="41">
        <f t="shared" si="3"/>
        <v>1.2317354249355492E-2</v>
      </c>
      <c r="BZ38" s="13">
        <f t="shared" si="4"/>
        <v>3.178384939154455E-2</v>
      </c>
      <c r="CA38" s="14">
        <f t="shared" si="5"/>
        <v>2.3647669088857404E-2</v>
      </c>
      <c r="CB38" s="51">
        <f t="shared" si="6"/>
        <v>2.4866134955460584E-2</v>
      </c>
      <c r="CC38" s="15">
        <f t="shared" si="7"/>
        <v>1.7079826195391715E-3</v>
      </c>
    </row>
    <row r="39" spans="1:81" x14ac:dyDescent="0.2">
      <c r="A39" s="2" t="s">
        <v>152</v>
      </c>
      <c r="B39" s="3">
        <v>0</v>
      </c>
      <c r="C39" s="8">
        <v>-7.0155788101002092E-2</v>
      </c>
      <c r="D39" s="8">
        <v>2.514978625285913E-2</v>
      </c>
      <c r="E39" s="8">
        <v>3.738310315435478E-2</v>
      </c>
      <c r="F39" s="8">
        <v>5.2928020538305365E-2</v>
      </c>
      <c r="G39" s="8">
        <v>6.9518566216671962E-2</v>
      </c>
      <c r="H39" s="8">
        <v>6.3120309022016929E-2</v>
      </c>
      <c r="I39" s="8">
        <v>6.9866093600347456E-2</v>
      </c>
      <c r="J39" s="8">
        <v>4.9157717596850503E-2</v>
      </c>
      <c r="K39" s="8">
        <v>4.450287414529952E-2</v>
      </c>
      <c r="L39" s="8">
        <v>4.4732357965231673E-2</v>
      </c>
      <c r="M39" s="8">
        <v>1.2778901399473463E-2</v>
      </c>
      <c r="N39" s="8">
        <v>1.444621836028559E-2</v>
      </c>
      <c r="O39" s="8">
        <v>3.5624852945707275E-2</v>
      </c>
      <c r="P39" s="8">
        <v>5.1356293682538467E-2</v>
      </c>
      <c r="Q39" s="8">
        <v>3.493739427395437E-2</v>
      </c>
      <c r="R39" s="8">
        <v>6.1796696046590105E-2</v>
      </c>
      <c r="S39" s="8">
        <v>7.0348551646499002E-2</v>
      </c>
      <c r="T39" s="8">
        <v>4.249690566956188E-2</v>
      </c>
      <c r="U39" s="8">
        <v>2.8202167819055601E-2</v>
      </c>
      <c r="V39" s="8">
        <v>3.6070030497911354E-2</v>
      </c>
      <c r="W39" s="8">
        <v>5.0172912461362573E-2</v>
      </c>
      <c r="X39" s="8">
        <v>1.6078796552354335E-2</v>
      </c>
      <c r="Y39" s="8">
        <v>1.3919245615985787E-2</v>
      </c>
      <c r="Z39" s="8">
        <v>3.2831000284776701E-2</v>
      </c>
      <c r="AA39" s="8">
        <v>3.8445692037441415E-2</v>
      </c>
      <c r="AB39" s="8">
        <v>2.9696413762805962E-2</v>
      </c>
      <c r="AC39" s="8">
        <v>4.6495434230202859E-2</v>
      </c>
      <c r="AD39" s="8">
        <v>4.6077227844179669E-2</v>
      </c>
      <c r="AE39" s="8">
        <v>3.771321655166826E-2</v>
      </c>
      <c r="AF39" s="8">
        <v>2.3797369259001666E-2</v>
      </c>
      <c r="AG39" s="8">
        <v>2.1172230437909612E-2</v>
      </c>
      <c r="AH39" s="8">
        <v>2.0840532382311538E-2</v>
      </c>
      <c r="AI39" s="8">
        <v>2.075357125938293E-2</v>
      </c>
      <c r="AJ39" s="8">
        <v>2.0643827525103298E-2</v>
      </c>
      <c r="AK39" s="8">
        <v>2.0464381823217526E-2</v>
      </c>
      <c r="AL39" s="8">
        <v>2.0078294248321749E-2</v>
      </c>
      <c r="AM39" s="8">
        <v>1.948691963551763E-2</v>
      </c>
      <c r="AN39" s="8">
        <v>1.8829310778670338E-2</v>
      </c>
      <c r="AO39" s="8">
        <v>1.8132644954492516E-2</v>
      </c>
      <c r="AP39" s="8">
        <v>1.7410915787283932E-2</v>
      </c>
      <c r="AQ39" s="8">
        <v>1.6660466050148148E-2</v>
      </c>
      <c r="AR39" s="8">
        <v>1.5880645390822679E-2</v>
      </c>
      <c r="AS39" s="8">
        <v>1.5065618598773867E-2</v>
      </c>
      <c r="AT39" s="8">
        <v>1.4215353201077363E-2</v>
      </c>
      <c r="AU39" s="8">
        <v>1.3334360815709934E-2</v>
      </c>
      <c r="AV39" s="8">
        <v>1.2436104988897911E-2</v>
      </c>
      <c r="AW39" s="8">
        <v>1.1618157863217071E-2</v>
      </c>
      <c r="AX39" s="8">
        <v>1.0810452847000107E-2</v>
      </c>
      <c r="AY39" s="8">
        <v>1.0030421486821206E-2</v>
      </c>
      <c r="AZ39" s="8">
        <v>9.2933052035695241E-3</v>
      </c>
      <c r="BA39" s="8">
        <v>8.6131011578480798E-3</v>
      </c>
      <c r="BB39" s="8">
        <v>7.9171686902077543E-3</v>
      </c>
      <c r="BC39" s="8">
        <v>7.3019828060176817E-3</v>
      </c>
      <c r="BD39" s="8">
        <v>6.7672595229764099E-3</v>
      </c>
      <c r="BE39" s="8">
        <v>6.3143723754395253E-3</v>
      </c>
      <c r="BF39" s="8">
        <v>5.9468723543645297E-3</v>
      </c>
      <c r="BG39" s="8">
        <v>5.6691267716020288E-3</v>
      </c>
      <c r="BH39" s="8">
        <v>5.4744988306925091E-3</v>
      </c>
      <c r="BI39" s="8">
        <v>5.3524193846039569E-3</v>
      </c>
      <c r="BJ39" s="8">
        <v>5.2951653928450249E-3</v>
      </c>
      <c r="BK39" s="8">
        <v>5.3068366834552183E-3</v>
      </c>
      <c r="BL39" s="8">
        <v>5.3829583445843543E-3</v>
      </c>
      <c r="BM39" s="8">
        <v>5.5197415368679614E-3</v>
      </c>
      <c r="BN39" s="8">
        <v>5.7074378155785865E-3</v>
      </c>
      <c r="BO39" s="8">
        <v>5.9305143093979495E-3</v>
      </c>
      <c r="BP39" s="8">
        <v>6.1637185953447027E-3</v>
      </c>
      <c r="BQ39" s="8">
        <v>6.3501234370328952E-3</v>
      </c>
      <c r="BR39" s="8">
        <v>6.443352460909324E-3</v>
      </c>
      <c r="BS39" s="8">
        <v>6.4102340679397241E-3</v>
      </c>
      <c r="BT39" s="8">
        <v>6.2441522400276117E-3</v>
      </c>
      <c r="BV39" s="9">
        <f t="shared" si="0"/>
        <v>7.0348551646499002E-2</v>
      </c>
      <c r="BW39" s="10">
        <f t="shared" si="1"/>
        <v>-7.0155788101002092E-2</v>
      </c>
      <c r="BX39" s="10">
        <f t="shared" si="2"/>
        <v>2.1982491737863048E-2</v>
      </c>
      <c r="BY39" s="41">
        <f t="shared" si="3"/>
        <v>2.1657544834531195E-2</v>
      </c>
      <c r="BZ39" s="13">
        <f t="shared" si="4"/>
        <v>2.3797369259001666E-2</v>
      </c>
      <c r="CA39" s="14">
        <f t="shared" si="5"/>
        <v>5.2951653928450249E-3</v>
      </c>
      <c r="CB39" s="51">
        <f t="shared" si="6"/>
        <v>1.1586973690609424E-2</v>
      </c>
      <c r="CC39" s="15">
        <f t="shared" si="7"/>
        <v>6.1333751336818502E-3</v>
      </c>
    </row>
    <row r="40" spans="1:81" x14ac:dyDescent="0.2">
      <c r="A40" s="2" t="s">
        <v>144</v>
      </c>
      <c r="B40" s="3">
        <v>0</v>
      </c>
      <c r="C40" s="8">
        <v>4.3682064689675171E-2</v>
      </c>
      <c r="D40" s="8">
        <v>1.0894764730342343E-2</v>
      </c>
      <c r="E40" s="8">
        <v>-2.0432770414199219E-2</v>
      </c>
      <c r="F40" s="8">
        <v>9.6483823201831687E-3</v>
      </c>
      <c r="G40" s="8">
        <v>4.2827804033207739E-2</v>
      </c>
      <c r="H40" s="8">
        <v>3.4966829109998043E-2</v>
      </c>
      <c r="I40" s="8">
        <v>4.4262104038712113E-2</v>
      </c>
      <c r="J40" s="8">
        <v>4.7917721543738523E-2</v>
      </c>
      <c r="K40" s="8">
        <v>3.8882133801973806E-2</v>
      </c>
      <c r="L40" s="8">
        <v>3.7874939944392727E-2</v>
      </c>
      <c r="M40" s="8">
        <v>1.9433052427795472E-2</v>
      </c>
      <c r="N40" s="8">
        <v>7.6879569105874346E-3</v>
      </c>
      <c r="O40" s="8">
        <v>-9.34205177499281E-3</v>
      </c>
      <c r="P40" s="8">
        <v>1.8115830305281522E-2</v>
      </c>
      <c r="Q40" s="8">
        <v>7.6678445272648776E-3</v>
      </c>
      <c r="R40" s="8">
        <v>1.5530544245453193E-2</v>
      </c>
      <c r="S40" s="8">
        <v>2.492001286784995E-2</v>
      </c>
      <c r="T40" s="8">
        <v>1.9927281162490651E-3</v>
      </c>
      <c r="U40" s="8">
        <v>-2.978104780746782E-2</v>
      </c>
      <c r="V40" s="8">
        <v>1.8986917246288204E-2</v>
      </c>
      <c r="W40" s="8">
        <v>-1.8268529085579854E-2</v>
      </c>
      <c r="X40" s="8">
        <v>-4.0282567105319189E-2</v>
      </c>
      <c r="Y40" s="8">
        <v>-1.1301558307142301E-2</v>
      </c>
      <c r="Z40" s="8">
        <v>8.9318708887320408E-3</v>
      </c>
      <c r="AA40" s="8">
        <v>1.8220674750327959E-2</v>
      </c>
      <c r="AB40" s="8">
        <v>1.619414024089405E-2</v>
      </c>
      <c r="AC40" s="8">
        <v>2.6710108146678291E-2</v>
      </c>
      <c r="AD40" s="8">
        <v>2.1525947878620499E-2</v>
      </c>
      <c r="AE40" s="8">
        <v>2.2039066247845129E-2</v>
      </c>
      <c r="AF40" s="8">
        <v>2.0559023608565985E-2</v>
      </c>
      <c r="AG40" s="8">
        <v>1.8037590781509572E-2</v>
      </c>
      <c r="AH40" s="8">
        <v>1.5794131271664291E-2</v>
      </c>
      <c r="AI40" s="8">
        <v>1.4566038115630064E-2</v>
      </c>
      <c r="AJ40" s="8">
        <v>1.4187659761517812E-2</v>
      </c>
      <c r="AK40" s="8">
        <v>1.4154544926597179E-2</v>
      </c>
      <c r="AL40" s="8">
        <v>1.4143549431747449E-2</v>
      </c>
      <c r="AM40" s="8">
        <v>1.4120449688505454E-2</v>
      </c>
      <c r="AN40" s="8">
        <v>1.4095271363058659E-2</v>
      </c>
      <c r="AO40" s="8">
        <v>1.4057424895680404E-2</v>
      </c>
      <c r="AP40" s="8">
        <v>1.398109978268347E-2</v>
      </c>
      <c r="AQ40" s="8">
        <v>1.3867295743836605E-2</v>
      </c>
      <c r="AR40" s="8">
        <v>1.363022377106371E-2</v>
      </c>
      <c r="AS40" s="8">
        <v>1.3387049623120761E-2</v>
      </c>
      <c r="AT40" s="8">
        <v>1.3162169805618129E-2</v>
      </c>
      <c r="AU40" s="8">
        <v>1.2955486938106775E-2</v>
      </c>
      <c r="AV40" s="8">
        <v>1.2770068301958926E-2</v>
      </c>
      <c r="AW40" s="8">
        <v>1.2591135603755133E-2</v>
      </c>
      <c r="AX40" s="8">
        <v>1.2435083041145711E-2</v>
      </c>
      <c r="AY40" s="8">
        <v>1.2334013899349516E-2</v>
      </c>
      <c r="AZ40" s="8">
        <v>1.2290309370369457E-2</v>
      </c>
      <c r="BA40" s="8">
        <v>1.2302712512967995E-2</v>
      </c>
      <c r="BB40" s="8">
        <v>1.2356305914939192E-2</v>
      </c>
      <c r="BC40" s="8">
        <v>1.2443741162081468E-2</v>
      </c>
      <c r="BD40" s="8">
        <v>1.2572802665328453E-2</v>
      </c>
      <c r="BE40" s="8">
        <v>1.2724596322907678E-2</v>
      </c>
      <c r="BF40" s="8">
        <v>1.2888495583443182E-2</v>
      </c>
      <c r="BG40" s="8">
        <v>1.3059749408376398E-2</v>
      </c>
      <c r="BH40" s="8">
        <v>1.324450544973188E-2</v>
      </c>
      <c r="BI40" s="8">
        <v>1.345517681393571E-2</v>
      </c>
      <c r="BJ40" s="8">
        <v>1.3690286987493083E-2</v>
      </c>
      <c r="BK40" s="8">
        <v>1.3959002592265124E-2</v>
      </c>
      <c r="BL40" s="8">
        <v>1.4180524715014631E-2</v>
      </c>
      <c r="BM40" s="8">
        <v>1.4445772421884051E-2</v>
      </c>
      <c r="BN40" s="8">
        <v>1.4747848273303221E-2</v>
      </c>
      <c r="BO40" s="8">
        <v>1.5059592527618682E-2</v>
      </c>
      <c r="BP40" s="8">
        <v>1.5358490588947893E-2</v>
      </c>
      <c r="BQ40" s="8">
        <v>1.5635217846861948E-2</v>
      </c>
      <c r="BR40" s="8">
        <v>1.5880027686039355E-2</v>
      </c>
      <c r="BS40" s="8">
        <v>1.6093484775516975E-2</v>
      </c>
      <c r="BT40" s="8">
        <v>1.6276804731005345E-2</v>
      </c>
      <c r="BV40" s="9">
        <f t="shared" si="0"/>
        <v>4.7917721543738523E-2</v>
      </c>
      <c r="BW40" s="10">
        <f t="shared" si="1"/>
        <v>-4.0282567105319189E-2</v>
      </c>
      <c r="BX40" s="10">
        <f t="shared" si="2"/>
        <v>1.3901403848204753E-2</v>
      </c>
      <c r="BY40" s="41">
        <f t="shared" si="3"/>
        <v>1.452365365530422E-2</v>
      </c>
      <c r="BZ40" s="13">
        <f t="shared" si="4"/>
        <v>2.0559023608565985E-2</v>
      </c>
      <c r="CA40" s="14">
        <f t="shared" si="5"/>
        <v>1.2290309370369457E-2</v>
      </c>
      <c r="CB40" s="51">
        <f t="shared" si="6"/>
        <v>1.4085238017198715E-2</v>
      </c>
      <c r="CC40" s="15">
        <f t="shared" si="7"/>
        <v>1.6652774537119081E-3</v>
      </c>
    </row>
    <row r="41" spans="1:81" x14ac:dyDescent="0.2">
      <c r="A41" s="2" t="s">
        <v>128</v>
      </c>
      <c r="B41" s="3"/>
      <c r="C41" s="8"/>
      <c r="D41" s="8"/>
      <c r="E41" s="8"/>
      <c r="F41" s="8"/>
      <c r="G41" s="8">
        <v>0</v>
      </c>
      <c r="H41" s="8">
        <v>-3.6077666855479529E-2</v>
      </c>
      <c r="I41" s="8">
        <v>1.3811452878330854E-2</v>
      </c>
      <c r="J41" s="8">
        <v>-5.3448641191236379E-2</v>
      </c>
      <c r="K41" s="8">
        <v>6.3510999982763883E-2</v>
      </c>
      <c r="L41" s="8">
        <v>0.10045657218195947</v>
      </c>
      <c r="M41" s="8">
        <v>5.0911191816700452E-2</v>
      </c>
      <c r="N41" s="8">
        <v>4.7437822967556054E-2</v>
      </c>
      <c r="O41" s="8">
        <v>7.2531032034561793E-2</v>
      </c>
      <c r="P41" s="8">
        <v>7.1759496736685913E-2</v>
      </c>
      <c r="Q41" s="8">
        <v>6.3761866998504502E-2</v>
      </c>
      <c r="R41" s="8">
        <v>8.1534321577367397E-2</v>
      </c>
      <c r="S41" s="8">
        <v>8.5350804623097298E-2</v>
      </c>
      <c r="T41" s="8">
        <v>5.2479533753511998E-2</v>
      </c>
      <c r="U41" s="8">
        <v>-7.820884981696008E-2</v>
      </c>
      <c r="V41" s="8">
        <v>4.5037256435771944E-2</v>
      </c>
      <c r="W41" s="8">
        <v>4.1371976661975118E-2</v>
      </c>
      <c r="X41" s="8">
        <v>3.6559013146929553E-2</v>
      </c>
      <c r="Y41" s="8">
        <v>1.7853545823056871E-2</v>
      </c>
      <c r="Z41" s="8">
        <v>7.3860066133746294E-3</v>
      </c>
      <c r="AA41" s="8">
        <v>-2.8282407609860338E-2</v>
      </c>
      <c r="AB41" s="8">
        <v>-1.0325076659438714E-3</v>
      </c>
      <c r="AC41" s="8">
        <v>1.5456843079207028E-2</v>
      </c>
      <c r="AD41" s="8">
        <v>1.7600210671264271E-2</v>
      </c>
      <c r="AE41" s="8">
        <v>1.5467764739605983E-2</v>
      </c>
      <c r="AF41" s="8">
        <v>8.0620488085711983E-3</v>
      </c>
      <c r="AG41" s="8">
        <v>3.653576220326471E-3</v>
      </c>
      <c r="AH41" s="8">
        <v>1.2141669871723604E-3</v>
      </c>
      <c r="AI41" s="8">
        <v>3.3247718837059459E-4</v>
      </c>
      <c r="AJ41" s="8">
        <v>7.0721632767312137E-4</v>
      </c>
      <c r="AK41" s="8">
        <v>1.4703144375221022E-3</v>
      </c>
      <c r="AL41" s="8">
        <v>2.28216629863498E-3</v>
      </c>
      <c r="AM41" s="8">
        <v>3.2113098257455786E-3</v>
      </c>
      <c r="AN41" s="8">
        <v>4.1817023518493368E-3</v>
      </c>
      <c r="AO41" s="8">
        <v>5.1353887693725842E-3</v>
      </c>
      <c r="AP41" s="8">
        <v>6.0266964416120228E-3</v>
      </c>
      <c r="AQ41" s="8">
        <v>6.8269314004381076E-3</v>
      </c>
      <c r="AR41" s="8">
        <v>7.4859801270474868E-3</v>
      </c>
      <c r="AS41" s="8">
        <v>8.0143518909889799E-3</v>
      </c>
      <c r="AT41" s="8">
        <v>8.3784456589990342E-3</v>
      </c>
      <c r="AU41" s="8">
        <v>8.568070298444086E-3</v>
      </c>
      <c r="AV41" s="8">
        <v>8.6074913487992344E-3</v>
      </c>
      <c r="AW41" s="8">
        <v>8.5565437689774093E-3</v>
      </c>
      <c r="AX41" s="8">
        <v>8.4339271825033535E-3</v>
      </c>
      <c r="AY41" s="8">
        <v>8.2410321284762666E-3</v>
      </c>
      <c r="AZ41" s="8">
        <v>7.9799023932893842E-3</v>
      </c>
      <c r="BA41" s="8">
        <v>7.6739293406773434E-3</v>
      </c>
      <c r="BB41" s="8">
        <v>7.4324168234285448E-3</v>
      </c>
      <c r="BC41" s="8">
        <v>7.2284094540375765E-3</v>
      </c>
      <c r="BD41" s="8">
        <v>7.0600100857287629E-3</v>
      </c>
      <c r="BE41" s="8">
        <v>6.928839861734426E-3</v>
      </c>
      <c r="BF41" s="8">
        <v>6.8606415142804522E-3</v>
      </c>
      <c r="BG41" s="8">
        <v>6.8800690908070727E-3</v>
      </c>
      <c r="BH41" s="8">
        <v>7.0542772628146011E-3</v>
      </c>
      <c r="BI41" s="8">
        <v>7.3784683222899439E-3</v>
      </c>
      <c r="BJ41" s="8">
        <v>7.8370693285347848E-3</v>
      </c>
      <c r="BK41" s="8">
        <v>8.4296498972669109E-3</v>
      </c>
      <c r="BL41" s="8">
        <v>9.1920085878303137E-3</v>
      </c>
      <c r="BM41" s="8">
        <v>1.0121410237163175E-2</v>
      </c>
      <c r="BN41" s="8">
        <v>1.1180878479793765E-2</v>
      </c>
      <c r="BO41" s="8">
        <v>1.2305000911896569E-2</v>
      </c>
      <c r="BP41" s="8">
        <v>1.3420327718493441E-2</v>
      </c>
      <c r="BQ41" s="8">
        <v>1.4468698109824318E-2</v>
      </c>
      <c r="BR41" s="8">
        <v>1.5371698352863117E-2</v>
      </c>
      <c r="BS41" s="8">
        <v>1.6061929865627267E-2</v>
      </c>
      <c r="BT41" s="8">
        <v>1.652043211168519E-2</v>
      </c>
      <c r="BV41" s="9">
        <f t="shared" si="0"/>
        <v>0.10045657218195947</v>
      </c>
      <c r="BW41" s="10">
        <f t="shared" si="1"/>
        <v>-7.820884981696008E-2</v>
      </c>
      <c r="BX41" s="10">
        <f t="shared" si="2"/>
        <v>1.5454599163550548E-2</v>
      </c>
      <c r="BY41" s="41">
        <f t="shared" si="3"/>
        <v>2.9068831608764827E-2</v>
      </c>
      <c r="BZ41" s="13">
        <f t="shared" si="4"/>
        <v>1.652043211168519E-2</v>
      </c>
      <c r="CA41" s="14">
        <f t="shared" si="5"/>
        <v>3.3247718837059459E-4</v>
      </c>
      <c r="CB41" s="51">
        <f t="shared" si="6"/>
        <v>7.7262415905266163E-3</v>
      </c>
      <c r="CC41" s="15">
        <f t="shared" si="7"/>
        <v>3.8943828641658995E-3</v>
      </c>
    </row>
    <row r="42" spans="1:81" x14ac:dyDescent="0.2">
      <c r="A42" s="2" t="s">
        <v>122</v>
      </c>
      <c r="B42" s="3">
        <v>0</v>
      </c>
      <c r="C42" s="8">
        <v>9.1037913184305541E-2</v>
      </c>
      <c r="D42" s="8">
        <v>4.6285532528806295E-2</v>
      </c>
      <c r="E42" s="8">
        <v>2.6057453064987079E-4</v>
      </c>
      <c r="F42" s="8">
        <v>6.6555830735806065E-3</v>
      </c>
      <c r="G42" s="8">
        <v>2.009172465351261E-3</v>
      </c>
      <c r="H42" s="8">
        <v>3.3838146515390743E-2</v>
      </c>
      <c r="I42" s="8">
        <v>2.5926690526044016E-2</v>
      </c>
      <c r="J42" s="8">
        <v>2.8345660474350831E-2</v>
      </c>
      <c r="K42" s="8">
        <v>-7.4851062500316257E-3</v>
      </c>
      <c r="L42" s="8">
        <v>4.8645684397827793E-2</v>
      </c>
      <c r="M42" s="8">
        <v>5.475937315842172E-3</v>
      </c>
      <c r="N42" s="8">
        <v>1.2774643040642797E-3</v>
      </c>
      <c r="O42" s="8">
        <v>7.6592439150699576E-2</v>
      </c>
      <c r="P42" s="8">
        <v>9.2541655916516641E-2</v>
      </c>
      <c r="Q42" s="8">
        <v>7.2560718536030855E-2</v>
      </c>
      <c r="R42" s="8">
        <v>5.576743665335826E-2</v>
      </c>
      <c r="S42" s="8">
        <v>5.9922803396081248E-2</v>
      </c>
      <c r="T42" s="8">
        <v>8.4271804944641593E-2</v>
      </c>
      <c r="U42" s="8">
        <v>1.8291757739294923E-2</v>
      </c>
      <c r="V42" s="8">
        <v>7.434452818714532E-2</v>
      </c>
      <c r="W42" s="8">
        <v>9.996915864905298E-2</v>
      </c>
      <c r="X42" s="8">
        <v>5.4114582517531762E-2</v>
      </c>
      <c r="Y42" s="8">
        <v>2.6992079317317952E-2</v>
      </c>
      <c r="Z42" s="8">
        <v>3.6524680835876122E-2</v>
      </c>
      <c r="AA42" s="8">
        <v>4.1063940872882787E-2</v>
      </c>
      <c r="AB42" s="8">
        <v>1.6706640361451752E-2</v>
      </c>
      <c r="AC42" s="8">
        <v>-7.3549020058953918E-3</v>
      </c>
      <c r="AD42" s="8">
        <v>1.6237741043945153E-2</v>
      </c>
      <c r="AE42" s="8">
        <v>2.0651258449896126E-2</v>
      </c>
      <c r="AF42" s="8">
        <v>2.7958629429330362E-2</v>
      </c>
      <c r="AG42" s="8">
        <v>2.5719652233305412E-2</v>
      </c>
      <c r="AH42" s="8">
        <v>2.1515258712575758E-2</v>
      </c>
      <c r="AI42" s="8">
        <v>1.8074409393124879E-2</v>
      </c>
      <c r="AJ42" s="8">
        <v>1.6595782995922681E-2</v>
      </c>
      <c r="AK42" s="8">
        <v>1.6703744182092306E-2</v>
      </c>
      <c r="AL42" s="8">
        <v>1.7077838656960553E-2</v>
      </c>
      <c r="AM42" s="8">
        <v>1.765131035270362E-2</v>
      </c>
      <c r="AN42" s="8">
        <v>1.8329691294331818E-2</v>
      </c>
      <c r="AO42" s="8">
        <v>1.9000768357154474E-2</v>
      </c>
      <c r="AP42" s="8">
        <v>1.9569732254259398E-2</v>
      </c>
      <c r="AQ42" s="8">
        <v>2.001076433665272E-2</v>
      </c>
      <c r="AR42" s="8">
        <v>2.0341793353531257E-2</v>
      </c>
      <c r="AS42" s="8">
        <v>2.0648735110446292E-2</v>
      </c>
      <c r="AT42" s="8">
        <v>2.0899932828413847E-2</v>
      </c>
      <c r="AU42" s="8">
        <v>2.1071617143483268E-2</v>
      </c>
      <c r="AV42" s="8">
        <v>2.118713409574613E-2</v>
      </c>
      <c r="AW42" s="8">
        <v>2.134556396959475E-2</v>
      </c>
      <c r="AX42" s="8">
        <v>2.1576386266765946E-2</v>
      </c>
      <c r="AY42" s="8">
        <v>2.186572721139024E-2</v>
      </c>
      <c r="AZ42" s="8">
        <v>2.2181535278160247E-2</v>
      </c>
      <c r="BA42" s="8">
        <v>2.2500744167104569E-2</v>
      </c>
      <c r="BB42" s="8">
        <v>2.2757750148773459E-2</v>
      </c>
      <c r="BC42" s="8">
        <v>2.3016111621072977E-2</v>
      </c>
      <c r="BD42" s="8">
        <v>2.3246580169265174E-2</v>
      </c>
      <c r="BE42" s="8">
        <v>2.3417712764369769E-2</v>
      </c>
      <c r="BF42" s="8">
        <v>2.3512489832037797E-2</v>
      </c>
      <c r="BG42" s="8">
        <v>2.3547478083549844E-2</v>
      </c>
      <c r="BH42" s="8">
        <v>2.3490914967573051E-2</v>
      </c>
      <c r="BI42" s="8">
        <v>2.3310347298333811E-2</v>
      </c>
      <c r="BJ42" s="8">
        <v>2.3004646895883329E-2</v>
      </c>
      <c r="BK42" s="8">
        <v>2.2609964253359038E-2</v>
      </c>
      <c r="BL42" s="8">
        <v>2.2204256727403004E-2</v>
      </c>
      <c r="BM42" s="8">
        <v>2.1813787975194954E-2</v>
      </c>
      <c r="BN42" s="8">
        <v>2.1440368150976941E-2</v>
      </c>
      <c r="BO42" s="8">
        <v>2.1086753593168028E-2</v>
      </c>
      <c r="BP42" s="8">
        <v>2.077473251859896E-2</v>
      </c>
      <c r="BQ42" s="8">
        <v>2.047899212584392E-2</v>
      </c>
      <c r="BR42" s="8">
        <v>2.029056344623914E-2</v>
      </c>
      <c r="BS42" s="8">
        <v>2.0187057256477514E-2</v>
      </c>
      <c r="BT42" s="8">
        <v>2.0124703168891811E-2</v>
      </c>
      <c r="BV42" s="9">
        <f t="shared" si="0"/>
        <v>9.996915864905298E-2</v>
      </c>
      <c r="BW42" s="10">
        <f t="shared" si="1"/>
        <v>-7.4851062500316257E-3</v>
      </c>
      <c r="BX42" s="10">
        <f t="shared" si="2"/>
        <v>2.8079063947212289E-2</v>
      </c>
      <c r="BY42" s="41">
        <f t="shared" si="3"/>
        <v>2.2486421585119189E-2</v>
      </c>
      <c r="BZ42" s="13">
        <f t="shared" si="4"/>
        <v>2.7958629429330362E-2</v>
      </c>
      <c r="CA42" s="14">
        <f t="shared" si="5"/>
        <v>1.6595782995922681E-2</v>
      </c>
      <c r="CB42" s="51">
        <f t="shared" si="6"/>
        <v>2.1271755185855196E-2</v>
      </c>
      <c r="CC42" s="15">
        <f t="shared" si="7"/>
        <v>2.3136699037435505E-3</v>
      </c>
    </row>
    <row r="43" spans="1:81" x14ac:dyDescent="0.2">
      <c r="A43" s="2" t="s">
        <v>90</v>
      </c>
      <c r="B43" s="3"/>
      <c r="C43" s="8"/>
      <c r="D43" s="8">
        <v>0</v>
      </c>
      <c r="E43" s="8">
        <v>1.9013272929581548E-2</v>
      </c>
      <c r="F43" s="8">
        <v>6.2055302827925596E-2</v>
      </c>
      <c r="G43" s="8">
        <v>5.8434953752149577E-2</v>
      </c>
      <c r="H43" s="8">
        <v>6.7571472226293894E-2</v>
      </c>
      <c r="I43" s="8">
        <v>6.0675429991734919E-2</v>
      </c>
      <c r="J43" s="8">
        <v>4.0118137145210842E-2</v>
      </c>
      <c r="K43" s="8">
        <v>-2.0506943900492347E-3</v>
      </c>
      <c r="L43" s="8">
        <v>1.2101733764322109E-2</v>
      </c>
      <c r="M43" s="8">
        <v>3.3164681708749866E-2</v>
      </c>
      <c r="N43" s="8">
        <v>4.5227922847854041E-2</v>
      </c>
      <c r="O43" s="8">
        <v>5.4187159331994028E-2</v>
      </c>
      <c r="P43" s="8">
        <v>5.2588363805871952E-2</v>
      </c>
      <c r="Q43" s="8">
        <v>6.7509608339877181E-2</v>
      </c>
      <c r="R43" s="8">
        <v>8.4528877290765747E-2</v>
      </c>
      <c r="S43" s="8">
        <v>0.10799577084958401</v>
      </c>
      <c r="T43" s="8">
        <v>5.6297790085084953E-2</v>
      </c>
      <c r="U43" s="8">
        <v>-5.422542328030866E-2</v>
      </c>
      <c r="V43" s="8">
        <v>5.0417166658217383E-2</v>
      </c>
      <c r="W43" s="8">
        <v>2.819099517994661E-2</v>
      </c>
      <c r="X43" s="8">
        <v>1.6571487018250286E-2</v>
      </c>
      <c r="Y43" s="8">
        <v>1.490646437820442E-2</v>
      </c>
      <c r="Z43" s="8">
        <v>2.7503350029367102E-2</v>
      </c>
      <c r="AA43" s="8">
        <v>3.8501006184986863E-2</v>
      </c>
      <c r="AB43" s="8">
        <v>3.3246952959642639E-2</v>
      </c>
      <c r="AC43" s="8">
        <v>3.4001663237318125E-2</v>
      </c>
      <c r="AD43" s="8">
        <v>4.0451198312541292E-2</v>
      </c>
      <c r="AE43" s="8">
        <v>4.5253600687565454E-2</v>
      </c>
      <c r="AF43" s="8">
        <v>3.6056189774027692E-2</v>
      </c>
      <c r="AG43" s="8">
        <v>3.2651366820406036E-2</v>
      </c>
      <c r="AH43" s="8">
        <v>3.043141996762877E-2</v>
      </c>
      <c r="AI43" s="8">
        <v>2.9013547574200382E-2</v>
      </c>
      <c r="AJ43" s="8">
        <v>2.8338789766451544E-2</v>
      </c>
      <c r="AK43" s="8">
        <v>2.7996189309454911E-2</v>
      </c>
      <c r="AL43" s="8">
        <v>2.7568857427942017E-2</v>
      </c>
      <c r="AM43" s="8">
        <v>2.6977609120327095E-2</v>
      </c>
      <c r="AN43" s="8">
        <v>2.63487699774414E-2</v>
      </c>
      <c r="AO43" s="8">
        <v>2.5667120916100572E-2</v>
      </c>
      <c r="AP43" s="8">
        <v>2.4905329750734895E-2</v>
      </c>
      <c r="AQ43" s="8">
        <v>2.4050445582249891E-2</v>
      </c>
      <c r="AR43" s="8">
        <v>2.3211109684805331E-2</v>
      </c>
      <c r="AS43" s="8">
        <v>2.2298740473464473E-2</v>
      </c>
      <c r="AT43" s="8">
        <v>2.137357387302985E-2</v>
      </c>
      <c r="AU43" s="8">
        <v>2.0479327033338768E-2</v>
      </c>
      <c r="AV43" s="8">
        <v>1.964773586002444E-2</v>
      </c>
      <c r="AW43" s="8">
        <v>1.8784743441843554E-2</v>
      </c>
      <c r="AX43" s="8">
        <v>1.7996064396762268E-2</v>
      </c>
      <c r="AY43" s="8">
        <v>1.7309254383507833E-2</v>
      </c>
      <c r="AZ43" s="8">
        <v>1.6743885423930127E-2</v>
      </c>
      <c r="BA43" s="8">
        <v>1.6294496503172162E-2</v>
      </c>
      <c r="BB43" s="8">
        <v>1.5914337492135333E-2</v>
      </c>
      <c r="BC43" s="8">
        <v>1.5572912705136277E-2</v>
      </c>
      <c r="BD43" s="8">
        <v>1.5255024102001968E-2</v>
      </c>
      <c r="BE43" s="8">
        <v>1.4951717418836719E-2</v>
      </c>
      <c r="BF43" s="8">
        <v>1.4658147305169678E-2</v>
      </c>
      <c r="BG43" s="8">
        <v>1.446275441661915E-2</v>
      </c>
      <c r="BH43" s="8">
        <v>1.4251391081132159E-2</v>
      </c>
      <c r="BI43" s="8">
        <v>1.4033137698438169E-2</v>
      </c>
      <c r="BJ43" s="8">
        <v>1.3833607267127013E-2</v>
      </c>
      <c r="BK43" s="8">
        <v>1.3682212131791216E-2</v>
      </c>
      <c r="BL43" s="8">
        <v>1.3513373427989306E-2</v>
      </c>
      <c r="BM43" s="8">
        <v>1.3448263223884149E-2</v>
      </c>
      <c r="BN43" s="8">
        <v>1.3485111626009738E-2</v>
      </c>
      <c r="BO43" s="8">
        <v>1.361161800612809E-2</v>
      </c>
      <c r="BP43" s="8">
        <v>1.3767770862812112E-2</v>
      </c>
      <c r="BQ43" s="8">
        <v>1.3895211188743373E-2</v>
      </c>
      <c r="BR43" s="8">
        <v>1.3966567217755577E-2</v>
      </c>
      <c r="BS43" s="8">
        <v>1.3967693865479358E-2</v>
      </c>
      <c r="BT43" s="8">
        <v>1.3894333444376405E-2</v>
      </c>
      <c r="BV43" s="9">
        <f t="shared" si="0"/>
        <v>0.10799577084958401</v>
      </c>
      <c r="BW43" s="10">
        <f t="shared" si="1"/>
        <v>-5.422542328030866E-2</v>
      </c>
      <c r="BX43" s="10">
        <f t="shared" si="2"/>
        <v>2.7515188339349163E-2</v>
      </c>
      <c r="BY43" s="41">
        <f t="shared" si="3"/>
        <v>2.2085532178691029E-2</v>
      </c>
      <c r="BZ43" s="13">
        <f t="shared" si="4"/>
        <v>3.6056189774027692E-2</v>
      </c>
      <c r="CA43" s="14">
        <f t="shared" si="5"/>
        <v>1.3448263223884149E-2</v>
      </c>
      <c r="CB43" s="51">
        <f t="shared" si="6"/>
        <v>1.9617311013229506E-2</v>
      </c>
      <c r="CC43" s="15">
        <f t="shared" si="7"/>
        <v>6.4297507466827847E-3</v>
      </c>
    </row>
    <row r="44" spans="1:81" x14ac:dyDescent="0.2">
      <c r="A44" s="2" t="s">
        <v>88</v>
      </c>
      <c r="B44" s="3">
        <v>0</v>
      </c>
      <c r="C44" s="8">
        <v>-8.900107205167529E-2</v>
      </c>
      <c r="D44" s="8">
        <v>-5.4636988489282556E-2</v>
      </c>
      <c r="E44" s="8">
        <v>2.8434179988632513E-2</v>
      </c>
      <c r="F44" s="8">
        <v>5.3274875497844709E-2</v>
      </c>
      <c r="G44" s="8">
        <v>4.1071603954646818E-2</v>
      </c>
      <c r="H44" s="8">
        <v>3.5162811430752505E-2</v>
      </c>
      <c r="I44" s="8">
        <v>5.1143800724101185E-2</v>
      </c>
      <c r="J44" s="8">
        <v>3.2856315815074311E-2</v>
      </c>
      <c r="K44" s="8">
        <v>5.2743540125491872E-2</v>
      </c>
      <c r="L44" s="8">
        <v>4.1554338109623279E-2</v>
      </c>
      <c r="M44" s="8">
        <v>2.9493654382802381E-2</v>
      </c>
      <c r="N44" s="8">
        <v>3.8363053701762739E-2</v>
      </c>
      <c r="O44" s="8">
        <v>2.8420831681347014E-2</v>
      </c>
      <c r="P44" s="8">
        <v>4.3517954400636327E-2</v>
      </c>
      <c r="Q44" s="8">
        <v>4.0030074330120957E-2</v>
      </c>
      <c r="R44" s="8">
        <v>5.6559991113029895E-2</v>
      </c>
      <c r="S44" s="8">
        <v>6.9416456940055493E-2</v>
      </c>
      <c r="T44" s="8">
        <v>3.3001301876680156E-2</v>
      </c>
      <c r="U44" s="8">
        <v>-7.7972765614913508E-2</v>
      </c>
      <c r="V44" s="8">
        <v>1.2377559658014903E-2</v>
      </c>
      <c r="W44" s="8">
        <v>6.4936696384987336E-3</v>
      </c>
      <c r="X44" s="8">
        <v>-2.6695821621707028E-2</v>
      </c>
      <c r="Y44" s="8">
        <v>-1.1320548867407854E-2</v>
      </c>
      <c r="Z44" s="8">
        <v>2.9791962007666983E-2</v>
      </c>
      <c r="AA44" s="8">
        <v>2.2589022258986624E-2</v>
      </c>
      <c r="AB44" s="8">
        <v>3.1483554964763627E-2</v>
      </c>
      <c r="AC44" s="8">
        <v>5.0008082945306453E-2</v>
      </c>
      <c r="AD44" s="8">
        <v>4.9531375406965283E-2</v>
      </c>
      <c r="AE44" s="8">
        <v>3.9443619943215547E-2</v>
      </c>
      <c r="AF44" s="8">
        <v>1.0345821175916425E-2</v>
      </c>
      <c r="AG44" s="8">
        <v>5.5021858146786506E-3</v>
      </c>
      <c r="AH44" s="8">
        <v>6.1925070721866593E-3</v>
      </c>
      <c r="AI44" s="8">
        <v>8.0249475383558089E-3</v>
      </c>
      <c r="AJ44" s="8">
        <v>9.7990232548590406E-3</v>
      </c>
      <c r="AK44" s="8">
        <v>1.1064192646921267E-2</v>
      </c>
      <c r="AL44" s="8">
        <v>1.179440892267114E-2</v>
      </c>
      <c r="AM44" s="8">
        <v>1.2139349657922072E-2</v>
      </c>
      <c r="AN44" s="8">
        <v>1.2369785231193253E-2</v>
      </c>
      <c r="AO44" s="8">
        <v>1.2542998854255805E-2</v>
      </c>
      <c r="AP44" s="8">
        <v>1.2656572442933056E-2</v>
      </c>
      <c r="AQ44" s="8">
        <v>1.2701100320247294E-2</v>
      </c>
      <c r="AR44" s="8">
        <v>1.2786159934749408E-2</v>
      </c>
      <c r="AS44" s="8">
        <v>1.283929865760336E-2</v>
      </c>
      <c r="AT44" s="8">
        <v>1.286766206288692E-2</v>
      </c>
      <c r="AU44" s="8">
        <v>1.2871682014421015E-2</v>
      </c>
      <c r="AV44" s="8">
        <v>1.2849970819444723E-2</v>
      </c>
      <c r="AW44" s="8">
        <v>1.2820240136143468E-2</v>
      </c>
      <c r="AX44" s="8">
        <v>1.2807349481099184E-2</v>
      </c>
      <c r="AY44" s="8">
        <v>1.2811390080473828E-2</v>
      </c>
      <c r="AZ44" s="8">
        <v>1.2845101078588828E-2</v>
      </c>
      <c r="BA44" s="8">
        <v>1.2920729636609174E-2</v>
      </c>
      <c r="BB44" s="8">
        <v>1.3046166349335309E-2</v>
      </c>
      <c r="BC44" s="8">
        <v>1.3225666551949011E-2</v>
      </c>
      <c r="BD44" s="8">
        <v>1.3453665720181585E-2</v>
      </c>
      <c r="BE44" s="8">
        <v>1.3723244523345279E-2</v>
      </c>
      <c r="BF44" s="8">
        <v>1.4021938200513562E-2</v>
      </c>
      <c r="BG44" s="8">
        <v>1.4349074939006057E-2</v>
      </c>
      <c r="BH44" s="8">
        <v>1.4708987519076677E-2</v>
      </c>
      <c r="BI44" s="8">
        <v>1.5114890162727823E-2</v>
      </c>
      <c r="BJ44" s="8">
        <v>1.5573308003620889E-2</v>
      </c>
      <c r="BK44" s="8">
        <v>1.6061953534848739E-2</v>
      </c>
      <c r="BL44" s="8">
        <v>1.65682556666642E-2</v>
      </c>
      <c r="BM44" s="8">
        <v>1.7073130618929788E-2</v>
      </c>
      <c r="BN44" s="8">
        <v>1.7558895064200275E-2</v>
      </c>
      <c r="BO44" s="8">
        <v>1.8019609657695668E-2</v>
      </c>
      <c r="BP44" s="8">
        <v>1.8447168924279334E-2</v>
      </c>
      <c r="BQ44" s="8">
        <v>1.8736036554249713E-2</v>
      </c>
      <c r="BR44" s="8">
        <v>1.89808722156386E-2</v>
      </c>
      <c r="BS44" s="8">
        <v>1.9159716998994325E-2</v>
      </c>
      <c r="BT44" s="8">
        <v>1.9265676637970408E-2</v>
      </c>
      <c r="BV44" s="9">
        <f t="shared" si="0"/>
        <v>6.9416456940055493E-2</v>
      </c>
      <c r="BW44" s="10">
        <f t="shared" si="1"/>
        <v>-8.900107205167529E-2</v>
      </c>
      <c r="BX44" s="10">
        <f t="shared" si="2"/>
        <v>1.7151791111667911E-2</v>
      </c>
      <c r="BY44" s="41">
        <f t="shared" si="3"/>
        <v>2.5252342273416981E-2</v>
      </c>
      <c r="BZ44" s="13">
        <f t="shared" si="4"/>
        <v>1.9265676637970408E-2</v>
      </c>
      <c r="CA44" s="14">
        <f t="shared" si="5"/>
        <v>5.5021858146786506E-3</v>
      </c>
      <c r="CB44" s="51">
        <f t="shared" si="6"/>
        <v>1.3674164260424088E-2</v>
      </c>
      <c r="CC44" s="15">
        <f t="shared" si="7"/>
        <v>3.204958794501128E-3</v>
      </c>
    </row>
    <row r="45" spans="1:81" x14ac:dyDescent="0.2">
      <c r="A45" s="2" t="s">
        <v>86</v>
      </c>
      <c r="B45" s="3">
        <v>0</v>
      </c>
      <c r="C45" s="8">
        <v>-1.145974862192467E-2</v>
      </c>
      <c r="D45" s="8">
        <v>-1.1585927379535677E-2</v>
      </c>
      <c r="E45" s="8">
        <v>-2.0656163837486252E-2</v>
      </c>
      <c r="F45" s="8">
        <v>3.9205185354364902E-2</v>
      </c>
      <c r="G45" s="8">
        <v>4.242284516301531E-2</v>
      </c>
      <c r="H45" s="8">
        <v>1.5422667410518676E-2</v>
      </c>
      <c r="I45" s="8">
        <v>3.1160267879349668E-2</v>
      </c>
      <c r="J45" s="8">
        <v>4.1296612402397681E-2</v>
      </c>
      <c r="K45" s="8">
        <v>4.2733138019278361E-2</v>
      </c>
      <c r="L45" s="8">
        <v>4.8837621790305041E-2</v>
      </c>
      <c r="M45" s="8">
        <v>1.7146621681679353E-2</v>
      </c>
      <c r="N45" s="8">
        <v>2.083203853447646E-2</v>
      </c>
      <c r="O45" s="8">
        <v>2.5207331187525384E-2</v>
      </c>
      <c r="P45" s="8">
        <v>3.8063744035111702E-2</v>
      </c>
      <c r="Q45" s="8">
        <v>2.8124346614007312E-2</v>
      </c>
      <c r="R45" s="8">
        <v>4.9390910587894465E-2</v>
      </c>
      <c r="S45" s="8">
        <v>3.5314367691569037E-2</v>
      </c>
      <c r="T45" s="8">
        <v>-7.1966367513068841E-3</v>
      </c>
      <c r="U45" s="8">
        <v>-5.1167410392221391E-2</v>
      </c>
      <c r="V45" s="8">
        <v>5.6966907386551302E-2</v>
      </c>
      <c r="W45" s="8">
        <v>2.7325069656719103E-2</v>
      </c>
      <c r="X45" s="8">
        <v>3.9674632431396795E-4</v>
      </c>
      <c r="Y45" s="8">
        <v>1.2210418273072232E-2</v>
      </c>
      <c r="Z45" s="8">
        <v>2.7097034581739843E-2</v>
      </c>
      <c r="AA45" s="8">
        <v>4.2720530663592937E-2</v>
      </c>
      <c r="AB45" s="8">
        <v>2.9989219339566997E-2</v>
      </c>
      <c r="AC45" s="8">
        <v>2.6594470223290978E-2</v>
      </c>
      <c r="AD45" s="8">
        <v>2.8435371017900168E-2</v>
      </c>
      <c r="AE45" s="8">
        <v>2.1788347117764673E-2</v>
      </c>
      <c r="AF45" s="8">
        <v>2.1180952385926544E-2</v>
      </c>
      <c r="AG45" s="8">
        <v>2.2080320533421016E-2</v>
      </c>
      <c r="AH45" s="8">
        <v>2.2662195166521126E-2</v>
      </c>
      <c r="AI45" s="8">
        <v>2.2984683740152168E-2</v>
      </c>
      <c r="AJ45" s="8">
        <v>2.3205111993842342E-2</v>
      </c>
      <c r="AK45" s="8">
        <v>2.3350003070952807E-2</v>
      </c>
      <c r="AL45" s="8">
        <v>2.3370797518424524E-2</v>
      </c>
      <c r="AM45" s="8">
        <v>2.341468790574508E-2</v>
      </c>
      <c r="AN45" s="8">
        <v>2.3391441299274174E-2</v>
      </c>
      <c r="AO45" s="8">
        <v>2.333148035305177E-2</v>
      </c>
      <c r="AP45" s="8">
        <v>2.3265552068360451E-2</v>
      </c>
      <c r="AQ45" s="8">
        <v>2.3229153658141266E-2</v>
      </c>
      <c r="AR45" s="8">
        <v>2.3121158209912895E-2</v>
      </c>
      <c r="AS45" s="8">
        <v>2.307256534143054E-2</v>
      </c>
      <c r="AT45" s="8">
        <v>2.3066889968593962E-2</v>
      </c>
      <c r="AU45" s="8">
        <v>2.3069620360476994E-2</v>
      </c>
      <c r="AV45" s="8">
        <v>2.3057413456698095E-2</v>
      </c>
      <c r="AW45" s="8">
        <v>2.3148261623010979E-2</v>
      </c>
      <c r="AX45" s="8">
        <v>2.3236385299423512E-2</v>
      </c>
      <c r="AY45" s="8">
        <v>2.3330346282601999E-2</v>
      </c>
      <c r="AZ45" s="8">
        <v>2.3432862098123231E-2</v>
      </c>
      <c r="BA45" s="8">
        <v>2.3552579361128201E-2</v>
      </c>
      <c r="BB45" s="8">
        <v>2.3556746521314231E-2</v>
      </c>
      <c r="BC45" s="8">
        <v>2.3538099651562616E-2</v>
      </c>
      <c r="BD45" s="8">
        <v>2.3476033469755464E-2</v>
      </c>
      <c r="BE45" s="8">
        <v>2.3357798212391367E-2</v>
      </c>
      <c r="BF45" s="8">
        <v>2.3195626874116027E-2</v>
      </c>
      <c r="BG45" s="8">
        <v>2.3123565034425919E-2</v>
      </c>
      <c r="BH45" s="8">
        <v>2.3019559452034155E-2</v>
      </c>
      <c r="BI45" s="8">
        <v>2.2886633438747639E-2</v>
      </c>
      <c r="BJ45" s="8">
        <v>2.2733761024956278E-2</v>
      </c>
      <c r="BK45" s="8">
        <v>2.2583730533255908E-2</v>
      </c>
      <c r="BL45" s="8">
        <v>2.2339173228936193E-2</v>
      </c>
      <c r="BM45" s="8">
        <v>2.2123517847359109E-2</v>
      </c>
      <c r="BN45" s="8">
        <v>2.1937996495271284E-2</v>
      </c>
      <c r="BO45" s="8">
        <v>2.179429402755928E-2</v>
      </c>
      <c r="BP45" s="8">
        <v>2.1706427928290584E-2</v>
      </c>
      <c r="BQ45" s="8">
        <v>2.1685901029753429E-2</v>
      </c>
      <c r="BR45" s="8">
        <v>2.1712108780566508E-2</v>
      </c>
      <c r="BS45" s="8">
        <v>2.1754331176146113E-2</v>
      </c>
      <c r="BT45" s="8">
        <v>2.1780695044238962E-2</v>
      </c>
      <c r="BV45" s="9">
        <f t="shared" si="0"/>
        <v>5.6966907386551302E-2</v>
      </c>
      <c r="BW45" s="10">
        <f t="shared" si="1"/>
        <v>-5.1167410392221391E-2</v>
      </c>
      <c r="BX45" s="10">
        <f t="shared" si="2"/>
        <v>2.2288399822808808E-2</v>
      </c>
      <c r="BY45" s="41">
        <f t="shared" si="3"/>
        <v>1.549801161974813E-2</v>
      </c>
      <c r="BZ45" s="13">
        <f t="shared" si="4"/>
        <v>2.3556746521314231E-2</v>
      </c>
      <c r="CA45" s="14">
        <f t="shared" si="5"/>
        <v>2.1180952385926544E-2</v>
      </c>
      <c r="CB45" s="51">
        <f t="shared" si="6"/>
        <v>2.2825864913802309E-2</v>
      </c>
      <c r="CC45" s="15">
        <f t="shared" si="7"/>
        <v>6.6609107934988729E-4</v>
      </c>
    </row>
    <row r="46" spans="1:81" x14ac:dyDescent="0.2">
      <c r="A46" s="2" t="s">
        <v>44</v>
      </c>
      <c r="B46" s="3">
        <v>0</v>
      </c>
      <c r="C46" s="8">
        <v>9.2651373512449009E-3</v>
      </c>
      <c r="D46" s="8">
        <v>5.984286356067714E-2</v>
      </c>
      <c r="E46" s="8">
        <v>8.0420205896986952E-2</v>
      </c>
      <c r="F46" s="8">
        <v>-5.4556631567685865E-2</v>
      </c>
      <c r="G46" s="8">
        <v>7.1912185630237824E-2</v>
      </c>
      <c r="H46" s="8">
        <v>7.0053194269900754E-2</v>
      </c>
      <c r="I46" s="8">
        <v>7.5287999963949526E-2</v>
      </c>
      <c r="J46" s="8">
        <v>3.0918642839699917E-2</v>
      </c>
      <c r="K46" s="8">
        <v>-3.3758773573254297E-2</v>
      </c>
      <c r="L46" s="8">
        <v>6.5731080551280296E-2</v>
      </c>
      <c r="M46" s="8">
        <v>-6.0115722013499462E-2</v>
      </c>
      <c r="N46" s="8">
        <v>6.3688824881809492E-2</v>
      </c>
      <c r="O46" s="8">
        <v>5.8794447750690981E-2</v>
      </c>
      <c r="P46" s="8">
        <v>9.3691296100895327E-2</v>
      </c>
      <c r="Q46" s="8">
        <v>8.9262054770566035E-2</v>
      </c>
      <c r="R46" s="8">
        <v>7.2987568038194173E-2</v>
      </c>
      <c r="S46" s="8">
        <v>5.0134743646216728E-2</v>
      </c>
      <c r="T46" s="8">
        <v>9.3278774808907006E-3</v>
      </c>
      <c r="U46" s="8">
        <v>-4.8484698525311232E-2</v>
      </c>
      <c r="V46" s="8">
        <v>8.8754670136094616E-2</v>
      </c>
      <c r="W46" s="8">
        <v>0.10656010504183944</v>
      </c>
      <c r="X46" s="8">
        <v>4.7399949868710989E-2</v>
      </c>
      <c r="Y46" s="8">
        <v>8.9192211657757259E-2</v>
      </c>
      <c r="Z46" s="8">
        <v>4.9692815251418887E-2</v>
      </c>
      <c r="AA46" s="8">
        <v>5.9205490544163908E-2</v>
      </c>
      <c r="AB46" s="8">
        <v>3.2197531758463516E-2</v>
      </c>
      <c r="AC46" s="8">
        <v>7.3588307495403349E-2</v>
      </c>
      <c r="AD46" s="8">
        <v>5.0973687235678966E-2</v>
      </c>
      <c r="AE46" s="8">
        <v>4.9866873223305186E-2</v>
      </c>
      <c r="AF46" s="8">
        <v>6.6740832730480593E-2</v>
      </c>
      <c r="AG46" s="8">
        <v>6.2778439129372421E-2</v>
      </c>
      <c r="AH46" s="8">
        <v>5.4656502489277781E-2</v>
      </c>
      <c r="AI46" s="8">
        <v>4.7378616161631859E-2</v>
      </c>
      <c r="AJ46" s="8">
        <v>4.2401476014760187E-2</v>
      </c>
      <c r="AK46" s="8">
        <v>3.9428540681678781E-2</v>
      </c>
      <c r="AL46" s="8">
        <v>3.7281399316825059E-2</v>
      </c>
      <c r="AM46" s="8">
        <v>3.5706042401910221E-2</v>
      </c>
      <c r="AN46" s="8">
        <v>3.4493143311277175E-2</v>
      </c>
      <c r="AO46" s="8">
        <v>3.3497174656484718E-2</v>
      </c>
      <c r="AP46" s="8">
        <v>3.2621110159661626E-2</v>
      </c>
      <c r="AQ46" s="8">
        <v>3.1824607174247399E-2</v>
      </c>
      <c r="AR46" s="8">
        <v>3.109015343044419E-2</v>
      </c>
      <c r="AS46" s="8">
        <v>3.0430148706941385E-2</v>
      </c>
      <c r="AT46" s="8">
        <v>2.987775923091851E-2</v>
      </c>
      <c r="AU46" s="8">
        <v>2.9477147803335102E-2</v>
      </c>
      <c r="AV46" s="8">
        <v>2.9266040404809068E-2</v>
      </c>
      <c r="AW46" s="8">
        <v>2.9189461120040949E-2</v>
      </c>
      <c r="AX46" s="8">
        <v>2.9220506639900501E-2</v>
      </c>
      <c r="AY46" s="8">
        <v>2.9328527269983473E-2</v>
      </c>
      <c r="AZ46" s="8">
        <v>2.9443178691321403E-2</v>
      </c>
      <c r="BA46" s="8">
        <v>2.955648697327895E-2</v>
      </c>
      <c r="BB46" s="8">
        <v>2.9660890219252334E-2</v>
      </c>
      <c r="BC46" s="8">
        <v>2.9710946956883699E-2</v>
      </c>
      <c r="BD46" s="8">
        <v>2.9663107028525593E-2</v>
      </c>
      <c r="BE46" s="8">
        <v>2.9530362990656256E-2</v>
      </c>
      <c r="BF46" s="8">
        <v>2.9270050466878583E-2</v>
      </c>
      <c r="BG46" s="8">
        <v>2.8848819288944894E-2</v>
      </c>
      <c r="BH46" s="8">
        <v>2.832538877608215E-2</v>
      </c>
      <c r="BI46" s="8">
        <v>2.7729112547574486E-2</v>
      </c>
      <c r="BJ46" s="8">
        <v>2.7057569409035809E-2</v>
      </c>
      <c r="BK46" s="8">
        <v>2.6343780043535991E-2</v>
      </c>
      <c r="BL46" s="8">
        <v>2.5619352876142587E-2</v>
      </c>
      <c r="BM46" s="8">
        <v>2.4912196245438833E-2</v>
      </c>
      <c r="BN46" s="8">
        <v>2.424631221621687E-2</v>
      </c>
      <c r="BO46" s="8">
        <v>2.3643538352824622E-2</v>
      </c>
      <c r="BP46" s="8">
        <v>2.3120742365215996E-2</v>
      </c>
      <c r="BQ46" s="8">
        <v>2.2679520154364141E-2</v>
      </c>
      <c r="BR46" s="8">
        <v>2.2320008965168281E-2</v>
      </c>
      <c r="BS46" s="8">
        <v>2.2051672962279056E-2</v>
      </c>
      <c r="BT46" s="8">
        <v>2.1881396574799705E-2</v>
      </c>
      <c r="BV46" s="9">
        <f t="shared" si="0"/>
        <v>0.10656010504183944</v>
      </c>
      <c r="BW46" s="10">
        <f t="shared" si="1"/>
        <v>-6.0115722013499462E-2</v>
      </c>
      <c r="BX46" s="10">
        <f t="shared" si="2"/>
        <v>3.7523042284573635E-2</v>
      </c>
      <c r="BY46" s="41">
        <f t="shared" si="3"/>
        <v>3.0797157668323846E-2</v>
      </c>
      <c r="BZ46" s="13">
        <f t="shared" si="4"/>
        <v>6.6740832730480593E-2</v>
      </c>
      <c r="CA46" s="14">
        <f t="shared" si="5"/>
        <v>2.1881396574799705E-2</v>
      </c>
      <c r="CB46" s="51">
        <f t="shared" si="6"/>
        <v>3.2007367388741492E-2</v>
      </c>
      <c r="CC46" s="15">
        <f t="shared" si="7"/>
        <v>9.9803841736287226E-3</v>
      </c>
    </row>
    <row r="47" spans="1:81" x14ac:dyDescent="0.2">
      <c r="A47" s="2" t="s">
        <v>30</v>
      </c>
      <c r="B47" s="3">
        <v>0</v>
      </c>
      <c r="C47" s="8">
        <v>-7.4086762975256182E-4</v>
      </c>
      <c r="D47" s="8">
        <v>3.5553955891476141E-2</v>
      </c>
      <c r="E47" s="8">
        <v>2.7458578132748102E-2</v>
      </c>
      <c r="F47" s="8">
        <v>4.0376413023864854E-2</v>
      </c>
      <c r="G47" s="8">
        <v>2.718976335021428E-2</v>
      </c>
      <c r="H47" s="8">
        <v>3.7958827409541929E-2</v>
      </c>
      <c r="I47" s="8">
        <v>4.487025998188976E-2</v>
      </c>
      <c r="J47" s="8">
        <v>4.44991322944992E-2</v>
      </c>
      <c r="K47" s="8">
        <v>4.6852016758358817E-2</v>
      </c>
      <c r="L47" s="8">
        <v>4.0921700635323743E-2</v>
      </c>
      <c r="M47" s="8">
        <v>9.759858343298955E-3</v>
      </c>
      <c r="N47" s="8">
        <v>1.7861276520130476E-2</v>
      </c>
      <c r="O47" s="8">
        <v>2.8067759019088312E-2</v>
      </c>
      <c r="P47" s="8">
        <v>3.7857408943229087E-2</v>
      </c>
      <c r="Q47" s="8">
        <v>3.3452142485311809E-2</v>
      </c>
      <c r="R47" s="8">
        <v>2.666625873020112E-2</v>
      </c>
      <c r="S47" s="8">
        <v>1.7785736912294903E-2</v>
      </c>
      <c r="T47" s="8">
        <v>-2.9162481506617155E-3</v>
      </c>
      <c r="U47" s="8">
        <v>-2.7755245637599679E-2</v>
      </c>
      <c r="V47" s="8">
        <v>2.5319187944210508E-2</v>
      </c>
      <c r="W47" s="8">
        <v>1.6014529543527445E-2</v>
      </c>
      <c r="X47" s="8">
        <v>2.2240275249299168E-2</v>
      </c>
      <c r="Y47" s="8">
        <v>1.6773364692393988E-2</v>
      </c>
      <c r="Z47" s="8">
        <v>2.5691951542759162E-2</v>
      </c>
      <c r="AA47" s="8">
        <v>2.8615853745165731E-2</v>
      </c>
      <c r="AB47" s="8">
        <v>1.4852791709440538E-2</v>
      </c>
      <c r="AC47" s="8">
        <v>2.2733370186887036E-2</v>
      </c>
      <c r="AD47" s="8">
        <v>2.8570775045617891E-2</v>
      </c>
      <c r="AE47" s="8">
        <v>2.7755319850961691E-2</v>
      </c>
      <c r="AF47" s="8">
        <v>1.6101795090662119E-2</v>
      </c>
      <c r="AG47" s="8">
        <v>1.4114559543427552E-2</v>
      </c>
      <c r="AH47" s="8">
        <v>1.460831404904317E-2</v>
      </c>
      <c r="AI47" s="8">
        <v>1.5544656442648019E-2</v>
      </c>
      <c r="AJ47" s="8">
        <v>1.6391045500018242E-2</v>
      </c>
      <c r="AK47" s="8">
        <v>1.697319323584856E-2</v>
      </c>
      <c r="AL47" s="8">
        <v>1.7363366474725472E-2</v>
      </c>
      <c r="AM47" s="8">
        <v>1.7618332780067636E-2</v>
      </c>
      <c r="AN47" s="8">
        <v>1.7774713457743063E-2</v>
      </c>
      <c r="AO47" s="8">
        <v>1.7856661679300556E-2</v>
      </c>
      <c r="AP47" s="8">
        <v>1.7892656138678964E-2</v>
      </c>
      <c r="AQ47" s="8">
        <v>1.7914413980744115E-2</v>
      </c>
      <c r="AR47" s="8">
        <v>1.7951459161192451E-2</v>
      </c>
      <c r="AS47" s="8">
        <v>1.8019307312832966E-2</v>
      </c>
      <c r="AT47" s="8">
        <v>1.8118201943531531E-2</v>
      </c>
      <c r="AU47" s="8">
        <v>1.8243993336621633E-2</v>
      </c>
      <c r="AV47" s="8">
        <v>1.8393184303603816E-2</v>
      </c>
      <c r="AW47" s="8">
        <v>1.8565740708116119E-2</v>
      </c>
      <c r="AX47" s="8">
        <v>1.8751048328286002E-2</v>
      </c>
      <c r="AY47" s="8">
        <v>1.893696811093859E-2</v>
      </c>
      <c r="AZ47" s="8">
        <v>1.9116666924996473E-2</v>
      </c>
      <c r="BA47" s="8">
        <v>1.9288110253405488E-2</v>
      </c>
      <c r="BB47" s="8">
        <v>1.9454315260476474E-2</v>
      </c>
      <c r="BC47" s="8">
        <v>1.9605956176858674E-2</v>
      </c>
      <c r="BD47" s="8">
        <v>1.9732457675019521E-2</v>
      </c>
      <c r="BE47" s="8">
        <v>1.9829953555550173E-2</v>
      </c>
      <c r="BF47" s="8">
        <v>1.9904720987091951E-2</v>
      </c>
      <c r="BG47" s="8">
        <v>1.9963559280456566E-2</v>
      </c>
      <c r="BH47" s="8">
        <v>2.0002408369981461E-2</v>
      </c>
      <c r="BI47" s="8">
        <v>2.0017341055501792E-2</v>
      </c>
      <c r="BJ47" s="8">
        <v>2.0009992561376588E-2</v>
      </c>
      <c r="BK47" s="8">
        <v>1.9990678602140433E-2</v>
      </c>
      <c r="BL47" s="8">
        <v>1.9971541901225409E-2</v>
      </c>
      <c r="BM47" s="8">
        <v>1.9951259099858731E-2</v>
      </c>
      <c r="BN47" s="8">
        <v>1.9928339401280804E-2</v>
      </c>
      <c r="BO47" s="8">
        <v>1.9904617270443348E-2</v>
      </c>
      <c r="BP47" s="8">
        <v>1.9889402315431903E-2</v>
      </c>
      <c r="BQ47" s="8">
        <v>1.989331956094964E-2</v>
      </c>
      <c r="BR47" s="8">
        <v>1.9915852040291337E-2</v>
      </c>
      <c r="BS47" s="8">
        <v>1.9955389532769985E-2</v>
      </c>
      <c r="BT47" s="8">
        <v>2.0013017660731158E-2</v>
      </c>
      <c r="BV47" s="9">
        <f t="shared" si="0"/>
        <v>4.6852016758358817E-2</v>
      </c>
      <c r="BW47" s="10">
        <f t="shared" si="1"/>
        <v>-2.7755245637599679E-2</v>
      </c>
      <c r="BX47" s="10">
        <f t="shared" si="2"/>
        <v>2.0813502219543509E-2</v>
      </c>
      <c r="BY47" s="41">
        <f t="shared" si="3"/>
        <v>1.0880364309276776E-2</v>
      </c>
      <c r="BZ47" s="13">
        <f t="shared" si="4"/>
        <v>2.0017341055501792E-2</v>
      </c>
      <c r="CA47" s="14">
        <f t="shared" si="5"/>
        <v>1.4114559543427552E-2</v>
      </c>
      <c r="CB47" s="51">
        <f t="shared" si="6"/>
        <v>1.8621280757655328E-2</v>
      </c>
      <c r="CC47" s="15">
        <f t="shared" si="7"/>
        <v>1.5647757297294537E-3</v>
      </c>
    </row>
    <row r="48" spans="1:81" x14ac:dyDescent="0.2">
      <c r="A48" s="2" t="s">
        <v>6</v>
      </c>
      <c r="B48" s="3">
        <v>0</v>
      </c>
      <c r="C48" s="8">
        <v>-1.0182566057992837E-2</v>
      </c>
      <c r="D48" s="8">
        <v>-2.1370344012545339E-2</v>
      </c>
      <c r="E48" s="8">
        <v>1.2335485130339441E-2</v>
      </c>
      <c r="F48" s="8">
        <v>3.2341064684235254E-2</v>
      </c>
      <c r="G48" s="8">
        <v>3.1156704911203592E-2</v>
      </c>
      <c r="H48" s="8">
        <v>4.306696293856227E-2</v>
      </c>
      <c r="I48" s="8">
        <v>2.6468209888932615E-2</v>
      </c>
      <c r="J48" s="8">
        <v>5.1736871179242083E-3</v>
      </c>
      <c r="K48" s="8">
        <v>2.3581216788059578E-2</v>
      </c>
      <c r="L48" s="8">
        <v>4.1545591803533233E-2</v>
      </c>
      <c r="M48" s="8">
        <v>2.7354603390589149E-2</v>
      </c>
      <c r="N48" s="8">
        <v>3.6678286844840091E-2</v>
      </c>
      <c r="O48" s="8">
        <v>2.9490741891565531E-2</v>
      </c>
      <c r="P48" s="8">
        <v>4.5545427200393007E-2</v>
      </c>
      <c r="Q48" s="8">
        <v>5.2771171395667782E-2</v>
      </c>
      <c r="R48" s="8">
        <v>5.6036782182959044E-2</v>
      </c>
      <c r="S48" s="8">
        <v>5.360465139616033E-2</v>
      </c>
      <c r="T48" s="8">
        <v>3.1910516450525783E-2</v>
      </c>
      <c r="U48" s="8">
        <v>-1.5381008639148819E-2</v>
      </c>
      <c r="V48" s="8">
        <v>3.0397770627674348E-2</v>
      </c>
      <c r="W48" s="8">
        <v>3.2843551131855664E-2</v>
      </c>
      <c r="X48" s="8">
        <v>2.2132055359341152E-2</v>
      </c>
      <c r="Y48" s="8">
        <v>2.485202145022658E-2</v>
      </c>
      <c r="Z48" s="8">
        <v>1.8469820890286703E-2</v>
      </c>
      <c r="AA48" s="8">
        <v>1.2795457007023003E-2</v>
      </c>
      <c r="AB48" s="8">
        <v>5.6534511757961869E-3</v>
      </c>
      <c r="AC48" s="8">
        <v>1.320069063696927E-2</v>
      </c>
      <c r="AD48" s="8">
        <v>1.9392615336264685E-2</v>
      </c>
      <c r="AE48" s="8">
        <v>2.2365265138740265E-2</v>
      </c>
      <c r="AF48" s="8">
        <v>3.8882627543606718E-2</v>
      </c>
      <c r="AG48" s="8">
        <v>3.7292806848133075E-2</v>
      </c>
      <c r="AH48" s="8">
        <v>3.2518502490895385E-2</v>
      </c>
      <c r="AI48" s="8">
        <v>2.8867677764845334E-2</v>
      </c>
      <c r="AJ48" s="8">
        <v>2.693711593229664E-2</v>
      </c>
      <c r="AK48" s="8">
        <v>2.6167933528268073E-2</v>
      </c>
      <c r="AL48" s="8">
        <v>2.5845391981905275E-2</v>
      </c>
      <c r="AM48" s="8">
        <v>2.5884199374709649E-2</v>
      </c>
      <c r="AN48" s="8">
        <v>2.6102810122095255E-2</v>
      </c>
      <c r="AO48" s="8">
        <v>2.6400658916697184E-2</v>
      </c>
      <c r="AP48" s="8">
        <v>2.6716605005340011E-2</v>
      </c>
      <c r="AQ48" s="8">
        <v>2.7025207490924075E-2</v>
      </c>
      <c r="AR48" s="8">
        <v>2.7272528028659204E-2</v>
      </c>
      <c r="AS48" s="8">
        <v>2.7510497784070553E-2</v>
      </c>
      <c r="AT48" s="8">
        <v>2.7709246860424086E-2</v>
      </c>
      <c r="AU48" s="8">
        <v>2.7852037428700793E-2</v>
      </c>
      <c r="AV48" s="8">
        <v>2.7935401728874876E-2</v>
      </c>
      <c r="AW48" s="8">
        <v>2.7984573542948254E-2</v>
      </c>
      <c r="AX48" s="8">
        <v>2.7993881728640035E-2</v>
      </c>
      <c r="AY48" s="8">
        <v>2.7948790708959947E-2</v>
      </c>
      <c r="AZ48" s="8">
        <v>2.7841011382048864E-2</v>
      </c>
      <c r="BA48" s="8">
        <v>2.7680079715391104E-2</v>
      </c>
      <c r="BB48" s="8">
        <v>2.7505686952846276E-2</v>
      </c>
      <c r="BC48" s="8">
        <v>2.7324507275673593E-2</v>
      </c>
      <c r="BD48" s="8">
        <v>2.7124467707976052E-2</v>
      </c>
      <c r="BE48" s="8">
        <v>2.6900020959966353E-2</v>
      </c>
      <c r="BF48" s="8">
        <v>2.6659373167270184E-2</v>
      </c>
      <c r="BG48" s="8">
        <v>2.6437621024979707E-2</v>
      </c>
      <c r="BH48" s="8">
        <v>2.6237668508858114E-2</v>
      </c>
      <c r="BI48" s="8">
        <v>2.6048760662816806E-2</v>
      </c>
      <c r="BJ48" s="8">
        <v>2.5858347783219715E-2</v>
      </c>
      <c r="BK48" s="8">
        <v>2.5669163234409043E-2</v>
      </c>
      <c r="BL48" s="8">
        <v>2.5509252676504834E-2</v>
      </c>
      <c r="BM48" s="8">
        <v>2.5379882817494259E-2</v>
      </c>
      <c r="BN48" s="8">
        <v>2.5267070956057847E-2</v>
      </c>
      <c r="BO48" s="8">
        <v>2.515733128945441E-2</v>
      </c>
      <c r="BP48" s="8">
        <v>2.5052989001486781E-2</v>
      </c>
      <c r="BQ48" s="8">
        <v>2.4918524218470406E-2</v>
      </c>
      <c r="BR48" s="8">
        <v>2.4817560741570821E-2</v>
      </c>
      <c r="BS48" s="8">
        <v>2.4741531964239449E-2</v>
      </c>
      <c r="BT48" s="8">
        <v>2.4677009684333173E-2</v>
      </c>
      <c r="BV48" s="9">
        <f t="shared" si="0"/>
        <v>5.6036782182959044E-2</v>
      </c>
      <c r="BW48" s="10">
        <f t="shared" si="1"/>
        <v>-2.1370344012545339E-2</v>
      </c>
      <c r="BX48" s="10">
        <f t="shared" si="2"/>
        <v>2.5660369585859773E-2</v>
      </c>
      <c r="BY48" s="41">
        <f t="shared" si="3"/>
        <v>1.2777267347140561E-2</v>
      </c>
      <c r="BZ48" s="13">
        <f t="shared" si="4"/>
        <v>3.8882627543606718E-2</v>
      </c>
      <c r="CA48" s="14">
        <f t="shared" si="5"/>
        <v>2.4677009684333173E-2</v>
      </c>
      <c r="CB48" s="51">
        <f t="shared" si="6"/>
        <v>2.7259911135025908E-2</v>
      </c>
      <c r="CC48" s="15">
        <f t="shared" si="7"/>
        <v>2.8692549567398392E-3</v>
      </c>
    </row>
    <row r="49" spans="1:81" x14ac:dyDescent="0.2">
      <c r="BV49" s="9">
        <f t="shared" si="0"/>
        <v>0</v>
      </c>
      <c r="BW49" s="10">
        <f t="shared" si="1"/>
        <v>0</v>
      </c>
      <c r="BX49" s="10" t="e">
        <f t="shared" si="2"/>
        <v>#DIV/0!</v>
      </c>
      <c r="BY49" s="41" t="e">
        <f t="shared" si="3"/>
        <v>#DIV/0!</v>
      </c>
      <c r="BZ49" s="13">
        <f t="shared" si="4"/>
        <v>0</v>
      </c>
      <c r="CA49" s="14">
        <f t="shared" si="5"/>
        <v>0</v>
      </c>
      <c r="CB49" s="51" t="e">
        <f t="shared" si="6"/>
        <v>#DIV/0!</v>
      </c>
      <c r="CC49" s="15" t="e">
        <f t="shared" si="7"/>
        <v>#DIV/0!</v>
      </c>
    </row>
    <row r="50" spans="1:81" x14ac:dyDescent="0.2">
      <c r="BV50" s="9">
        <f t="shared" si="0"/>
        <v>0</v>
      </c>
      <c r="BW50" s="10">
        <f t="shared" si="1"/>
        <v>0</v>
      </c>
      <c r="BX50" s="10" t="e">
        <f t="shared" si="2"/>
        <v>#DIV/0!</v>
      </c>
      <c r="BY50" s="41" t="e">
        <f t="shared" si="3"/>
        <v>#DIV/0!</v>
      </c>
      <c r="BZ50" s="13">
        <f t="shared" si="4"/>
        <v>0</v>
      </c>
      <c r="CA50" s="14">
        <f t="shared" si="5"/>
        <v>0</v>
      </c>
      <c r="CB50" s="51" t="e">
        <f t="shared" si="6"/>
        <v>#DIV/0!</v>
      </c>
      <c r="CC50" s="15" t="e">
        <f t="shared" si="7"/>
        <v>#DIV/0!</v>
      </c>
    </row>
    <row r="51" spans="1:81" ht="17" thickBot="1" x14ac:dyDescent="0.25">
      <c r="BV51" s="11">
        <f t="shared" si="0"/>
        <v>0</v>
      </c>
      <c r="BW51" s="12">
        <f t="shared" si="1"/>
        <v>0</v>
      </c>
      <c r="BX51" s="12" t="e">
        <f t="shared" si="2"/>
        <v>#DIV/0!</v>
      </c>
      <c r="BY51" s="47" t="e">
        <f t="shared" si="3"/>
        <v>#DIV/0!</v>
      </c>
      <c r="BZ51" s="16">
        <f t="shared" si="4"/>
        <v>0</v>
      </c>
      <c r="CA51" s="17">
        <f t="shared" si="5"/>
        <v>0</v>
      </c>
      <c r="CB51" s="52" t="e">
        <f t="shared" si="6"/>
        <v>#DIV/0!</v>
      </c>
      <c r="CC51" s="18" t="e">
        <f t="shared" si="7"/>
        <v>#DIV/0!</v>
      </c>
    </row>
    <row r="55" spans="1:81" x14ac:dyDescent="0.2">
      <c r="A55" s="1" t="s">
        <v>639</v>
      </c>
      <c r="B55" s="1" t="s">
        <v>636</v>
      </c>
    </row>
    <row r="56" spans="1:81" x14ac:dyDescent="0.2">
      <c r="A56" s="1" t="s">
        <v>638</v>
      </c>
      <c r="B56">
        <v>1990</v>
      </c>
      <c r="C56">
        <v>1991</v>
      </c>
      <c r="D56">
        <v>1992</v>
      </c>
      <c r="E56">
        <v>1993</v>
      </c>
      <c r="F56">
        <v>1994</v>
      </c>
      <c r="G56">
        <v>1995</v>
      </c>
      <c r="H56">
        <v>1996</v>
      </c>
      <c r="I56">
        <v>1997</v>
      </c>
      <c r="J56">
        <v>1998</v>
      </c>
      <c r="K56">
        <v>1999</v>
      </c>
      <c r="L56">
        <v>2000</v>
      </c>
      <c r="M56">
        <v>2001</v>
      </c>
      <c r="N56">
        <v>2002</v>
      </c>
      <c r="O56">
        <v>2003</v>
      </c>
      <c r="P56">
        <v>2004</v>
      </c>
      <c r="Q56">
        <v>2005</v>
      </c>
      <c r="R56">
        <v>2006</v>
      </c>
      <c r="S56">
        <v>2007</v>
      </c>
      <c r="T56">
        <v>2008</v>
      </c>
      <c r="U56">
        <v>2009</v>
      </c>
      <c r="V56">
        <v>2010</v>
      </c>
      <c r="W56">
        <v>2011</v>
      </c>
      <c r="X56">
        <v>2012</v>
      </c>
      <c r="Y56">
        <v>2013</v>
      </c>
      <c r="Z56">
        <v>2014</v>
      </c>
      <c r="AA56">
        <v>2015</v>
      </c>
      <c r="AB56">
        <v>2016</v>
      </c>
      <c r="AC56">
        <v>2017</v>
      </c>
      <c r="AD56">
        <v>2018</v>
      </c>
      <c r="AE56">
        <v>2019</v>
      </c>
      <c r="AF56">
        <v>2020</v>
      </c>
      <c r="AG56">
        <v>2021</v>
      </c>
      <c r="AH56">
        <v>2022</v>
      </c>
      <c r="AI56">
        <v>2023</v>
      </c>
      <c r="AJ56">
        <v>2024</v>
      </c>
      <c r="AK56">
        <v>2025</v>
      </c>
      <c r="AL56">
        <v>2026</v>
      </c>
      <c r="AM56">
        <v>2027</v>
      </c>
      <c r="AN56">
        <v>2028</v>
      </c>
      <c r="AO56">
        <v>2029</v>
      </c>
      <c r="AP56">
        <v>2030</v>
      </c>
      <c r="AQ56">
        <v>2031</v>
      </c>
      <c r="AR56">
        <v>2032</v>
      </c>
      <c r="AS56">
        <v>2033</v>
      </c>
      <c r="AT56">
        <v>2034</v>
      </c>
      <c r="AU56">
        <v>2035</v>
      </c>
      <c r="AV56">
        <v>2036</v>
      </c>
      <c r="AW56">
        <v>2037</v>
      </c>
      <c r="AX56">
        <v>2038</v>
      </c>
      <c r="AY56">
        <v>2039</v>
      </c>
      <c r="AZ56">
        <v>2040</v>
      </c>
      <c r="BA56">
        <v>2041</v>
      </c>
      <c r="BB56">
        <v>2042</v>
      </c>
      <c r="BC56">
        <v>2043</v>
      </c>
      <c r="BD56">
        <v>2044</v>
      </c>
      <c r="BE56">
        <v>2045</v>
      </c>
      <c r="BF56">
        <v>2046</v>
      </c>
      <c r="BG56">
        <v>2047</v>
      </c>
      <c r="BH56">
        <v>2048</v>
      </c>
      <c r="BI56">
        <v>2049</v>
      </c>
      <c r="BJ56">
        <v>2050</v>
      </c>
      <c r="BK56">
        <v>2051</v>
      </c>
      <c r="BL56">
        <v>2052</v>
      </c>
      <c r="BM56">
        <v>2053</v>
      </c>
      <c r="BN56">
        <v>2054</v>
      </c>
      <c r="BO56">
        <v>2055</v>
      </c>
      <c r="BP56">
        <v>2056</v>
      </c>
      <c r="BQ56">
        <v>2057</v>
      </c>
      <c r="BR56">
        <v>2058</v>
      </c>
      <c r="BS56">
        <v>2059</v>
      </c>
      <c r="BT56">
        <v>2060</v>
      </c>
    </row>
    <row r="57" spans="1:81" x14ac:dyDescent="0.2">
      <c r="A57" s="2" t="s">
        <v>514</v>
      </c>
      <c r="B57" s="3"/>
      <c r="C57" s="3"/>
      <c r="D57" s="3"/>
      <c r="E57" s="3">
        <v>462760.52222589997</v>
      </c>
      <c r="F57" s="3">
        <v>489736.98460892099</v>
      </c>
      <c r="G57" s="3">
        <v>475802.94042291201</v>
      </c>
      <c r="H57" s="3">
        <v>502099.094505049</v>
      </c>
      <c r="I57" s="3">
        <v>542824.58410416194</v>
      </c>
      <c r="J57" s="3">
        <v>563724.30643696396</v>
      </c>
      <c r="K57" s="3">
        <v>544639.65790707897</v>
      </c>
      <c r="L57" s="3">
        <v>540342.45886851696</v>
      </c>
      <c r="M57" s="3">
        <v>516519.62462106702</v>
      </c>
      <c r="N57" s="3">
        <v>460247.47380340699</v>
      </c>
      <c r="O57" s="3">
        <v>501464.30888471799</v>
      </c>
      <c r="P57" s="3">
        <v>546150.64211349003</v>
      </c>
      <c r="Q57" s="3">
        <v>594494.03963564301</v>
      </c>
      <c r="R57" s="3">
        <v>642333.87569429702</v>
      </c>
      <c r="S57" s="3">
        <v>700193.06866646605</v>
      </c>
      <c r="T57" s="3">
        <v>728601.53366356599</v>
      </c>
      <c r="U57" s="3">
        <v>685479.06913406204</v>
      </c>
      <c r="V57" s="3">
        <v>754886.55421690596</v>
      </c>
      <c r="W57" s="3">
        <v>800209.57826419605</v>
      </c>
      <c r="X57" s="3">
        <v>791996.06336256396</v>
      </c>
      <c r="Y57" s="3">
        <v>811046.133075224</v>
      </c>
      <c r="Z57" s="3">
        <v>790667.66362041596</v>
      </c>
      <c r="AA57" s="3">
        <v>812262.06133861002</v>
      </c>
      <c r="AB57" s="3">
        <v>797458.24273848103</v>
      </c>
      <c r="AC57" s="3">
        <v>820296.83234075794</v>
      </c>
      <c r="AD57" s="3">
        <v>836759.99122582097</v>
      </c>
      <c r="AE57" s="3">
        <v>858402.90110450995</v>
      </c>
      <c r="AF57" s="3">
        <v>902409.5</v>
      </c>
      <c r="AG57" s="3">
        <v>946524</v>
      </c>
      <c r="AH57" s="3">
        <v>987153</v>
      </c>
      <c r="AI57" s="3">
        <v>1024183</v>
      </c>
      <c r="AJ57" s="3">
        <v>1058515</v>
      </c>
      <c r="AK57" s="3">
        <v>1091179</v>
      </c>
      <c r="AL57" s="3">
        <v>1122919</v>
      </c>
      <c r="AM57" s="3">
        <v>1154323</v>
      </c>
      <c r="AN57" s="3">
        <v>1185764</v>
      </c>
      <c r="AO57" s="3">
        <v>1217496</v>
      </c>
      <c r="AP57" s="3">
        <v>1249683</v>
      </c>
      <c r="AQ57" s="3">
        <v>1282416</v>
      </c>
      <c r="AR57" s="3">
        <v>1315642</v>
      </c>
      <c r="AS57" s="3">
        <v>1349303</v>
      </c>
      <c r="AT57" s="3">
        <v>1383300</v>
      </c>
      <c r="AU57" s="3">
        <v>1417535</v>
      </c>
      <c r="AV57" s="3">
        <v>1451941</v>
      </c>
      <c r="AW57" s="3">
        <v>1486562</v>
      </c>
      <c r="AX57" s="3">
        <v>1521394</v>
      </c>
      <c r="AY57" s="3">
        <v>1556448</v>
      </c>
      <c r="AZ57" s="3">
        <v>1591765</v>
      </c>
      <c r="BA57" s="3">
        <v>1627421</v>
      </c>
      <c r="BB57" s="3">
        <v>1663452</v>
      </c>
      <c r="BC57" s="3">
        <v>1700009</v>
      </c>
      <c r="BD57" s="3">
        <v>1737252</v>
      </c>
      <c r="BE57" s="3">
        <v>1775313</v>
      </c>
      <c r="BF57" s="3">
        <v>1814275</v>
      </c>
      <c r="BG57" s="3">
        <v>1854153</v>
      </c>
      <c r="BH57" s="3">
        <v>1894902</v>
      </c>
      <c r="BI57" s="3">
        <v>1936439</v>
      </c>
      <c r="BJ57" s="3">
        <v>1978687</v>
      </c>
      <c r="BK57" s="3">
        <v>2021602</v>
      </c>
      <c r="BL57" s="3">
        <v>2065161</v>
      </c>
      <c r="BM57" s="3">
        <v>2109365</v>
      </c>
      <c r="BN57" s="3">
        <v>2154236</v>
      </c>
      <c r="BO57" s="3">
        <v>2199823</v>
      </c>
      <c r="BP57" s="3">
        <v>2246188</v>
      </c>
      <c r="BQ57" s="3">
        <v>2293391</v>
      </c>
      <c r="BR57" s="3">
        <v>2341499</v>
      </c>
      <c r="BS57" s="3">
        <v>2390600</v>
      </c>
      <c r="BT57" s="3">
        <v>2440798</v>
      </c>
    </row>
    <row r="58" spans="1:81" x14ac:dyDescent="0.2">
      <c r="A58" s="2" t="s">
        <v>506</v>
      </c>
      <c r="B58" s="3">
        <v>479404.85630510899</v>
      </c>
      <c r="C58" s="3">
        <v>473158.07133552001</v>
      </c>
      <c r="D58" s="3">
        <v>487416.29133017297</v>
      </c>
      <c r="E58" s="3">
        <v>507344.51362689497</v>
      </c>
      <c r="F58" s="3">
        <v>531372.46647006297</v>
      </c>
      <c r="G58" s="3">
        <v>547754.87285258598</v>
      </c>
      <c r="H58" s="3">
        <v>569890.49577665504</v>
      </c>
      <c r="I58" s="3">
        <v>593560.81795703201</v>
      </c>
      <c r="J58" s="3">
        <v>623216.84837092995</v>
      </c>
      <c r="K58" s="3">
        <v>648818.88430893701</v>
      </c>
      <c r="L58" s="3">
        <v>670950.69589379395</v>
      </c>
      <c r="M58" s="3">
        <v>688481.58582573803</v>
      </c>
      <c r="N58" s="3">
        <v>716750.92398942099</v>
      </c>
      <c r="O58" s="3">
        <v>736344.38365863101</v>
      </c>
      <c r="P58" s="3">
        <v>766231.000094897</v>
      </c>
      <c r="Q58" s="3">
        <v>789153.66456638603</v>
      </c>
      <c r="R58" s="3">
        <v>811130.48168992705</v>
      </c>
      <c r="S58" s="3">
        <v>846688.37087466696</v>
      </c>
      <c r="T58" s="3">
        <v>868132.23573163396</v>
      </c>
      <c r="U58" s="3">
        <v>884388.86792013794</v>
      </c>
      <c r="V58" s="3">
        <v>906201.16223433195</v>
      </c>
      <c r="W58" s="3">
        <v>930393.00266364496</v>
      </c>
      <c r="X58" s="3">
        <v>966938.66392767301</v>
      </c>
      <c r="Y58" s="3">
        <v>988423.18306957604</v>
      </c>
      <c r="Z58" s="3">
        <v>1013564.68218605</v>
      </c>
      <c r="AA58" s="3">
        <v>1038999.0191987</v>
      </c>
      <c r="AB58" s="3">
        <v>1066059.5276087599</v>
      </c>
      <c r="AC58" s="3">
        <v>1090330.13571513</v>
      </c>
      <c r="AD58" s="3">
        <v>1122223.51935461</v>
      </c>
      <c r="AE58" s="3">
        <v>1156335.9554268599</v>
      </c>
      <c r="AF58" s="3">
        <v>1190221</v>
      </c>
      <c r="AG58" s="3">
        <v>1223255</v>
      </c>
      <c r="AH58" s="3">
        <v>1255818</v>
      </c>
      <c r="AI58" s="3">
        <v>1288557</v>
      </c>
      <c r="AJ58" s="3">
        <v>1322018</v>
      </c>
      <c r="AK58" s="3">
        <v>1356407</v>
      </c>
      <c r="AL58" s="3">
        <v>1391777</v>
      </c>
      <c r="AM58" s="3">
        <v>1428033</v>
      </c>
      <c r="AN58" s="3">
        <v>1465238</v>
      </c>
      <c r="AO58" s="3">
        <v>1503479</v>
      </c>
      <c r="AP58" s="3">
        <v>1542855</v>
      </c>
      <c r="AQ58" s="3">
        <v>1583458</v>
      </c>
      <c r="AR58" s="3">
        <v>1625542</v>
      </c>
      <c r="AS58" s="3">
        <v>1669185</v>
      </c>
      <c r="AT58" s="3">
        <v>1714446</v>
      </c>
      <c r="AU58" s="3">
        <v>1761375</v>
      </c>
      <c r="AV58" s="3">
        <v>1810016</v>
      </c>
      <c r="AW58" s="3">
        <v>1860204</v>
      </c>
      <c r="AX58" s="3">
        <v>1911938</v>
      </c>
      <c r="AY58" s="3">
        <v>1965214</v>
      </c>
      <c r="AZ58" s="3">
        <v>2020034</v>
      </c>
      <c r="BA58" s="3">
        <v>2076417</v>
      </c>
      <c r="BB58" s="3">
        <v>2134617</v>
      </c>
      <c r="BC58" s="3">
        <v>2194686</v>
      </c>
      <c r="BD58" s="3">
        <v>2256681</v>
      </c>
      <c r="BE58" s="3">
        <v>2320656</v>
      </c>
      <c r="BF58" s="3">
        <v>2386658</v>
      </c>
      <c r="BG58" s="3">
        <v>2454445</v>
      </c>
      <c r="BH58" s="3">
        <v>2523980</v>
      </c>
      <c r="BI58" s="3">
        <v>2595228</v>
      </c>
      <c r="BJ58" s="3">
        <v>2668185</v>
      </c>
      <c r="BK58" s="3">
        <v>2742909</v>
      </c>
      <c r="BL58" s="3">
        <v>2819495</v>
      </c>
      <c r="BM58" s="3">
        <v>2898086</v>
      </c>
      <c r="BN58" s="3">
        <v>2978872</v>
      </c>
      <c r="BO58" s="3">
        <v>3062064</v>
      </c>
      <c r="BP58" s="3">
        <v>3147863</v>
      </c>
      <c r="BQ58" s="3">
        <v>3236058</v>
      </c>
      <c r="BR58" s="3">
        <v>3326692</v>
      </c>
      <c r="BS58" s="3">
        <v>3419770</v>
      </c>
      <c r="BT58" s="3">
        <v>3515286</v>
      </c>
    </row>
    <row r="59" spans="1:81" x14ac:dyDescent="0.2">
      <c r="A59" s="2" t="s">
        <v>504</v>
      </c>
      <c r="B59" s="3">
        <v>233031.94240886701</v>
      </c>
      <c r="C59" s="3">
        <v>241052.03362242499</v>
      </c>
      <c r="D59" s="3">
        <v>246098.51756194999</v>
      </c>
      <c r="E59" s="3">
        <v>247394.98783294301</v>
      </c>
      <c r="F59" s="3">
        <v>253337.70926315899</v>
      </c>
      <c r="G59" s="3">
        <v>260096.71796203501</v>
      </c>
      <c r="H59" s="3">
        <v>266334.65473047597</v>
      </c>
      <c r="I59" s="3">
        <v>272430.400381502</v>
      </c>
      <c r="J59" s="3">
        <v>282018.29806227802</v>
      </c>
      <c r="K59" s="3">
        <v>291533.83573549299</v>
      </c>
      <c r="L59" s="3">
        <v>302638.93105153099</v>
      </c>
      <c r="M59" s="3">
        <v>306100.36076829402</v>
      </c>
      <c r="N59" s="3">
        <v>310664.366429733</v>
      </c>
      <c r="O59" s="3">
        <v>313730.70330355503</v>
      </c>
      <c r="P59" s="3">
        <v>321596.769357018</v>
      </c>
      <c r="Q59" s="3">
        <v>329305.54339516099</v>
      </c>
      <c r="R59" s="3">
        <v>341670.61956844502</v>
      </c>
      <c r="S59" s="3">
        <v>354229.21351392701</v>
      </c>
      <c r="T59" s="3">
        <v>357663.13908355299</v>
      </c>
      <c r="U59" s="3">
        <v>345324.63654637802</v>
      </c>
      <c r="V59" s="3">
        <v>351629.72459901997</v>
      </c>
      <c r="W59" s="3">
        <v>362303.36583853798</v>
      </c>
      <c r="X59" s="3">
        <v>364368.86977031798</v>
      </c>
      <c r="Y59" s="3">
        <v>364390.95841458201</v>
      </c>
      <c r="Z59" s="3">
        <v>367718.92931991501</v>
      </c>
      <c r="AA59" s="3">
        <v>371652.38957361202</v>
      </c>
      <c r="AB59" s="3">
        <v>377208.70384044299</v>
      </c>
      <c r="AC59" s="3">
        <v>388902.86373740801</v>
      </c>
      <c r="AD59" s="3">
        <v>399584.94558900699</v>
      </c>
      <c r="AE59" s="3">
        <v>407581.31927448203</v>
      </c>
      <c r="AF59" s="3">
        <v>412249.4</v>
      </c>
      <c r="AG59" s="3">
        <v>416781.3</v>
      </c>
      <c r="AH59" s="3">
        <v>421635.5</v>
      </c>
      <c r="AI59" s="3">
        <v>426882.7</v>
      </c>
      <c r="AJ59" s="3">
        <v>432577.4</v>
      </c>
      <c r="AK59" s="3">
        <v>438767.7</v>
      </c>
      <c r="AL59" s="3">
        <v>445404.5</v>
      </c>
      <c r="AM59" s="3">
        <v>452513.5</v>
      </c>
      <c r="AN59" s="3">
        <v>460090.5</v>
      </c>
      <c r="AO59" s="3">
        <v>468142.5</v>
      </c>
      <c r="AP59" s="3">
        <v>476680.2</v>
      </c>
      <c r="AQ59" s="3">
        <v>485708.1</v>
      </c>
      <c r="AR59" s="3">
        <v>495210.2</v>
      </c>
      <c r="AS59" s="3">
        <v>505156.8</v>
      </c>
      <c r="AT59" s="3">
        <v>515503.4</v>
      </c>
      <c r="AU59" s="3">
        <v>526193.30000000005</v>
      </c>
      <c r="AV59" s="3">
        <v>537178.9</v>
      </c>
      <c r="AW59" s="3">
        <v>548355.4</v>
      </c>
      <c r="AX59" s="3">
        <v>559681</v>
      </c>
      <c r="AY59" s="3">
        <v>571116.69999999995</v>
      </c>
      <c r="AZ59" s="3">
        <v>582628.19999999995</v>
      </c>
      <c r="BA59" s="3">
        <v>594191.9</v>
      </c>
      <c r="BB59" s="3">
        <v>605865.4</v>
      </c>
      <c r="BC59" s="3">
        <v>617652</v>
      </c>
      <c r="BD59" s="3">
        <v>629556.19999999995</v>
      </c>
      <c r="BE59" s="3">
        <v>641575</v>
      </c>
      <c r="BF59" s="3">
        <v>653701.6</v>
      </c>
      <c r="BG59" s="3">
        <v>665850.30000000005</v>
      </c>
      <c r="BH59" s="3">
        <v>678007.5</v>
      </c>
      <c r="BI59" s="3">
        <v>690162.1</v>
      </c>
      <c r="BJ59" s="3">
        <v>702311.5</v>
      </c>
      <c r="BK59" s="3">
        <v>714465.1</v>
      </c>
      <c r="BL59" s="3">
        <v>726724.9</v>
      </c>
      <c r="BM59" s="3">
        <v>739124.6</v>
      </c>
      <c r="BN59" s="3">
        <v>751700.8</v>
      </c>
      <c r="BO59" s="3">
        <v>764490.1</v>
      </c>
      <c r="BP59" s="3">
        <v>777526.5</v>
      </c>
      <c r="BQ59" s="3">
        <v>790752.6</v>
      </c>
      <c r="BR59" s="3">
        <v>804194</v>
      </c>
      <c r="BS59" s="3">
        <v>817859.6</v>
      </c>
      <c r="BT59" s="3">
        <v>831738.5</v>
      </c>
    </row>
    <row r="60" spans="1:81" x14ac:dyDescent="0.2">
      <c r="A60" s="2" t="s">
        <v>498</v>
      </c>
      <c r="B60" s="3">
        <v>298071.06854742998</v>
      </c>
      <c r="C60" s="3">
        <v>303534.93269319599</v>
      </c>
      <c r="D60" s="3">
        <v>308181.00474080897</v>
      </c>
      <c r="E60" s="3">
        <v>305216.69458538998</v>
      </c>
      <c r="F60" s="3">
        <v>315065.95023746399</v>
      </c>
      <c r="G60" s="3">
        <v>322579.50823943899</v>
      </c>
      <c r="H60" s="3">
        <v>327707.87650995498</v>
      </c>
      <c r="I60" s="3">
        <v>339866.78366331698</v>
      </c>
      <c r="J60" s="3">
        <v>346583.08977599</v>
      </c>
      <c r="K60" s="3">
        <v>358930.98389789101</v>
      </c>
      <c r="L60" s="3">
        <v>371997.92311310599</v>
      </c>
      <c r="M60" s="3">
        <v>374994.876223656</v>
      </c>
      <c r="N60" s="3">
        <v>381668.68822506</v>
      </c>
      <c r="O60" s="3">
        <v>384624.26549042697</v>
      </c>
      <c r="P60" s="3">
        <v>398600.35503358103</v>
      </c>
      <c r="Q60" s="3">
        <v>406968.340155315</v>
      </c>
      <c r="R60" s="3">
        <v>417170.28165813099</v>
      </c>
      <c r="S60" s="3">
        <v>431540.00086356699</v>
      </c>
      <c r="T60" s="3">
        <v>434911.57311293599</v>
      </c>
      <c r="U60" s="3">
        <v>425124.50832803501</v>
      </c>
      <c r="V60" s="3">
        <v>436790.26013746002</v>
      </c>
      <c r="W60" s="3">
        <v>444646.079391793</v>
      </c>
      <c r="X60" s="3">
        <v>445688.30338396999</v>
      </c>
      <c r="Y60" s="3">
        <v>446582.91625279002</v>
      </c>
      <c r="Z60" s="3">
        <v>452358.76058711502</v>
      </c>
      <c r="AA60" s="3">
        <v>458814.510701744</v>
      </c>
      <c r="AB60" s="3">
        <v>465292.62613809301</v>
      </c>
      <c r="AC60" s="3">
        <v>473341.90542531002</v>
      </c>
      <c r="AD60" s="3">
        <v>481339.78370365902</v>
      </c>
      <c r="AE60" s="3">
        <v>489703.889900473</v>
      </c>
      <c r="AF60" s="3">
        <v>496297.6</v>
      </c>
      <c r="AG60" s="3">
        <v>502807</v>
      </c>
      <c r="AH60" s="3">
        <v>509521.1</v>
      </c>
      <c r="AI60" s="3">
        <v>516616.7</v>
      </c>
      <c r="AJ60" s="3">
        <v>524280.8</v>
      </c>
      <c r="AK60" s="3">
        <v>532611.6</v>
      </c>
      <c r="AL60" s="3">
        <v>541629.6</v>
      </c>
      <c r="AM60" s="3">
        <v>551309.69999999995</v>
      </c>
      <c r="AN60" s="3">
        <v>561626.1</v>
      </c>
      <c r="AO60" s="3">
        <v>572575</v>
      </c>
      <c r="AP60" s="3">
        <v>584174.19999999995</v>
      </c>
      <c r="AQ60" s="3">
        <v>596438.69999999995</v>
      </c>
      <c r="AR60" s="3">
        <v>609253.30000000005</v>
      </c>
      <c r="AS60" s="3">
        <v>622550.9</v>
      </c>
      <c r="AT60" s="3">
        <v>636268.30000000005</v>
      </c>
      <c r="AU60" s="3">
        <v>650353.9</v>
      </c>
      <c r="AV60" s="3">
        <v>664772</v>
      </c>
      <c r="AW60" s="3">
        <v>679578.1</v>
      </c>
      <c r="AX60" s="3">
        <v>694772.4</v>
      </c>
      <c r="AY60" s="3">
        <v>710370.5</v>
      </c>
      <c r="AZ60" s="3">
        <v>726402.8</v>
      </c>
      <c r="BA60" s="3">
        <v>742909.1</v>
      </c>
      <c r="BB60" s="3">
        <v>759846</v>
      </c>
      <c r="BC60" s="3">
        <v>777240.2</v>
      </c>
      <c r="BD60" s="3">
        <v>795104.4</v>
      </c>
      <c r="BE60" s="3">
        <v>813439.6</v>
      </c>
      <c r="BF60" s="3">
        <v>832243</v>
      </c>
      <c r="BG60" s="3">
        <v>851512.9</v>
      </c>
      <c r="BH60" s="3">
        <v>871253.3</v>
      </c>
      <c r="BI60" s="3">
        <v>891469.2</v>
      </c>
      <c r="BJ60" s="3">
        <v>912166.9</v>
      </c>
      <c r="BK60" s="3">
        <v>933357.1</v>
      </c>
      <c r="BL60" s="3">
        <v>955062.6</v>
      </c>
      <c r="BM60" s="3">
        <v>977320.3</v>
      </c>
      <c r="BN60" s="3">
        <v>1000169</v>
      </c>
      <c r="BO60" s="3">
        <v>1023642</v>
      </c>
      <c r="BP60" s="3">
        <v>1047764</v>
      </c>
      <c r="BQ60" s="3">
        <v>1072440</v>
      </c>
      <c r="BR60" s="3">
        <v>1097692</v>
      </c>
      <c r="BS60" s="3">
        <v>1123530</v>
      </c>
      <c r="BT60" s="3">
        <v>1149950</v>
      </c>
    </row>
    <row r="61" spans="1:81" x14ac:dyDescent="0.2">
      <c r="A61" s="2" t="s">
        <v>474</v>
      </c>
      <c r="B61" s="3">
        <v>1509247.8755127699</v>
      </c>
      <c r="C61" s="3">
        <v>1524340.3542679001</v>
      </c>
      <c r="D61" s="3">
        <v>1516718.65249656</v>
      </c>
      <c r="E61" s="3">
        <v>1591037.8664688901</v>
      </c>
      <c r="F61" s="3">
        <v>1684909.1005905599</v>
      </c>
      <c r="G61" s="3">
        <v>1755675.28281536</v>
      </c>
      <c r="H61" s="3">
        <v>1794300.1390372999</v>
      </c>
      <c r="I61" s="3">
        <v>1855272.6544730701</v>
      </c>
      <c r="J61" s="3">
        <v>1861630.23642877</v>
      </c>
      <c r="K61" s="3">
        <v>1870316.3707336099</v>
      </c>
      <c r="L61" s="3">
        <v>1952343.82310187</v>
      </c>
      <c r="M61" s="3">
        <v>1979341.8522125999</v>
      </c>
      <c r="N61" s="3">
        <v>2039791.22038274</v>
      </c>
      <c r="O61" s="3">
        <v>2063042.4309831399</v>
      </c>
      <c r="P61" s="3">
        <v>2181964.4464290701</v>
      </c>
      <c r="Q61" s="3">
        <v>2251710.37026199</v>
      </c>
      <c r="R61" s="3">
        <v>2340817.4671617001</v>
      </c>
      <c r="S61" s="3">
        <v>2482678.8934594099</v>
      </c>
      <c r="T61" s="3">
        <v>2609068.6869356702</v>
      </c>
      <c r="U61" s="3">
        <v>2605786.8329627598</v>
      </c>
      <c r="V61" s="3">
        <v>2802310.6837708298</v>
      </c>
      <c r="W61" s="3">
        <v>2913990.4414192801</v>
      </c>
      <c r="X61" s="3">
        <v>2970320.7708050301</v>
      </c>
      <c r="Y61" s="3">
        <v>3059736.4350795699</v>
      </c>
      <c r="Z61" s="3">
        <v>3075286.1421602401</v>
      </c>
      <c r="AA61" s="3">
        <v>2966120.9226759002</v>
      </c>
      <c r="AB61" s="3">
        <v>2863250.8754687002</v>
      </c>
      <c r="AC61" s="3">
        <v>2891198.4765411299</v>
      </c>
      <c r="AD61" s="3">
        <v>2947608.5068831001</v>
      </c>
      <c r="AE61" s="3">
        <v>3031292.3196105198</v>
      </c>
      <c r="AF61" s="3">
        <v>3172702</v>
      </c>
      <c r="AG61" s="3">
        <v>3306067</v>
      </c>
      <c r="AH61" s="3">
        <v>3421463</v>
      </c>
      <c r="AI61" s="3">
        <v>3521882</v>
      </c>
      <c r="AJ61" s="3">
        <v>3612608</v>
      </c>
      <c r="AK61" s="3">
        <v>3698197</v>
      </c>
      <c r="AL61" s="3">
        <v>3781108</v>
      </c>
      <c r="AM61" s="3">
        <v>3862623</v>
      </c>
      <c r="AN61" s="3">
        <v>3943587</v>
      </c>
      <c r="AO61" s="3">
        <v>4024473</v>
      </c>
      <c r="AP61" s="3">
        <v>4105555</v>
      </c>
      <c r="AQ61" s="3">
        <v>4187009</v>
      </c>
      <c r="AR61" s="3">
        <v>4268939</v>
      </c>
      <c r="AS61" s="3">
        <v>4351404</v>
      </c>
      <c r="AT61" s="3">
        <v>4434437</v>
      </c>
      <c r="AU61" s="3">
        <v>4518042</v>
      </c>
      <c r="AV61" s="3">
        <v>4602197</v>
      </c>
      <c r="AW61" s="3">
        <v>4686827</v>
      </c>
      <c r="AX61" s="3">
        <v>4771817</v>
      </c>
      <c r="AY61" s="3">
        <v>4857036</v>
      </c>
      <c r="AZ61" s="3">
        <v>4942365</v>
      </c>
      <c r="BA61" s="3">
        <v>5027705</v>
      </c>
      <c r="BB61" s="3">
        <v>5112935</v>
      </c>
      <c r="BC61" s="3">
        <v>5197929</v>
      </c>
      <c r="BD61" s="3">
        <v>5282578</v>
      </c>
      <c r="BE61" s="3">
        <v>5366815</v>
      </c>
      <c r="BF61" s="3">
        <v>5450620</v>
      </c>
      <c r="BG61" s="3">
        <v>5533673</v>
      </c>
      <c r="BH61" s="3">
        <v>5615953</v>
      </c>
      <c r="BI61" s="3">
        <v>5697475</v>
      </c>
      <c r="BJ61" s="3">
        <v>5778303</v>
      </c>
      <c r="BK61" s="3">
        <v>5858528</v>
      </c>
      <c r="BL61" s="3">
        <v>5938524</v>
      </c>
      <c r="BM61" s="3">
        <v>6018373</v>
      </c>
      <c r="BN61" s="3">
        <v>6098192</v>
      </c>
      <c r="BO61" s="3">
        <v>6178117</v>
      </c>
      <c r="BP61" s="3">
        <v>6258249</v>
      </c>
      <c r="BQ61" s="3">
        <v>6338549</v>
      </c>
      <c r="BR61" s="3">
        <v>6418891</v>
      </c>
      <c r="BS61" s="3">
        <v>6499140</v>
      </c>
      <c r="BT61" s="3">
        <v>6579206</v>
      </c>
    </row>
    <row r="62" spans="1:81" x14ac:dyDescent="0.2">
      <c r="A62" s="2" t="s">
        <v>462</v>
      </c>
      <c r="B62" s="3">
        <v>855451.38130677398</v>
      </c>
      <c r="C62" s="3">
        <v>837267.10861348896</v>
      </c>
      <c r="D62" s="3">
        <v>844659.98023476801</v>
      </c>
      <c r="E62" s="3">
        <v>867087.92046448099</v>
      </c>
      <c r="F62" s="3">
        <v>906050.51972210105</v>
      </c>
      <c r="G62" s="3">
        <v>930311.91094705195</v>
      </c>
      <c r="H62" s="3">
        <v>945299.25461420603</v>
      </c>
      <c r="I62" s="3">
        <v>985756.95001431904</v>
      </c>
      <c r="J62" s="3">
        <v>1024021.2242343</v>
      </c>
      <c r="K62" s="3">
        <v>1076893.3967362901</v>
      </c>
      <c r="L62" s="3">
        <v>1132705.89645008</v>
      </c>
      <c r="M62" s="3">
        <v>1152763.6406050599</v>
      </c>
      <c r="N62" s="3">
        <v>1187462.2410732401</v>
      </c>
      <c r="O62" s="3">
        <v>1208863.5600324799</v>
      </c>
      <c r="P62" s="3">
        <v>1246168.8411499001</v>
      </c>
      <c r="Q62" s="3">
        <v>1286063.4678481901</v>
      </c>
      <c r="R62" s="3">
        <v>1319802.0051478599</v>
      </c>
      <c r="S62" s="3">
        <v>1347026.40898272</v>
      </c>
      <c r="T62" s="3">
        <v>1360501.5354522199</v>
      </c>
      <c r="U62" s="3">
        <v>1320372.56431132</v>
      </c>
      <c r="V62" s="3">
        <v>1361085.7914598</v>
      </c>
      <c r="W62" s="3">
        <v>1403840.49042381</v>
      </c>
      <c r="X62" s="3">
        <v>1428344.7866189501</v>
      </c>
      <c r="Y62" s="3">
        <v>1463696.5553417699</v>
      </c>
      <c r="Z62" s="3">
        <v>1505495.47140106</v>
      </c>
      <c r="AA62" s="3">
        <v>1520564.3540934401</v>
      </c>
      <c r="AB62" s="3">
        <v>1542066.2592517899</v>
      </c>
      <c r="AC62" s="3">
        <v>1588338.69301313</v>
      </c>
      <c r="AD62" s="3">
        <v>1621635.5389815201</v>
      </c>
      <c r="AE62" s="3">
        <v>1657928.8942838099</v>
      </c>
      <c r="AF62" s="3">
        <v>1684775</v>
      </c>
      <c r="AG62" s="3">
        <v>1710503</v>
      </c>
      <c r="AH62" s="3">
        <v>1736864</v>
      </c>
      <c r="AI62" s="3">
        <v>1764255</v>
      </c>
      <c r="AJ62" s="3">
        <v>1792774</v>
      </c>
      <c r="AK62" s="3">
        <v>1822387</v>
      </c>
      <c r="AL62" s="3">
        <v>1852965</v>
      </c>
      <c r="AM62" s="3">
        <v>1884677</v>
      </c>
      <c r="AN62" s="3">
        <v>1917532</v>
      </c>
      <c r="AO62" s="3">
        <v>1951559</v>
      </c>
      <c r="AP62" s="3">
        <v>1986793</v>
      </c>
      <c r="AQ62" s="3">
        <v>2023273</v>
      </c>
      <c r="AR62" s="3">
        <v>2060808</v>
      </c>
      <c r="AS62" s="3">
        <v>2099401</v>
      </c>
      <c r="AT62" s="3">
        <v>2139034</v>
      </c>
      <c r="AU62" s="3">
        <v>2179688</v>
      </c>
      <c r="AV62" s="3">
        <v>2221353</v>
      </c>
      <c r="AW62" s="3">
        <v>2264030</v>
      </c>
      <c r="AX62" s="3">
        <v>2307720</v>
      </c>
      <c r="AY62" s="3">
        <v>2352425</v>
      </c>
      <c r="AZ62" s="3">
        <v>2398151</v>
      </c>
      <c r="BA62" s="3">
        <v>2444905</v>
      </c>
      <c r="BB62" s="3">
        <v>2492690</v>
      </c>
      <c r="BC62" s="3">
        <v>2541479</v>
      </c>
      <c r="BD62" s="3">
        <v>2591227</v>
      </c>
      <c r="BE62" s="3">
        <v>2641896</v>
      </c>
      <c r="BF62" s="3">
        <v>2693479</v>
      </c>
      <c r="BG62" s="3">
        <v>2745988</v>
      </c>
      <c r="BH62" s="3">
        <v>2799434</v>
      </c>
      <c r="BI62" s="3">
        <v>2853831</v>
      </c>
      <c r="BJ62" s="3">
        <v>2909216</v>
      </c>
      <c r="BK62" s="3">
        <v>2965657</v>
      </c>
      <c r="BL62" s="3">
        <v>3023227</v>
      </c>
      <c r="BM62" s="3">
        <v>3081985</v>
      </c>
      <c r="BN62" s="3">
        <v>3141981</v>
      </c>
      <c r="BO62" s="3">
        <v>3203277</v>
      </c>
      <c r="BP62" s="3">
        <v>3265966</v>
      </c>
      <c r="BQ62" s="3">
        <v>3330145</v>
      </c>
      <c r="BR62" s="3">
        <v>3395881</v>
      </c>
      <c r="BS62" s="3">
        <v>3463205</v>
      </c>
      <c r="BT62" s="3">
        <v>3532133</v>
      </c>
    </row>
    <row r="63" spans="1:81" x14ac:dyDescent="0.2">
      <c r="A63" s="2" t="s">
        <v>458</v>
      </c>
      <c r="B63" s="3">
        <v>307491.90558294702</v>
      </c>
      <c r="C63" s="3">
        <v>304984.09770237299</v>
      </c>
      <c r="D63" s="3">
        <v>304473.00428966701</v>
      </c>
      <c r="E63" s="3">
        <v>304094.99957068602</v>
      </c>
      <c r="F63" s="3">
        <v>308120.74891616701</v>
      </c>
      <c r="G63" s="3">
        <v>309782.42180489597</v>
      </c>
      <c r="H63" s="3">
        <v>311538.56074556097</v>
      </c>
      <c r="I63" s="3">
        <v>318712.637947832</v>
      </c>
      <c r="J63" s="3">
        <v>328055.21497826901</v>
      </c>
      <c r="K63" s="3">
        <v>333649.63386723102</v>
      </c>
      <c r="L63" s="3">
        <v>347143.86397085898</v>
      </c>
      <c r="M63" s="3">
        <v>351587.092327411</v>
      </c>
      <c r="N63" s="3">
        <v>352238.02546536602</v>
      </c>
      <c r="O63" s="3">
        <v>352456.77887685201</v>
      </c>
      <c r="P63" s="3">
        <v>361746.49221240199</v>
      </c>
      <c r="Q63" s="3">
        <v>373207.60663985898</v>
      </c>
      <c r="R63" s="3">
        <v>388372.41638595</v>
      </c>
      <c r="S63" s="3">
        <v>404257.50430846302</v>
      </c>
      <c r="T63" s="3">
        <v>412764.05508341698</v>
      </c>
      <c r="U63" s="3">
        <v>403650.01980825601</v>
      </c>
      <c r="V63" s="3">
        <v>415254.05996772402</v>
      </c>
      <c r="W63" s="3">
        <v>422871.99068925099</v>
      </c>
      <c r="X63" s="3">
        <v>427056.37872636801</v>
      </c>
      <c r="Y63" s="3">
        <v>435149.30864337902</v>
      </c>
      <c r="Z63" s="3">
        <v>445811.72891090502</v>
      </c>
      <c r="AA63" s="3">
        <v>451007.06027690403</v>
      </c>
      <c r="AB63" s="3">
        <v>457267.07737937901</v>
      </c>
      <c r="AC63" s="3">
        <v>462151.50092815602</v>
      </c>
      <c r="AD63" s="3">
        <v>472955.06599174603</v>
      </c>
      <c r="AE63" s="3">
        <v>482141.119293981</v>
      </c>
      <c r="AF63" s="3">
        <v>490747.6</v>
      </c>
      <c r="AG63" s="3">
        <v>499114.3</v>
      </c>
      <c r="AH63" s="3">
        <v>507201.8</v>
      </c>
      <c r="AI63" s="3">
        <v>515151.2</v>
      </c>
      <c r="AJ63" s="3">
        <v>523180.6</v>
      </c>
      <c r="AK63" s="3">
        <v>531448.6</v>
      </c>
      <c r="AL63" s="3">
        <v>539958.6</v>
      </c>
      <c r="AM63" s="3">
        <v>548651.4</v>
      </c>
      <c r="AN63" s="3">
        <v>557534.19999999995</v>
      </c>
      <c r="AO63" s="3">
        <v>566618.69999999995</v>
      </c>
      <c r="AP63" s="3">
        <v>575920.1</v>
      </c>
      <c r="AQ63" s="3">
        <v>585458</v>
      </c>
      <c r="AR63" s="3">
        <v>595327.5</v>
      </c>
      <c r="AS63" s="3">
        <v>605555.19999999995</v>
      </c>
      <c r="AT63" s="3">
        <v>616165.1</v>
      </c>
      <c r="AU63" s="3">
        <v>627177.1</v>
      </c>
      <c r="AV63" s="3">
        <v>638607.5</v>
      </c>
      <c r="AW63" s="3">
        <v>650387.6</v>
      </c>
      <c r="AX63" s="3">
        <v>662510.1</v>
      </c>
      <c r="AY63" s="3">
        <v>674958.4</v>
      </c>
      <c r="AZ63" s="3">
        <v>687714.7</v>
      </c>
      <c r="BA63" s="3">
        <v>700766.3</v>
      </c>
      <c r="BB63" s="3">
        <v>714188.5</v>
      </c>
      <c r="BC63" s="3">
        <v>727975.3</v>
      </c>
      <c r="BD63" s="3">
        <v>742120.8</v>
      </c>
      <c r="BE63" s="3">
        <v>756623.8</v>
      </c>
      <c r="BF63" s="3">
        <v>771489.1</v>
      </c>
      <c r="BG63" s="3">
        <v>786625.7</v>
      </c>
      <c r="BH63" s="3">
        <v>802031.7</v>
      </c>
      <c r="BI63" s="3">
        <v>817711.3</v>
      </c>
      <c r="BJ63" s="3">
        <v>833679.2</v>
      </c>
      <c r="BK63" s="3">
        <v>849956.5</v>
      </c>
      <c r="BL63" s="3">
        <v>866657</v>
      </c>
      <c r="BM63" s="3">
        <v>883790.8</v>
      </c>
      <c r="BN63" s="3">
        <v>901369.9</v>
      </c>
      <c r="BO63" s="3">
        <v>919417</v>
      </c>
      <c r="BP63" s="3">
        <v>937966</v>
      </c>
      <c r="BQ63" s="3">
        <v>956931.6</v>
      </c>
      <c r="BR63" s="3">
        <v>976327.2</v>
      </c>
      <c r="BS63" s="3">
        <v>996157.5</v>
      </c>
      <c r="BT63" s="3">
        <v>1016423</v>
      </c>
    </row>
    <row r="64" spans="1:81" x14ac:dyDescent="0.2">
      <c r="A64" s="2" t="s">
        <v>454</v>
      </c>
      <c r="B64" s="3">
        <v>107069.790786069</v>
      </c>
      <c r="C64" s="3">
        <v>115603.146631761</v>
      </c>
      <c r="D64" s="3">
        <v>129796.928155692</v>
      </c>
      <c r="E64" s="3">
        <v>138864.88429817001</v>
      </c>
      <c r="F64" s="3">
        <v>146791.45727146699</v>
      </c>
      <c r="G64" s="3">
        <v>162391.83272683999</v>
      </c>
      <c r="H64" s="3">
        <v>174430.76137446999</v>
      </c>
      <c r="I64" s="3">
        <v>187260.11577892699</v>
      </c>
      <c r="J64" s="3">
        <v>195612.277413323</v>
      </c>
      <c r="K64" s="3">
        <v>194600.862343263</v>
      </c>
      <c r="L64" s="3">
        <v>205004.52977903301</v>
      </c>
      <c r="M64" s="3">
        <v>211791.34908807999</v>
      </c>
      <c r="N64" s="3">
        <v>218363.92686052999</v>
      </c>
      <c r="O64" s="3">
        <v>227328.57157002401</v>
      </c>
      <c r="P64" s="3">
        <v>243650.27907174299</v>
      </c>
      <c r="Q64" s="3">
        <v>257761.449751562</v>
      </c>
      <c r="R64" s="3">
        <v>274047.00842589099</v>
      </c>
      <c r="S64" s="3">
        <v>287520.82746347302</v>
      </c>
      <c r="T64" s="3">
        <v>297555.24683122803</v>
      </c>
      <c r="U64" s="3">
        <v>292929.13832044002</v>
      </c>
      <c r="V64" s="3">
        <v>310169.61168104003</v>
      </c>
      <c r="W64" s="3">
        <v>328898.31868501898</v>
      </c>
      <c r="X64" s="3">
        <v>346622.75035643199</v>
      </c>
      <c r="Y64" s="3">
        <v>360810.37857453403</v>
      </c>
      <c r="Z64" s="3">
        <v>367129.79358984</v>
      </c>
      <c r="AA64" s="3">
        <v>375521.44399714802</v>
      </c>
      <c r="AB64" s="3">
        <v>379992.11053506797</v>
      </c>
      <c r="AC64" s="3">
        <v>386238.348875948</v>
      </c>
      <c r="AD64" s="3">
        <v>400047.279919967</v>
      </c>
      <c r="AE64" s="3">
        <v>414494.044558428</v>
      </c>
      <c r="AF64" s="3">
        <v>426878.3</v>
      </c>
      <c r="AG64" s="3">
        <v>438277.7</v>
      </c>
      <c r="AH64" s="3">
        <v>449363.4</v>
      </c>
      <c r="AI64" s="3">
        <v>460301.5</v>
      </c>
      <c r="AJ64" s="3">
        <v>471220.7</v>
      </c>
      <c r="AK64" s="3">
        <v>482235.6</v>
      </c>
      <c r="AL64" s="3">
        <v>493329.1</v>
      </c>
      <c r="AM64" s="3">
        <v>504529.5</v>
      </c>
      <c r="AN64" s="3">
        <v>515831.3</v>
      </c>
      <c r="AO64" s="3">
        <v>527232.30000000005</v>
      </c>
      <c r="AP64" s="3">
        <v>538732</v>
      </c>
      <c r="AQ64" s="3">
        <v>550332.69999999995</v>
      </c>
      <c r="AR64" s="3">
        <v>561996.9</v>
      </c>
      <c r="AS64" s="3">
        <v>573733.1</v>
      </c>
      <c r="AT64" s="3">
        <v>585548.5</v>
      </c>
      <c r="AU64" s="3">
        <v>597448.9</v>
      </c>
      <c r="AV64" s="3">
        <v>609439.6</v>
      </c>
      <c r="AW64" s="3">
        <v>621528</v>
      </c>
      <c r="AX64" s="3">
        <v>633719.5</v>
      </c>
      <c r="AY64" s="3">
        <v>646015.6</v>
      </c>
      <c r="AZ64" s="3">
        <v>658412.69999999995</v>
      </c>
      <c r="BA64" s="3">
        <v>670906.6</v>
      </c>
      <c r="BB64" s="3">
        <v>683552.2</v>
      </c>
      <c r="BC64" s="3">
        <v>696351.4</v>
      </c>
      <c r="BD64" s="3">
        <v>709307.1</v>
      </c>
      <c r="BE64" s="3">
        <v>722423.7</v>
      </c>
      <c r="BF64" s="3">
        <v>735706.7</v>
      </c>
      <c r="BG64" s="3">
        <v>749098.2</v>
      </c>
      <c r="BH64" s="3">
        <v>762595.3</v>
      </c>
      <c r="BI64" s="3">
        <v>776191.2</v>
      </c>
      <c r="BJ64" s="3">
        <v>789879</v>
      </c>
      <c r="BK64" s="3">
        <v>803654.4</v>
      </c>
      <c r="BL64" s="3">
        <v>817512.7</v>
      </c>
      <c r="BM64" s="3">
        <v>831448.1</v>
      </c>
      <c r="BN64" s="3">
        <v>845457.2</v>
      </c>
      <c r="BO64" s="3">
        <v>859544.6</v>
      </c>
      <c r="BP64" s="3">
        <v>873724.4</v>
      </c>
      <c r="BQ64" s="3">
        <v>888017.7</v>
      </c>
      <c r="BR64" s="3">
        <v>902450.8</v>
      </c>
      <c r="BS64" s="3">
        <v>917059.6</v>
      </c>
      <c r="BT64" s="3">
        <v>931889.4</v>
      </c>
    </row>
    <row r="65" spans="1:72" x14ac:dyDescent="0.2">
      <c r="A65" s="2" t="s">
        <v>452</v>
      </c>
      <c r="B65" s="3">
        <v>1697872.8787509601</v>
      </c>
      <c r="C65" s="3">
        <v>1853719.55553798</v>
      </c>
      <c r="D65" s="3">
        <v>2117702.31492153</v>
      </c>
      <c r="E65" s="3">
        <v>2411792.0582159599</v>
      </c>
      <c r="F65" s="3">
        <v>2726182.7060698899</v>
      </c>
      <c r="G65" s="3">
        <v>3024698.0180619899</v>
      </c>
      <c r="H65" s="3">
        <v>3324870.03603095</v>
      </c>
      <c r="I65" s="3">
        <v>3632066.8861740902</v>
      </c>
      <c r="J65" s="3">
        <v>3917114.2423332199</v>
      </c>
      <c r="K65" s="3">
        <v>4217263.3792898301</v>
      </c>
      <c r="L65" s="3">
        <v>4575349.3821112895</v>
      </c>
      <c r="M65" s="3">
        <v>4956695.7968638605</v>
      </c>
      <c r="N65" s="3">
        <v>5409480.6730247997</v>
      </c>
      <c r="O65" s="3">
        <v>5952702.8378578499</v>
      </c>
      <c r="P65" s="3">
        <v>6554949.5054310802</v>
      </c>
      <c r="Q65" s="3">
        <v>7302079.0199290803</v>
      </c>
      <c r="R65" s="3">
        <v>8230608.7944047898</v>
      </c>
      <c r="S65" s="3">
        <v>9401776.6817330997</v>
      </c>
      <c r="T65" s="3">
        <v>10309140.732439401</v>
      </c>
      <c r="U65" s="3">
        <v>11277796.094515</v>
      </c>
      <c r="V65" s="3">
        <v>12477670.895509301</v>
      </c>
      <c r="W65" s="3">
        <v>13667692.489570299</v>
      </c>
      <c r="X65" s="3">
        <v>14741638.374226401</v>
      </c>
      <c r="Y65" s="3">
        <v>15884901.973845899</v>
      </c>
      <c r="Z65" s="3">
        <v>17046007.5794737</v>
      </c>
      <c r="AA65" s="3">
        <v>18225591.303973299</v>
      </c>
      <c r="AB65" s="3">
        <v>19446705.921339501</v>
      </c>
      <c r="AC65" s="3">
        <v>20788528.6299119</v>
      </c>
      <c r="AD65" s="3">
        <v>22173019.957116999</v>
      </c>
      <c r="AE65" s="3">
        <v>23601365.668477301</v>
      </c>
      <c r="AF65" s="3">
        <v>24896400</v>
      </c>
      <c r="AG65" s="3">
        <v>26133560</v>
      </c>
      <c r="AH65" s="3">
        <v>27347400</v>
      </c>
      <c r="AI65" s="3">
        <v>28546210</v>
      </c>
      <c r="AJ65" s="3">
        <v>29737510</v>
      </c>
      <c r="AK65" s="3">
        <v>30924390</v>
      </c>
      <c r="AL65" s="3">
        <v>32102730</v>
      </c>
      <c r="AM65" s="3">
        <v>33270140</v>
      </c>
      <c r="AN65" s="3">
        <v>34425170</v>
      </c>
      <c r="AO65" s="3">
        <v>35566660</v>
      </c>
      <c r="AP65" s="3">
        <v>36693390</v>
      </c>
      <c r="AQ65" s="3">
        <v>37803900</v>
      </c>
      <c r="AR65" s="3">
        <v>38894150</v>
      </c>
      <c r="AS65" s="3">
        <v>39961290</v>
      </c>
      <c r="AT65" s="3">
        <v>41001810</v>
      </c>
      <c r="AU65" s="3">
        <v>42012500</v>
      </c>
      <c r="AV65" s="3">
        <v>42991250</v>
      </c>
      <c r="AW65" s="3">
        <v>43940020</v>
      </c>
      <c r="AX65" s="3">
        <v>44859150</v>
      </c>
      <c r="AY65" s="3">
        <v>45749680</v>
      </c>
      <c r="AZ65" s="3">
        <v>46613240</v>
      </c>
      <c r="BA65" s="3">
        <v>47452010</v>
      </c>
      <c r="BB65" s="3">
        <v>48266000</v>
      </c>
      <c r="BC65" s="3">
        <v>49058320</v>
      </c>
      <c r="BD65" s="3">
        <v>49832330</v>
      </c>
      <c r="BE65" s="3">
        <v>50591680</v>
      </c>
      <c r="BF65" s="3">
        <v>51340420</v>
      </c>
      <c r="BG65" s="3">
        <v>52086680</v>
      </c>
      <c r="BH65" s="3">
        <v>52835350</v>
      </c>
      <c r="BI65" s="3">
        <v>53590860</v>
      </c>
      <c r="BJ65" s="3">
        <v>54356810</v>
      </c>
      <c r="BK65" s="3">
        <v>55135830</v>
      </c>
      <c r="BL65" s="3">
        <v>55925910</v>
      </c>
      <c r="BM65" s="3">
        <v>56726750</v>
      </c>
      <c r="BN65" s="3">
        <v>57536900</v>
      </c>
      <c r="BO65" s="3">
        <v>58354920</v>
      </c>
      <c r="BP65" s="3">
        <v>59180130</v>
      </c>
      <c r="BQ65" s="3">
        <v>60016730</v>
      </c>
      <c r="BR65" s="3">
        <v>60864800</v>
      </c>
      <c r="BS65" s="3">
        <v>61723510</v>
      </c>
      <c r="BT65" s="3">
        <v>62591470</v>
      </c>
    </row>
    <row r="66" spans="1:72" x14ac:dyDescent="0.2">
      <c r="A66" s="2" t="s">
        <v>442</v>
      </c>
      <c r="B66" s="3">
        <v>254311.03088876401</v>
      </c>
      <c r="C66" s="3">
        <v>261404.32798145199</v>
      </c>
      <c r="D66" s="3">
        <v>272706.44354507001</v>
      </c>
      <c r="E66" s="3">
        <v>288323.76868600602</v>
      </c>
      <c r="F66" s="3">
        <v>304492.42341660202</v>
      </c>
      <c r="G66" s="3">
        <v>320707.98569407401</v>
      </c>
      <c r="H66" s="3">
        <v>325800.99467757298</v>
      </c>
      <c r="I66" s="3">
        <v>336208.76324735302</v>
      </c>
      <c r="J66" s="3">
        <v>338240.32685783599</v>
      </c>
      <c r="K66" s="3">
        <v>320682.30095136602</v>
      </c>
      <c r="L66" s="3">
        <v>328921.26343134599</v>
      </c>
      <c r="M66" s="3">
        <v>334440.22774413798</v>
      </c>
      <c r="N66" s="3">
        <v>342814.54571561998</v>
      </c>
      <c r="O66" s="3">
        <v>356246.951741878</v>
      </c>
      <c r="P66" s="3">
        <v>375245.68029290403</v>
      </c>
      <c r="Q66" s="3">
        <v>392906.82812517497</v>
      </c>
      <c r="R66" s="3">
        <v>419543.57432906999</v>
      </c>
      <c r="S66" s="3">
        <v>448276.66540616401</v>
      </c>
      <c r="T66" s="3">
        <v>462877.25362607202</v>
      </c>
      <c r="U66" s="3">
        <v>468456.87841902702</v>
      </c>
      <c r="V66" s="3">
        <v>488823.29058543599</v>
      </c>
      <c r="W66" s="3">
        <v>524813.05659080297</v>
      </c>
      <c r="X66" s="3">
        <v>545296.79471840395</v>
      </c>
      <c r="Y66" s="3">
        <v>570199.78919726599</v>
      </c>
      <c r="Z66" s="3">
        <v>597160.61571508006</v>
      </c>
      <c r="AA66" s="3">
        <v>614812.36052105797</v>
      </c>
      <c r="AB66" s="3">
        <v>626878.75554800197</v>
      </c>
      <c r="AC66" s="3">
        <v>638094.82354448398</v>
      </c>
      <c r="AD66" s="3">
        <v>655555.60093040904</v>
      </c>
      <c r="AE66" s="3">
        <v>676395.027207384</v>
      </c>
      <c r="AF66" s="3">
        <v>695907.3</v>
      </c>
      <c r="AG66" s="3">
        <v>715276.80000000005</v>
      </c>
      <c r="AH66" s="3">
        <v>734767</v>
      </c>
      <c r="AI66" s="3">
        <v>754254.5</v>
      </c>
      <c r="AJ66" s="3">
        <v>773662.4</v>
      </c>
      <c r="AK66" s="3">
        <v>793144.9</v>
      </c>
      <c r="AL66" s="3">
        <v>812736</v>
      </c>
      <c r="AM66" s="3">
        <v>832414.6</v>
      </c>
      <c r="AN66" s="3">
        <v>852190.3</v>
      </c>
      <c r="AO66" s="3">
        <v>872068.9</v>
      </c>
      <c r="AP66" s="3">
        <v>892049.9</v>
      </c>
      <c r="AQ66" s="3">
        <v>912127.7</v>
      </c>
      <c r="AR66" s="3">
        <v>932338.6</v>
      </c>
      <c r="AS66" s="3">
        <v>952673.6</v>
      </c>
      <c r="AT66" s="3">
        <v>973119.4</v>
      </c>
      <c r="AU66" s="3">
        <v>993661.6</v>
      </c>
      <c r="AV66" s="3">
        <v>1014287</v>
      </c>
      <c r="AW66" s="3">
        <v>1034938</v>
      </c>
      <c r="AX66" s="3">
        <v>1055599</v>
      </c>
      <c r="AY66" s="3">
        <v>1076260</v>
      </c>
      <c r="AZ66" s="3">
        <v>1096913</v>
      </c>
      <c r="BA66" s="3">
        <v>1117560</v>
      </c>
      <c r="BB66" s="3">
        <v>1138214</v>
      </c>
      <c r="BC66" s="3">
        <v>1158897</v>
      </c>
      <c r="BD66" s="3">
        <v>1179631</v>
      </c>
      <c r="BE66" s="3">
        <v>1200434</v>
      </c>
      <c r="BF66" s="3">
        <v>1221315</v>
      </c>
      <c r="BG66" s="3">
        <v>1242270</v>
      </c>
      <c r="BH66" s="3">
        <v>1263277</v>
      </c>
      <c r="BI66" s="3">
        <v>1284305</v>
      </c>
      <c r="BJ66" s="3">
        <v>1305320</v>
      </c>
      <c r="BK66" s="3">
        <v>1326301</v>
      </c>
      <c r="BL66" s="3">
        <v>1347240</v>
      </c>
      <c r="BM66" s="3">
        <v>1368135</v>
      </c>
      <c r="BN66" s="3">
        <v>1388986</v>
      </c>
      <c r="BO66" s="3">
        <v>1409804</v>
      </c>
      <c r="BP66" s="3">
        <v>1430616</v>
      </c>
      <c r="BQ66" s="3">
        <v>1451394</v>
      </c>
      <c r="BR66" s="3">
        <v>1472191</v>
      </c>
      <c r="BS66" s="3">
        <v>1493069</v>
      </c>
      <c r="BT66" s="3">
        <v>1514093</v>
      </c>
    </row>
    <row r="67" spans="1:72" x14ac:dyDescent="0.2">
      <c r="A67" s="2" t="s">
        <v>436</v>
      </c>
      <c r="B67" s="3"/>
      <c r="C67" s="3">
        <v>24214.522841333601</v>
      </c>
      <c r="D67" s="3">
        <v>26440.843585966501</v>
      </c>
      <c r="E67" s="3">
        <v>28313.148937692498</v>
      </c>
      <c r="F67" s="3">
        <v>29583.420278078302</v>
      </c>
      <c r="G67" s="3">
        <v>30798.314836626501</v>
      </c>
      <c r="H67" s="3">
        <v>31179.691274954701</v>
      </c>
      <c r="I67" s="3">
        <v>32919.077100331102</v>
      </c>
      <c r="J67" s="3">
        <v>35213.137912313898</v>
      </c>
      <c r="K67" s="3">
        <v>36603.6465720735</v>
      </c>
      <c r="L67" s="3">
        <v>38006.991563416297</v>
      </c>
      <c r="M67" s="3">
        <v>39333.470929216703</v>
      </c>
      <c r="N67" s="3">
        <v>40629.224132464202</v>
      </c>
      <c r="O67" s="3">
        <v>42358.838132687102</v>
      </c>
      <c r="P67" s="3">
        <v>44196.858533209699</v>
      </c>
      <c r="Q67" s="3">
        <v>45909.620077544801</v>
      </c>
      <c r="R67" s="3">
        <v>49235.075096784902</v>
      </c>
      <c r="S67" s="3">
        <v>53257.367473561899</v>
      </c>
      <c r="T67" s="3">
        <v>55727.753120600399</v>
      </c>
      <c r="U67" s="3">
        <v>55183.564105944599</v>
      </c>
      <c r="V67" s="3">
        <v>57917.1248065365</v>
      </c>
      <c r="W67" s="3">
        <v>60412.426524732</v>
      </c>
      <c r="X67" s="3">
        <v>63306.795883798899</v>
      </c>
      <c r="Y67" s="3">
        <v>64745.567675699298</v>
      </c>
      <c r="Z67" s="3">
        <v>67021.142852694204</v>
      </c>
      <c r="AA67" s="3">
        <v>69454.265747348807</v>
      </c>
      <c r="AB67" s="3">
        <v>72338.660048058402</v>
      </c>
      <c r="AC67" s="3">
        <v>74647.784414092894</v>
      </c>
      <c r="AD67" s="3">
        <v>77373.181215994497</v>
      </c>
      <c r="AE67" s="3">
        <v>80261.767370453905</v>
      </c>
      <c r="AF67" s="3">
        <v>82940.850000000006</v>
      </c>
      <c r="AG67" s="3">
        <v>85721.2</v>
      </c>
      <c r="AH67" s="3">
        <v>88658.03</v>
      </c>
      <c r="AI67" s="3">
        <v>91710.48</v>
      </c>
      <c r="AJ67" s="3">
        <v>94835.76</v>
      </c>
      <c r="AK67" s="3">
        <v>98029.26</v>
      </c>
      <c r="AL67" s="3">
        <v>101283</v>
      </c>
      <c r="AM67" s="3">
        <v>104584.9</v>
      </c>
      <c r="AN67" s="3">
        <v>107930.5</v>
      </c>
      <c r="AO67" s="3">
        <v>111317</v>
      </c>
      <c r="AP67" s="3">
        <v>114741.8</v>
      </c>
      <c r="AQ67" s="3">
        <v>118202.9</v>
      </c>
      <c r="AR67" s="3">
        <v>121705.7</v>
      </c>
      <c r="AS67" s="3">
        <v>125248.3</v>
      </c>
      <c r="AT67" s="3">
        <v>128828.4</v>
      </c>
      <c r="AU67" s="3">
        <v>132443.6</v>
      </c>
      <c r="AV67" s="3">
        <v>136091.5</v>
      </c>
      <c r="AW67" s="3">
        <v>139758.29999999999</v>
      </c>
      <c r="AX67" s="3">
        <v>143437.79999999999</v>
      </c>
      <c r="AY67" s="3">
        <v>147123.29999999999</v>
      </c>
      <c r="AZ67" s="3">
        <v>150809.20000000001</v>
      </c>
      <c r="BA67" s="3">
        <v>154490.5</v>
      </c>
      <c r="BB67" s="3">
        <v>158161.1</v>
      </c>
      <c r="BC67" s="3">
        <v>161815.29999999999</v>
      </c>
      <c r="BD67" s="3">
        <v>165448.5</v>
      </c>
      <c r="BE67" s="3">
        <v>169057.6</v>
      </c>
      <c r="BF67" s="3">
        <v>172640.7</v>
      </c>
      <c r="BG67" s="3">
        <v>176193.5</v>
      </c>
      <c r="BH67" s="3">
        <v>179711.5</v>
      </c>
      <c r="BI67" s="3">
        <v>183191.6</v>
      </c>
      <c r="BJ67" s="3">
        <v>186634</v>
      </c>
      <c r="BK67" s="3">
        <v>190041.2</v>
      </c>
      <c r="BL67" s="3">
        <v>193426.8</v>
      </c>
      <c r="BM67" s="3">
        <v>196792.6</v>
      </c>
      <c r="BN67" s="3">
        <v>200142.9</v>
      </c>
      <c r="BO67" s="3">
        <v>203484.6</v>
      </c>
      <c r="BP67" s="3">
        <v>206826.3</v>
      </c>
      <c r="BQ67" s="3">
        <v>210159.5</v>
      </c>
      <c r="BR67" s="3">
        <v>213487.1</v>
      </c>
      <c r="BS67" s="3">
        <v>216812</v>
      </c>
      <c r="BT67" s="3">
        <v>220139.3</v>
      </c>
    </row>
    <row r="68" spans="1:72" x14ac:dyDescent="0.2">
      <c r="A68" s="2" t="s">
        <v>424</v>
      </c>
      <c r="B68" s="3">
        <v>224739.84665864299</v>
      </c>
      <c r="C68" s="3">
        <v>192793.503493255</v>
      </c>
      <c r="D68" s="3">
        <v>180478.99135158901</v>
      </c>
      <c r="E68" s="3">
        <v>178783.51504222999</v>
      </c>
      <c r="F68" s="3">
        <v>183468.383791776</v>
      </c>
      <c r="G68" s="3">
        <v>194361.97916551499</v>
      </c>
      <c r="H68" s="3">
        <v>202449.62548567899</v>
      </c>
      <c r="I68" s="3">
        <v>201193.062909753</v>
      </c>
      <c r="J68" s="3">
        <v>200554.67875325901</v>
      </c>
      <c r="K68" s="3">
        <v>203093.207494823</v>
      </c>
      <c r="L68" s="3">
        <v>212477.601013676</v>
      </c>
      <c r="M68" s="3">
        <v>218632.810271197</v>
      </c>
      <c r="N68" s="3">
        <v>222051.97238643901</v>
      </c>
      <c r="O68" s="3">
        <v>230043.12176742</v>
      </c>
      <c r="P68" s="3">
        <v>240966.73855350801</v>
      </c>
      <c r="Q68" s="3">
        <v>256888.712941048</v>
      </c>
      <c r="R68" s="3">
        <v>274984.48787432001</v>
      </c>
      <c r="S68" s="3">
        <v>290351.39016615599</v>
      </c>
      <c r="T68" s="3">
        <v>297624.21095269598</v>
      </c>
      <c r="U68" s="3">
        <v>283769.29810857598</v>
      </c>
      <c r="V68" s="3">
        <v>289771.20731750701</v>
      </c>
      <c r="W68" s="3">
        <v>294930.259095966</v>
      </c>
      <c r="X68" s="3">
        <v>292804.410571163</v>
      </c>
      <c r="Y68" s="3">
        <v>291383.63977700198</v>
      </c>
      <c r="Z68" s="3">
        <v>299294.91792922799</v>
      </c>
      <c r="AA68" s="3">
        <v>315420.34066205402</v>
      </c>
      <c r="AB68" s="3">
        <v>323276.34587412601</v>
      </c>
      <c r="AC68" s="3">
        <v>338150.98955721501</v>
      </c>
      <c r="AD68" s="3">
        <v>351016.10486781201</v>
      </c>
      <c r="AE68" s="3">
        <v>362299.114081443</v>
      </c>
      <c r="AF68" s="3">
        <v>369667.7</v>
      </c>
      <c r="AG68" s="3">
        <v>376983.5</v>
      </c>
      <c r="AH68" s="3">
        <v>384986.4</v>
      </c>
      <c r="AI68" s="3">
        <v>393664.7</v>
      </c>
      <c r="AJ68" s="3">
        <v>402917.3</v>
      </c>
      <c r="AK68" s="3">
        <v>412658.5</v>
      </c>
      <c r="AL68" s="3">
        <v>422801.2</v>
      </c>
      <c r="AM68" s="3">
        <v>433234.9</v>
      </c>
      <c r="AN68" s="3">
        <v>443887.7</v>
      </c>
      <c r="AO68" s="3">
        <v>454669.3</v>
      </c>
      <c r="AP68" s="3">
        <v>465478</v>
      </c>
      <c r="AQ68" s="3">
        <v>476217.2</v>
      </c>
      <c r="AR68" s="3">
        <v>486802</v>
      </c>
      <c r="AS68" s="3">
        <v>497170.9</v>
      </c>
      <c r="AT68" s="3">
        <v>507281.1</v>
      </c>
      <c r="AU68" s="3">
        <v>517122.6</v>
      </c>
      <c r="AV68" s="3">
        <v>526716.5</v>
      </c>
      <c r="AW68" s="3">
        <v>536156.1</v>
      </c>
      <c r="AX68" s="3">
        <v>545496.1</v>
      </c>
      <c r="AY68" s="3">
        <v>554804.80000000005</v>
      </c>
      <c r="AZ68" s="3">
        <v>564168.4</v>
      </c>
      <c r="BA68" s="3">
        <v>573665.1</v>
      </c>
      <c r="BB68" s="3">
        <v>583264.30000000005</v>
      </c>
      <c r="BC68" s="3">
        <v>592950.5</v>
      </c>
      <c r="BD68" s="3">
        <v>602685.1</v>
      </c>
      <c r="BE68" s="3">
        <v>612424.69999999995</v>
      </c>
      <c r="BF68" s="3">
        <v>622130</v>
      </c>
      <c r="BG68" s="3">
        <v>631827.69999999995</v>
      </c>
      <c r="BH68" s="3">
        <v>641486.5</v>
      </c>
      <c r="BI68" s="3">
        <v>651099.1</v>
      </c>
      <c r="BJ68" s="3">
        <v>660699.5</v>
      </c>
      <c r="BK68" s="3">
        <v>670356.6</v>
      </c>
      <c r="BL68" s="3">
        <v>680098</v>
      </c>
      <c r="BM68" s="3">
        <v>690039.1</v>
      </c>
      <c r="BN68" s="3">
        <v>700295.1</v>
      </c>
      <c r="BO68" s="3">
        <v>710972.7</v>
      </c>
      <c r="BP68" s="3">
        <v>722126.6</v>
      </c>
      <c r="BQ68" s="3">
        <v>733751.1</v>
      </c>
      <c r="BR68" s="3">
        <v>745793.4</v>
      </c>
      <c r="BS68" s="3">
        <v>758174</v>
      </c>
      <c r="BT68" s="3">
        <v>770808.1</v>
      </c>
    </row>
    <row r="69" spans="1:72" x14ac:dyDescent="0.2">
      <c r="A69" s="2" t="s">
        <v>422</v>
      </c>
      <c r="B69" s="3">
        <v>2416483.8687605001</v>
      </c>
      <c r="C69" s="3">
        <v>2542166.21033603</v>
      </c>
      <c r="D69" s="3">
        <v>2580656.0114999302</v>
      </c>
      <c r="E69" s="3">
        <v>2555397.1315442501</v>
      </c>
      <c r="F69" s="3">
        <v>2620027.6867720298</v>
      </c>
      <c r="G69" s="3">
        <v>2667418.2291253</v>
      </c>
      <c r="H69" s="3">
        <v>2690271.50738606</v>
      </c>
      <c r="I69" s="3">
        <v>2741671.3154507098</v>
      </c>
      <c r="J69" s="3">
        <v>2790184.4362904802</v>
      </c>
      <c r="K69" s="3">
        <v>2841744.60205452</v>
      </c>
      <c r="L69" s="3">
        <v>2932435.9749164502</v>
      </c>
      <c r="M69" s="3">
        <v>2985920.78116338</v>
      </c>
      <c r="N69" s="3">
        <v>2986882.9895186899</v>
      </c>
      <c r="O69" s="3">
        <v>2965392.82007762</v>
      </c>
      <c r="P69" s="3">
        <v>2986081.06427202</v>
      </c>
      <c r="Q69" s="3">
        <v>3012302.1774465898</v>
      </c>
      <c r="R69" s="3">
        <v>3129054.4176698299</v>
      </c>
      <c r="S69" s="3">
        <v>3234420.0056252498</v>
      </c>
      <c r="T69" s="3">
        <v>3260881.7361555598</v>
      </c>
      <c r="U69" s="3">
        <v>3079418.7432071599</v>
      </c>
      <c r="V69" s="3">
        <v>3200981.9754797602</v>
      </c>
      <c r="W69" s="3">
        <v>3319979.4348349501</v>
      </c>
      <c r="X69" s="3">
        <v>3342752.5901890802</v>
      </c>
      <c r="Y69" s="3">
        <v>3362799.3662905302</v>
      </c>
      <c r="Z69" s="3">
        <v>3427590.2046269402</v>
      </c>
      <c r="AA69" s="3">
        <v>3479150.5568678798</v>
      </c>
      <c r="AB69" s="3">
        <v>3543700.97675724</v>
      </c>
      <c r="AC69" s="3">
        <v>3632788.7601934699</v>
      </c>
      <c r="AD69" s="3">
        <v>3710458.0968132801</v>
      </c>
      <c r="AE69" s="3">
        <v>3789670.77128916</v>
      </c>
      <c r="AF69" s="3">
        <v>3831374</v>
      </c>
      <c r="AG69" s="3">
        <v>3869243</v>
      </c>
      <c r="AH69" s="3">
        <v>3908514</v>
      </c>
      <c r="AI69" s="3">
        <v>3949638</v>
      </c>
      <c r="AJ69" s="3">
        <v>3992895</v>
      </c>
      <c r="AK69" s="3">
        <v>4038568</v>
      </c>
      <c r="AL69" s="3">
        <v>4085817</v>
      </c>
      <c r="AM69" s="3">
        <v>4134207</v>
      </c>
      <c r="AN69" s="3">
        <v>4183591</v>
      </c>
      <c r="AO69" s="3">
        <v>4233948</v>
      </c>
      <c r="AP69" s="3">
        <v>4285332</v>
      </c>
      <c r="AQ69" s="3">
        <v>4337857</v>
      </c>
      <c r="AR69" s="3">
        <v>4391689</v>
      </c>
      <c r="AS69" s="3">
        <v>4447117</v>
      </c>
      <c r="AT69" s="3">
        <v>4504416</v>
      </c>
      <c r="AU69" s="3">
        <v>4563811</v>
      </c>
      <c r="AV69" s="3">
        <v>4625464</v>
      </c>
      <c r="AW69" s="3">
        <v>4689429</v>
      </c>
      <c r="AX69" s="3">
        <v>4755719</v>
      </c>
      <c r="AY69" s="3">
        <v>4824214</v>
      </c>
      <c r="AZ69" s="3">
        <v>4894689</v>
      </c>
      <c r="BA69" s="3">
        <v>4966905</v>
      </c>
      <c r="BB69" s="3">
        <v>5041211</v>
      </c>
      <c r="BC69" s="3">
        <v>5117513</v>
      </c>
      <c r="BD69" s="3">
        <v>5195748</v>
      </c>
      <c r="BE69" s="3">
        <v>5275824</v>
      </c>
      <c r="BF69" s="3">
        <v>5357645</v>
      </c>
      <c r="BG69" s="3">
        <v>5440552</v>
      </c>
      <c r="BH69" s="3">
        <v>5524494</v>
      </c>
      <c r="BI69" s="3">
        <v>5609369</v>
      </c>
      <c r="BJ69" s="3">
        <v>5694981</v>
      </c>
      <c r="BK69" s="3">
        <v>5781108</v>
      </c>
      <c r="BL69" s="3">
        <v>5867600</v>
      </c>
      <c r="BM69" s="3">
        <v>5954414</v>
      </c>
      <c r="BN69" s="3">
        <v>6041644</v>
      </c>
      <c r="BO69" s="3">
        <v>6129522</v>
      </c>
      <c r="BP69" s="3">
        <v>6218324</v>
      </c>
      <c r="BQ69" s="3">
        <v>6308378</v>
      </c>
      <c r="BR69" s="3">
        <v>6399877</v>
      </c>
      <c r="BS69" s="3">
        <v>6492884</v>
      </c>
      <c r="BT69" s="3">
        <v>6587327</v>
      </c>
    </row>
    <row r="70" spans="1:72" x14ac:dyDescent="0.2">
      <c r="A70" s="2" t="s">
        <v>416</v>
      </c>
      <c r="B70" s="3">
        <v>169906.63657559999</v>
      </c>
      <c r="C70" s="3">
        <v>172274.55065941901</v>
      </c>
      <c r="D70" s="3">
        <v>175645.98354116399</v>
      </c>
      <c r="E70" s="3">
        <v>175664.706398779</v>
      </c>
      <c r="F70" s="3">
        <v>185031.936654964</v>
      </c>
      <c r="G70" s="3">
        <v>190634.02661505601</v>
      </c>
      <c r="H70" s="3">
        <v>196162.54365579001</v>
      </c>
      <c r="I70" s="3">
        <v>202559.30025562699</v>
      </c>
      <c r="J70" s="3">
        <v>207052.39052982401</v>
      </c>
      <c r="K70" s="3">
        <v>213156.17396332399</v>
      </c>
      <c r="L70" s="3">
        <v>221143.05494931099</v>
      </c>
      <c r="M70" s="3">
        <v>222963.259522345</v>
      </c>
      <c r="N70" s="3">
        <v>224003.16922662</v>
      </c>
      <c r="O70" s="3">
        <v>224876.814681232</v>
      </c>
      <c r="P70" s="3">
        <v>230877.094993412</v>
      </c>
      <c r="Q70" s="3">
        <v>236271.78315753301</v>
      </c>
      <c r="R70" s="3">
        <v>245517.051137003</v>
      </c>
      <c r="S70" s="3">
        <v>247749.42227978</v>
      </c>
      <c r="T70" s="3">
        <v>246481.01460194</v>
      </c>
      <c r="U70" s="3">
        <v>234387.23524283699</v>
      </c>
      <c r="V70" s="3">
        <v>238772.471309085</v>
      </c>
      <c r="W70" s="3">
        <v>241964.45483017</v>
      </c>
      <c r="X70" s="3">
        <v>242512.42804317499</v>
      </c>
      <c r="Y70" s="3">
        <v>244775.91604790301</v>
      </c>
      <c r="Z70" s="3">
        <v>248739.88781782001</v>
      </c>
      <c r="AA70" s="3">
        <v>252736.031258567</v>
      </c>
      <c r="AB70" s="3">
        <v>257699.961846441</v>
      </c>
      <c r="AC70" s="3">
        <v>263472.79899393499</v>
      </c>
      <c r="AD70" s="3">
        <v>267852.13786391902</v>
      </c>
      <c r="AE70" s="3">
        <v>273072.20214765897</v>
      </c>
      <c r="AF70" s="3">
        <v>276756.8</v>
      </c>
      <c r="AG70" s="3">
        <v>280674.90000000002</v>
      </c>
      <c r="AH70" s="3">
        <v>285198.8</v>
      </c>
      <c r="AI70" s="3">
        <v>290249.2</v>
      </c>
      <c r="AJ70" s="3">
        <v>295664.3</v>
      </c>
      <c r="AK70" s="3">
        <v>301344.40000000002</v>
      </c>
      <c r="AL70" s="3">
        <v>307213.8</v>
      </c>
      <c r="AM70" s="3">
        <v>313193.5</v>
      </c>
      <c r="AN70" s="3">
        <v>319268.90000000002</v>
      </c>
      <c r="AO70" s="3">
        <v>325441</v>
      </c>
      <c r="AP70" s="3">
        <v>331720.7</v>
      </c>
      <c r="AQ70" s="3">
        <v>338121.7</v>
      </c>
      <c r="AR70" s="3">
        <v>344661.8</v>
      </c>
      <c r="AS70" s="3">
        <v>351363.5</v>
      </c>
      <c r="AT70" s="3">
        <v>358248.2</v>
      </c>
      <c r="AU70" s="3">
        <v>365325.7</v>
      </c>
      <c r="AV70" s="3">
        <v>372598.3</v>
      </c>
      <c r="AW70" s="3">
        <v>380070.1</v>
      </c>
      <c r="AX70" s="3">
        <v>387747.7</v>
      </c>
      <c r="AY70" s="3">
        <v>395643.5</v>
      </c>
      <c r="AZ70" s="3">
        <v>403775.4</v>
      </c>
      <c r="BA70" s="3">
        <v>412166</v>
      </c>
      <c r="BB70" s="3">
        <v>420839</v>
      </c>
      <c r="BC70" s="3">
        <v>429807.2</v>
      </c>
      <c r="BD70" s="3">
        <v>439067.5</v>
      </c>
      <c r="BE70" s="3">
        <v>448599.2</v>
      </c>
      <c r="BF70" s="3">
        <v>458369.7</v>
      </c>
      <c r="BG70" s="3">
        <v>468394.9</v>
      </c>
      <c r="BH70" s="3">
        <v>478639.9</v>
      </c>
      <c r="BI70" s="3">
        <v>489074.1</v>
      </c>
      <c r="BJ70" s="3">
        <v>499674.8</v>
      </c>
      <c r="BK70" s="3">
        <v>510433.2</v>
      </c>
      <c r="BL70" s="3">
        <v>521297.3</v>
      </c>
      <c r="BM70" s="3">
        <v>532273.4</v>
      </c>
      <c r="BN70" s="3">
        <v>543370.80000000005</v>
      </c>
      <c r="BO70" s="3">
        <v>554603.80000000005</v>
      </c>
      <c r="BP70" s="3">
        <v>565992</v>
      </c>
      <c r="BQ70" s="3">
        <v>577556.5</v>
      </c>
      <c r="BR70" s="3">
        <v>589313.9</v>
      </c>
      <c r="BS70" s="3">
        <v>601283.4</v>
      </c>
      <c r="BT70" s="3">
        <v>613481.19999999995</v>
      </c>
    </row>
    <row r="71" spans="1:72" x14ac:dyDescent="0.2">
      <c r="A71" s="2" t="s">
        <v>392</v>
      </c>
      <c r="B71" s="3">
        <v>907747.860208228</v>
      </c>
      <c r="C71" s="3">
        <v>930831.91430226702</v>
      </c>
      <c r="D71" s="3">
        <v>939494.85861768504</v>
      </c>
      <c r="E71" s="3">
        <v>929804.06947763602</v>
      </c>
      <c r="F71" s="3">
        <v>951954.12544842402</v>
      </c>
      <c r="G71" s="3">
        <v>978211.09182719002</v>
      </c>
      <c r="H71" s="3">
        <v>1004374.74467665</v>
      </c>
      <c r="I71" s="3">
        <v>1041435.1004337399</v>
      </c>
      <c r="J71" s="3">
        <v>1086276.2583301901</v>
      </c>
      <c r="K71" s="3">
        <v>1134994.7368468</v>
      </c>
      <c r="L71" s="3">
        <v>1195025.7388772999</v>
      </c>
      <c r="M71" s="3">
        <v>1242839.6010418299</v>
      </c>
      <c r="N71" s="3">
        <v>1278631.8416387099</v>
      </c>
      <c r="O71" s="3">
        <v>1319389.14550129</v>
      </c>
      <c r="P71" s="3">
        <v>1361169.4782064899</v>
      </c>
      <c r="Q71" s="3">
        <v>1411847.27037454</v>
      </c>
      <c r="R71" s="3">
        <v>1470779.5146440801</v>
      </c>
      <c r="S71" s="3">
        <v>1526213.08288528</v>
      </c>
      <c r="T71" s="3">
        <v>1543269.9890793201</v>
      </c>
      <c r="U71" s="3">
        <v>1488118.6831702001</v>
      </c>
      <c r="V71" s="3">
        <v>1488327.9703627599</v>
      </c>
      <c r="W71" s="3">
        <v>1473463.07213295</v>
      </c>
      <c r="X71" s="3">
        <v>1430323.7495655101</v>
      </c>
      <c r="Y71" s="3">
        <v>1405926.64584803</v>
      </c>
      <c r="Z71" s="3">
        <v>1425328.3947324499</v>
      </c>
      <c r="AA71" s="3">
        <v>1474249.2759944999</v>
      </c>
      <c r="AB71" s="3">
        <v>1522523.0192269001</v>
      </c>
      <c r="AC71" s="3">
        <v>1568987.52975516</v>
      </c>
      <c r="AD71" s="3">
        <v>1613017.6422615401</v>
      </c>
      <c r="AE71" s="3">
        <v>1651137.3770508999</v>
      </c>
      <c r="AF71" s="3">
        <v>1671748</v>
      </c>
      <c r="AG71" s="3">
        <v>1688704</v>
      </c>
      <c r="AH71" s="3">
        <v>1705933</v>
      </c>
      <c r="AI71" s="3">
        <v>1724619</v>
      </c>
      <c r="AJ71" s="3">
        <v>1744982</v>
      </c>
      <c r="AK71" s="3">
        <v>1766838</v>
      </c>
      <c r="AL71" s="3">
        <v>1789912</v>
      </c>
      <c r="AM71" s="3">
        <v>1813963</v>
      </c>
      <c r="AN71" s="3">
        <v>1838758</v>
      </c>
      <c r="AO71" s="3">
        <v>1864064</v>
      </c>
      <c r="AP71" s="3">
        <v>1889672</v>
      </c>
      <c r="AQ71" s="3">
        <v>1915409</v>
      </c>
      <c r="AR71" s="3">
        <v>1941124</v>
      </c>
      <c r="AS71" s="3">
        <v>1966673</v>
      </c>
      <c r="AT71" s="3">
        <v>1991943</v>
      </c>
      <c r="AU71" s="3">
        <v>2016873</v>
      </c>
      <c r="AV71" s="3">
        <v>2041469</v>
      </c>
      <c r="AW71" s="3">
        <v>2065619</v>
      </c>
      <c r="AX71" s="3">
        <v>2089457</v>
      </c>
      <c r="AY71" s="3">
        <v>2113190</v>
      </c>
      <c r="AZ71" s="3">
        <v>2137078</v>
      </c>
      <c r="BA71" s="3">
        <v>2161398</v>
      </c>
      <c r="BB71" s="3">
        <v>2186416</v>
      </c>
      <c r="BC71" s="3">
        <v>2212411</v>
      </c>
      <c r="BD71" s="3">
        <v>2239692</v>
      </c>
      <c r="BE71" s="3">
        <v>2268577</v>
      </c>
      <c r="BF71" s="3">
        <v>2299357</v>
      </c>
      <c r="BG71" s="3">
        <v>2332210</v>
      </c>
      <c r="BH71" s="3">
        <v>2367247</v>
      </c>
      <c r="BI71" s="3">
        <v>2404570</v>
      </c>
      <c r="BJ71" s="3">
        <v>2444307</v>
      </c>
      <c r="BK71" s="3">
        <v>2486596</v>
      </c>
      <c r="BL71" s="3">
        <v>2531495</v>
      </c>
      <c r="BM71" s="3">
        <v>2579034</v>
      </c>
      <c r="BN71" s="3">
        <v>2629258</v>
      </c>
      <c r="BO71" s="3">
        <v>2682243</v>
      </c>
      <c r="BP71" s="3">
        <v>2738065</v>
      </c>
      <c r="BQ71" s="3">
        <v>2796682</v>
      </c>
      <c r="BR71" s="3">
        <v>2857983</v>
      </c>
      <c r="BS71" s="3">
        <v>2921850</v>
      </c>
      <c r="BT71" s="3">
        <v>2988225</v>
      </c>
    </row>
    <row r="72" spans="1:72" x14ac:dyDescent="0.2">
      <c r="A72" s="2" t="s">
        <v>390</v>
      </c>
      <c r="B72" s="3"/>
      <c r="C72" s="3"/>
      <c r="D72" s="3"/>
      <c r="E72" s="3"/>
      <c r="F72" s="3"/>
      <c r="G72" s="3">
        <v>15489.481459877499</v>
      </c>
      <c r="H72" s="3">
        <v>16312.455917442499</v>
      </c>
      <c r="I72" s="3">
        <v>18222.691294697699</v>
      </c>
      <c r="J72" s="3">
        <v>19002.187131666</v>
      </c>
      <c r="K72" s="3">
        <v>18925.918776263999</v>
      </c>
      <c r="L72" s="3">
        <v>20779.133802855999</v>
      </c>
      <c r="M72" s="3">
        <v>22118.073730822402</v>
      </c>
      <c r="N72" s="3">
        <v>23475.037843739599</v>
      </c>
      <c r="O72" s="3">
        <v>25230.0079234798</v>
      </c>
      <c r="P72" s="3">
        <v>26845.8589602916</v>
      </c>
      <c r="Q72" s="3">
        <v>29299.756740964101</v>
      </c>
      <c r="R72" s="3">
        <v>32364.328873382001</v>
      </c>
      <c r="S72" s="3">
        <v>34697.117143062103</v>
      </c>
      <c r="T72" s="3">
        <v>32959.283666328804</v>
      </c>
      <c r="U72" s="3">
        <v>28274.732254423801</v>
      </c>
      <c r="V72" s="3">
        <v>28741.240674230499</v>
      </c>
      <c r="W72" s="3">
        <v>30910.356528053901</v>
      </c>
      <c r="X72" s="3">
        <v>32247.349168053199</v>
      </c>
      <c r="Y72" s="3">
        <v>32899.016793728202</v>
      </c>
      <c r="Z72" s="3">
        <v>33806.065560686999</v>
      </c>
      <c r="AA72" s="3">
        <v>34397.678098667202</v>
      </c>
      <c r="AB72" s="3">
        <v>35155.125642100596</v>
      </c>
      <c r="AC72" s="3">
        <v>36828.460846334398</v>
      </c>
      <c r="AD72" s="3">
        <v>38191.853209906803</v>
      </c>
      <c r="AE72" s="3">
        <v>39409.724666366099</v>
      </c>
      <c r="AF72" s="3">
        <v>40532.080000000002</v>
      </c>
      <c r="AG72" s="3">
        <v>41588.11</v>
      </c>
      <c r="AH72" s="3">
        <v>42591.92</v>
      </c>
      <c r="AI72" s="3">
        <v>43572.61</v>
      </c>
      <c r="AJ72" s="3">
        <v>44561.46</v>
      </c>
      <c r="AK72" s="3">
        <v>45567.78</v>
      </c>
      <c r="AL72" s="3">
        <v>46588.11</v>
      </c>
      <c r="AM72" s="3">
        <v>47623.02</v>
      </c>
      <c r="AN72" s="3">
        <v>48667.16</v>
      </c>
      <c r="AO72" s="3">
        <v>49714.26</v>
      </c>
      <c r="AP72" s="3">
        <v>50758.34</v>
      </c>
      <c r="AQ72" s="3">
        <v>51795.3</v>
      </c>
      <c r="AR72" s="3">
        <v>52817.02</v>
      </c>
      <c r="AS72" s="3">
        <v>53823.040000000001</v>
      </c>
      <c r="AT72" s="3">
        <v>54814.01</v>
      </c>
      <c r="AU72" s="3">
        <v>55791.33</v>
      </c>
      <c r="AV72" s="3">
        <v>56756.67</v>
      </c>
      <c r="AW72" s="3">
        <v>57711.040000000001</v>
      </c>
      <c r="AX72" s="3">
        <v>58655.99</v>
      </c>
      <c r="AY72" s="3">
        <v>59592.5</v>
      </c>
      <c r="AZ72" s="3">
        <v>60520.54</v>
      </c>
      <c r="BA72" s="3">
        <v>61439.09</v>
      </c>
      <c r="BB72" s="3">
        <v>62345.599999999999</v>
      </c>
      <c r="BC72" s="3">
        <v>63236.81</v>
      </c>
      <c r="BD72" s="3">
        <v>64109.38</v>
      </c>
      <c r="BE72" s="3">
        <v>64961.09</v>
      </c>
      <c r="BF72" s="3">
        <v>65791.42</v>
      </c>
      <c r="BG72" s="3">
        <v>66601.440000000002</v>
      </c>
      <c r="BH72" s="3">
        <v>67394.179999999993</v>
      </c>
      <c r="BI72" s="3">
        <v>68174.38</v>
      </c>
      <c r="BJ72" s="3">
        <v>68947.929999999993</v>
      </c>
      <c r="BK72" s="3">
        <v>69721.36</v>
      </c>
      <c r="BL72" s="3">
        <v>70500.87</v>
      </c>
      <c r="BM72" s="3">
        <v>71291.92</v>
      </c>
      <c r="BN72" s="3">
        <v>72099.7</v>
      </c>
      <c r="BO72" s="3">
        <v>72927.83</v>
      </c>
      <c r="BP72" s="3">
        <v>73778.429999999993</v>
      </c>
      <c r="BQ72" s="3">
        <v>74643.66</v>
      </c>
      <c r="BR72" s="3">
        <v>75521.59</v>
      </c>
      <c r="BS72" s="3">
        <v>76409.38</v>
      </c>
      <c r="BT72" s="3">
        <v>77303.490000000005</v>
      </c>
    </row>
    <row r="73" spans="1:72" x14ac:dyDescent="0.2">
      <c r="A73" s="2" t="s">
        <v>382</v>
      </c>
      <c r="B73" s="3">
        <v>140240.932334957</v>
      </c>
      <c r="C73" s="3">
        <v>131944.32928004899</v>
      </c>
      <c r="D73" s="3">
        <v>127557.63239354901</v>
      </c>
      <c r="E73" s="3">
        <v>126620.721961495</v>
      </c>
      <c r="F73" s="3">
        <v>131609.797797192</v>
      </c>
      <c r="G73" s="3">
        <v>137145.68256832301</v>
      </c>
      <c r="H73" s="3">
        <v>142162.543410902</v>
      </c>
      <c r="I73" s="3">
        <v>151051.52281252999</v>
      </c>
      <c r="J73" s="3">
        <v>159250.322643213</v>
      </c>
      <c r="K73" s="3">
        <v>166327.71959614701</v>
      </c>
      <c r="L73" s="3">
        <v>175700.158117518</v>
      </c>
      <c r="M73" s="3">
        <v>180235.782640905</v>
      </c>
      <c r="N73" s="3">
        <v>183264.34839102201</v>
      </c>
      <c r="O73" s="3">
        <v>186918.632496117</v>
      </c>
      <c r="P73" s="3">
        <v>194257.20851374001</v>
      </c>
      <c r="Q73" s="3">
        <v>199658.61385156299</v>
      </c>
      <c r="R73" s="3">
        <v>207754.05345664601</v>
      </c>
      <c r="S73" s="3">
        <v>218526.85632486001</v>
      </c>
      <c r="T73" s="3">
        <v>220101.710514921</v>
      </c>
      <c r="U73" s="3">
        <v>201901.41960706201</v>
      </c>
      <c r="V73" s="3">
        <v>207942.991503442</v>
      </c>
      <c r="W73" s="3">
        <v>213288.82682750199</v>
      </c>
      <c r="X73" s="3">
        <v>210246.924274082</v>
      </c>
      <c r="Y73" s="3">
        <v>208652.06487906599</v>
      </c>
      <c r="Z73" s="3">
        <v>207333.944152593</v>
      </c>
      <c r="AA73" s="3">
        <v>207614.017021962</v>
      </c>
      <c r="AB73" s="3">
        <v>212047.392720023</v>
      </c>
      <c r="AC73" s="3">
        <v>217633.29050354101</v>
      </c>
      <c r="AD73" s="3">
        <v>224041.599520758</v>
      </c>
      <c r="AE73" s="3">
        <v>229725.36593822201</v>
      </c>
      <c r="AF73" s="3">
        <v>232163.7</v>
      </c>
      <c r="AG73" s="3">
        <v>234100.7</v>
      </c>
      <c r="AH73" s="3">
        <v>236272.5</v>
      </c>
      <c r="AI73" s="3">
        <v>238810.6</v>
      </c>
      <c r="AJ73" s="3">
        <v>241694.4</v>
      </c>
      <c r="AK73" s="3">
        <v>244847</v>
      </c>
      <c r="AL73" s="3">
        <v>248195.1</v>
      </c>
      <c r="AM73" s="3">
        <v>251682.7</v>
      </c>
      <c r="AN73" s="3">
        <v>255275.9</v>
      </c>
      <c r="AO73" s="3">
        <v>258962.4</v>
      </c>
      <c r="AP73" s="3">
        <v>262742.09999999998</v>
      </c>
      <c r="AQ73" s="3">
        <v>266620.7</v>
      </c>
      <c r="AR73" s="3">
        <v>270608.09999999998</v>
      </c>
      <c r="AS73" s="3">
        <v>274712.8</v>
      </c>
      <c r="AT73" s="3">
        <v>278935.59999999998</v>
      </c>
      <c r="AU73" s="3">
        <v>283271.2</v>
      </c>
      <c r="AV73" s="3">
        <v>287714</v>
      </c>
      <c r="AW73" s="3">
        <v>292261.8</v>
      </c>
      <c r="AX73" s="3">
        <v>296911.40000000002</v>
      </c>
      <c r="AY73" s="3">
        <v>301649.2</v>
      </c>
      <c r="AZ73" s="3">
        <v>306457.3</v>
      </c>
      <c r="BA73" s="3">
        <v>311326.2</v>
      </c>
      <c r="BB73" s="3">
        <v>316258.59999999998</v>
      </c>
      <c r="BC73" s="3">
        <v>321265.5</v>
      </c>
      <c r="BD73" s="3">
        <v>326360.2</v>
      </c>
      <c r="BE73" s="3">
        <v>331550</v>
      </c>
      <c r="BF73" s="3">
        <v>336833.5</v>
      </c>
      <c r="BG73" s="3">
        <v>342200</v>
      </c>
      <c r="BH73" s="3">
        <v>347632</v>
      </c>
      <c r="BI73" s="3">
        <v>353110.9</v>
      </c>
      <c r="BJ73" s="3">
        <v>358623.6</v>
      </c>
      <c r="BK73" s="3">
        <v>364163.8</v>
      </c>
      <c r="BL73" s="3">
        <v>369731.9</v>
      </c>
      <c r="BM73" s="3">
        <v>375330.7</v>
      </c>
      <c r="BN73" s="3">
        <v>380966</v>
      </c>
      <c r="BO73" s="3">
        <v>386647.6</v>
      </c>
      <c r="BP73" s="3">
        <v>392386.2</v>
      </c>
      <c r="BQ73" s="3">
        <v>398237.7</v>
      </c>
      <c r="BR73" s="3">
        <v>404211.20000000001</v>
      </c>
      <c r="BS73" s="3">
        <v>410316.1</v>
      </c>
      <c r="BT73" s="3">
        <v>416557.6</v>
      </c>
    </row>
    <row r="74" spans="1:72" x14ac:dyDescent="0.2">
      <c r="A74" s="2" t="s">
        <v>378</v>
      </c>
      <c r="B74" s="3">
        <v>1690770.9441998501</v>
      </c>
      <c r="C74" s="3">
        <v>1708026.09153644</v>
      </c>
      <c r="D74" s="3">
        <v>1732997.12687013</v>
      </c>
      <c r="E74" s="3">
        <v>1723407.41388346</v>
      </c>
      <c r="F74" s="3">
        <v>1763343.23563976</v>
      </c>
      <c r="G74" s="3">
        <v>1801689.1808394799</v>
      </c>
      <c r="H74" s="3">
        <v>1826328.1607742601</v>
      </c>
      <c r="I74" s="3">
        <v>1869095.2534759799</v>
      </c>
      <c r="J74" s="3">
        <v>1935600.2005069701</v>
      </c>
      <c r="K74" s="3">
        <v>1999426.41087474</v>
      </c>
      <c r="L74" s="3">
        <v>2079919.9249223799</v>
      </c>
      <c r="M74" s="3">
        <v>2120909.40656636</v>
      </c>
      <c r="N74" s="3">
        <v>2143673.3881709501</v>
      </c>
      <c r="O74" s="3">
        <v>2161997.4488234399</v>
      </c>
      <c r="P74" s="3">
        <v>2217989.2637902601</v>
      </c>
      <c r="Q74" s="3">
        <v>2254692.5321049499</v>
      </c>
      <c r="R74" s="3">
        <v>2311740.3536407198</v>
      </c>
      <c r="S74" s="3">
        <v>2366189.2256762302</v>
      </c>
      <c r="T74" s="3">
        <v>2367929.2898337198</v>
      </c>
      <c r="U74" s="3">
        <v>2299681.93196397</v>
      </c>
      <c r="V74" s="3">
        <v>2343232.8162079598</v>
      </c>
      <c r="W74" s="3">
        <v>2392669.1770628798</v>
      </c>
      <c r="X74" s="3">
        <v>2398151.02449635</v>
      </c>
      <c r="Y74" s="3">
        <v>2412631.2212378802</v>
      </c>
      <c r="Z74" s="3">
        <v>2436538.0366181899</v>
      </c>
      <c r="AA74" s="3">
        <v>2460400.26505449</v>
      </c>
      <c r="AB74" s="3">
        <v>2487671.98557219</v>
      </c>
      <c r="AC74" s="3">
        <v>2545368.1285146</v>
      </c>
      <c r="AD74" s="3">
        <v>2593640.21446288</v>
      </c>
      <c r="AE74" s="3">
        <v>2643453.3510086499</v>
      </c>
      <c r="AF74" s="3">
        <v>2683031</v>
      </c>
      <c r="AG74" s="3">
        <v>2719299</v>
      </c>
      <c r="AH74" s="3">
        <v>2755137</v>
      </c>
      <c r="AI74" s="3">
        <v>2792692</v>
      </c>
      <c r="AJ74" s="3">
        <v>2833075</v>
      </c>
      <c r="AK74" s="3">
        <v>2876079</v>
      </c>
      <c r="AL74" s="3">
        <v>2921277</v>
      </c>
      <c r="AM74" s="3">
        <v>2968034</v>
      </c>
      <c r="AN74" s="3">
        <v>3016091</v>
      </c>
      <c r="AO74" s="3">
        <v>3065297</v>
      </c>
      <c r="AP74" s="3">
        <v>3115610</v>
      </c>
      <c r="AQ74" s="3">
        <v>3167079</v>
      </c>
      <c r="AR74" s="3">
        <v>3219833</v>
      </c>
      <c r="AS74" s="3">
        <v>3274121</v>
      </c>
      <c r="AT74" s="3">
        <v>3330294</v>
      </c>
      <c r="AU74" s="3">
        <v>3388701</v>
      </c>
      <c r="AV74" s="3">
        <v>3449585</v>
      </c>
      <c r="AW74" s="3">
        <v>3513037</v>
      </c>
      <c r="AX74" s="3">
        <v>3579093</v>
      </c>
      <c r="AY74" s="3">
        <v>3647852</v>
      </c>
      <c r="AZ74" s="3">
        <v>3719461</v>
      </c>
      <c r="BA74" s="3">
        <v>3794115</v>
      </c>
      <c r="BB74" s="3">
        <v>3872032</v>
      </c>
      <c r="BC74" s="3">
        <v>3953376</v>
      </c>
      <c r="BD74" s="3">
        <v>4038261</v>
      </c>
      <c r="BE74" s="3">
        <v>4126719</v>
      </c>
      <c r="BF74" s="3">
        <v>4218832</v>
      </c>
      <c r="BG74" s="3">
        <v>4314374</v>
      </c>
      <c r="BH74" s="3">
        <v>4413557</v>
      </c>
      <c r="BI74" s="3">
        <v>4516559</v>
      </c>
      <c r="BJ74" s="3">
        <v>4623462</v>
      </c>
      <c r="BK74" s="3">
        <v>4734310</v>
      </c>
      <c r="BL74" s="3">
        <v>4849628</v>
      </c>
      <c r="BM74" s="3">
        <v>4969448</v>
      </c>
      <c r="BN74" s="3">
        <v>5093741</v>
      </c>
      <c r="BO74" s="3">
        <v>5222398</v>
      </c>
      <c r="BP74" s="3">
        <v>5355375</v>
      </c>
      <c r="BQ74" s="3">
        <v>5492252</v>
      </c>
      <c r="BR74" s="3">
        <v>5633222</v>
      </c>
      <c r="BS74" s="3">
        <v>5778500</v>
      </c>
      <c r="BT74" s="3">
        <v>5928296</v>
      </c>
    </row>
    <row r="75" spans="1:72" x14ac:dyDescent="0.2">
      <c r="A75" s="2" t="s">
        <v>370</v>
      </c>
      <c r="B75" s="3">
        <v>1515055.7246826999</v>
      </c>
      <c r="C75" s="3">
        <v>1498593.98885612</v>
      </c>
      <c r="D75" s="3">
        <v>1504198.3775701099</v>
      </c>
      <c r="E75" s="3">
        <v>1542208.3406303599</v>
      </c>
      <c r="F75" s="3">
        <v>1602046.6182433199</v>
      </c>
      <c r="G75" s="3">
        <v>1641612.91555748</v>
      </c>
      <c r="H75" s="3">
        <v>1683289.1159306399</v>
      </c>
      <c r="I75" s="3">
        <v>1751263.1374617401</v>
      </c>
      <c r="J75" s="3">
        <v>1806214.4198241001</v>
      </c>
      <c r="K75" s="3">
        <v>1864314.04219246</v>
      </c>
      <c r="L75" s="3">
        <v>1932626.2823729699</v>
      </c>
      <c r="M75" s="3">
        <v>1981794.8185304401</v>
      </c>
      <c r="N75" s="3">
        <v>2030504.9098779601</v>
      </c>
      <c r="O75" s="3">
        <v>2098037.6617649202</v>
      </c>
      <c r="P75" s="3">
        <v>2147644.8252333398</v>
      </c>
      <c r="Q75" s="3">
        <v>2214137.8190066898</v>
      </c>
      <c r="R75" s="3">
        <v>2268515.7150649801</v>
      </c>
      <c r="S75" s="3">
        <v>2321978.0426699901</v>
      </c>
      <c r="T75" s="3">
        <v>2311005.7540632598</v>
      </c>
      <c r="U75" s="3">
        <v>2214226.3371688402</v>
      </c>
      <c r="V75" s="3">
        <v>2251748.7897539702</v>
      </c>
      <c r="W75" s="3">
        <v>2284456.9112514602</v>
      </c>
      <c r="X75" s="3">
        <v>2318298.5936910901</v>
      </c>
      <c r="Y75" s="3">
        <v>2365879.0875962698</v>
      </c>
      <c r="Z75" s="3">
        <v>2438138.9735753201</v>
      </c>
      <c r="AA75" s="3">
        <v>2495336.2391563901</v>
      </c>
      <c r="AB75" s="3">
        <v>2543640.7323579499</v>
      </c>
      <c r="AC75" s="3">
        <v>2589099.4327047402</v>
      </c>
      <c r="AD75" s="3">
        <v>2625117.73232878</v>
      </c>
      <c r="AE75" s="3">
        <v>2659566.8394416701</v>
      </c>
      <c r="AF75" s="3">
        <v>2695542</v>
      </c>
      <c r="AG75" s="3">
        <v>2735685</v>
      </c>
      <c r="AH75" s="3">
        <v>2779523</v>
      </c>
      <c r="AI75" s="3">
        <v>2826267</v>
      </c>
      <c r="AJ75" s="3">
        <v>2875475</v>
      </c>
      <c r="AK75" s="3">
        <v>2927095</v>
      </c>
      <c r="AL75" s="3">
        <v>2981182</v>
      </c>
      <c r="AM75" s="3">
        <v>3037909</v>
      </c>
      <c r="AN75" s="3">
        <v>3097358</v>
      </c>
      <c r="AO75" s="3">
        <v>3159447</v>
      </c>
      <c r="AP75" s="3">
        <v>3223973</v>
      </c>
      <c r="AQ75" s="3">
        <v>3290745</v>
      </c>
      <c r="AR75" s="3">
        <v>3359646</v>
      </c>
      <c r="AS75" s="3">
        <v>3430621</v>
      </c>
      <c r="AT75" s="3">
        <v>3503664</v>
      </c>
      <c r="AU75" s="3">
        <v>3578796</v>
      </c>
      <c r="AV75" s="3">
        <v>3656059</v>
      </c>
      <c r="AW75" s="3">
        <v>3735119</v>
      </c>
      <c r="AX75" s="3">
        <v>3815976</v>
      </c>
      <c r="AY75" s="3">
        <v>3898596</v>
      </c>
      <c r="AZ75" s="3">
        <v>3982941</v>
      </c>
      <c r="BA75" s="3">
        <v>4068995</v>
      </c>
      <c r="BB75" s="3">
        <v>4157203</v>
      </c>
      <c r="BC75" s="3">
        <v>4247587</v>
      </c>
      <c r="BD75" s="3">
        <v>4340152</v>
      </c>
      <c r="BE75" s="3">
        <v>4434909</v>
      </c>
      <c r="BF75" s="3">
        <v>4531897</v>
      </c>
      <c r="BG75" s="3">
        <v>4631162</v>
      </c>
      <c r="BH75" s="3">
        <v>4732760</v>
      </c>
      <c r="BI75" s="3">
        <v>4836796</v>
      </c>
      <c r="BJ75" s="3">
        <v>4943462</v>
      </c>
      <c r="BK75" s="3">
        <v>5053021</v>
      </c>
      <c r="BL75" s="3">
        <v>5165184</v>
      </c>
      <c r="BM75" s="3">
        <v>5280180</v>
      </c>
      <c r="BN75" s="3">
        <v>5398254</v>
      </c>
      <c r="BO75" s="3">
        <v>5519672</v>
      </c>
      <c r="BP75" s="3">
        <v>5644704</v>
      </c>
      <c r="BQ75" s="3">
        <v>5774131</v>
      </c>
      <c r="BR75" s="3">
        <v>5908070</v>
      </c>
      <c r="BS75" s="3">
        <v>6046562</v>
      </c>
      <c r="BT75" s="3">
        <v>6189624</v>
      </c>
    </row>
    <row r="76" spans="1:72" x14ac:dyDescent="0.2">
      <c r="A76" s="2" t="s">
        <v>354</v>
      </c>
      <c r="B76" s="3">
        <v>207247.959604809</v>
      </c>
      <c r="C76" s="3">
        <v>213672.646355876</v>
      </c>
      <c r="D76" s="3">
        <v>215168.35488014101</v>
      </c>
      <c r="E76" s="3">
        <v>211725.66120238299</v>
      </c>
      <c r="F76" s="3">
        <v>215960.17442805</v>
      </c>
      <c r="G76" s="3">
        <v>220494.73291568001</v>
      </c>
      <c r="H76" s="3">
        <v>226879.01787740801</v>
      </c>
      <c r="I76" s="3">
        <v>237315.900119856</v>
      </c>
      <c r="J76" s="3">
        <v>246501.778578406</v>
      </c>
      <c r="K76" s="3">
        <v>253769.73946256901</v>
      </c>
      <c r="L76" s="3">
        <v>264057.35570125101</v>
      </c>
      <c r="M76" s="3">
        <v>275121.671168409</v>
      </c>
      <c r="N76" s="3">
        <v>286092.41208984901</v>
      </c>
      <c r="O76" s="3">
        <v>302709.92528393603</v>
      </c>
      <c r="P76" s="3">
        <v>317153.892978622</v>
      </c>
      <c r="Q76" s="3">
        <v>319671.12661587697</v>
      </c>
      <c r="R76" s="3">
        <v>337526.53274008998</v>
      </c>
      <c r="S76" s="3">
        <v>348220.56792247499</v>
      </c>
      <c r="T76" s="3">
        <v>347409.89408183401</v>
      </c>
      <c r="U76" s="3">
        <v>332426.61534318002</v>
      </c>
      <c r="V76" s="3">
        <v>314269.77591456601</v>
      </c>
      <c r="W76" s="3">
        <v>285452.33356866997</v>
      </c>
      <c r="X76" s="3">
        <v>264556.338988162</v>
      </c>
      <c r="Y76" s="3">
        <v>256176.031105131</v>
      </c>
      <c r="Z76" s="3">
        <v>258153.902975162</v>
      </c>
      <c r="AA76" s="3">
        <v>257256.49121180299</v>
      </c>
      <c r="AB76" s="3">
        <v>256586.86114115</v>
      </c>
      <c r="AC76" s="3">
        <v>259924.377260234</v>
      </c>
      <c r="AD76" s="3">
        <v>265003.69054756698</v>
      </c>
      <c r="AE76" s="3">
        <v>271162.16572403599</v>
      </c>
      <c r="AF76" s="3">
        <v>282030.5</v>
      </c>
      <c r="AG76" s="3">
        <v>291939.90000000002</v>
      </c>
      <c r="AH76" s="3">
        <v>300039</v>
      </c>
      <c r="AI76" s="3">
        <v>306713.90000000002</v>
      </c>
      <c r="AJ76" s="3">
        <v>312421</v>
      </c>
      <c r="AK76" s="3">
        <v>317504.90000000002</v>
      </c>
      <c r="AL76" s="3">
        <v>322171.8</v>
      </c>
      <c r="AM76" s="3">
        <v>326551.2</v>
      </c>
      <c r="AN76" s="3">
        <v>330722.8</v>
      </c>
      <c r="AO76" s="3">
        <v>334735.8</v>
      </c>
      <c r="AP76" s="3">
        <v>338620.2</v>
      </c>
      <c r="AQ76" s="3">
        <v>342394.4</v>
      </c>
      <c r="AR76" s="3">
        <v>346067.6</v>
      </c>
      <c r="AS76" s="3">
        <v>349640.8</v>
      </c>
      <c r="AT76" s="3">
        <v>353109.8</v>
      </c>
      <c r="AU76" s="3">
        <v>356471</v>
      </c>
      <c r="AV76" s="3">
        <v>359724.2</v>
      </c>
      <c r="AW76" s="3">
        <v>362869.3</v>
      </c>
      <c r="AX76" s="3">
        <v>365911</v>
      </c>
      <c r="AY76" s="3">
        <v>368861.9</v>
      </c>
      <c r="AZ76" s="3">
        <v>371742</v>
      </c>
      <c r="BA76" s="3">
        <v>374575.3</v>
      </c>
      <c r="BB76" s="3">
        <v>377385.3</v>
      </c>
      <c r="BC76" s="3">
        <v>380198.5</v>
      </c>
      <c r="BD76" s="3">
        <v>383044.8</v>
      </c>
      <c r="BE76" s="3">
        <v>385955.9</v>
      </c>
      <c r="BF76" s="3">
        <v>388961</v>
      </c>
      <c r="BG76" s="3">
        <v>392050.7</v>
      </c>
      <c r="BH76" s="3">
        <v>395236</v>
      </c>
      <c r="BI76" s="3">
        <v>398527.8</v>
      </c>
      <c r="BJ76" s="3">
        <v>401940.8</v>
      </c>
      <c r="BK76" s="3">
        <v>405490.8</v>
      </c>
      <c r="BL76" s="3">
        <v>409183.5</v>
      </c>
      <c r="BM76" s="3">
        <v>413019.2</v>
      </c>
      <c r="BN76" s="3">
        <v>416997.3</v>
      </c>
      <c r="BO76" s="3">
        <v>421121.5</v>
      </c>
      <c r="BP76" s="3">
        <v>425398.7</v>
      </c>
      <c r="BQ76" s="3">
        <v>429827.1</v>
      </c>
      <c r="BR76" s="3">
        <v>434399.4</v>
      </c>
      <c r="BS76" s="3">
        <v>439106</v>
      </c>
      <c r="BT76" s="3">
        <v>443938.9</v>
      </c>
    </row>
    <row r="77" spans="1:72" x14ac:dyDescent="0.2">
      <c r="A77" s="2" t="s">
        <v>330</v>
      </c>
      <c r="B77" s="3"/>
      <c r="C77" s="3">
        <v>151182.74013179401</v>
      </c>
      <c r="D77" s="3">
        <v>146550.228323374</v>
      </c>
      <c r="E77" s="3">
        <v>145705.93997589999</v>
      </c>
      <c r="F77" s="3">
        <v>150000.119225381</v>
      </c>
      <c r="G77" s="3">
        <v>152234.409214393</v>
      </c>
      <c r="H77" s="3">
        <v>152255.957662954</v>
      </c>
      <c r="I77" s="3">
        <v>157341.555720373</v>
      </c>
      <c r="J77" s="3">
        <v>164006.304448301</v>
      </c>
      <c r="K77" s="3">
        <v>169233.01538491101</v>
      </c>
      <c r="L77" s="3">
        <v>176356.33750628299</v>
      </c>
      <c r="M77" s="3">
        <v>183129.32106817499</v>
      </c>
      <c r="N77" s="3">
        <v>191421.79381839</v>
      </c>
      <c r="O77" s="3">
        <v>198788.89061176</v>
      </c>
      <c r="P77" s="3">
        <v>208738.11162806401</v>
      </c>
      <c r="Q77" s="3">
        <v>217897.989116718</v>
      </c>
      <c r="R77" s="3">
        <v>226289.61756972401</v>
      </c>
      <c r="S77" s="3">
        <v>227273.438018833</v>
      </c>
      <c r="T77" s="3">
        <v>229217.79191145601</v>
      </c>
      <c r="U77" s="3">
        <v>214089.47710394999</v>
      </c>
      <c r="V77" s="3">
        <v>215550.37692025601</v>
      </c>
      <c r="W77" s="3">
        <v>219132.64471111001</v>
      </c>
      <c r="X77" s="3">
        <v>215530.58634602799</v>
      </c>
      <c r="Y77" s="3">
        <v>220048.574508074</v>
      </c>
      <c r="Z77" s="3">
        <v>229351.64148570801</v>
      </c>
      <c r="AA77" s="3">
        <v>237074.24421640701</v>
      </c>
      <c r="AB77" s="3">
        <v>242321.14173190101</v>
      </c>
      <c r="AC77" s="3">
        <v>251986.630240395</v>
      </c>
      <c r="AD77" s="3">
        <v>263150.53967646998</v>
      </c>
      <c r="AE77" s="3">
        <v>272694.886237411</v>
      </c>
      <c r="AF77" s="3">
        <v>278925.3</v>
      </c>
      <c r="AG77" s="3">
        <v>285049.7</v>
      </c>
      <c r="AH77" s="3">
        <v>291647.09999999998</v>
      </c>
      <c r="AI77" s="3">
        <v>298664.2</v>
      </c>
      <c r="AJ77" s="3">
        <v>305932.09999999998</v>
      </c>
      <c r="AK77" s="3">
        <v>313337.5</v>
      </c>
      <c r="AL77" s="3">
        <v>320754.5</v>
      </c>
      <c r="AM77" s="3">
        <v>328086.2</v>
      </c>
      <c r="AN77" s="3">
        <v>335258.2</v>
      </c>
      <c r="AO77" s="3">
        <v>342226.6</v>
      </c>
      <c r="AP77" s="3">
        <v>348972.4</v>
      </c>
      <c r="AQ77" s="3">
        <v>355489</v>
      </c>
      <c r="AR77" s="3">
        <v>361733.8</v>
      </c>
      <c r="AS77" s="3">
        <v>367686.5</v>
      </c>
      <c r="AT77" s="3">
        <v>373330.9</v>
      </c>
      <c r="AU77" s="3">
        <v>378670.4</v>
      </c>
      <c r="AV77" s="3">
        <v>383755.1</v>
      </c>
      <c r="AW77" s="3">
        <v>388668.6</v>
      </c>
      <c r="AX77" s="3">
        <v>393493.1</v>
      </c>
      <c r="AY77" s="3">
        <v>398293.4</v>
      </c>
      <c r="AZ77" s="3">
        <v>403123.20000000001</v>
      </c>
      <c r="BA77" s="3">
        <v>408039.5</v>
      </c>
      <c r="BB77" s="3">
        <v>413093.1</v>
      </c>
      <c r="BC77" s="3">
        <v>418314</v>
      </c>
      <c r="BD77" s="3">
        <v>423702.6</v>
      </c>
      <c r="BE77" s="3">
        <v>429238.7</v>
      </c>
      <c r="BF77" s="3">
        <v>434898.2</v>
      </c>
      <c r="BG77" s="3">
        <v>440701.6</v>
      </c>
      <c r="BH77" s="3">
        <v>446623.1</v>
      </c>
      <c r="BI77" s="3">
        <v>452628.8</v>
      </c>
      <c r="BJ77" s="3">
        <v>458688.5</v>
      </c>
      <c r="BK77" s="3">
        <v>464796.7</v>
      </c>
      <c r="BL77" s="3">
        <v>470934.9</v>
      </c>
      <c r="BM77" s="3">
        <v>477144.5</v>
      </c>
      <c r="BN77" s="3">
        <v>483464.3</v>
      </c>
      <c r="BO77" s="3">
        <v>489929.2</v>
      </c>
      <c r="BP77" s="3">
        <v>496574.3</v>
      </c>
      <c r="BQ77" s="3">
        <v>503433.4</v>
      </c>
      <c r="BR77" s="3">
        <v>510521.59999999998</v>
      </c>
      <c r="BS77" s="3">
        <v>517819</v>
      </c>
      <c r="BT77" s="3">
        <v>525283.9</v>
      </c>
    </row>
    <row r="78" spans="1:72" x14ac:dyDescent="0.2">
      <c r="A78" s="2" t="s">
        <v>320</v>
      </c>
      <c r="B78" s="3">
        <v>794026.95899242302</v>
      </c>
      <c r="C78" s="3">
        <v>864915.50695658603</v>
      </c>
      <c r="D78" s="3">
        <v>921343.61513742502</v>
      </c>
      <c r="E78" s="3">
        <v>994640.52726957202</v>
      </c>
      <c r="F78" s="3">
        <v>1069636.1127885799</v>
      </c>
      <c r="G78" s="3">
        <v>1157561.7636653199</v>
      </c>
      <c r="H78" s="3">
        <v>1248059.8551167301</v>
      </c>
      <c r="I78" s="3">
        <v>1306717.4721178201</v>
      </c>
      <c r="J78" s="3">
        <v>1135187.95498088</v>
      </c>
      <c r="K78" s="3">
        <v>1144169.02696962</v>
      </c>
      <c r="L78" s="3">
        <v>1200462.6166258601</v>
      </c>
      <c r="M78" s="3">
        <v>1244201.0692771401</v>
      </c>
      <c r="N78" s="3">
        <v>1300183.5902923001</v>
      </c>
      <c r="O78" s="3">
        <v>1362337.1651677301</v>
      </c>
      <c r="P78" s="3">
        <v>1430874.63073983</v>
      </c>
      <c r="Q78" s="3">
        <v>1512328.1891854999</v>
      </c>
      <c r="R78" s="3">
        <v>1595520.6337113699</v>
      </c>
      <c r="S78" s="3">
        <v>1696756.77292859</v>
      </c>
      <c r="T78" s="3">
        <v>1798794.67744578</v>
      </c>
      <c r="U78" s="3">
        <v>1883369.8392763201</v>
      </c>
      <c r="V78" s="3">
        <v>2003484.1179019101</v>
      </c>
      <c r="W78" s="3">
        <v>2127094.76461221</v>
      </c>
      <c r="X78" s="3">
        <v>2255359.6563568199</v>
      </c>
      <c r="Y78" s="3">
        <v>2380695.9395938702</v>
      </c>
      <c r="Z78" s="3">
        <v>2499889.49151474</v>
      </c>
      <c r="AA78" s="3">
        <v>2621792.1602703701</v>
      </c>
      <c r="AB78" s="3">
        <v>2753754.2900055898</v>
      </c>
      <c r="AC78" s="3">
        <v>2893305.7529571098</v>
      </c>
      <c r="AD78" s="3">
        <v>3046621.0799341402</v>
      </c>
      <c r="AE78" s="3">
        <v>3209713.0138112698</v>
      </c>
      <c r="AF78" s="3">
        <v>3369484</v>
      </c>
      <c r="AG78" s="3">
        <v>3529872</v>
      </c>
      <c r="AH78" s="3">
        <v>3692687</v>
      </c>
      <c r="AI78" s="3">
        <v>3858863</v>
      </c>
      <c r="AJ78" s="3">
        <v>4029423</v>
      </c>
      <c r="AK78" s="3">
        <v>4205102</v>
      </c>
      <c r="AL78" s="3">
        <v>4386041</v>
      </c>
      <c r="AM78" s="3">
        <v>4572193</v>
      </c>
      <c r="AN78" s="3">
        <v>4763718</v>
      </c>
      <c r="AO78" s="3">
        <v>4960712</v>
      </c>
      <c r="AP78" s="3">
        <v>5163064</v>
      </c>
      <c r="AQ78" s="3">
        <v>5370735</v>
      </c>
      <c r="AR78" s="3">
        <v>5584181</v>
      </c>
      <c r="AS78" s="3">
        <v>5803479</v>
      </c>
      <c r="AT78" s="3">
        <v>6028728</v>
      </c>
      <c r="AU78" s="3">
        <v>6260036</v>
      </c>
      <c r="AV78" s="3">
        <v>6497364</v>
      </c>
      <c r="AW78" s="3">
        <v>6740571</v>
      </c>
      <c r="AX78" s="3">
        <v>6989865</v>
      </c>
      <c r="AY78" s="3">
        <v>7245123</v>
      </c>
      <c r="AZ78" s="3">
        <v>7506188</v>
      </c>
      <c r="BA78" s="3">
        <v>7772993</v>
      </c>
      <c r="BB78" s="3">
        <v>8045444</v>
      </c>
      <c r="BC78" s="3">
        <v>8323461</v>
      </c>
      <c r="BD78" s="3">
        <v>8606789</v>
      </c>
      <c r="BE78" s="3">
        <v>8894611</v>
      </c>
      <c r="BF78" s="3">
        <v>9186111</v>
      </c>
      <c r="BG78" s="3">
        <v>9480952</v>
      </c>
      <c r="BH78" s="3">
        <v>9779022</v>
      </c>
      <c r="BI78" s="3">
        <v>10080230</v>
      </c>
      <c r="BJ78" s="3">
        <v>10384460</v>
      </c>
      <c r="BK78" s="3">
        <v>10691690</v>
      </c>
      <c r="BL78" s="3">
        <v>11001750</v>
      </c>
      <c r="BM78" s="3">
        <v>11314990</v>
      </c>
      <c r="BN78" s="3">
        <v>11631550</v>
      </c>
      <c r="BO78" s="3">
        <v>11951390</v>
      </c>
      <c r="BP78" s="3">
        <v>12274610</v>
      </c>
      <c r="BQ78" s="3">
        <v>12602610</v>
      </c>
      <c r="BR78" s="3">
        <v>12936330</v>
      </c>
      <c r="BS78" s="3">
        <v>13276620</v>
      </c>
      <c r="BT78" s="3">
        <v>13624130</v>
      </c>
    </row>
    <row r="79" spans="1:72" x14ac:dyDescent="0.2">
      <c r="A79" s="2" t="s">
        <v>314</v>
      </c>
      <c r="B79" s="3">
        <v>1297455.0864621</v>
      </c>
      <c r="C79" s="3">
        <v>1366028.0368876101</v>
      </c>
      <c r="D79" s="3">
        <v>1385568.4408217799</v>
      </c>
      <c r="E79" s="3">
        <v>1459888.79134637</v>
      </c>
      <c r="F79" s="3">
        <v>1542829.6116839901</v>
      </c>
      <c r="G79" s="3">
        <v>1641489.7414832299</v>
      </c>
      <c r="H79" s="3">
        <v>1900779.33589633</v>
      </c>
      <c r="I79" s="3">
        <v>2073784.8909215699</v>
      </c>
      <c r="J79" s="3">
        <v>2196414.0127776</v>
      </c>
      <c r="K79" s="3">
        <v>2348745.87597303</v>
      </c>
      <c r="L79" s="3">
        <v>2478611.3014422199</v>
      </c>
      <c r="M79" s="3">
        <v>2578383.8829852198</v>
      </c>
      <c r="N79" s="3">
        <v>2695603.7494090898</v>
      </c>
      <c r="O79" s="3">
        <v>2883977.0281541301</v>
      </c>
      <c r="P79" s="3">
        <v>3120261.9689771198</v>
      </c>
      <c r="Q79" s="3">
        <v>3407940.51403919</v>
      </c>
      <c r="R79" s="3">
        <v>3723706.8026835402</v>
      </c>
      <c r="S79" s="3">
        <v>4093851.16605847</v>
      </c>
      <c r="T79" s="3">
        <v>4339082.2586688204</v>
      </c>
      <c r="U79" s="3">
        <v>4574522.4912396902</v>
      </c>
      <c r="V79" s="3">
        <v>5080534.18151893</v>
      </c>
      <c r="W79" s="3">
        <v>5467670.4455820899</v>
      </c>
      <c r="X79" s="3">
        <v>5773816.5707423398</v>
      </c>
      <c r="Y79" s="3">
        <v>6125805.4525573198</v>
      </c>
      <c r="Z79" s="3">
        <v>6561038.1361180795</v>
      </c>
      <c r="AA79" s="3">
        <v>7068982.5221440597</v>
      </c>
      <c r="AB79" s="3">
        <v>7626477.7678518398</v>
      </c>
      <c r="AC79" s="3">
        <v>8110254.5011760397</v>
      </c>
      <c r="AD79" s="3">
        <v>8692351.28365013</v>
      </c>
      <c r="AE79" s="3">
        <v>9352168.7779072691</v>
      </c>
      <c r="AF79" s="3">
        <v>10074210</v>
      </c>
      <c r="AG79" s="3">
        <v>10810090</v>
      </c>
      <c r="AH79" s="3">
        <v>11558350</v>
      </c>
      <c r="AI79" s="3">
        <v>12319860</v>
      </c>
      <c r="AJ79" s="3">
        <v>13098490</v>
      </c>
      <c r="AK79" s="3">
        <v>13897900</v>
      </c>
      <c r="AL79" s="3">
        <v>14719120</v>
      </c>
      <c r="AM79" s="3">
        <v>15563830</v>
      </c>
      <c r="AN79" s="3">
        <v>16432660</v>
      </c>
      <c r="AO79" s="3">
        <v>17325930</v>
      </c>
      <c r="AP79" s="3">
        <v>18243690</v>
      </c>
      <c r="AQ79" s="3">
        <v>19185900</v>
      </c>
      <c r="AR79" s="3">
        <v>20151790</v>
      </c>
      <c r="AS79" s="3">
        <v>21141450</v>
      </c>
      <c r="AT79" s="3">
        <v>22154570</v>
      </c>
      <c r="AU79" s="3">
        <v>23190540</v>
      </c>
      <c r="AV79" s="3">
        <v>24248800</v>
      </c>
      <c r="AW79" s="3">
        <v>25329450</v>
      </c>
      <c r="AX79" s="3">
        <v>26432740</v>
      </c>
      <c r="AY79" s="3">
        <v>27558680</v>
      </c>
      <c r="AZ79" s="3">
        <v>28707070</v>
      </c>
      <c r="BA79" s="3">
        <v>29877730</v>
      </c>
      <c r="BB79" s="3">
        <v>31071270</v>
      </c>
      <c r="BC79" s="3">
        <v>32288260</v>
      </c>
      <c r="BD79" s="3">
        <v>33528770</v>
      </c>
      <c r="BE79" s="3">
        <v>34792330</v>
      </c>
      <c r="BF79" s="3">
        <v>36078400</v>
      </c>
      <c r="BG79" s="3">
        <v>37387350</v>
      </c>
      <c r="BH79" s="3">
        <v>38719370</v>
      </c>
      <c r="BI79" s="3">
        <v>40074020</v>
      </c>
      <c r="BJ79" s="3">
        <v>41450380</v>
      </c>
      <c r="BK79" s="3">
        <v>42847680</v>
      </c>
      <c r="BL79" s="3">
        <v>44263780</v>
      </c>
      <c r="BM79" s="3">
        <v>45699030</v>
      </c>
      <c r="BN79" s="3">
        <v>47153260</v>
      </c>
      <c r="BO79" s="3">
        <v>48625880</v>
      </c>
      <c r="BP79" s="3">
        <v>50116830</v>
      </c>
      <c r="BQ79" s="3">
        <v>51631240</v>
      </c>
      <c r="BR79" s="3">
        <v>53172280</v>
      </c>
      <c r="BS79" s="3">
        <v>54743510</v>
      </c>
      <c r="BT79" s="3">
        <v>56348490</v>
      </c>
    </row>
    <row r="80" spans="1:72" x14ac:dyDescent="0.2">
      <c r="A80" s="2" t="s">
        <v>310</v>
      </c>
      <c r="B80" s="3">
        <v>74155.504485906597</v>
      </c>
      <c r="C80" s="3">
        <v>75586.438419737795</v>
      </c>
      <c r="D80" s="3">
        <v>78113.500347049194</v>
      </c>
      <c r="E80" s="3">
        <v>80216.791621999801</v>
      </c>
      <c r="F80" s="3">
        <v>84833.931373295098</v>
      </c>
      <c r="G80" s="3">
        <v>93007.190582735304</v>
      </c>
      <c r="H80" s="3">
        <v>100236.611068963</v>
      </c>
      <c r="I80" s="3">
        <v>110511.966037687</v>
      </c>
      <c r="J80" s="3">
        <v>119880.74087121899</v>
      </c>
      <c r="K80" s="3">
        <v>132620.14131301499</v>
      </c>
      <c r="L80" s="3">
        <v>145318.12471519501</v>
      </c>
      <c r="M80" s="3">
        <v>153798.89159563399</v>
      </c>
      <c r="N80" s="3">
        <v>163518.197579392</v>
      </c>
      <c r="O80" s="3">
        <v>168652.997985833</v>
      </c>
      <c r="P80" s="3">
        <v>180045.03492550401</v>
      </c>
      <c r="Q80" s="3">
        <v>190885.57467512801</v>
      </c>
      <c r="R80" s="3">
        <v>201456.764107492</v>
      </c>
      <c r="S80" s="3">
        <v>211847.298811324</v>
      </c>
      <c r="T80" s="3">
        <v>203515.56027302201</v>
      </c>
      <c r="U80" s="3">
        <v>194016.94119527799</v>
      </c>
      <c r="V80" s="3">
        <v>197432.84857469401</v>
      </c>
      <c r="W80" s="3">
        <v>203227.35865416299</v>
      </c>
      <c r="X80" s="3">
        <v>203310.50405899301</v>
      </c>
      <c r="Y80" s="3">
        <v>206607.50653151501</v>
      </c>
      <c r="Z80" s="3">
        <v>223751.14429525001</v>
      </c>
      <c r="AA80" s="3">
        <v>280774.49588346999</v>
      </c>
      <c r="AB80" s="3">
        <v>295184.694915411</v>
      </c>
      <c r="AC80" s="3">
        <v>318233.56731709302</v>
      </c>
      <c r="AD80" s="3">
        <v>331080.20355389902</v>
      </c>
      <c r="AE80" s="3">
        <v>340595.669132724</v>
      </c>
      <c r="AF80" s="3">
        <v>348117.7</v>
      </c>
      <c r="AG80" s="3">
        <v>356102.1</v>
      </c>
      <c r="AH80" s="3">
        <v>364905.6</v>
      </c>
      <c r="AI80" s="3">
        <v>374447.1</v>
      </c>
      <c r="AJ80" s="3">
        <v>384538.1</v>
      </c>
      <c r="AK80" s="3">
        <v>395031.7</v>
      </c>
      <c r="AL80" s="3">
        <v>405851.6</v>
      </c>
      <c r="AM80" s="3">
        <v>416934.8</v>
      </c>
      <c r="AN80" s="3">
        <v>428292.6</v>
      </c>
      <c r="AO80" s="3">
        <v>439933.3</v>
      </c>
      <c r="AP80" s="3">
        <v>451820.9</v>
      </c>
      <c r="AQ80" s="3">
        <v>463903.9</v>
      </c>
      <c r="AR80" s="3">
        <v>476185.9</v>
      </c>
      <c r="AS80" s="3">
        <v>488621.6</v>
      </c>
      <c r="AT80" s="3">
        <v>501171.6</v>
      </c>
      <c r="AU80" s="3">
        <v>513810</v>
      </c>
      <c r="AV80" s="3">
        <v>526530.1</v>
      </c>
      <c r="AW80" s="3">
        <v>539284</v>
      </c>
      <c r="AX80" s="3">
        <v>552096.80000000005</v>
      </c>
      <c r="AY80" s="3">
        <v>565003.30000000005</v>
      </c>
      <c r="AZ80" s="3">
        <v>578042.1</v>
      </c>
      <c r="BA80" s="3">
        <v>591252.69999999995</v>
      </c>
      <c r="BB80" s="3">
        <v>604672.19999999995</v>
      </c>
      <c r="BC80" s="3">
        <v>618334.19999999995</v>
      </c>
      <c r="BD80" s="3">
        <v>632271.80000000005</v>
      </c>
      <c r="BE80" s="3">
        <v>646521.80000000005</v>
      </c>
      <c r="BF80" s="3">
        <v>661129.6</v>
      </c>
      <c r="BG80" s="3">
        <v>676069.7</v>
      </c>
      <c r="BH80" s="3">
        <v>691403.8</v>
      </c>
      <c r="BI80" s="3">
        <v>707205.3</v>
      </c>
      <c r="BJ80" s="3">
        <v>723553.2</v>
      </c>
      <c r="BK80" s="3">
        <v>740521.1</v>
      </c>
      <c r="BL80" s="3">
        <v>758162.6</v>
      </c>
      <c r="BM80" s="3">
        <v>776517.9</v>
      </c>
      <c r="BN80" s="3">
        <v>795621.4</v>
      </c>
      <c r="BO80" s="3">
        <v>815506.3</v>
      </c>
      <c r="BP80" s="3">
        <v>836200.7</v>
      </c>
      <c r="BQ80" s="3">
        <v>857709.1</v>
      </c>
      <c r="BR80" s="3">
        <v>880015.6</v>
      </c>
      <c r="BS80" s="3">
        <v>903092.4</v>
      </c>
      <c r="BT80" s="3">
        <v>926913.2</v>
      </c>
    </row>
    <row r="81" spans="1:72" x14ac:dyDescent="0.2">
      <c r="A81" s="2" t="s">
        <v>304</v>
      </c>
      <c r="B81" s="3">
        <v>7306.1780848503404</v>
      </c>
      <c r="C81" s="3">
        <v>7289.8469129556997</v>
      </c>
      <c r="D81" s="3">
        <v>7043.8951948925896</v>
      </c>
      <c r="E81" s="3">
        <v>7136.4131986932598</v>
      </c>
      <c r="F81" s="3">
        <v>7393.9562126554802</v>
      </c>
      <c r="G81" s="3">
        <v>7402.5763608418802</v>
      </c>
      <c r="H81" s="3">
        <v>7756.7942609586498</v>
      </c>
      <c r="I81" s="3">
        <v>8137.9002712445799</v>
      </c>
      <c r="J81" s="3">
        <v>8709.0676946221392</v>
      </c>
      <c r="K81" s="3">
        <v>9048.2419485113096</v>
      </c>
      <c r="L81" s="3">
        <v>9464.7321354874803</v>
      </c>
      <c r="M81" s="3">
        <v>9836.4630101306193</v>
      </c>
      <c r="N81" s="3">
        <v>9890.6133578596</v>
      </c>
      <c r="O81" s="3">
        <v>10123.7065023717</v>
      </c>
      <c r="P81" s="3">
        <v>10941.123419290499</v>
      </c>
      <c r="Q81" s="3">
        <v>11640.3187356134</v>
      </c>
      <c r="R81" s="3">
        <v>12224.335391203</v>
      </c>
      <c r="S81" s="3">
        <v>13376.8798167689</v>
      </c>
      <c r="T81" s="3">
        <v>13598.7908659283</v>
      </c>
      <c r="U81" s="3">
        <v>12714.154922067301</v>
      </c>
      <c r="V81" s="3">
        <v>12255.728715977801</v>
      </c>
      <c r="W81" s="3">
        <v>12496.3116038184</v>
      </c>
      <c r="X81" s="3">
        <v>12661.170442926399</v>
      </c>
      <c r="Y81" s="3">
        <v>13206.6311213474</v>
      </c>
      <c r="Z81" s="3">
        <v>13497.2227764075</v>
      </c>
      <c r="AA81" s="3">
        <v>14079.1309454658</v>
      </c>
      <c r="AB81" s="3">
        <v>15132.454121393899</v>
      </c>
      <c r="AC81" s="3">
        <v>15683.6124866394</v>
      </c>
      <c r="AD81" s="3">
        <v>16129.536487429101</v>
      </c>
      <c r="AE81" s="3">
        <v>16554.200092210998</v>
      </c>
      <c r="AF81" s="3">
        <v>16877.54</v>
      </c>
      <c r="AG81" s="3">
        <v>17214.830000000002</v>
      </c>
      <c r="AH81" s="3">
        <v>17580.48</v>
      </c>
      <c r="AI81" s="3">
        <v>17971.8</v>
      </c>
      <c r="AJ81" s="3">
        <v>18384.79</v>
      </c>
      <c r="AK81" s="3">
        <v>18816.7</v>
      </c>
      <c r="AL81" s="3">
        <v>19263.75</v>
      </c>
      <c r="AM81" s="3">
        <v>19725.689999999999</v>
      </c>
      <c r="AN81" s="3">
        <v>20201.63</v>
      </c>
      <c r="AO81" s="3">
        <v>20691.400000000001</v>
      </c>
      <c r="AP81" s="3">
        <v>21195.11</v>
      </c>
      <c r="AQ81" s="3">
        <v>21713.08</v>
      </c>
      <c r="AR81" s="3">
        <v>22245.64</v>
      </c>
      <c r="AS81" s="3">
        <v>22792.91</v>
      </c>
      <c r="AT81" s="3">
        <v>23354.94</v>
      </c>
      <c r="AU81" s="3">
        <v>23931.85</v>
      </c>
      <c r="AV81" s="3">
        <v>24523.75</v>
      </c>
      <c r="AW81" s="3">
        <v>25130.41</v>
      </c>
      <c r="AX81" s="3">
        <v>25751.439999999999</v>
      </c>
      <c r="AY81" s="3">
        <v>26386.46</v>
      </c>
      <c r="AZ81" s="3">
        <v>27035.22</v>
      </c>
      <c r="BA81" s="3">
        <v>27697.56</v>
      </c>
      <c r="BB81" s="3">
        <v>28370.57</v>
      </c>
      <c r="BC81" s="3">
        <v>29053.67</v>
      </c>
      <c r="BD81" s="3">
        <v>29746.53</v>
      </c>
      <c r="BE81" s="3">
        <v>30449.21</v>
      </c>
      <c r="BF81" s="3">
        <v>31162.06</v>
      </c>
      <c r="BG81" s="3">
        <v>31888.18</v>
      </c>
      <c r="BH81" s="3">
        <v>32627.91</v>
      </c>
      <c r="BI81" s="3">
        <v>33381.65</v>
      </c>
      <c r="BJ81" s="3">
        <v>34150.050000000003</v>
      </c>
      <c r="BK81" s="3">
        <v>34933.79</v>
      </c>
      <c r="BL81" s="3">
        <v>35729.9</v>
      </c>
      <c r="BM81" s="3">
        <v>36538.22</v>
      </c>
      <c r="BN81" s="3">
        <v>37358.550000000003</v>
      </c>
      <c r="BO81" s="3">
        <v>38190.97</v>
      </c>
      <c r="BP81" s="3">
        <v>39035.78</v>
      </c>
      <c r="BQ81" s="3">
        <v>39896.839999999997</v>
      </c>
      <c r="BR81" s="3">
        <v>40774.85</v>
      </c>
      <c r="BS81" s="3">
        <v>41671.06</v>
      </c>
      <c r="BT81" s="3">
        <v>42587.29</v>
      </c>
    </row>
    <row r="82" spans="1:72" x14ac:dyDescent="0.2">
      <c r="A82" s="2" t="s">
        <v>302</v>
      </c>
      <c r="B82" s="3">
        <v>90050.3225224411</v>
      </c>
      <c r="C82" s="3">
        <v>97007.714135900096</v>
      </c>
      <c r="D82" s="3">
        <v>104534.800829802</v>
      </c>
      <c r="E82" s="3">
        <v>108838.243923844</v>
      </c>
      <c r="F82" s="3">
        <v>116922.580262563</v>
      </c>
      <c r="G82" s="3">
        <v>124642.890356024</v>
      </c>
      <c r="H82" s="3">
        <v>132138.26838576901</v>
      </c>
      <c r="I82" s="3">
        <v>137485.37279676599</v>
      </c>
      <c r="J82" s="3">
        <v>143165.678430022</v>
      </c>
      <c r="K82" s="3">
        <v>148245.31485394199</v>
      </c>
      <c r="L82" s="3">
        <v>161496.84041279199</v>
      </c>
      <c r="M82" s="3">
        <v>161229.954158874</v>
      </c>
      <c r="N82" s="3">
        <v>160977.05242247001</v>
      </c>
      <c r="O82" s="3">
        <v>162749.040201166</v>
      </c>
      <c r="P82" s="3">
        <v>170829.29442971401</v>
      </c>
      <c r="Q82" s="3">
        <v>177813.572548956</v>
      </c>
      <c r="R82" s="3">
        <v>187675.23297727699</v>
      </c>
      <c r="S82" s="3">
        <v>199334.57280019901</v>
      </c>
      <c r="T82" s="3">
        <v>205538.87678394601</v>
      </c>
      <c r="U82" s="3">
        <v>208460.23481902099</v>
      </c>
      <c r="V82" s="3">
        <v>219761.241853666</v>
      </c>
      <c r="W82" s="3">
        <v>231546.257812489</v>
      </c>
      <c r="X82" s="3">
        <v>236614.83198458701</v>
      </c>
      <c r="Y82" s="3">
        <v>246556.707214664</v>
      </c>
      <c r="Z82" s="3">
        <v>255147.236150952</v>
      </c>
      <c r="AA82" s="3">
        <v>261760.23749129599</v>
      </c>
      <c r="AB82" s="3">
        <v>272129.62600241002</v>
      </c>
      <c r="AC82" s="3">
        <v>280998.91583537997</v>
      </c>
      <c r="AD82" s="3">
        <v>291525.20348824601</v>
      </c>
      <c r="AE82" s="3">
        <v>301885.60897930601</v>
      </c>
      <c r="AF82" s="3">
        <v>313113.5</v>
      </c>
      <c r="AG82" s="3">
        <v>325006.8</v>
      </c>
      <c r="AH82" s="3">
        <v>337319.9</v>
      </c>
      <c r="AI82" s="3">
        <v>349909.2</v>
      </c>
      <c r="AJ82" s="3">
        <v>362764.1</v>
      </c>
      <c r="AK82" s="3">
        <v>375947.9</v>
      </c>
      <c r="AL82" s="3">
        <v>389481</v>
      </c>
      <c r="AM82" s="3">
        <v>403387.4</v>
      </c>
      <c r="AN82" s="3">
        <v>417682.7</v>
      </c>
      <c r="AO82" s="3">
        <v>432371.7</v>
      </c>
      <c r="AP82" s="3">
        <v>447453.2</v>
      </c>
      <c r="AQ82" s="3">
        <v>462922.7</v>
      </c>
      <c r="AR82" s="3">
        <v>478771.1</v>
      </c>
      <c r="AS82" s="3">
        <v>494983.8</v>
      </c>
      <c r="AT82" s="3">
        <v>511545</v>
      </c>
      <c r="AU82" s="3">
        <v>528441.69999999995</v>
      </c>
      <c r="AV82" s="3">
        <v>545666.9</v>
      </c>
      <c r="AW82" s="3">
        <v>563218.69999999995</v>
      </c>
      <c r="AX82" s="3">
        <v>581100.4</v>
      </c>
      <c r="AY82" s="3">
        <v>599320.1</v>
      </c>
      <c r="AZ82" s="3">
        <v>617890.4</v>
      </c>
      <c r="BA82" s="3">
        <v>636826</v>
      </c>
      <c r="BB82" s="3">
        <v>656140.80000000005</v>
      </c>
      <c r="BC82" s="3">
        <v>675847.5</v>
      </c>
      <c r="BD82" s="3">
        <v>695958.8</v>
      </c>
      <c r="BE82" s="3">
        <v>716491.2</v>
      </c>
      <c r="BF82" s="3">
        <v>737467.9</v>
      </c>
      <c r="BG82" s="3">
        <v>758916.9</v>
      </c>
      <c r="BH82" s="3">
        <v>780868.9</v>
      </c>
      <c r="BI82" s="3">
        <v>803358.1</v>
      </c>
      <c r="BJ82" s="3">
        <v>826423.4</v>
      </c>
      <c r="BK82" s="3">
        <v>850106</v>
      </c>
      <c r="BL82" s="3">
        <v>874438.8</v>
      </c>
      <c r="BM82" s="3">
        <v>899452.1</v>
      </c>
      <c r="BN82" s="3">
        <v>925179.7</v>
      </c>
      <c r="BO82" s="3">
        <v>951660.4</v>
      </c>
      <c r="BP82" s="3">
        <v>978932.1</v>
      </c>
      <c r="BQ82" s="3">
        <v>1007015</v>
      </c>
      <c r="BR82" s="3">
        <v>1035919</v>
      </c>
      <c r="BS82" s="3">
        <v>1065656</v>
      </c>
      <c r="BT82" s="3">
        <v>1096248</v>
      </c>
    </row>
    <row r="83" spans="1:72" x14ac:dyDescent="0.2">
      <c r="A83" s="2" t="s">
        <v>300</v>
      </c>
      <c r="B83" s="3">
        <v>1713421.0488056401</v>
      </c>
      <c r="C83" s="3">
        <v>1739675.4995247801</v>
      </c>
      <c r="D83" s="3">
        <v>1751842.5276971699</v>
      </c>
      <c r="E83" s="3">
        <v>1736813.01264768</v>
      </c>
      <c r="F83" s="3">
        <v>1776434.15435739</v>
      </c>
      <c r="G83" s="3">
        <v>1829040.12453446</v>
      </c>
      <c r="H83" s="3">
        <v>1847332.7738324599</v>
      </c>
      <c r="I83" s="3">
        <v>1883417.1583531401</v>
      </c>
      <c r="J83" s="3">
        <v>1910741.0126752399</v>
      </c>
      <c r="K83" s="3">
        <v>1939536.4123678401</v>
      </c>
      <c r="L83" s="3">
        <v>2017036.6367618199</v>
      </c>
      <c r="M83" s="3">
        <v>2048526.69792068</v>
      </c>
      <c r="N83" s="3">
        <v>2053588.1045671599</v>
      </c>
      <c r="O83" s="3">
        <v>2058541.0256835399</v>
      </c>
      <c r="P83" s="3">
        <v>2086917.75926124</v>
      </c>
      <c r="Q83" s="3">
        <v>2110675.3136038799</v>
      </c>
      <c r="R83" s="3">
        <v>2155093.7947478201</v>
      </c>
      <c r="S83" s="3">
        <v>2183751.9693069099</v>
      </c>
      <c r="T83" s="3">
        <v>2160857.5092710401</v>
      </c>
      <c r="U83" s="3">
        <v>2041271.1131722799</v>
      </c>
      <c r="V83" s="3">
        <v>2074917.03296183</v>
      </c>
      <c r="W83" s="3">
        <v>2089857.2251873901</v>
      </c>
      <c r="X83" s="3">
        <v>2030260.22024164</v>
      </c>
      <c r="Y83" s="3">
        <v>1994744.4138213701</v>
      </c>
      <c r="Z83" s="3">
        <v>1998381.52714804</v>
      </c>
      <c r="AA83" s="3">
        <v>2014942.2705258799</v>
      </c>
      <c r="AB83" s="3">
        <v>2034530.38158993</v>
      </c>
      <c r="AC83" s="3">
        <v>2066524.03309728</v>
      </c>
      <c r="AD83" s="3">
        <v>2095921.5843521301</v>
      </c>
      <c r="AE83" s="3">
        <v>2119647.2818400702</v>
      </c>
      <c r="AF83" s="3">
        <v>2130927</v>
      </c>
      <c r="AG83" s="3">
        <v>2139511</v>
      </c>
      <c r="AH83" s="3">
        <v>2148040</v>
      </c>
      <c r="AI83" s="3">
        <v>2157702</v>
      </c>
      <c r="AJ83" s="3">
        <v>2169131</v>
      </c>
      <c r="AK83" s="3">
        <v>2182439</v>
      </c>
      <c r="AL83" s="3">
        <v>2197323</v>
      </c>
      <c r="AM83" s="3">
        <v>2213428</v>
      </c>
      <c r="AN83" s="3">
        <v>2230621</v>
      </c>
      <c r="AO83" s="3">
        <v>2248806</v>
      </c>
      <c r="AP83" s="3">
        <v>2267916</v>
      </c>
      <c r="AQ83" s="3">
        <v>2287943</v>
      </c>
      <c r="AR83" s="3">
        <v>2309021</v>
      </c>
      <c r="AS83" s="3">
        <v>2331142</v>
      </c>
      <c r="AT83" s="3">
        <v>2354304</v>
      </c>
      <c r="AU83" s="3">
        <v>2378532</v>
      </c>
      <c r="AV83" s="3">
        <v>2403902</v>
      </c>
      <c r="AW83" s="3">
        <v>2430138</v>
      </c>
      <c r="AX83" s="3">
        <v>2457285</v>
      </c>
      <c r="AY83" s="3">
        <v>2485373</v>
      </c>
      <c r="AZ83" s="3">
        <v>2514467</v>
      </c>
      <c r="BA83" s="3">
        <v>2544674</v>
      </c>
      <c r="BB83" s="3">
        <v>2576276</v>
      </c>
      <c r="BC83" s="3">
        <v>2609369</v>
      </c>
      <c r="BD83" s="3">
        <v>2644023</v>
      </c>
      <c r="BE83" s="3">
        <v>2680291</v>
      </c>
      <c r="BF83" s="3">
        <v>2718208</v>
      </c>
      <c r="BG83" s="3">
        <v>2757788</v>
      </c>
      <c r="BH83" s="3">
        <v>2799046</v>
      </c>
      <c r="BI83" s="3">
        <v>2842038</v>
      </c>
      <c r="BJ83" s="3">
        <v>2886881</v>
      </c>
      <c r="BK83" s="3">
        <v>2933736</v>
      </c>
      <c r="BL83" s="3">
        <v>2982561</v>
      </c>
      <c r="BM83" s="3">
        <v>3033489</v>
      </c>
      <c r="BN83" s="3">
        <v>3086637</v>
      </c>
      <c r="BO83" s="3">
        <v>3142088</v>
      </c>
      <c r="BP83" s="3">
        <v>3199870</v>
      </c>
      <c r="BQ83" s="3">
        <v>3260202</v>
      </c>
      <c r="BR83" s="3">
        <v>3323068</v>
      </c>
      <c r="BS83" s="3">
        <v>3388453</v>
      </c>
      <c r="BT83" s="3">
        <v>3456331</v>
      </c>
    </row>
    <row r="84" spans="1:72" x14ac:dyDescent="0.2">
      <c r="A84" s="2" t="s">
        <v>294</v>
      </c>
      <c r="B84" s="3">
        <v>3682723.8220641501</v>
      </c>
      <c r="C84" s="3">
        <v>3805150.1117052701</v>
      </c>
      <c r="D84" s="3">
        <v>3836314.6040986301</v>
      </c>
      <c r="E84" s="3">
        <v>3842877.1096023498</v>
      </c>
      <c r="F84" s="3">
        <v>3876064.1905585201</v>
      </c>
      <c r="G84" s="3">
        <v>3982351.3096377202</v>
      </c>
      <c r="H84" s="3">
        <v>4105804.1719928798</v>
      </c>
      <c r="I84" s="3">
        <v>4149985.3931955802</v>
      </c>
      <c r="J84" s="3">
        <v>4103155.64931875</v>
      </c>
      <c r="K84" s="3">
        <v>4092817.57336991</v>
      </c>
      <c r="L84" s="3">
        <v>4206582.8741172301</v>
      </c>
      <c r="M84" s="3">
        <v>4223675.73063228</v>
      </c>
      <c r="N84" s="3">
        <v>4228658.45182415</v>
      </c>
      <c r="O84" s="3">
        <v>4293283.4983741697</v>
      </c>
      <c r="P84" s="3">
        <v>4387936.0682450803</v>
      </c>
      <c r="Q84" s="3">
        <v>4460892.9826502297</v>
      </c>
      <c r="R84" s="3">
        <v>4524237.0443774797</v>
      </c>
      <c r="S84" s="3">
        <v>4599077.1704673404</v>
      </c>
      <c r="T84" s="3">
        <v>4548784.3943633502</v>
      </c>
      <c r="U84" s="3">
        <v>4302402.5432470003</v>
      </c>
      <c r="V84" s="3">
        <v>4482748.9889899502</v>
      </c>
      <c r="W84" s="3">
        <v>4477574.9400507202</v>
      </c>
      <c r="X84" s="3">
        <v>4544517.7855972899</v>
      </c>
      <c r="Y84" s="3">
        <v>4635420.3316200003</v>
      </c>
      <c r="Z84" s="3">
        <v>4652791.0689109704</v>
      </c>
      <c r="AA84" s="3">
        <v>4715781.62984786</v>
      </c>
      <c r="AB84" s="3">
        <v>4760837.4921813402</v>
      </c>
      <c r="AC84" s="3">
        <v>4839977.0260796603</v>
      </c>
      <c r="AD84" s="3">
        <v>4896894.6478394596</v>
      </c>
      <c r="AE84" s="3">
        <v>4956288.8052429901</v>
      </c>
      <c r="AF84" s="3">
        <v>4986639</v>
      </c>
      <c r="AG84" s="3">
        <v>5013914</v>
      </c>
      <c r="AH84" s="3">
        <v>5044030</v>
      </c>
      <c r="AI84" s="3">
        <v>5079930</v>
      </c>
      <c r="AJ84" s="3">
        <v>5123197</v>
      </c>
      <c r="AK84" s="3">
        <v>5173302</v>
      </c>
      <c r="AL84" s="3">
        <v>5229258</v>
      </c>
      <c r="AM84" s="3">
        <v>5289618</v>
      </c>
      <c r="AN84" s="3">
        <v>5353492</v>
      </c>
      <c r="AO84" s="3">
        <v>5420081</v>
      </c>
      <c r="AP84" s="3">
        <v>5488704</v>
      </c>
      <c r="AQ84" s="3">
        <v>5558765</v>
      </c>
      <c r="AR84" s="3">
        <v>5630193</v>
      </c>
      <c r="AS84" s="3">
        <v>5702497</v>
      </c>
      <c r="AT84" s="3">
        <v>5775365</v>
      </c>
      <c r="AU84" s="3">
        <v>5848693</v>
      </c>
      <c r="AV84" s="3">
        <v>5922538</v>
      </c>
      <c r="AW84" s="3">
        <v>5996370</v>
      </c>
      <c r="AX84" s="3">
        <v>6070221</v>
      </c>
      <c r="AY84" s="3">
        <v>6144150</v>
      </c>
      <c r="AZ84" s="3">
        <v>6218262</v>
      </c>
      <c r="BA84" s="3">
        <v>6292665</v>
      </c>
      <c r="BB84" s="3">
        <v>6367331</v>
      </c>
      <c r="BC84" s="3">
        <v>6442085</v>
      </c>
      <c r="BD84" s="3">
        <v>6516703</v>
      </c>
      <c r="BE84" s="3">
        <v>6591090</v>
      </c>
      <c r="BF84" s="3">
        <v>6665423</v>
      </c>
      <c r="BG84" s="3">
        <v>6739406</v>
      </c>
      <c r="BH84" s="3">
        <v>6813610</v>
      </c>
      <c r="BI84" s="3">
        <v>6888848</v>
      </c>
      <c r="BJ84" s="3">
        <v>6966054</v>
      </c>
      <c r="BK84" s="3">
        <v>7046013</v>
      </c>
      <c r="BL84" s="3">
        <v>7128967</v>
      </c>
      <c r="BM84" s="3">
        <v>7214796</v>
      </c>
      <c r="BN84" s="3">
        <v>7303280</v>
      </c>
      <c r="BO84" s="3">
        <v>7394308</v>
      </c>
      <c r="BP84" s="3">
        <v>7487843</v>
      </c>
      <c r="BQ84" s="3">
        <v>7584295</v>
      </c>
      <c r="BR84" s="3">
        <v>7683261</v>
      </c>
      <c r="BS84" s="3">
        <v>7784375</v>
      </c>
      <c r="BT84" s="3">
        <v>7887404</v>
      </c>
    </row>
    <row r="85" spans="1:72" x14ac:dyDescent="0.2">
      <c r="A85" s="2" t="s">
        <v>280</v>
      </c>
      <c r="B85" s="3">
        <v>499034.150800567</v>
      </c>
      <c r="C85" s="3">
        <v>550704.15424477996</v>
      </c>
      <c r="D85" s="3">
        <v>584712.67535168806</v>
      </c>
      <c r="E85" s="3">
        <v>624746.70093627099</v>
      </c>
      <c r="F85" s="3">
        <v>682261.63642958098</v>
      </c>
      <c r="G85" s="3">
        <v>747558.07784368005</v>
      </c>
      <c r="H85" s="3">
        <v>804331.57200147305</v>
      </c>
      <c r="I85" s="3">
        <v>851965.57944491401</v>
      </c>
      <c r="J85" s="3">
        <v>805352.79354253202</v>
      </c>
      <c r="K85" s="3">
        <v>896426.96024635294</v>
      </c>
      <c r="L85" s="3">
        <v>976427.92126418999</v>
      </c>
      <c r="M85" s="3">
        <v>1020614.04211851</v>
      </c>
      <c r="N85" s="3">
        <v>1096470.75884177</v>
      </c>
      <c r="O85" s="3">
        <v>1128632.75438293</v>
      </c>
      <c r="P85" s="3">
        <v>1183933.9527907299</v>
      </c>
      <c r="Q85" s="3">
        <v>1230387.57801496</v>
      </c>
      <c r="R85" s="3">
        <v>1294074.3316138501</v>
      </c>
      <c r="S85" s="3">
        <v>1364774.74197248</v>
      </c>
      <c r="T85" s="3">
        <v>1403387.1462830701</v>
      </c>
      <c r="U85" s="3">
        <v>1413316.3697255601</v>
      </c>
      <c r="V85" s="3">
        <v>1505136.49802332</v>
      </c>
      <c r="W85" s="3">
        <v>1560551.1787083701</v>
      </c>
      <c r="X85" s="3">
        <v>1596325.0986377399</v>
      </c>
      <c r="Y85" s="3">
        <v>1642558.0638784401</v>
      </c>
      <c r="Z85" s="3">
        <v>1697443.1606029901</v>
      </c>
      <c r="AA85" s="3">
        <v>1744805.71463273</v>
      </c>
      <c r="AB85" s="3">
        <v>1795916.63348253</v>
      </c>
      <c r="AC85" s="3">
        <v>1850921.27914696</v>
      </c>
      <c r="AD85" s="3">
        <v>1907113.02574186</v>
      </c>
      <c r="AE85" s="3">
        <v>1965233.15979722</v>
      </c>
      <c r="AF85" s="3">
        <v>2034655</v>
      </c>
      <c r="AG85" s="3">
        <v>2103608</v>
      </c>
      <c r="AH85" s="3">
        <v>2169180</v>
      </c>
      <c r="AI85" s="3">
        <v>2231631</v>
      </c>
      <c r="AJ85" s="3">
        <v>2292102</v>
      </c>
      <c r="AK85" s="3">
        <v>2351626</v>
      </c>
      <c r="AL85" s="3">
        <v>2410456</v>
      </c>
      <c r="AM85" s="3">
        <v>2468437</v>
      </c>
      <c r="AN85" s="3">
        <v>2525545</v>
      </c>
      <c r="AO85" s="3">
        <v>2581711</v>
      </c>
      <c r="AP85" s="3">
        <v>2636873</v>
      </c>
      <c r="AQ85" s="3">
        <v>2691018</v>
      </c>
      <c r="AR85" s="3">
        <v>2744194</v>
      </c>
      <c r="AS85" s="3">
        <v>2796477</v>
      </c>
      <c r="AT85" s="3">
        <v>2847940</v>
      </c>
      <c r="AU85" s="3">
        <v>2898636</v>
      </c>
      <c r="AV85" s="3">
        <v>2948623</v>
      </c>
      <c r="AW85" s="3">
        <v>2997620</v>
      </c>
      <c r="AX85" s="3">
        <v>3045615</v>
      </c>
      <c r="AY85" s="3">
        <v>3092552</v>
      </c>
      <c r="AZ85" s="3">
        <v>3138401</v>
      </c>
      <c r="BA85" s="3">
        <v>3183191</v>
      </c>
      <c r="BB85" s="3">
        <v>3226971</v>
      </c>
      <c r="BC85" s="3">
        <v>3269858</v>
      </c>
      <c r="BD85" s="3">
        <v>3312047</v>
      </c>
      <c r="BE85" s="3">
        <v>3353791</v>
      </c>
      <c r="BF85" s="3">
        <v>3395353</v>
      </c>
      <c r="BG85" s="3">
        <v>3437298</v>
      </c>
      <c r="BH85" s="3">
        <v>3479799</v>
      </c>
      <c r="BI85" s="3">
        <v>3523002</v>
      </c>
      <c r="BJ85" s="3">
        <v>3567039</v>
      </c>
      <c r="BK85" s="3">
        <v>3611991</v>
      </c>
      <c r="BL85" s="3">
        <v>3657425</v>
      </c>
      <c r="BM85" s="3">
        <v>3703107</v>
      </c>
      <c r="BN85" s="3">
        <v>3748721</v>
      </c>
      <c r="BO85" s="3">
        <v>3794015</v>
      </c>
      <c r="BP85" s="3">
        <v>3838892</v>
      </c>
      <c r="BQ85" s="3">
        <v>3882960</v>
      </c>
      <c r="BR85" s="3">
        <v>3926322</v>
      </c>
      <c r="BS85" s="3">
        <v>3969155</v>
      </c>
      <c r="BT85" s="3">
        <v>4011649</v>
      </c>
    </row>
    <row r="86" spans="1:72" x14ac:dyDescent="0.2">
      <c r="A86" s="2" t="s">
        <v>246</v>
      </c>
      <c r="B86" s="3"/>
      <c r="C86" s="3"/>
      <c r="D86" s="3"/>
      <c r="E86" s="3"/>
      <c r="F86" s="3"/>
      <c r="G86" s="3">
        <v>32406.965865181999</v>
      </c>
      <c r="H86" s="3">
        <v>34075.911277249201</v>
      </c>
      <c r="I86" s="3">
        <v>36901.904546265701</v>
      </c>
      <c r="J86" s="3">
        <v>39657.434542083203</v>
      </c>
      <c r="K86" s="3">
        <v>39207.464402651101</v>
      </c>
      <c r="L86" s="3">
        <v>40709.7638746679</v>
      </c>
      <c r="M86" s="3">
        <v>43365.844259711703</v>
      </c>
      <c r="N86" s="3">
        <v>46297.700386847297</v>
      </c>
      <c r="O86" s="3">
        <v>51176.813629564698</v>
      </c>
      <c r="P86" s="3">
        <v>54528.937346142098</v>
      </c>
      <c r="Q86" s="3">
        <v>58742.610764662197</v>
      </c>
      <c r="R86" s="3">
        <v>63093.349511429202</v>
      </c>
      <c r="S86" s="3">
        <v>70088.480378283901</v>
      </c>
      <c r="T86" s="3">
        <v>71930.460170583101</v>
      </c>
      <c r="U86" s="3">
        <v>61274.564510569799</v>
      </c>
      <c r="V86" s="3">
        <v>62279.356686745901</v>
      </c>
      <c r="W86" s="3">
        <v>66042.979658085198</v>
      </c>
      <c r="X86" s="3">
        <v>68570.414227152796</v>
      </c>
      <c r="Y86" s="3">
        <v>70969.405532824996</v>
      </c>
      <c r="Z86" s="3">
        <v>73480.009156789194</v>
      </c>
      <c r="AA86" s="3">
        <v>74975.0694144554</v>
      </c>
      <c r="AB86" s="3">
        <v>76733.1454726722</v>
      </c>
      <c r="AC86" s="3">
        <v>79671.208668157895</v>
      </c>
      <c r="AD86" s="3">
        <v>82306.860540719295</v>
      </c>
      <c r="AE86" s="3">
        <v>84658.866741485806</v>
      </c>
      <c r="AF86" s="3">
        <v>86373.02</v>
      </c>
      <c r="AG86" s="3">
        <v>87920.58</v>
      </c>
      <c r="AH86" s="3">
        <v>89336.89</v>
      </c>
      <c r="AI86" s="3">
        <v>90624.43</v>
      </c>
      <c r="AJ86" s="3">
        <v>91804.7</v>
      </c>
      <c r="AK86" s="3">
        <v>92896.85</v>
      </c>
      <c r="AL86" s="3">
        <v>93887.58</v>
      </c>
      <c r="AM86" s="3">
        <v>94762.92</v>
      </c>
      <c r="AN86" s="3">
        <v>95527.14</v>
      </c>
      <c r="AO86" s="3">
        <v>96190.96</v>
      </c>
      <c r="AP86" s="3">
        <v>96767.17</v>
      </c>
      <c r="AQ86" s="3">
        <v>97271.31</v>
      </c>
      <c r="AR86" s="3">
        <v>97734.88</v>
      </c>
      <c r="AS86" s="3">
        <v>98183.6</v>
      </c>
      <c r="AT86" s="3">
        <v>98641.46</v>
      </c>
      <c r="AU86" s="3">
        <v>99125.97</v>
      </c>
      <c r="AV86" s="3">
        <v>99646.87</v>
      </c>
      <c r="AW86" s="3">
        <v>100198.8</v>
      </c>
      <c r="AX86" s="3">
        <v>100787.7</v>
      </c>
      <c r="AY86" s="3">
        <v>101417.7</v>
      </c>
      <c r="AZ86" s="3">
        <v>102089.5</v>
      </c>
      <c r="BA86" s="3">
        <v>102799.9</v>
      </c>
      <c r="BB86" s="3">
        <v>103542.39999999999</v>
      </c>
      <c r="BC86" s="3">
        <v>104311.6</v>
      </c>
      <c r="BD86" s="3">
        <v>105100.6</v>
      </c>
      <c r="BE86" s="3">
        <v>105902.39999999999</v>
      </c>
      <c r="BF86" s="3">
        <v>106709</v>
      </c>
      <c r="BG86" s="3">
        <v>107512.1</v>
      </c>
      <c r="BH86" s="3">
        <v>108305.2</v>
      </c>
      <c r="BI86" s="3">
        <v>109081.60000000001</v>
      </c>
      <c r="BJ86" s="3">
        <v>109835</v>
      </c>
      <c r="BK86" s="3">
        <v>110560.2</v>
      </c>
      <c r="BL86" s="3">
        <v>111257.4</v>
      </c>
      <c r="BM86" s="3">
        <v>111935.8</v>
      </c>
      <c r="BN86" s="3">
        <v>112609.4</v>
      </c>
      <c r="BO86" s="3">
        <v>113290.1</v>
      </c>
      <c r="BP86" s="3">
        <v>113986.1</v>
      </c>
      <c r="BQ86" s="3">
        <v>114706.9</v>
      </c>
      <c r="BR86" s="3">
        <v>115462.6</v>
      </c>
      <c r="BS86" s="3">
        <v>116259.6</v>
      </c>
      <c r="BT86" s="3">
        <v>117093.1</v>
      </c>
    </row>
    <row r="87" spans="1:72" x14ac:dyDescent="0.2">
      <c r="A87" s="2" t="s">
        <v>244</v>
      </c>
      <c r="B87" s="3">
        <v>20537.276684493801</v>
      </c>
      <c r="C87" s="3">
        <v>22312.558008594999</v>
      </c>
      <c r="D87" s="3">
        <v>22718.569086113199</v>
      </c>
      <c r="E87" s="3">
        <v>23672.8962029469</v>
      </c>
      <c r="F87" s="3">
        <v>24577.418919183499</v>
      </c>
      <c r="G87" s="3">
        <v>24929.416773093799</v>
      </c>
      <c r="H87" s="3">
        <v>25276.7790378272</v>
      </c>
      <c r="I87" s="3">
        <v>26723.893961102702</v>
      </c>
      <c r="J87" s="3">
        <v>28334.9362075504</v>
      </c>
      <c r="K87" s="3">
        <v>30733.567071225702</v>
      </c>
      <c r="L87" s="3">
        <v>33257.961608646998</v>
      </c>
      <c r="M87" s="3">
        <v>34093.830257536603</v>
      </c>
      <c r="N87" s="3">
        <v>35401.017923519197</v>
      </c>
      <c r="O87" s="3">
        <v>35980.296170672998</v>
      </c>
      <c r="P87" s="3">
        <v>37297.884441573602</v>
      </c>
      <c r="Q87" s="3">
        <v>38491.393841623802</v>
      </c>
      <c r="R87" s="3">
        <v>40482.459105281501</v>
      </c>
      <c r="S87" s="3">
        <v>43860.986030486303</v>
      </c>
      <c r="T87" s="3">
        <v>43298.951346515401</v>
      </c>
      <c r="U87" s="3">
        <v>41389.901077437797</v>
      </c>
      <c r="V87" s="3">
        <v>43396.558602915698</v>
      </c>
      <c r="W87" s="3">
        <v>44505.3112861626</v>
      </c>
      <c r="X87" s="3">
        <v>44338.7600364795</v>
      </c>
      <c r="Y87" s="3">
        <v>45970.526763446098</v>
      </c>
      <c r="Z87" s="3">
        <v>48610.945754796099</v>
      </c>
      <c r="AA87" s="3">
        <v>50017.329298254299</v>
      </c>
      <c r="AB87" s="3">
        <v>51556.418897627402</v>
      </c>
      <c r="AC87" s="3">
        <v>52751.045735903499</v>
      </c>
      <c r="AD87" s="3">
        <v>54633.756778369599</v>
      </c>
      <c r="AE87" s="3">
        <v>56733.558580270997</v>
      </c>
      <c r="AF87" s="3">
        <v>58205.21</v>
      </c>
      <c r="AG87" s="3">
        <v>59671.91</v>
      </c>
      <c r="AH87" s="3">
        <v>61284.66</v>
      </c>
      <c r="AI87" s="3">
        <v>63041.97</v>
      </c>
      <c r="AJ87" s="3">
        <v>64922.29</v>
      </c>
      <c r="AK87" s="3">
        <v>66919.490000000005</v>
      </c>
      <c r="AL87" s="3">
        <v>69015.759999999995</v>
      </c>
      <c r="AM87" s="3">
        <v>71183.679999999993</v>
      </c>
      <c r="AN87" s="3">
        <v>73420.539999999994</v>
      </c>
      <c r="AO87" s="3">
        <v>75725.73</v>
      </c>
      <c r="AP87" s="3">
        <v>78098.28</v>
      </c>
      <c r="AQ87" s="3">
        <v>80537.850000000006</v>
      </c>
      <c r="AR87" s="3">
        <v>83060.87</v>
      </c>
      <c r="AS87" s="3">
        <v>85672.69</v>
      </c>
      <c r="AT87" s="3">
        <v>88375.81</v>
      </c>
      <c r="AU87" s="3">
        <v>91169.65</v>
      </c>
      <c r="AV87" s="3">
        <v>94052.79</v>
      </c>
      <c r="AW87" s="3">
        <v>97013.79</v>
      </c>
      <c r="AX87" s="3">
        <v>100052.7</v>
      </c>
      <c r="AY87" s="3">
        <v>103166.2</v>
      </c>
      <c r="AZ87" s="3">
        <v>106348.8</v>
      </c>
      <c r="BA87" s="3">
        <v>109596.7</v>
      </c>
      <c r="BB87" s="3">
        <v>112912.5</v>
      </c>
      <c r="BC87" s="3">
        <v>116301</v>
      </c>
      <c r="BD87" s="3">
        <v>119765.8</v>
      </c>
      <c r="BE87" s="3">
        <v>123307.9</v>
      </c>
      <c r="BF87" s="3">
        <v>126927.3</v>
      </c>
      <c r="BG87" s="3">
        <v>130646.3</v>
      </c>
      <c r="BH87" s="3">
        <v>134468.5</v>
      </c>
      <c r="BI87" s="3">
        <v>138394.70000000001</v>
      </c>
      <c r="BJ87" s="3">
        <v>142423.5</v>
      </c>
      <c r="BK87" s="3">
        <v>146555</v>
      </c>
      <c r="BL87" s="3">
        <v>150774.29999999999</v>
      </c>
      <c r="BM87" s="3">
        <v>155086.1</v>
      </c>
      <c r="BN87" s="3">
        <v>159492</v>
      </c>
      <c r="BO87" s="3">
        <v>163991.20000000001</v>
      </c>
      <c r="BP87" s="3">
        <v>168584.8</v>
      </c>
      <c r="BQ87" s="3">
        <v>173281.3</v>
      </c>
      <c r="BR87" s="3">
        <v>178091</v>
      </c>
      <c r="BS87" s="3">
        <v>183022.8</v>
      </c>
      <c r="BT87" s="3">
        <v>188082.8</v>
      </c>
    </row>
    <row r="88" spans="1:72" x14ac:dyDescent="0.2">
      <c r="A88" s="2" t="s">
        <v>242</v>
      </c>
      <c r="B88" s="3"/>
      <c r="C88" s="3"/>
      <c r="D88" s="3"/>
      <c r="E88" s="3"/>
      <c r="F88" s="3"/>
      <c r="G88" s="3">
        <v>19821.741344098598</v>
      </c>
      <c r="H88" s="3">
        <v>20289.333818866398</v>
      </c>
      <c r="I88" s="3">
        <v>22110.127390822101</v>
      </c>
      <c r="J88" s="3">
        <v>23552.101021686802</v>
      </c>
      <c r="K88" s="3">
        <v>24168.9198029205</v>
      </c>
      <c r="L88" s="3">
        <v>25475.701148952299</v>
      </c>
      <c r="M88" s="3">
        <v>27121.758923956</v>
      </c>
      <c r="N88" s="3">
        <v>29048.221753247301</v>
      </c>
      <c r="O88" s="3">
        <v>31497.188326603999</v>
      </c>
      <c r="P88" s="3">
        <v>34122.6539405152</v>
      </c>
      <c r="Q88" s="3">
        <v>37772.769593692501</v>
      </c>
      <c r="R88" s="3">
        <v>42263.718168112697</v>
      </c>
      <c r="S88" s="3">
        <v>46481.335213279701</v>
      </c>
      <c r="T88" s="3">
        <v>44832.340754001103</v>
      </c>
      <c r="U88" s="3">
        <v>38375.726978541097</v>
      </c>
      <c r="V88" s="3">
        <v>36863.468156013201</v>
      </c>
      <c r="W88" s="3">
        <v>39215.731709607098</v>
      </c>
      <c r="X88" s="3">
        <v>40797.9366384901</v>
      </c>
      <c r="Y88" s="3">
        <v>41789.265894807599</v>
      </c>
      <c r="Z88" s="3">
        <v>42565.812351747802</v>
      </c>
      <c r="AA88" s="3">
        <v>43830.744405564998</v>
      </c>
      <c r="AB88" s="3">
        <v>44798.888447054102</v>
      </c>
      <c r="AC88" s="3">
        <v>46836.9411686678</v>
      </c>
      <c r="AD88" s="3">
        <v>48766.619430039304</v>
      </c>
      <c r="AE88" s="3">
        <v>50499.646732031302</v>
      </c>
      <c r="AF88" s="3">
        <v>51911.12</v>
      </c>
      <c r="AG88" s="3">
        <v>53184.02</v>
      </c>
      <c r="AH88" s="3">
        <v>54354.95</v>
      </c>
      <c r="AI88" s="3">
        <v>55457.1</v>
      </c>
      <c r="AJ88" s="3">
        <v>56521.18</v>
      </c>
      <c r="AK88" s="3">
        <v>57554.879999999997</v>
      </c>
      <c r="AL88" s="3">
        <v>58553.24</v>
      </c>
      <c r="AM88" s="3">
        <v>59514.12</v>
      </c>
      <c r="AN88" s="3">
        <v>60431.02</v>
      </c>
      <c r="AO88" s="3">
        <v>61298.2</v>
      </c>
      <c r="AP88" s="3">
        <v>62112.29</v>
      </c>
      <c r="AQ88" s="3">
        <v>62877.61</v>
      </c>
      <c r="AR88" s="3">
        <v>63600.23</v>
      </c>
      <c r="AS88" s="3">
        <v>64295.67</v>
      </c>
      <c r="AT88" s="3">
        <v>64977.08</v>
      </c>
      <c r="AU88" s="3">
        <v>65653.34</v>
      </c>
      <c r="AV88" s="3">
        <v>66330.2</v>
      </c>
      <c r="AW88" s="3">
        <v>67018.17</v>
      </c>
      <c r="AX88" s="3">
        <v>67720.800000000003</v>
      </c>
      <c r="AY88" s="3">
        <v>68437.5</v>
      </c>
      <c r="AZ88" s="3">
        <v>69163.509999999995</v>
      </c>
      <c r="BA88" s="3">
        <v>69891.53</v>
      </c>
      <c r="BB88" s="3">
        <v>70607.23</v>
      </c>
      <c r="BC88" s="3">
        <v>71302.95</v>
      </c>
      <c r="BD88" s="3">
        <v>71971.399999999994</v>
      </c>
      <c r="BE88" s="3">
        <v>72607.02</v>
      </c>
      <c r="BF88" s="3">
        <v>73206.2</v>
      </c>
      <c r="BG88" s="3">
        <v>73768.31</v>
      </c>
      <c r="BH88" s="3">
        <v>74296.66</v>
      </c>
      <c r="BI88" s="3">
        <v>74797.38</v>
      </c>
      <c r="BJ88" s="3">
        <v>75278.94</v>
      </c>
      <c r="BK88" s="3">
        <v>75751.17</v>
      </c>
      <c r="BL88" s="3">
        <v>76225.7</v>
      </c>
      <c r="BM88" s="3">
        <v>76715.649999999994</v>
      </c>
      <c r="BN88" s="3">
        <v>77234.100000000006</v>
      </c>
      <c r="BO88" s="3">
        <v>77790.58</v>
      </c>
      <c r="BP88" s="3">
        <v>78389.83</v>
      </c>
      <c r="BQ88" s="3">
        <v>79032.28</v>
      </c>
      <c r="BR88" s="3">
        <v>79714.09</v>
      </c>
      <c r="BS88" s="3">
        <v>80427.92</v>
      </c>
      <c r="BT88" s="3">
        <v>81162.91</v>
      </c>
    </row>
    <row r="89" spans="1:72" x14ac:dyDescent="0.2">
      <c r="A89" s="2" t="s">
        <v>224</v>
      </c>
      <c r="B89" s="3">
        <v>1078103.6072172001</v>
      </c>
      <c r="C89" s="3">
        <v>1123314.96495506</v>
      </c>
      <c r="D89" s="3">
        <v>1163409.94125309</v>
      </c>
      <c r="E89" s="3">
        <v>1186090.5397336399</v>
      </c>
      <c r="F89" s="3">
        <v>1244534.0555065901</v>
      </c>
      <c r="G89" s="3">
        <v>1166243.8729347601</v>
      </c>
      <c r="H89" s="3">
        <v>1242270.14693795</v>
      </c>
      <c r="I89" s="3">
        <v>1330271.26663576</v>
      </c>
      <c r="J89" s="3">
        <v>1399379.7958154399</v>
      </c>
      <c r="K89" s="3">
        <v>1437776.00439408</v>
      </c>
      <c r="L89" s="3">
        <v>1505228.1309295199</v>
      </c>
      <c r="M89" s="3">
        <v>1502489.7280647601</v>
      </c>
      <c r="N89" s="3">
        <v>1501757.5699819501</v>
      </c>
      <c r="O89" s="3">
        <v>1523781.59313303</v>
      </c>
      <c r="P89" s="3">
        <v>1579858.84486015</v>
      </c>
      <c r="Q89" s="3">
        <v>1619567.9056307101</v>
      </c>
      <c r="R89" s="3">
        <v>1692404.87614749</v>
      </c>
      <c r="S89" s="3">
        <v>1731028.3964219601</v>
      </c>
      <c r="T89" s="3">
        <v>1746944.01719509</v>
      </c>
      <c r="U89" s="3">
        <v>1658341.2867847199</v>
      </c>
      <c r="V89" s="3">
        <v>1743416.6325506601</v>
      </c>
      <c r="W89" s="3">
        <v>1807380.57372318</v>
      </c>
      <c r="X89" s="3">
        <v>1869263.5024905</v>
      </c>
      <c r="Y89" s="3">
        <v>1898963.57422931</v>
      </c>
      <c r="Z89" s="3">
        <v>1953059.71818054</v>
      </c>
      <c r="AA89" s="3">
        <v>2017177.88377384</v>
      </c>
      <c r="AB89" s="3">
        <v>2070977.04950464</v>
      </c>
      <c r="AC89" s="3">
        <v>2118123.6290063299</v>
      </c>
      <c r="AD89" s="3">
        <v>2170561.58215725</v>
      </c>
      <c r="AE89" s="3">
        <v>2232093.2670967202</v>
      </c>
      <c r="AF89" s="3">
        <v>2285064</v>
      </c>
      <c r="AG89" s="3">
        <v>2341103</v>
      </c>
      <c r="AH89" s="3">
        <v>2402369</v>
      </c>
      <c r="AI89" s="3">
        <v>2467553</v>
      </c>
      <c r="AJ89" s="3">
        <v>2535242</v>
      </c>
      <c r="AK89" s="3">
        <v>2605236</v>
      </c>
      <c r="AL89" s="3">
        <v>2677368</v>
      </c>
      <c r="AM89" s="3">
        <v>2751689</v>
      </c>
      <c r="AN89" s="3">
        <v>2828157</v>
      </c>
      <c r="AO89" s="3">
        <v>2906746</v>
      </c>
      <c r="AP89" s="3">
        <v>2987437</v>
      </c>
      <c r="AQ89" s="3">
        <v>3070222</v>
      </c>
      <c r="AR89" s="3">
        <v>3154934</v>
      </c>
      <c r="AS89" s="3">
        <v>3241556</v>
      </c>
      <c r="AT89" s="3">
        <v>3330064</v>
      </c>
      <c r="AU89" s="3">
        <v>3420428</v>
      </c>
      <c r="AV89" s="3">
        <v>3512604</v>
      </c>
      <c r="AW89" s="3">
        <v>3606537</v>
      </c>
      <c r="AX89" s="3">
        <v>3702138</v>
      </c>
      <c r="AY89" s="3">
        <v>3799299</v>
      </c>
      <c r="AZ89" s="3">
        <v>3897890</v>
      </c>
      <c r="BA89" s="3">
        <v>3997775</v>
      </c>
      <c r="BB89" s="3">
        <v>4098791</v>
      </c>
      <c r="BC89" s="3">
        <v>4200756</v>
      </c>
      <c r="BD89" s="3">
        <v>4303496</v>
      </c>
      <c r="BE89" s="3">
        <v>4406876</v>
      </c>
      <c r="BF89" s="3">
        <v>4510822</v>
      </c>
      <c r="BG89" s="3">
        <v>4615306</v>
      </c>
      <c r="BH89" s="3">
        <v>4720345</v>
      </c>
      <c r="BI89" s="3">
        <v>4825983</v>
      </c>
      <c r="BJ89" s="3">
        <v>4932279</v>
      </c>
      <c r="BK89" s="3">
        <v>5039276</v>
      </c>
      <c r="BL89" s="3">
        <v>5146681</v>
      </c>
      <c r="BM89" s="3">
        <v>5254418</v>
      </c>
      <c r="BN89" s="3">
        <v>5362423</v>
      </c>
      <c r="BO89" s="3">
        <v>5470684</v>
      </c>
      <c r="BP89" s="3">
        <v>5579247</v>
      </c>
      <c r="BQ89" s="3">
        <v>5688478</v>
      </c>
      <c r="BR89" s="3">
        <v>5798524</v>
      </c>
      <c r="BS89" s="3">
        <v>5909656</v>
      </c>
      <c r="BT89" s="3">
        <v>6022273</v>
      </c>
    </row>
    <row r="90" spans="1:72" x14ac:dyDescent="0.2">
      <c r="A90" s="2" t="s">
        <v>180</v>
      </c>
      <c r="B90" s="3">
        <v>470117.62972374097</v>
      </c>
      <c r="C90" s="3">
        <v>481640.97372760403</v>
      </c>
      <c r="D90" s="3">
        <v>489298.83962608001</v>
      </c>
      <c r="E90" s="3">
        <v>495482.299612834</v>
      </c>
      <c r="F90" s="3">
        <v>510387.37573845999</v>
      </c>
      <c r="G90" s="3">
        <v>526991.98474225402</v>
      </c>
      <c r="H90" s="3">
        <v>544329.88230856601</v>
      </c>
      <c r="I90" s="3">
        <v>568765.57480593503</v>
      </c>
      <c r="J90" s="3">
        <v>593965.75045783306</v>
      </c>
      <c r="K90" s="3">
        <v>623458.92921428301</v>
      </c>
      <c r="L90" s="3">
        <v>650402.35373140196</v>
      </c>
      <c r="M90" s="3">
        <v>664214.36785602896</v>
      </c>
      <c r="N90" s="3">
        <v>664902.46130536299</v>
      </c>
      <c r="O90" s="3">
        <v>667287.51512483996</v>
      </c>
      <c r="P90" s="3">
        <v>679328.93361561396</v>
      </c>
      <c r="Q90" s="3">
        <v>694018.50910191797</v>
      </c>
      <c r="R90" s="3">
        <v>719482.17474052904</v>
      </c>
      <c r="S90" s="3">
        <v>746080.52702313499</v>
      </c>
      <c r="T90" s="3">
        <v>758752.86096942099</v>
      </c>
      <c r="U90" s="3">
        <v>730173.77716971305</v>
      </c>
      <c r="V90" s="3">
        <v>739890.93009071099</v>
      </c>
      <c r="W90" s="3">
        <v>752204.75871285296</v>
      </c>
      <c r="X90" s="3">
        <v>744251.98883963004</v>
      </c>
      <c r="Y90" s="3">
        <v>743350.69109648105</v>
      </c>
      <c r="Z90" s="3">
        <v>753899.28099007998</v>
      </c>
      <c r="AA90" s="3">
        <v>770938.05390135397</v>
      </c>
      <c r="AB90" s="3">
        <v>787477.68565624603</v>
      </c>
      <c r="AC90" s="3">
        <v>813372.343034024</v>
      </c>
      <c r="AD90" s="3">
        <v>840207.73184265697</v>
      </c>
      <c r="AE90" s="3">
        <v>864958.71836469299</v>
      </c>
      <c r="AF90" s="3">
        <v>880130.9</v>
      </c>
      <c r="AG90" s="3">
        <v>893819.5</v>
      </c>
      <c r="AH90" s="3">
        <v>907921.6</v>
      </c>
      <c r="AI90" s="3">
        <v>922883.9</v>
      </c>
      <c r="AJ90" s="3">
        <v>938795.8</v>
      </c>
      <c r="AK90" s="3">
        <v>955576.7</v>
      </c>
      <c r="AL90" s="3">
        <v>973023.6</v>
      </c>
      <c r="AM90" s="3">
        <v>991000.7</v>
      </c>
      <c r="AN90" s="3">
        <v>1009437</v>
      </c>
      <c r="AO90" s="3">
        <v>1028319</v>
      </c>
      <c r="AP90" s="3">
        <v>1047679</v>
      </c>
      <c r="AQ90" s="3">
        <v>1067583</v>
      </c>
      <c r="AR90" s="3">
        <v>1088118</v>
      </c>
      <c r="AS90" s="3">
        <v>1109361</v>
      </c>
      <c r="AT90" s="3">
        <v>1131370</v>
      </c>
      <c r="AU90" s="3">
        <v>1154203</v>
      </c>
      <c r="AV90" s="3">
        <v>1177939</v>
      </c>
      <c r="AW90" s="3">
        <v>1202511</v>
      </c>
      <c r="AX90" s="3">
        <v>1227985</v>
      </c>
      <c r="AY90" s="3">
        <v>1254399</v>
      </c>
      <c r="AZ90" s="3">
        <v>1281758</v>
      </c>
      <c r="BA90" s="3">
        <v>1310053</v>
      </c>
      <c r="BB90" s="3">
        <v>1339426</v>
      </c>
      <c r="BC90" s="3">
        <v>1369845</v>
      </c>
      <c r="BD90" s="3">
        <v>1401269</v>
      </c>
      <c r="BE90" s="3">
        <v>1433664</v>
      </c>
      <c r="BF90" s="3">
        <v>1467028</v>
      </c>
      <c r="BG90" s="3">
        <v>1501378</v>
      </c>
      <c r="BH90" s="3">
        <v>1536721</v>
      </c>
      <c r="BI90" s="3">
        <v>1573032</v>
      </c>
      <c r="BJ90" s="3">
        <v>1610258</v>
      </c>
      <c r="BK90" s="3">
        <v>1648351</v>
      </c>
      <c r="BL90" s="3">
        <v>1687072</v>
      </c>
      <c r="BM90" s="3">
        <v>1726396</v>
      </c>
      <c r="BN90" s="3">
        <v>1766295</v>
      </c>
      <c r="BO90" s="3">
        <v>1806748</v>
      </c>
      <c r="BP90" s="3">
        <v>1847753</v>
      </c>
      <c r="BQ90" s="3">
        <v>1889581</v>
      </c>
      <c r="BR90" s="3">
        <v>1932299</v>
      </c>
      <c r="BS90" s="3">
        <v>1975986</v>
      </c>
      <c r="BT90" s="3">
        <v>2020737</v>
      </c>
    </row>
    <row r="91" spans="1:72" x14ac:dyDescent="0.2">
      <c r="A91" s="2" t="s">
        <v>178</v>
      </c>
      <c r="B91" s="3">
        <v>169006.80199675899</v>
      </c>
      <c r="C91" s="3">
        <v>174220.32463072601</v>
      </c>
      <c r="D91" s="3">
        <v>180447.55747803801</v>
      </c>
      <c r="E91" s="3">
        <v>185581.85146479099</v>
      </c>
      <c r="F91" s="3">
        <v>194963.85203562499</v>
      </c>
      <c r="G91" s="3">
        <v>203062.527009168</v>
      </c>
      <c r="H91" s="3">
        <v>213272.51156527299</v>
      </c>
      <c r="I91" s="3">
        <v>224543.20806035501</v>
      </c>
      <c r="J91" s="3">
        <v>230436.27252079599</v>
      </c>
      <c r="K91" s="3">
        <v>235075.56099204399</v>
      </c>
      <c r="L91" s="3">
        <v>242610.41357753199</v>
      </c>
      <c r="M91" s="3">
        <v>247669.64362693799</v>
      </c>
      <c r="N91" s="3">
        <v>251230.569722157</v>
      </c>
      <c r="O91" s="3">
        <v>253541.28957949599</v>
      </c>
      <c r="P91" s="3">
        <v>263579.23195423099</v>
      </c>
      <c r="Q91" s="3">
        <v>270497.310840511</v>
      </c>
      <c r="R91" s="3">
        <v>276976.01283592399</v>
      </c>
      <c r="S91" s="3">
        <v>285243.85435783502</v>
      </c>
      <c r="T91" s="3">
        <v>286615.23382086598</v>
      </c>
      <c r="U91" s="3">
        <v>281768.60229414498</v>
      </c>
      <c r="V91" s="3">
        <v>283717.28987241501</v>
      </c>
      <c r="W91" s="3">
        <v>286475.02192204201</v>
      </c>
      <c r="X91" s="3">
        <v>294271.75543029699</v>
      </c>
      <c r="Y91" s="3">
        <v>297345.21215167397</v>
      </c>
      <c r="Z91" s="3">
        <v>303218.04802133702</v>
      </c>
      <c r="AA91" s="3">
        <v>309191.630205856</v>
      </c>
      <c r="AB91" s="3">
        <v>312566.23511444998</v>
      </c>
      <c r="AC91" s="3">
        <v>318563.71480081801</v>
      </c>
      <c r="AD91" s="3">
        <v>324153.15052229899</v>
      </c>
      <c r="AE91" s="3">
        <v>329327.93724683399</v>
      </c>
      <c r="AF91" s="3">
        <v>335085.7</v>
      </c>
      <c r="AG91" s="3">
        <v>340908.7</v>
      </c>
      <c r="AH91" s="3">
        <v>346968.7</v>
      </c>
      <c r="AI91" s="3">
        <v>353301.1</v>
      </c>
      <c r="AJ91" s="3">
        <v>359901.4</v>
      </c>
      <c r="AK91" s="3">
        <v>366767.9</v>
      </c>
      <c r="AL91" s="3">
        <v>373870</v>
      </c>
      <c r="AM91" s="3">
        <v>381180.5</v>
      </c>
      <c r="AN91" s="3">
        <v>388679.4</v>
      </c>
      <c r="AO91" s="3">
        <v>396354.3</v>
      </c>
      <c r="AP91" s="3">
        <v>404200.7</v>
      </c>
      <c r="AQ91" s="3">
        <v>412220.6</v>
      </c>
      <c r="AR91" s="3">
        <v>420420.7</v>
      </c>
      <c r="AS91" s="3">
        <v>428812.79999999999</v>
      </c>
      <c r="AT91" s="3">
        <v>437409.4</v>
      </c>
      <c r="AU91" s="3">
        <v>446227.7</v>
      </c>
      <c r="AV91" s="3">
        <v>455288.4</v>
      </c>
      <c r="AW91" s="3">
        <v>464610.8</v>
      </c>
      <c r="AX91" s="3">
        <v>474215.8</v>
      </c>
      <c r="AY91" s="3">
        <v>484121.7</v>
      </c>
      <c r="AZ91" s="3">
        <v>494346</v>
      </c>
      <c r="BA91" s="3">
        <v>504905.4</v>
      </c>
      <c r="BB91" s="3">
        <v>515808.2</v>
      </c>
      <c r="BC91" s="3">
        <v>527055.30000000005</v>
      </c>
      <c r="BD91" s="3">
        <v>538641.80000000005</v>
      </c>
      <c r="BE91" s="3">
        <v>550563.4</v>
      </c>
      <c r="BF91" s="3">
        <v>562817.19999999995</v>
      </c>
      <c r="BG91" s="3">
        <v>575329</v>
      </c>
      <c r="BH91" s="3">
        <v>588084.4</v>
      </c>
      <c r="BI91" s="3">
        <v>601067.4</v>
      </c>
      <c r="BJ91" s="3">
        <v>614264.6</v>
      </c>
      <c r="BK91" s="3">
        <v>627666.19999999995</v>
      </c>
      <c r="BL91" s="3">
        <v>641341</v>
      </c>
      <c r="BM91" s="3">
        <v>655286.6</v>
      </c>
      <c r="BN91" s="3">
        <v>669503.30000000005</v>
      </c>
      <c r="BO91" s="3">
        <v>684001.3</v>
      </c>
      <c r="BP91" s="3">
        <v>698799.6</v>
      </c>
      <c r="BQ91" s="3">
        <v>713925.6</v>
      </c>
      <c r="BR91" s="3">
        <v>729407.6</v>
      </c>
      <c r="BS91" s="3">
        <v>745270.8</v>
      </c>
      <c r="BT91" s="3">
        <v>761539.3</v>
      </c>
    </row>
    <row r="92" spans="1:72" x14ac:dyDescent="0.2">
      <c r="A92" s="2" t="s">
        <v>172</v>
      </c>
      <c r="B92" s="3">
        <v>76306.952121843395</v>
      </c>
      <c r="C92" s="3">
        <v>74653.019840663794</v>
      </c>
      <c r="D92" s="3">
        <v>75268.005047001905</v>
      </c>
      <c r="E92" s="3">
        <v>78984.027388763207</v>
      </c>
      <c r="F92" s="3">
        <v>84257.783208477995</v>
      </c>
      <c r="G92" s="3">
        <v>87918.834805538601</v>
      </c>
      <c r="H92" s="3">
        <v>91208.833875870201</v>
      </c>
      <c r="I92" s="3">
        <v>93920.952992536506</v>
      </c>
      <c r="J92" s="3">
        <v>94658.248105833496</v>
      </c>
      <c r="K92" s="3">
        <v>98880.688433149102</v>
      </c>
      <c r="L92" s="3">
        <v>102916.915362791</v>
      </c>
      <c r="M92" s="3">
        <v>105183.084313074</v>
      </c>
      <c r="N92" s="3">
        <v>110529.67636951699</v>
      </c>
      <c r="O92" s="3">
        <v>115628.900074808</v>
      </c>
      <c r="P92" s="3">
        <v>120721.25243701</v>
      </c>
      <c r="Q92" s="3">
        <v>123808.546886258</v>
      </c>
      <c r="R92" s="3">
        <v>127216.73305769599</v>
      </c>
      <c r="S92" s="3">
        <v>132238.99772040601</v>
      </c>
      <c r="T92" s="3">
        <v>131680.35752738599</v>
      </c>
      <c r="U92" s="3">
        <v>132135.240439783</v>
      </c>
      <c r="V92" s="3">
        <v>134744.289410136</v>
      </c>
      <c r="W92" s="3">
        <v>137306.61324749299</v>
      </c>
      <c r="X92" s="3">
        <v>140824.74090833199</v>
      </c>
      <c r="Y92" s="3">
        <v>143914.78389481499</v>
      </c>
      <c r="Z92" s="3">
        <v>148482.16564512701</v>
      </c>
      <c r="AA92" s="3">
        <v>154658.81594654999</v>
      </c>
      <c r="AB92" s="3">
        <v>161062.907704171</v>
      </c>
      <c r="AC92" s="3">
        <v>165940.874162041</v>
      </c>
      <c r="AD92" s="3">
        <v>170964.45895371601</v>
      </c>
      <c r="AE92" s="3">
        <v>176177.21008833</v>
      </c>
      <c r="AF92" s="3">
        <v>181776.8</v>
      </c>
      <c r="AG92" s="3">
        <v>187397.4</v>
      </c>
      <c r="AH92" s="3">
        <v>192769.7</v>
      </c>
      <c r="AI92" s="3">
        <v>197903.2</v>
      </c>
      <c r="AJ92" s="3">
        <v>202946</v>
      </c>
      <c r="AK92" s="3">
        <v>208037.4</v>
      </c>
      <c r="AL92" s="3">
        <v>213202.9</v>
      </c>
      <c r="AM92" s="3">
        <v>218458.3</v>
      </c>
      <c r="AN92" s="3">
        <v>223813</v>
      </c>
      <c r="AO92" s="3">
        <v>229274.3</v>
      </c>
      <c r="AP92" s="3">
        <v>234848.9</v>
      </c>
      <c r="AQ92" s="3">
        <v>240543.5</v>
      </c>
      <c r="AR92" s="3">
        <v>246362.5</v>
      </c>
      <c r="AS92" s="3">
        <v>252310.6</v>
      </c>
      <c r="AT92" s="3">
        <v>258394.6</v>
      </c>
      <c r="AU92" s="3">
        <v>264624.90000000002</v>
      </c>
      <c r="AV92" s="3">
        <v>271015.3</v>
      </c>
      <c r="AW92" s="3">
        <v>277547.8</v>
      </c>
      <c r="AX92" s="3">
        <v>284234.90000000002</v>
      </c>
      <c r="AY92" s="3">
        <v>291091.3</v>
      </c>
      <c r="AZ92" s="3">
        <v>298131.8</v>
      </c>
      <c r="BA92" s="3">
        <v>305368.3</v>
      </c>
      <c r="BB92" s="3">
        <v>312838.09999999998</v>
      </c>
      <c r="BC92" s="3">
        <v>320539</v>
      </c>
      <c r="BD92" s="3">
        <v>328466</v>
      </c>
      <c r="BE92" s="3">
        <v>336616.2</v>
      </c>
      <c r="BF92" s="3">
        <v>344989.8</v>
      </c>
      <c r="BG92" s="3">
        <v>353545</v>
      </c>
      <c r="BH92" s="3">
        <v>362277.2</v>
      </c>
      <c r="BI92" s="3">
        <v>371184.5</v>
      </c>
      <c r="BJ92" s="3">
        <v>380269.1</v>
      </c>
      <c r="BK92" s="3">
        <v>389533.7</v>
      </c>
      <c r="BL92" s="3">
        <v>399016.6</v>
      </c>
      <c r="BM92" s="3">
        <v>408709.9</v>
      </c>
      <c r="BN92" s="3">
        <v>418607.7</v>
      </c>
      <c r="BO92" s="3">
        <v>428711.8</v>
      </c>
      <c r="BP92" s="3">
        <v>439032.2</v>
      </c>
      <c r="BQ92" s="3">
        <v>449529.5</v>
      </c>
      <c r="BR92" s="3">
        <v>460217</v>
      </c>
      <c r="BS92" s="3">
        <v>471116.2</v>
      </c>
      <c r="BT92" s="3">
        <v>482257</v>
      </c>
    </row>
    <row r="93" spans="1:72" x14ac:dyDescent="0.2">
      <c r="A93" s="2" t="s">
        <v>152</v>
      </c>
      <c r="B93" s="3">
        <v>378234.19535006199</v>
      </c>
      <c r="C93" s="3">
        <v>351698.87728853</v>
      </c>
      <c r="D93" s="3">
        <v>360544.02887770702</v>
      </c>
      <c r="E93" s="3">
        <v>374022.28350092901</v>
      </c>
      <c r="F93" s="3">
        <v>393818.54260385002</v>
      </c>
      <c r="G93" s="3">
        <v>421196.24303520902</v>
      </c>
      <c r="H93" s="3">
        <v>447782.28005450399</v>
      </c>
      <c r="I93" s="3">
        <v>479067.07874536898</v>
      </c>
      <c r="J93" s="3">
        <v>502616.922912282</v>
      </c>
      <c r="K93" s="3">
        <v>524984.82057594496</v>
      </c>
      <c r="L93" s="3">
        <v>548468.62949626101</v>
      </c>
      <c r="M93" s="3">
        <v>555477.45603329805</v>
      </c>
      <c r="N93" s="3">
        <v>563502.00465737097</v>
      </c>
      <c r="O93" s="3">
        <v>583576.68070790102</v>
      </c>
      <c r="P93" s="3">
        <v>613547.01610861695</v>
      </c>
      <c r="Q93" s="3">
        <v>634982.75011601194</v>
      </c>
      <c r="R93" s="3">
        <v>674222.58611975901</v>
      </c>
      <c r="S93" s="3">
        <v>721653.16854064097</v>
      </c>
      <c r="T93" s="3">
        <v>752321.19517025305</v>
      </c>
      <c r="U93" s="3">
        <v>773538.28377027705</v>
      </c>
      <c r="V93" s="3">
        <v>801439.83325717296</v>
      </c>
      <c r="W93" s="3">
        <v>841650.40385423403</v>
      </c>
      <c r="X93" s="3">
        <v>855183.12946601305</v>
      </c>
      <c r="Y93" s="3">
        <v>867086.63349169795</v>
      </c>
      <c r="Z93" s="3">
        <v>895553.95500278997</v>
      </c>
      <c r="AA93" s="3">
        <v>929984.14655973995</v>
      </c>
      <c r="AB93" s="3">
        <v>957601.34056882805</v>
      </c>
      <c r="AC93" s="3">
        <v>1002125.430718</v>
      </c>
      <c r="AD93" s="3">
        <v>1048300.59251764</v>
      </c>
      <c r="AE93" s="3">
        <v>1087835.3797744999</v>
      </c>
      <c r="AF93" s="3">
        <v>1113723</v>
      </c>
      <c r="AG93" s="3">
        <v>1137303</v>
      </c>
      <c r="AH93" s="3">
        <v>1161005</v>
      </c>
      <c r="AI93" s="3">
        <v>1185100</v>
      </c>
      <c r="AJ93" s="3">
        <v>1209565</v>
      </c>
      <c r="AK93" s="3">
        <v>1234318</v>
      </c>
      <c r="AL93" s="3">
        <v>1259101</v>
      </c>
      <c r="AM93" s="3">
        <v>1283637</v>
      </c>
      <c r="AN93" s="3">
        <v>1307807</v>
      </c>
      <c r="AO93" s="3">
        <v>1331521</v>
      </c>
      <c r="AP93" s="3">
        <v>1354704</v>
      </c>
      <c r="AQ93" s="3">
        <v>1377274</v>
      </c>
      <c r="AR93" s="3">
        <v>1399146</v>
      </c>
      <c r="AS93" s="3">
        <v>1420225</v>
      </c>
      <c r="AT93" s="3">
        <v>1440414</v>
      </c>
      <c r="AU93" s="3">
        <v>1459621</v>
      </c>
      <c r="AV93" s="3">
        <v>1477773</v>
      </c>
      <c r="AW93" s="3">
        <v>1494942</v>
      </c>
      <c r="AX93" s="3">
        <v>1511103</v>
      </c>
      <c r="AY93" s="3">
        <v>1526260</v>
      </c>
      <c r="AZ93" s="3">
        <v>1540444</v>
      </c>
      <c r="BA93" s="3">
        <v>1553712</v>
      </c>
      <c r="BB93" s="3">
        <v>1566013</v>
      </c>
      <c r="BC93" s="3">
        <v>1577448</v>
      </c>
      <c r="BD93" s="3">
        <v>1588123</v>
      </c>
      <c r="BE93" s="3">
        <v>1598151</v>
      </c>
      <c r="BF93" s="3">
        <v>1607655</v>
      </c>
      <c r="BG93" s="3">
        <v>1616769</v>
      </c>
      <c r="BH93" s="3">
        <v>1625620</v>
      </c>
      <c r="BI93" s="3">
        <v>1634321</v>
      </c>
      <c r="BJ93" s="3">
        <v>1642975</v>
      </c>
      <c r="BK93" s="3">
        <v>1651694</v>
      </c>
      <c r="BL93" s="3">
        <v>1660585</v>
      </c>
      <c r="BM93" s="3">
        <v>1669751</v>
      </c>
      <c r="BN93" s="3">
        <v>1679281</v>
      </c>
      <c r="BO93" s="3">
        <v>1689240</v>
      </c>
      <c r="BP93" s="3">
        <v>1699652</v>
      </c>
      <c r="BQ93" s="3">
        <v>1710445</v>
      </c>
      <c r="BR93" s="3">
        <v>1721466</v>
      </c>
      <c r="BS93" s="3">
        <v>1732501</v>
      </c>
      <c r="BT93" s="3">
        <v>1743319</v>
      </c>
    </row>
    <row r="94" spans="1:72" x14ac:dyDescent="0.2">
      <c r="A94" s="2" t="s">
        <v>144</v>
      </c>
      <c r="B94" s="3">
        <v>202042.84996794199</v>
      </c>
      <c r="C94" s="3">
        <v>210868.49881032799</v>
      </c>
      <c r="D94" s="3">
        <v>213165.861493907</v>
      </c>
      <c r="E94" s="3">
        <v>208810.292385857</v>
      </c>
      <c r="F94" s="3">
        <v>210824.97391918499</v>
      </c>
      <c r="G94" s="3">
        <v>219854.144587502</v>
      </c>
      <c r="H94" s="3">
        <v>227541.746890418</v>
      </c>
      <c r="I94" s="3">
        <v>237613.22336443199</v>
      </c>
      <c r="J94" s="3">
        <v>248999.10763671901</v>
      </c>
      <c r="K94" s="3">
        <v>258680.72425642199</v>
      </c>
      <c r="L94" s="3">
        <v>268478.24115240597</v>
      </c>
      <c r="M94" s="3">
        <v>273695.59288844297</v>
      </c>
      <c r="N94" s="3">
        <v>275799.75281318702</v>
      </c>
      <c r="O94" s="3">
        <v>273223.21724287601</v>
      </c>
      <c r="P94" s="3">
        <v>278172.882681911</v>
      </c>
      <c r="Q94" s="3">
        <v>280305.86909801699</v>
      </c>
      <c r="R94" s="3">
        <v>284659.17180030397</v>
      </c>
      <c r="S94" s="3">
        <v>291752.88202451903</v>
      </c>
      <c r="T94" s="3">
        <v>292334.266195526</v>
      </c>
      <c r="U94" s="3">
        <v>283628.245438196</v>
      </c>
      <c r="V94" s="3">
        <v>289013.47146304097</v>
      </c>
      <c r="W94" s="3">
        <v>283733.62045349402</v>
      </c>
      <c r="X94" s="3">
        <v>272304.10184754099</v>
      </c>
      <c r="Y94" s="3">
        <v>269226.64116323699</v>
      </c>
      <c r="Z94" s="3">
        <v>271631.338761914</v>
      </c>
      <c r="AA94" s="3">
        <v>276580.64503749099</v>
      </c>
      <c r="AB94" s="3">
        <v>281059.63079114503</v>
      </c>
      <c r="AC94" s="3">
        <v>288566.763925242</v>
      </c>
      <c r="AD94" s="3">
        <v>294778.43704499898</v>
      </c>
      <c r="AE94" s="3">
        <v>301275.07854746998</v>
      </c>
      <c r="AF94" s="3">
        <v>307469</v>
      </c>
      <c r="AG94" s="3">
        <v>313015</v>
      </c>
      <c r="AH94" s="3">
        <v>317958.8</v>
      </c>
      <c r="AI94" s="3">
        <v>322590.2</v>
      </c>
      <c r="AJ94" s="3">
        <v>327167</v>
      </c>
      <c r="AK94" s="3">
        <v>331797.90000000002</v>
      </c>
      <c r="AL94" s="3">
        <v>336490.7</v>
      </c>
      <c r="AM94" s="3">
        <v>341242.1</v>
      </c>
      <c r="AN94" s="3">
        <v>346052</v>
      </c>
      <c r="AO94" s="3">
        <v>350916.6</v>
      </c>
      <c r="AP94" s="3">
        <v>355822.8</v>
      </c>
      <c r="AQ94" s="3">
        <v>360757.1</v>
      </c>
      <c r="AR94" s="3">
        <v>365674.3</v>
      </c>
      <c r="AS94" s="3">
        <v>370569.6</v>
      </c>
      <c r="AT94" s="3">
        <v>375447.1</v>
      </c>
      <c r="AU94" s="3">
        <v>380311.2</v>
      </c>
      <c r="AV94" s="3">
        <v>385167.8</v>
      </c>
      <c r="AW94" s="3">
        <v>390017.5</v>
      </c>
      <c r="AX94" s="3">
        <v>394867.4</v>
      </c>
      <c r="AY94" s="3">
        <v>399737.7</v>
      </c>
      <c r="AZ94" s="3">
        <v>404650.6</v>
      </c>
      <c r="BA94" s="3">
        <v>409628.9</v>
      </c>
      <c r="BB94" s="3">
        <v>414690.4</v>
      </c>
      <c r="BC94" s="3">
        <v>419850.7</v>
      </c>
      <c r="BD94" s="3">
        <v>425129.4</v>
      </c>
      <c r="BE94" s="3">
        <v>430539</v>
      </c>
      <c r="BF94" s="3">
        <v>436088</v>
      </c>
      <c r="BG94" s="3">
        <v>441783.2</v>
      </c>
      <c r="BH94" s="3">
        <v>447634.4</v>
      </c>
      <c r="BI94" s="3">
        <v>453657.4</v>
      </c>
      <c r="BJ94" s="3">
        <v>459868.1</v>
      </c>
      <c r="BK94" s="3">
        <v>466287.4</v>
      </c>
      <c r="BL94" s="3">
        <v>472899.6</v>
      </c>
      <c r="BM94" s="3">
        <v>479731</v>
      </c>
      <c r="BN94" s="3">
        <v>486806</v>
      </c>
      <c r="BO94" s="3">
        <v>494137.1</v>
      </c>
      <c r="BP94" s="3">
        <v>501726.3</v>
      </c>
      <c r="BQ94" s="3">
        <v>509570.9</v>
      </c>
      <c r="BR94" s="3">
        <v>517662.9</v>
      </c>
      <c r="BS94" s="3">
        <v>525993.9</v>
      </c>
      <c r="BT94" s="3">
        <v>534555.4</v>
      </c>
    </row>
    <row r="95" spans="1:72" x14ac:dyDescent="0.2">
      <c r="A95" s="2" t="s">
        <v>128</v>
      </c>
      <c r="B95" s="3"/>
      <c r="C95" s="3"/>
      <c r="D95" s="3"/>
      <c r="E95" s="3"/>
      <c r="F95" s="3"/>
      <c r="G95" s="3">
        <v>1817875.9632880399</v>
      </c>
      <c r="H95" s="3">
        <v>1752291.2398999501</v>
      </c>
      <c r="I95" s="3">
        <v>1776492.92778894</v>
      </c>
      <c r="J95" s="3">
        <v>1681541.79471278</v>
      </c>
      <c r="K95" s="3">
        <v>1788338.1956078</v>
      </c>
      <c r="L95" s="3">
        <v>1967988.52064063</v>
      </c>
      <c r="M95" s="3">
        <v>2068181.1617080299</v>
      </c>
      <c r="N95" s="3">
        <v>2166291.1735219699</v>
      </c>
      <c r="O95" s="3">
        <v>2323414.5080248802</v>
      </c>
      <c r="P95" s="3">
        <v>2490141.5638314602</v>
      </c>
      <c r="Q95" s="3">
        <v>2648917.6390319299</v>
      </c>
      <c r="R95" s="3">
        <v>2864895.3416447202</v>
      </c>
      <c r="S95" s="3">
        <v>3109416.4642150602</v>
      </c>
      <c r="T95" s="3">
        <v>3272597.1905025602</v>
      </c>
      <c r="U95" s="3">
        <v>3016651.1283191401</v>
      </c>
      <c r="V95" s="3">
        <v>3152512.8187625101</v>
      </c>
      <c r="W95" s="3">
        <v>3282938.5055269301</v>
      </c>
      <c r="X95" s="3">
        <v>3402959.4975110502</v>
      </c>
      <c r="Y95" s="3">
        <v>3463714.39083387</v>
      </c>
      <c r="Z95" s="3">
        <v>3489297.4082314102</v>
      </c>
      <c r="AA95" s="3">
        <v>3390611.6766597801</v>
      </c>
      <c r="AB95" s="3">
        <v>3387110.8441113899</v>
      </c>
      <c r="AC95" s="3">
        <v>3439464.8849207</v>
      </c>
      <c r="AD95" s="3">
        <v>3500000.1914917198</v>
      </c>
      <c r="AE95" s="3">
        <v>3554137.3710422898</v>
      </c>
      <c r="AF95" s="3">
        <v>3582791</v>
      </c>
      <c r="AG95" s="3">
        <v>3595881</v>
      </c>
      <c r="AH95" s="3">
        <v>3600247</v>
      </c>
      <c r="AI95" s="3">
        <v>3601444</v>
      </c>
      <c r="AJ95" s="3">
        <v>3603991</v>
      </c>
      <c r="AK95" s="3">
        <v>3609290</v>
      </c>
      <c r="AL95" s="3">
        <v>3617527</v>
      </c>
      <c r="AM95" s="3">
        <v>3629144</v>
      </c>
      <c r="AN95" s="3">
        <v>3644320</v>
      </c>
      <c r="AO95" s="3">
        <v>3663035</v>
      </c>
      <c r="AP95" s="3">
        <v>3685111</v>
      </c>
      <c r="AQ95" s="3">
        <v>3710269</v>
      </c>
      <c r="AR95" s="3">
        <v>3738044</v>
      </c>
      <c r="AS95" s="3">
        <v>3768002</v>
      </c>
      <c r="AT95" s="3">
        <v>3799572</v>
      </c>
      <c r="AU95" s="3">
        <v>3832127</v>
      </c>
      <c r="AV95" s="3">
        <v>3865112</v>
      </c>
      <c r="AW95" s="3">
        <v>3898184</v>
      </c>
      <c r="AX95" s="3">
        <v>3931061</v>
      </c>
      <c r="AY95" s="3">
        <v>3963457</v>
      </c>
      <c r="AZ95" s="3">
        <v>3995085</v>
      </c>
      <c r="BA95" s="3">
        <v>4025743</v>
      </c>
      <c r="BB95" s="3">
        <v>4055664</v>
      </c>
      <c r="BC95" s="3">
        <v>4084980</v>
      </c>
      <c r="BD95" s="3">
        <v>4113820</v>
      </c>
      <c r="BE95" s="3">
        <v>4142324</v>
      </c>
      <c r="BF95" s="3">
        <v>4170743</v>
      </c>
      <c r="BG95" s="3">
        <v>4199438</v>
      </c>
      <c r="BH95" s="3">
        <v>4229062</v>
      </c>
      <c r="BI95" s="3">
        <v>4260266</v>
      </c>
      <c r="BJ95" s="3">
        <v>4293654</v>
      </c>
      <c r="BK95" s="3">
        <v>4329848</v>
      </c>
      <c r="BL95" s="3">
        <v>4369648</v>
      </c>
      <c r="BM95" s="3">
        <v>4413875</v>
      </c>
      <c r="BN95" s="3">
        <v>4463226</v>
      </c>
      <c r="BO95" s="3">
        <v>4518146</v>
      </c>
      <c r="BP95" s="3">
        <v>4578781</v>
      </c>
      <c r="BQ95" s="3">
        <v>4645030</v>
      </c>
      <c r="BR95" s="3">
        <v>4716432</v>
      </c>
      <c r="BS95" s="3">
        <v>4792187</v>
      </c>
      <c r="BT95" s="3">
        <v>4871356</v>
      </c>
    </row>
    <row r="96" spans="1:72" x14ac:dyDescent="0.2">
      <c r="A96" s="2" t="s">
        <v>122</v>
      </c>
      <c r="B96" s="3">
        <v>553389.03840465297</v>
      </c>
      <c r="C96" s="3">
        <v>603768.42164008203</v>
      </c>
      <c r="D96" s="3">
        <v>631714.16455977003</v>
      </c>
      <c r="E96" s="3">
        <v>631878.77318170504</v>
      </c>
      <c r="F96" s="3">
        <v>636084.29484904802</v>
      </c>
      <c r="G96" s="3">
        <v>637362.29789990105</v>
      </c>
      <c r="H96" s="3">
        <v>658929.456719624</v>
      </c>
      <c r="I96" s="3">
        <v>676013.31682248798</v>
      </c>
      <c r="J96" s="3">
        <v>695175.36077727797</v>
      </c>
      <c r="K96" s="3">
        <v>689971.89933945599</v>
      </c>
      <c r="L96" s="3">
        <v>723536.05459809303</v>
      </c>
      <c r="M96" s="3">
        <v>727498.09267882397</v>
      </c>
      <c r="N96" s="3">
        <v>728427.44552349602</v>
      </c>
      <c r="O96" s="3">
        <v>784219.48032045399</v>
      </c>
      <c r="P96" s="3">
        <v>856792.44963129901</v>
      </c>
      <c r="Q96" s="3">
        <v>918961.92541279201</v>
      </c>
      <c r="R96" s="3">
        <v>970210.07637509797</v>
      </c>
      <c r="S96" s="3">
        <v>1028347.78403462</v>
      </c>
      <c r="T96" s="3">
        <v>1115008.5079060399</v>
      </c>
      <c r="U96" s="3">
        <v>1135403.97340991</v>
      </c>
      <c r="V96" s="3">
        <v>1219815.0461148799</v>
      </c>
      <c r="W96" s="3">
        <v>1341758.9299824401</v>
      </c>
      <c r="X96" s="3">
        <v>1414367.65431761</v>
      </c>
      <c r="Y96" s="3">
        <v>1452544.3782267999</v>
      </c>
      <c r="Z96" s="3">
        <v>1505598.0980414799</v>
      </c>
      <c r="AA96" s="3">
        <v>1567423.88931778</v>
      </c>
      <c r="AB96" s="3">
        <v>1593610.2765305601</v>
      </c>
      <c r="AC96" s="3">
        <v>1581889.42911109</v>
      </c>
      <c r="AD96" s="3">
        <v>1607575.7400211501</v>
      </c>
      <c r="AE96" s="3">
        <v>1640774.2021061101</v>
      </c>
      <c r="AF96" s="3">
        <v>1686648</v>
      </c>
      <c r="AG96" s="3">
        <v>1730028</v>
      </c>
      <c r="AH96" s="3">
        <v>1767250</v>
      </c>
      <c r="AI96" s="3">
        <v>1799192</v>
      </c>
      <c r="AJ96" s="3">
        <v>1829051</v>
      </c>
      <c r="AK96" s="3">
        <v>1859603</v>
      </c>
      <c r="AL96" s="3">
        <v>1891361</v>
      </c>
      <c r="AM96" s="3">
        <v>1924746</v>
      </c>
      <c r="AN96" s="3">
        <v>1960026</v>
      </c>
      <c r="AO96" s="3">
        <v>1997268</v>
      </c>
      <c r="AP96" s="3">
        <v>2036354</v>
      </c>
      <c r="AQ96" s="3">
        <v>2077103</v>
      </c>
      <c r="AR96" s="3">
        <v>2119355</v>
      </c>
      <c r="AS96" s="3">
        <v>2163117</v>
      </c>
      <c r="AT96" s="3">
        <v>2208326</v>
      </c>
      <c r="AU96" s="3">
        <v>2254859</v>
      </c>
      <c r="AV96" s="3">
        <v>2302633</v>
      </c>
      <c r="AW96" s="3">
        <v>2351784</v>
      </c>
      <c r="AX96" s="3">
        <v>2402527</v>
      </c>
      <c r="AY96" s="3">
        <v>2455060</v>
      </c>
      <c r="AZ96" s="3">
        <v>2509517</v>
      </c>
      <c r="BA96" s="3">
        <v>2565983</v>
      </c>
      <c r="BB96" s="3">
        <v>2624379</v>
      </c>
      <c r="BC96" s="3">
        <v>2684782</v>
      </c>
      <c r="BD96" s="3">
        <v>2747194</v>
      </c>
      <c r="BE96" s="3">
        <v>2811527</v>
      </c>
      <c r="BF96" s="3">
        <v>2877633</v>
      </c>
      <c r="BG96" s="3">
        <v>2945394</v>
      </c>
      <c r="BH96" s="3">
        <v>3014584</v>
      </c>
      <c r="BI96" s="3">
        <v>3084855</v>
      </c>
      <c r="BJ96" s="3">
        <v>3155821</v>
      </c>
      <c r="BK96" s="3">
        <v>3227174</v>
      </c>
      <c r="BL96" s="3">
        <v>3298831</v>
      </c>
      <c r="BM96" s="3">
        <v>3370791</v>
      </c>
      <c r="BN96" s="3">
        <v>3443062</v>
      </c>
      <c r="BO96" s="3">
        <v>3515665</v>
      </c>
      <c r="BP96" s="3">
        <v>3588702</v>
      </c>
      <c r="BQ96" s="3">
        <v>3662195</v>
      </c>
      <c r="BR96" s="3">
        <v>3736503</v>
      </c>
      <c r="BS96" s="3">
        <v>3811932</v>
      </c>
      <c r="BT96" s="3">
        <v>3888646</v>
      </c>
    </row>
    <row r="97" spans="1:72" x14ac:dyDescent="0.2">
      <c r="A97" s="2" t="s">
        <v>90</v>
      </c>
      <c r="B97" s="3"/>
      <c r="C97" s="3"/>
      <c r="D97" s="3">
        <v>61286.146489806197</v>
      </c>
      <c r="E97" s="3">
        <v>62451.396719819197</v>
      </c>
      <c r="F97" s="3">
        <v>66326.837055294498</v>
      </c>
      <c r="G97" s="3">
        <v>70202.642711146997</v>
      </c>
      <c r="H97" s="3">
        <v>74946.338633315696</v>
      </c>
      <c r="I97" s="3">
        <v>79493.739956198304</v>
      </c>
      <c r="J97" s="3">
        <v>82682.880717946799</v>
      </c>
      <c r="K97" s="3">
        <v>82513.323398305394</v>
      </c>
      <c r="L97" s="3">
        <v>83511.877670081099</v>
      </c>
      <c r="M97" s="3">
        <v>86281.522511909396</v>
      </c>
      <c r="N97" s="3">
        <v>90183.856555273407</v>
      </c>
      <c r="O97" s="3">
        <v>95070.663559607696</v>
      </c>
      <c r="P97" s="3">
        <v>100070.274202146</v>
      </c>
      <c r="Q97" s="3">
        <v>106825.979219997</v>
      </c>
      <c r="R97" s="3">
        <v>115855.85930895001</v>
      </c>
      <c r="S97" s="3">
        <v>128367.80214246101</v>
      </c>
      <c r="T97" s="3">
        <v>135594.62572116099</v>
      </c>
      <c r="U97" s="3">
        <v>128241.949746896</v>
      </c>
      <c r="V97" s="3">
        <v>134707.54549985999</v>
      </c>
      <c r="W97" s="3">
        <v>138505.08526574899</v>
      </c>
      <c r="X97" s="3">
        <v>140800.320488192</v>
      </c>
      <c r="Y97" s="3">
        <v>142899.15544998899</v>
      </c>
      <c r="Z97" s="3">
        <v>146829.36094123099</v>
      </c>
      <c r="AA97" s="3">
        <v>152482.439074967</v>
      </c>
      <c r="AB97" s="3">
        <v>157552.01555406401</v>
      </c>
      <c r="AC97" s="3">
        <v>162909.046129294</v>
      </c>
      <c r="AD97" s="3">
        <v>169498.912261177</v>
      </c>
      <c r="AE97" s="3">
        <v>177169.348353621</v>
      </c>
      <c r="AF97" s="3">
        <v>183557.4</v>
      </c>
      <c r="AG97" s="3">
        <v>189550.8</v>
      </c>
      <c r="AH97" s="3">
        <v>195319.1</v>
      </c>
      <c r="AI97" s="3">
        <v>200986</v>
      </c>
      <c r="AJ97" s="3">
        <v>206681.7</v>
      </c>
      <c r="AK97" s="3">
        <v>212468</v>
      </c>
      <c r="AL97" s="3">
        <v>218325.5</v>
      </c>
      <c r="AM97" s="3">
        <v>224215.4</v>
      </c>
      <c r="AN97" s="3">
        <v>230123.2</v>
      </c>
      <c r="AO97" s="3">
        <v>236029.8</v>
      </c>
      <c r="AP97" s="3">
        <v>241908.2</v>
      </c>
      <c r="AQ97" s="3">
        <v>247726.2</v>
      </c>
      <c r="AR97" s="3">
        <v>253476.2</v>
      </c>
      <c r="AS97" s="3">
        <v>259128.4</v>
      </c>
      <c r="AT97" s="3">
        <v>264666.90000000002</v>
      </c>
      <c r="AU97" s="3">
        <v>270087.09999999998</v>
      </c>
      <c r="AV97" s="3">
        <v>275393.7</v>
      </c>
      <c r="AW97" s="3">
        <v>280566.90000000002</v>
      </c>
      <c r="AX97" s="3">
        <v>285616</v>
      </c>
      <c r="AY97" s="3">
        <v>290559.8</v>
      </c>
      <c r="AZ97" s="3">
        <v>295424.90000000002</v>
      </c>
      <c r="BA97" s="3">
        <v>300238.7</v>
      </c>
      <c r="BB97" s="3">
        <v>305016.8</v>
      </c>
      <c r="BC97" s="3">
        <v>309766.8</v>
      </c>
      <c r="BD97" s="3">
        <v>314492.3</v>
      </c>
      <c r="BE97" s="3">
        <v>319194.5</v>
      </c>
      <c r="BF97" s="3">
        <v>323873.3</v>
      </c>
      <c r="BG97" s="3">
        <v>328557.40000000002</v>
      </c>
      <c r="BH97" s="3">
        <v>333239.8</v>
      </c>
      <c r="BI97" s="3">
        <v>337916.2</v>
      </c>
      <c r="BJ97" s="3">
        <v>342590.8</v>
      </c>
      <c r="BK97" s="3">
        <v>347278.2</v>
      </c>
      <c r="BL97" s="3">
        <v>351971.1</v>
      </c>
      <c r="BM97" s="3">
        <v>356704.5</v>
      </c>
      <c r="BN97" s="3">
        <v>361514.7</v>
      </c>
      <c r="BO97" s="3">
        <v>366435.5</v>
      </c>
      <c r="BP97" s="3">
        <v>371480.5</v>
      </c>
      <c r="BQ97" s="3">
        <v>376642.3</v>
      </c>
      <c r="BR97" s="3">
        <v>381902.7</v>
      </c>
      <c r="BS97" s="3">
        <v>387237</v>
      </c>
      <c r="BT97" s="3">
        <v>392617.4</v>
      </c>
    </row>
    <row r="98" spans="1:72" x14ac:dyDescent="0.2">
      <c r="A98" s="2" t="s">
        <v>88</v>
      </c>
      <c r="B98" s="3">
        <v>36562.3508985109</v>
      </c>
      <c r="C98" s="3">
        <v>33308.262471813898</v>
      </c>
      <c r="D98" s="3">
        <v>31488.399318543401</v>
      </c>
      <c r="E98" s="3">
        <v>32383.746132320801</v>
      </c>
      <c r="F98" s="3">
        <v>34108.986175673999</v>
      </c>
      <c r="G98" s="3">
        <v>35509.896947175803</v>
      </c>
      <c r="H98" s="3">
        <v>36758.524757454798</v>
      </c>
      <c r="I98" s="3">
        <v>38638.495422562002</v>
      </c>
      <c r="J98" s="3">
        <v>39908.014030785002</v>
      </c>
      <c r="K98" s="3">
        <v>42012.903970146399</v>
      </c>
      <c r="L98" s="3">
        <v>43758.722386688998</v>
      </c>
      <c r="M98" s="3">
        <v>45049.327020994999</v>
      </c>
      <c r="N98" s="3">
        <v>46777.556772729702</v>
      </c>
      <c r="O98" s="3">
        <v>48107.013840232103</v>
      </c>
      <c r="P98" s="3">
        <v>50200.532674882103</v>
      </c>
      <c r="Q98" s="3">
        <v>52210.063729269299</v>
      </c>
      <c r="R98" s="3">
        <v>55163.064469807498</v>
      </c>
      <c r="S98" s="3">
        <v>58992.288959257399</v>
      </c>
      <c r="T98" s="3">
        <v>60939.111295598203</v>
      </c>
      <c r="U98" s="3">
        <v>56187.520253765397</v>
      </c>
      <c r="V98" s="3">
        <v>56882.984637742302</v>
      </c>
      <c r="W98" s="3">
        <v>57252.363948031598</v>
      </c>
      <c r="X98" s="3">
        <v>55723.965052653897</v>
      </c>
      <c r="Y98" s="3">
        <v>55093.139183189604</v>
      </c>
      <c r="Z98" s="3">
        <v>56734.471892618298</v>
      </c>
      <c r="AA98" s="3">
        <v>58016.048141052503</v>
      </c>
      <c r="AB98" s="3">
        <v>59842.599581539696</v>
      </c>
      <c r="AC98" s="3">
        <v>62835.213265076098</v>
      </c>
      <c r="AD98" s="3">
        <v>65947.5278020853</v>
      </c>
      <c r="AE98" s="3">
        <v>68548.737024905393</v>
      </c>
      <c r="AF98" s="3">
        <v>69257.929999999993</v>
      </c>
      <c r="AG98" s="3">
        <v>69639</v>
      </c>
      <c r="AH98" s="3">
        <v>70070.240000000005</v>
      </c>
      <c r="AI98" s="3">
        <v>70632.55</v>
      </c>
      <c r="AJ98" s="3">
        <v>71324.679999999993</v>
      </c>
      <c r="AK98" s="3">
        <v>72113.83</v>
      </c>
      <c r="AL98" s="3">
        <v>72964.37</v>
      </c>
      <c r="AM98" s="3">
        <v>73850.11</v>
      </c>
      <c r="AN98" s="3">
        <v>74763.62</v>
      </c>
      <c r="AO98" s="3">
        <v>75701.38</v>
      </c>
      <c r="AP98" s="3">
        <v>76659.5</v>
      </c>
      <c r="AQ98" s="3">
        <v>77633.16</v>
      </c>
      <c r="AR98" s="3">
        <v>78625.789999999994</v>
      </c>
      <c r="AS98" s="3">
        <v>79635.289999999994</v>
      </c>
      <c r="AT98" s="3">
        <v>80660.009999999995</v>
      </c>
      <c r="AU98" s="3">
        <v>81698.240000000005</v>
      </c>
      <c r="AV98" s="3">
        <v>82748.06</v>
      </c>
      <c r="AW98" s="3">
        <v>83808.91</v>
      </c>
      <c r="AX98" s="3">
        <v>84882.28</v>
      </c>
      <c r="AY98" s="3">
        <v>85969.74</v>
      </c>
      <c r="AZ98" s="3">
        <v>87074.03</v>
      </c>
      <c r="BA98" s="3">
        <v>88199.09</v>
      </c>
      <c r="BB98" s="3">
        <v>89349.75</v>
      </c>
      <c r="BC98" s="3">
        <v>90531.46</v>
      </c>
      <c r="BD98" s="3">
        <v>91749.440000000002</v>
      </c>
      <c r="BE98" s="3">
        <v>93008.54</v>
      </c>
      <c r="BF98" s="3">
        <v>94312.7</v>
      </c>
      <c r="BG98" s="3">
        <v>95666</v>
      </c>
      <c r="BH98" s="3">
        <v>97073.15</v>
      </c>
      <c r="BI98" s="3">
        <v>98540.4</v>
      </c>
      <c r="BJ98" s="3">
        <v>100075</v>
      </c>
      <c r="BK98" s="3">
        <v>101682.4</v>
      </c>
      <c r="BL98" s="3">
        <v>103367.1</v>
      </c>
      <c r="BM98" s="3">
        <v>105131.9</v>
      </c>
      <c r="BN98" s="3">
        <v>106977.9</v>
      </c>
      <c r="BO98" s="3">
        <v>108905.60000000001</v>
      </c>
      <c r="BP98" s="3">
        <v>110914.6</v>
      </c>
      <c r="BQ98" s="3">
        <v>112992.7</v>
      </c>
      <c r="BR98" s="3">
        <v>115137.4</v>
      </c>
      <c r="BS98" s="3">
        <v>117343.4</v>
      </c>
      <c r="BT98" s="3">
        <v>119604.1</v>
      </c>
    </row>
    <row r="99" spans="1:72" x14ac:dyDescent="0.2">
      <c r="A99" s="2" t="s">
        <v>86</v>
      </c>
      <c r="B99" s="3">
        <v>256500.13261253701</v>
      </c>
      <c r="C99" s="3">
        <v>253560.70557130699</v>
      </c>
      <c r="D99" s="3">
        <v>250622.969650254</v>
      </c>
      <c r="E99" s="3">
        <v>245446.06052772101</v>
      </c>
      <c r="F99" s="3">
        <v>255068.81882520899</v>
      </c>
      <c r="G99" s="3">
        <v>265889.56383214402</v>
      </c>
      <c r="H99" s="3">
        <v>269990.29014305503</v>
      </c>
      <c r="I99" s="3">
        <v>278403.25990873598</v>
      </c>
      <c r="J99" s="3">
        <v>289900.37142475101</v>
      </c>
      <c r="K99" s="3">
        <v>302288.72400868498</v>
      </c>
      <c r="L99" s="3">
        <v>317051.78638329502</v>
      </c>
      <c r="M99" s="3">
        <v>322488.15341790998</v>
      </c>
      <c r="N99" s="3">
        <v>329206.23905682401</v>
      </c>
      <c r="O99" s="3">
        <v>337504.649753729</v>
      </c>
      <c r="P99" s="3">
        <v>350351.34035261499</v>
      </c>
      <c r="Q99" s="3">
        <v>360204.742885374</v>
      </c>
      <c r="R99" s="3">
        <v>377995.58313456102</v>
      </c>
      <c r="S99" s="3">
        <v>391344.25814316398</v>
      </c>
      <c r="T99" s="3">
        <v>388527.89567259798</v>
      </c>
      <c r="U99" s="3">
        <v>368647.929385892</v>
      </c>
      <c r="V99" s="3">
        <v>389648.66183746199</v>
      </c>
      <c r="W99" s="3">
        <v>400295.83866381802</v>
      </c>
      <c r="X99" s="3">
        <v>400454.65456644603</v>
      </c>
      <c r="Y99" s="3">
        <v>405344.37339810102</v>
      </c>
      <c r="Z99" s="3">
        <v>416328.00390158303</v>
      </c>
      <c r="AA99" s="3">
        <v>434113.75715837302</v>
      </c>
      <c r="AB99" s="3">
        <v>447132.48984011897</v>
      </c>
      <c r="AC99" s="3">
        <v>459023.74152703799</v>
      </c>
      <c r="AD99" s="3">
        <v>472076.25192338403</v>
      </c>
      <c r="AE99" s="3">
        <v>482362.01316634403</v>
      </c>
      <c r="AF99" s="3">
        <v>492578.9</v>
      </c>
      <c r="AG99" s="3">
        <v>503455.2</v>
      </c>
      <c r="AH99" s="3">
        <v>514864.6</v>
      </c>
      <c r="AI99" s="3">
        <v>526698.6</v>
      </c>
      <c r="AJ99" s="3">
        <v>538920.69999999995</v>
      </c>
      <c r="AK99" s="3">
        <v>551504.5</v>
      </c>
      <c r="AL99" s="3">
        <v>564393.6</v>
      </c>
      <c r="AM99" s="3">
        <v>577608.69999999995</v>
      </c>
      <c r="AN99" s="3">
        <v>591119.80000000005</v>
      </c>
      <c r="AO99" s="3">
        <v>604911.5</v>
      </c>
      <c r="AP99" s="3">
        <v>618985.1</v>
      </c>
      <c r="AQ99" s="3">
        <v>633363.6</v>
      </c>
      <c r="AR99" s="3">
        <v>648007.69999999995</v>
      </c>
      <c r="AS99" s="3">
        <v>662958.9</v>
      </c>
      <c r="AT99" s="3">
        <v>678251.3</v>
      </c>
      <c r="AU99" s="3">
        <v>693898.3</v>
      </c>
      <c r="AV99" s="3">
        <v>709897.8</v>
      </c>
      <c r="AW99" s="3">
        <v>726330.7</v>
      </c>
      <c r="AX99" s="3">
        <v>743208</v>
      </c>
      <c r="AY99" s="3">
        <v>760547.3</v>
      </c>
      <c r="AZ99" s="3">
        <v>778369.1</v>
      </c>
      <c r="BA99" s="3">
        <v>796701.7</v>
      </c>
      <c r="BB99" s="3">
        <v>815469.4</v>
      </c>
      <c r="BC99" s="3">
        <v>834664</v>
      </c>
      <c r="BD99" s="3">
        <v>854258.6</v>
      </c>
      <c r="BE99" s="3">
        <v>874212.2</v>
      </c>
      <c r="BF99" s="3">
        <v>894490.1</v>
      </c>
      <c r="BG99" s="3">
        <v>915173.9</v>
      </c>
      <c r="BH99" s="3">
        <v>936240.8</v>
      </c>
      <c r="BI99" s="3">
        <v>957668.2</v>
      </c>
      <c r="BJ99" s="3">
        <v>979439.6</v>
      </c>
      <c r="BK99" s="3">
        <v>1001559</v>
      </c>
      <c r="BL99" s="3">
        <v>1023933</v>
      </c>
      <c r="BM99" s="3">
        <v>1046586</v>
      </c>
      <c r="BN99" s="3">
        <v>1069546</v>
      </c>
      <c r="BO99" s="3">
        <v>1092856</v>
      </c>
      <c r="BP99" s="3">
        <v>1116578</v>
      </c>
      <c r="BQ99" s="3">
        <v>1140792</v>
      </c>
      <c r="BR99" s="3">
        <v>1165561</v>
      </c>
      <c r="BS99" s="3">
        <v>1190917</v>
      </c>
      <c r="BT99" s="3">
        <v>1216856</v>
      </c>
    </row>
    <row r="100" spans="1:72" x14ac:dyDescent="0.2">
      <c r="A100" s="2" t="s">
        <v>44</v>
      </c>
      <c r="B100" s="3">
        <v>593231.50589673396</v>
      </c>
      <c r="C100" s="3">
        <v>598727.87727995298</v>
      </c>
      <c r="D100" s="3">
        <v>634557.467949991</v>
      </c>
      <c r="E100" s="3">
        <v>685588.71017600002</v>
      </c>
      <c r="F100" s="3">
        <v>648185.29950796301</v>
      </c>
      <c r="G100" s="3">
        <v>694797.72108897101</v>
      </c>
      <c r="H100" s="3">
        <v>743470.52082270104</v>
      </c>
      <c r="I100" s="3">
        <v>799444.92936759803</v>
      </c>
      <c r="J100" s="3">
        <v>824162.68160872394</v>
      </c>
      <c r="K100" s="3">
        <v>796339.96025276894</v>
      </c>
      <c r="L100" s="3">
        <v>848684.246326347</v>
      </c>
      <c r="M100" s="3">
        <v>797664.98009695602</v>
      </c>
      <c r="N100" s="3">
        <v>848467.32532870304</v>
      </c>
      <c r="O100" s="3">
        <v>898352.49315591005</v>
      </c>
      <c r="P100" s="3">
        <v>982520.30259515799</v>
      </c>
      <c r="Q100" s="3">
        <v>1070222.0836586</v>
      </c>
      <c r="R100" s="3">
        <v>1148334.9908056101</v>
      </c>
      <c r="S100" s="3">
        <v>1205906.47118963</v>
      </c>
      <c r="T100" s="3">
        <v>1217155.0190063</v>
      </c>
      <c r="U100" s="3">
        <v>1158141.62485121</v>
      </c>
      <c r="V100" s="3">
        <v>1260932.1027357599</v>
      </c>
      <c r="W100" s="3">
        <v>1395297.16005391</v>
      </c>
      <c r="X100" s="3">
        <v>1461434.1754924201</v>
      </c>
      <c r="Y100" s="3">
        <v>1591782.7217968199</v>
      </c>
      <c r="Z100" s="3">
        <v>1670882.88651147</v>
      </c>
      <c r="AA100" s="3">
        <v>1769808.32744923</v>
      </c>
      <c r="AB100" s="3">
        <v>1826791.7872786699</v>
      </c>
      <c r="AC100" s="3">
        <v>1961222.30305101</v>
      </c>
      <c r="AD100" s="3">
        <v>2061193.03532637</v>
      </c>
      <c r="AE100" s="3">
        <v>2163978.2871077498</v>
      </c>
      <c r="AF100" s="3">
        <v>2308404</v>
      </c>
      <c r="AG100" s="3">
        <v>2453322</v>
      </c>
      <c r="AH100" s="3">
        <v>2587412</v>
      </c>
      <c r="AI100" s="3">
        <v>2710000</v>
      </c>
      <c r="AJ100" s="3">
        <v>2824908</v>
      </c>
      <c r="AK100" s="3">
        <v>2936290</v>
      </c>
      <c r="AL100" s="3">
        <v>3045759</v>
      </c>
      <c r="AM100" s="3">
        <v>3154511</v>
      </c>
      <c r="AN100" s="3">
        <v>3263320</v>
      </c>
      <c r="AO100" s="3">
        <v>3372632</v>
      </c>
      <c r="AP100" s="3">
        <v>3482651</v>
      </c>
      <c r="AQ100" s="3">
        <v>3593485</v>
      </c>
      <c r="AR100" s="3">
        <v>3705207</v>
      </c>
      <c r="AS100" s="3">
        <v>3817957</v>
      </c>
      <c r="AT100" s="3">
        <v>3932029</v>
      </c>
      <c r="AU100" s="3">
        <v>4047934</v>
      </c>
      <c r="AV100" s="3">
        <v>4166401</v>
      </c>
      <c r="AW100" s="3">
        <v>4288016</v>
      </c>
      <c r="AX100" s="3">
        <v>4413314</v>
      </c>
      <c r="AY100" s="3">
        <v>4542750</v>
      </c>
      <c r="AZ100" s="3">
        <v>4676503</v>
      </c>
      <c r="BA100" s="3">
        <v>4814724</v>
      </c>
      <c r="BB100" s="3">
        <v>4957533</v>
      </c>
      <c r="BC100" s="3">
        <v>5104826</v>
      </c>
      <c r="BD100" s="3">
        <v>5256251</v>
      </c>
      <c r="BE100" s="3">
        <v>5411470</v>
      </c>
      <c r="BF100" s="3">
        <v>5569864</v>
      </c>
      <c r="BG100" s="3">
        <v>5730548</v>
      </c>
      <c r="BH100" s="3">
        <v>5892868</v>
      </c>
      <c r="BI100" s="3">
        <v>6056272</v>
      </c>
      <c r="BJ100" s="3">
        <v>6220140</v>
      </c>
      <c r="BK100" s="3">
        <v>6384002</v>
      </c>
      <c r="BL100" s="3">
        <v>6547556</v>
      </c>
      <c r="BM100" s="3">
        <v>6710670</v>
      </c>
      <c r="BN100" s="3">
        <v>6873379</v>
      </c>
      <c r="BO100" s="3">
        <v>7035890</v>
      </c>
      <c r="BP100" s="3">
        <v>7198565</v>
      </c>
      <c r="BQ100" s="3">
        <v>7361825</v>
      </c>
      <c r="BR100" s="3">
        <v>7526141</v>
      </c>
      <c r="BS100" s="3">
        <v>7692105</v>
      </c>
      <c r="BT100" s="3">
        <v>7860419</v>
      </c>
    </row>
    <row r="101" spans="1:72" x14ac:dyDescent="0.2">
      <c r="A101" s="2" t="s">
        <v>30</v>
      </c>
      <c r="B101" s="3">
        <v>9064025.6965269409</v>
      </c>
      <c r="C101" s="3">
        <v>9057310.4532931391</v>
      </c>
      <c r="D101" s="3">
        <v>9379333.6696449295</v>
      </c>
      <c r="E101" s="3">
        <v>9636876.8360459898</v>
      </c>
      <c r="F101" s="3">
        <v>10025979.355438299</v>
      </c>
      <c r="G101" s="3">
        <v>10298583.361466801</v>
      </c>
      <c r="H101" s="3">
        <v>10689505.509847499</v>
      </c>
      <c r="I101" s="3">
        <v>11169146.401152199</v>
      </c>
      <c r="J101" s="3">
        <v>11666163.7244737</v>
      </c>
      <c r="K101" s="3">
        <v>12212747.022798499</v>
      </c>
      <c r="L101" s="3">
        <v>12712513.4004004</v>
      </c>
      <c r="M101" s="3">
        <v>12836585.730375599</v>
      </c>
      <c r="N101" s="3">
        <v>13065863.537680199</v>
      </c>
      <c r="O101" s="3">
        <v>13432593.0468321</v>
      </c>
      <c r="P101" s="3">
        <v>13941116.214973999</v>
      </c>
      <c r="Q101" s="3">
        <v>14407476.4210016</v>
      </c>
      <c r="R101" s="3">
        <v>14791669.914893299</v>
      </c>
      <c r="S101" s="3">
        <v>15054750.664493101</v>
      </c>
      <c r="T101" s="3">
        <v>15010847.2757091</v>
      </c>
      <c r="U101" s="3">
        <v>14594217.5223433</v>
      </c>
      <c r="V101" s="3">
        <v>14963731.258690201</v>
      </c>
      <c r="W101" s="3">
        <v>15203368.375013901</v>
      </c>
      <c r="X101" s="3">
        <v>15541495.4723907</v>
      </c>
      <c r="Y101" s="3">
        <v>15802178.643814299</v>
      </c>
      <c r="Z101" s="3">
        <v>16208167.451801199</v>
      </c>
      <c r="AA101" s="3">
        <v>16671978.001079099</v>
      </c>
      <c r="AB101" s="3">
        <v>16919603.417713501</v>
      </c>
      <c r="AC101" s="3">
        <v>17304243.025623702</v>
      </c>
      <c r="AD101" s="3">
        <v>17798638.6604435</v>
      </c>
      <c r="AE101" s="3">
        <v>18292645.569375802</v>
      </c>
      <c r="AF101" s="3">
        <v>18587190</v>
      </c>
      <c r="AG101" s="3">
        <v>18849540</v>
      </c>
      <c r="AH101" s="3">
        <v>19124900</v>
      </c>
      <c r="AI101" s="3">
        <v>19422190</v>
      </c>
      <c r="AJ101" s="3">
        <v>19740540</v>
      </c>
      <c r="AK101" s="3">
        <v>20075600</v>
      </c>
      <c r="AL101" s="3">
        <v>20424180</v>
      </c>
      <c r="AM101" s="3">
        <v>20784020</v>
      </c>
      <c r="AN101" s="3">
        <v>21153450</v>
      </c>
      <c r="AO101" s="3">
        <v>21531180</v>
      </c>
      <c r="AP101" s="3">
        <v>21916430</v>
      </c>
      <c r="AQ101" s="3">
        <v>22309050</v>
      </c>
      <c r="AR101" s="3">
        <v>22709530</v>
      </c>
      <c r="AS101" s="3">
        <v>23118740</v>
      </c>
      <c r="AT101" s="3">
        <v>23537610</v>
      </c>
      <c r="AU101" s="3">
        <v>23967030</v>
      </c>
      <c r="AV101" s="3">
        <v>24407860</v>
      </c>
      <c r="AW101" s="3">
        <v>24861010</v>
      </c>
      <c r="AX101" s="3">
        <v>25327180</v>
      </c>
      <c r="AY101" s="3">
        <v>25806800</v>
      </c>
      <c r="AZ101" s="3">
        <v>26300140</v>
      </c>
      <c r="BA101" s="3">
        <v>26807420</v>
      </c>
      <c r="BB101" s="3">
        <v>27328940</v>
      </c>
      <c r="BC101" s="3">
        <v>27864750</v>
      </c>
      <c r="BD101" s="3">
        <v>28414590</v>
      </c>
      <c r="BE101" s="3">
        <v>28978050</v>
      </c>
      <c r="BF101" s="3">
        <v>29554850</v>
      </c>
      <c r="BG101" s="3">
        <v>30144870</v>
      </c>
      <c r="BH101" s="3">
        <v>30747840</v>
      </c>
      <c r="BI101" s="3">
        <v>31363330</v>
      </c>
      <c r="BJ101" s="3">
        <v>31990910</v>
      </c>
      <c r="BK101" s="3">
        <v>32630430</v>
      </c>
      <c r="BL101" s="3">
        <v>33282110</v>
      </c>
      <c r="BM101" s="3">
        <v>33946130</v>
      </c>
      <c r="BN101" s="3">
        <v>34622620</v>
      </c>
      <c r="BO101" s="3">
        <v>35311770</v>
      </c>
      <c r="BP101" s="3">
        <v>36014100</v>
      </c>
      <c r="BQ101" s="3">
        <v>36730540</v>
      </c>
      <c r="BR101" s="3">
        <v>37462060</v>
      </c>
      <c r="BS101" s="3">
        <v>38209630</v>
      </c>
      <c r="BT101" s="3">
        <v>38974320</v>
      </c>
    </row>
    <row r="102" spans="1:72" x14ac:dyDescent="0.2">
      <c r="A102" s="2" t="s">
        <v>6</v>
      </c>
      <c r="B102" s="3">
        <v>356773.457155757</v>
      </c>
      <c r="C102" s="3">
        <v>353140.58786053001</v>
      </c>
      <c r="D102" s="3">
        <v>345593.85201315797</v>
      </c>
      <c r="E102" s="3">
        <v>349856.91983580298</v>
      </c>
      <c r="F102" s="3">
        <v>361171.66511043999</v>
      </c>
      <c r="G102" s="3">
        <v>372424.58410257398</v>
      </c>
      <c r="H102" s="3">
        <v>388463.77986352902</v>
      </c>
      <c r="I102" s="3">
        <v>398745.72072320501</v>
      </c>
      <c r="J102" s="3">
        <v>400808.70632183802</v>
      </c>
      <c r="K102" s="3">
        <v>410260.263316155</v>
      </c>
      <c r="L102" s="3">
        <v>427304.768749098</v>
      </c>
      <c r="M102" s="3">
        <v>438993.521225137</v>
      </c>
      <c r="N102" s="3">
        <v>455095.051519659</v>
      </c>
      <c r="O102" s="3">
        <v>468516.142220154</v>
      </c>
      <c r="P102" s="3">
        <v>489854.91006785101</v>
      </c>
      <c r="Q102" s="3">
        <v>515705.127486051</v>
      </c>
      <c r="R102" s="3">
        <v>544603.58338562201</v>
      </c>
      <c r="S102" s="3">
        <v>573796.86862210801</v>
      </c>
      <c r="T102" s="3">
        <v>592107.02303753397</v>
      </c>
      <c r="U102" s="3">
        <v>582999.81980089296</v>
      </c>
      <c r="V102" s="3">
        <v>600721.71459917596</v>
      </c>
      <c r="W102" s="3">
        <v>620451.54894862999</v>
      </c>
      <c r="X102" s="3">
        <v>634183.41697775002</v>
      </c>
      <c r="Y102" s="3">
        <v>649944.15685985901</v>
      </c>
      <c r="Z102" s="3">
        <v>661948.50902574905</v>
      </c>
      <c r="AA102" s="3">
        <v>670418.44271385099</v>
      </c>
      <c r="AB102" s="3">
        <v>674208.62064708699</v>
      </c>
      <c r="AC102" s="3">
        <v>683108.640073027</v>
      </c>
      <c r="AD102" s="3">
        <v>696355.90316284203</v>
      </c>
      <c r="AE102" s="3">
        <v>711930.08756800601</v>
      </c>
      <c r="AF102" s="3">
        <v>739611.8</v>
      </c>
      <c r="AG102" s="3">
        <v>767194</v>
      </c>
      <c r="AH102" s="3">
        <v>792142</v>
      </c>
      <c r="AI102" s="3">
        <v>815009.3</v>
      </c>
      <c r="AJ102" s="3">
        <v>836963.3</v>
      </c>
      <c r="AK102" s="3">
        <v>858864.9</v>
      </c>
      <c r="AL102" s="3">
        <v>881062.6</v>
      </c>
      <c r="AM102" s="3">
        <v>903868.2</v>
      </c>
      <c r="AN102" s="3">
        <v>927461.7</v>
      </c>
      <c r="AO102" s="3">
        <v>951947.3</v>
      </c>
      <c r="AP102" s="3">
        <v>977380.1</v>
      </c>
      <c r="AQ102" s="3">
        <v>1003794</v>
      </c>
      <c r="AR102" s="3">
        <v>1031170</v>
      </c>
      <c r="AS102" s="3">
        <v>1059538</v>
      </c>
      <c r="AT102" s="3">
        <v>1088897</v>
      </c>
      <c r="AU102" s="3">
        <v>1119225</v>
      </c>
      <c r="AV102" s="3">
        <v>1150491</v>
      </c>
      <c r="AW102" s="3">
        <v>1182687</v>
      </c>
      <c r="AX102" s="3">
        <v>1215795</v>
      </c>
      <c r="AY102" s="3">
        <v>1249775</v>
      </c>
      <c r="AZ102" s="3">
        <v>1284570</v>
      </c>
      <c r="BA102" s="3">
        <v>1320127</v>
      </c>
      <c r="BB102" s="3">
        <v>1356438</v>
      </c>
      <c r="BC102" s="3">
        <v>1393502</v>
      </c>
      <c r="BD102" s="3">
        <v>1431300</v>
      </c>
      <c r="BE102" s="3">
        <v>1469802</v>
      </c>
      <c r="BF102" s="3">
        <v>1508986</v>
      </c>
      <c r="BG102" s="3">
        <v>1548880</v>
      </c>
      <c r="BH102" s="3">
        <v>1589519</v>
      </c>
      <c r="BI102" s="3">
        <v>1630924</v>
      </c>
      <c r="BJ102" s="3">
        <v>1673097</v>
      </c>
      <c r="BK102" s="3">
        <v>1716044</v>
      </c>
      <c r="BL102" s="3">
        <v>1759819</v>
      </c>
      <c r="BM102" s="3">
        <v>1804483</v>
      </c>
      <c r="BN102" s="3">
        <v>1850077</v>
      </c>
      <c r="BO102" s="3">
        <v>1896620</v>
      </c>
      <c r="BP102" s="3">
        <v>1944136</v>
      </c>
      <c r="BQ102" s="3">
        <v>1992581</v>
      </c>
      <c r="BR102" s="3">
        <v>2042032</v>
      </c>
      <c r="BS102" s="3">
        <v>2092555</v>
      </c>
      <c r="BT102" s="3">
        <v>2144193</v>
      </c>
    </row>
    <row r="103" spans="1:72" x14ac:dyDescent="0.2">
      <c r="A103" s="2" t="s">
        <v>637</v>
      </c>
      <c r="B103" s="3">
        <v>34427151.069890238</v>
      </c>
      <c r="C103" s="3">
        <v>35325646.960344642</v>
      </c>
      <c r="D103" s="3">
        <v>36365865.077876672</v>
      </c>
      <c r="E103" s="3">
        <v>37793833.088485412</v>
      </c>
      <c r="F103" s="3">
        <v>39345750.997405246</v>
      </c>
      <c r="G103" s="3">
        <v>42618016.972549669</v>
      </c>
      <c r="H103" s="3">
        <v>44320779.701064147</v>
      </c>
      <c r="I103" s="3">
        <v>46226330.265560158</v>
      </c>
      <c r="J103" s="3">
        <v>47394623.193419494</v>
      </c>
      <c r="K103" s="3">
        <v>49067967.037866376</v>
      </c>
      <c r="L103" s="3">
        <v>51413225.857026435</v>
      </c>
      <c r="M103" s="3">
        <v>52562035.929870546</v>
      </c>
      <c r="N103" s="3">
        <v>53947784.851230979</v>
      </c>
      <c r="O103" s="3">
        <v>55844316.807612203</v>
      </c>
      <c r="P103" s="3">
        <v>58466169.465352751</v>
      </c>
      <c r="Q103" s="3">
        <v>61123503.423494846</v>
      </c>
      <c r="R103" s="3">
        <v>64222776.107347853</v>
      </c>
      <c r="S103" s="3">
        <v>67555185.95312947</v>
      </c>
      <c r="T103" s="3">
        <v>69348869.96589683</v>
      </c>
      <c r="U103" s="3">
        <v>68811977.431713164</v>
      </c>
      <c r="V103" s="3">
        <v>72432063.375919595</v>
      </c>
      <c r="W103" s="3">
        <v>75484720.015086889</v>
      </c>
      <c r="X103" s="3">
        <v>77873093.871856183</v>
      </c>
      <c r="Y103" s="3">
        <v>80438567.503373623</v>
      </c>
      <c r="Z103" s="3">
        <v>83280724.931020409</v>
      </c>
      <c r="AA103" s="3">
        <v>86183559.89351885</v>
      </c>
      <c r="AB103" s="3">
        <v>88882790.996330515</v>
      </c>
      <c r="AC103" s="3">
        <v>92222857.316033363</v>
      </c>
      <c r="AD103" s="3">
        <v>95823188.95973295</v>
      </c>
      <c r="AE103" s="3">
        <v>99585286.499813884</v>
      </c>
      <c r="AF103" s="3">
        <v>103037101.15000002</v>
      </c>
      <c r="AG103" s="3">
        <v>106369406.95</v>
      </c>
      <c r="AH103" s="3">
        <v>109667954.76999998</v>
      </c>
      <c r="AI103" s="3">
        <v>112969816.73999999</v>
      </c>
      <c r="AJ103" s="3">
        <v>116310075.96000002</v>
      </c>
      <c r="AK103" s="3">
        <v>119707642.39000002</v>
      </c>
      <c r="AL103" s="3">
        <v>123158632.50999999</v>
      </c>
      <c r="AM103" s="3">
        <v>126660469.74000002</v>
      </c>
      <c r="AN103" s="3">
        <v>130211493.91000001</v>
      </c>
      <c r="AO103" s="3">
        <v>133809414.22999997</v>
      </c>
      <c r="AP103" s="3">
        <v>137451318.19000003</v>
      </c>
      <c r="AQ103" s="3">
        <v>141134664.00999999</v>
      </c>
      <c r="AR103" s="3">
        <v>144854944.33000004</v>
      </c>
      <c r="AS103" s="3">
        <v>148609937.29999995</v>
      </c>
      <c r="AT103" s="3">
        <v>152396580.90999997</v>
      </c>
      <c r="AU103" s="3">
        <v>156212095.58000004</v>
      </c>
      <c r="AV103" s="3">
        <v>160055276.94</v>
      </c>
      <c r="AW103" s="3">
        <v>163927695.81999999</v>
      </c>
      <c r="AX103" s="3">
        <v>167831562.31000003</v>
      </c>
      <c r="AY103" s="3">
        <v>171768781.60000002</v>
      </c>
      <c r="AZ103" s="3">
        <v>175741252.40000001</v>
      </c>
      <c r="BA103" s="3">
        <v>179751803.07000002</v>
      </c>
      <c r="BB103" s="3">
        <v>183803463.44999999</v>
      </c>
      <c r="BC103" s="3">
        <v>187900493.88999999</v>
      </c>
      <c r="BD103" s="3">
        <v>192045986.05000001</v>
      </c>
      <c r="BE103" s="3">
        <v>196242062.66</v>
      </c>
      <c r="BF103" s="3">
        <v>200491512.08000001</v>
      </c>
      <c r="BG103" s="3">
        <v>204800796.93000001</v>
      </c>
      <c r="BH103" s="3">
        <v>209175491.70000005</v>
      </c>
      <c r="BI103" s="3">
        <v>213620146.30999994</v>
      </c>
      <c r="BJ103" s="3">
        <v>218138098.01999998</v>
      </c>
      <c r="BK103" s="3">
        <v>222732661.91999993</v>
      </c>
      <c r="BL103" s="3">
        <v>227400496.57000002</v>
      </c>
      <c r="BM103" s="3">
        <v>232143666.89000002</v>
      </c>
      <c r="BN103" s="3">
        <v>236962358.75</v>
      </c>
      <c r="BO103" s="3">
        <v>241856541.78000003</v>
      </c>
      <c r="BP103" s="3">
        <v>246828184.94</v>
      </c>
      <c r="BQ103" s="3">
        <v>251890537.28000003</v>
      </c>
      <c r="BR103" s="3">
        <v>257049601.92999998</v>
      </c>
      <c r="BS103" s="3">
        <v>262310289.66</v>
      </c>
      <c r="BT103" s="3">
        <v>267676754.88999999</v>
      </c>
    </row>
  </sheetData>
  <mergeCells count="2">
    <mergeCell ref="BV1:BY1"/>
    <mergeCell ref="BZ1:C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M16" workbookViewId="0">
      <selection activeCell="F49" sqref="A49:XFD49"/>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84" x14ac:dyDescent="0.2">
      <c r="A1" t="s">
        <v>635</v>
      </c>
      <c r="B1" t="s">
        <v>634</v>
      </c>
      <c r="C1" t="s">
        <v>633</v>
      </c>
      <c r="D1" t="s">
        <v>632</v>
      </c>
      <c r="E1" t="s">
        <v>631</v>
      </c>
      <c r="F1" t="s">
        <v>630</v>
      </c>
      <c r="G1" s="6" t="s">
        <v>629</v>
      </c>
      <c r="H1" s="5" t="s">
        <v>641</v>
      </c>
      <c r="J1" s="27" t="s">
        <v>640</v>
      </c>
      <c r="M1" s="26">
        <v>1990</v>
      </c>
      <c r="N1" s="26">
        <v>1991</v>
      </c>
      <c r="O1" s="26">
        <v>1992</v>
      </c>
      <c r="P1" s="26">
        <v>1993</v>
      </c>
      <c r="Q1" s="26">
        <v>1994</v>
      </c>
      <c r="R1" s="26">
        <v>1995</v>
      </c>
      <c r="S1" s="26">
        <v>1996</v>
      </c>
      <c r="T1" s="26">
        <v>1997</v>
      </c>
      <c r="U1" s="26">
        <v>1998</v>
      </c>
      <c r="V1" s="26">
        <v>1999</v>
      </c>
      <c r="W1" s="26">
        <v>2000</v>
      </c>
      <c r="X1" s="26">
        <v>2001</v>
      </c>
      <c r="Y1" s="26">
        <v>2002</v>
      </c>
      <c r="Z1" s="26">
        <v>2003</v>
      </c>
      <c r="AA1" s="26">
        <v>2004</v>
      </c>
      <c r="AB1" s="26">
        <v>2005</v>
      </c>
      <c r="AC1" s="26">
        <v>2006</v>
      </c>
      <c r="AD1" s="26">
        <v>2007</v>
      </c>
      <c r="AE1" s="26">
        <v>2008</v>
      </c>
      <c r="AF1" s="26">
        <v>2009</v>
      </c>
      <c r="AG1" s="26">
        <v>2010</v>
      </c>
      <c r="AH1" s="26">
        <v>2011</v>
      </c>
      <c r="AI1" s="26">
        <v>2012</v>
      </c>
      <c r="AJ1" s="26">
        <v>2013</v>
      </c>
      <c r="AK1" s="26">
        <v>2014</v>
      </c>
      <c r="AL1" s="26">
        <v>2015</v>
      </c>
      <c r="AM1" s="26">
        <v>2016</v>
      </c>
      <c r="AN1" s="26">
        <v>2017</v>
      </c>
      <c r="AO1" s="26">
        <v>2018</v>
      </c>
      <c r="AP1" s="26">
        <v>2019</v>
      </c>
      <c r="AQ1" s="26">
        <v>2020</v>
      </c>
      <c r="AR1" s="26">
        <v>2021</v>
      </c>
      <c r="AS1" s="26">
        <v>2022</v>
      </c>
      <c r="AT1" s="26">
        <v>2023</v>
      </c>
      <c r="AU1" s="26">
        <v>2024</v>
      </c>
      <c r="AV1" s="26">
        <v>2025</v>
      </c>
      <c r="AW1" s="26">
        <v>2026</v>
      </c>
      <c r="AX1" s="26">
        <v>2027</v>
      </c>
      <c r="AY1" s="26">
        <v>2028</v>
      </c>
      <c r="AZ1" s="26">
        <v>2029</v>
      </c>
      <c r="BA1" s="26">
        <v>2030</v>
      </c>
      <c r="BB1" s="26">
        <v>2031</v>
      </c>
      <c r="BC1" s="26">
        <v>2032</v>
      </c>
      <c r="BD1" s="26">
        <v>2033</v>
      </c>
      <c r="BE1" s="26">
        <v>2034</v>
      </c>
      <c r="BF1" s="26">
        <v>2035</v>
      </c>
      <c r="BG1" s="26">
        <v>2036</v>
      </c>
      <c r="BH1" s="26">
        <v>2037</v>
      </c>
      <c r="BI1" s="26">
        <v>2038</v>
      </c>
      <c r="BJ1" s="26">
        <v>2039</v>
      </c>
      <c r="BK1" s="26">
        <v>2040</v>
      </c>
      <c r="BL1" s="26">
        <v>2041</v>
      </c>
      <c r="BM1" s="26">
        <v>2042</v>
      </c>
      <c r="BN1" s="26">
        <v>2043</v>
      </c>
      <c r="BO1" s="26">
        <v>2044</v>
      </c>
      <c r="BP1" s="26">
        <v>2045</v>
      </c>
      <c r="BQ1" s="26">
        <v>2046</v>
      </c>
      <c r="BR1" s="26">
        <v>2047</v>
      </c>
      <c r="BS1" s="26">
        <v>2048</v>
      </c>
      <c r="BT1" s="26">
        <v>2049</v>
      </c>
      <c r="BU1" s="26">
        <v>2050</v>
      </c>
      <c r="BV1" s="26">
        <v>2051</v>
      </c>
      <c r="BW1" s="26">
        <v>2052</v>
      </c>
      <c r="BX1" s="26">
        <v>2053</v>
      </c>
      <c r="BY1" s="26">
        <v>2054</v>
      </c>
      <c r="BZ1" s="26">
        <v>2055</v>
      </c>
      <c r="CA1" s="26">
        <v>2056</v>
      </c>
      <c r="CB1" s="26">
        <v>2057</v>
      </c>
      <c r="CC1" s="26">
        <v>2058</v>
      </c>
      <c r="CD1" s="26">
        <v>2059</v>
      </c>
      <c r="CE1" s="26">
        <v>2060</v>
      </c>
    </row>
    <row r="2" spans="1:84" x14ac:dyDescent="0.2">
      <c r="A2" t="s">
        <v>506</v>
      </c>
      <c r="B2" t="s">
        <v>626</v>
      </c>
      <c r="C2" t="s">
        <v>625</v>
      </c>
      <c r="D2" t="s">
        <v>624</v>
      </c>
      <c r="E2" t="s">
        <v>623</v>
      </c>
      <c r="F2">
        <v>1990</v>
      </c>
      <c r="G2" s="6">
        <v>479404.85630510899</v>
      </c>
      <c r="H2" s="5">
        <f>IF(A2=A1, G2/G1-1, 0)</f>
        <v>0</v>
      </c>
      <c r="J2" s="28" t="s">
        <v>760</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row>
    <row r="3" spans="1:84" x14ac:dyDescent="0.2">
      <c r="A3" t="s">
        <v>506</v>
      </c>
      <c r="B3" t="s">
        <v>626</v>
      </c>
      <c r="C3" t="s">
        <v>625</v>
      </c>
      <c r="D3" t="s">
        <v>624</v>
      </c>
      <c r="E3" t="s">
        <v>623</v>
      </c>
      <c r="F3">
        <v>1991</v>
      </c>
      <c r="G3" s="6">
        <v>473158.07133552001</v>
      </c>
      <c r="H3" s="5">
        <f t="shared" ref="H3:H66" si="0">IF(A3=A2, G3/G2-1, 0)</f>
        <v>-1.3030291386145865E-2</v>
      </c>
      <c r="J3"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row>
    <row r="4" spans="1:84" x14ac:dyDescent="0.2">
      <c r="A4" t="s">
        <v>506</v>
      </c>
      <c r="B4" t="s">
        <v>626</v>
      </c>
      <c r="C4" t="s">
        <v>625</v>
      </c>
      <c r="D4" t="s">
        <v>624</v>
      </c>
      <c r="E4" t="s">
        <v>623</v>
      </c>
      <c r="F4">
        <v>1992</v>
      </c>
      <c r="G4" s="6">
        <v>487416.29133017297</v>
      </c>
      <c r="H4" s="5">
        <f t="shared" si="0"/>
        <v>3.0134157818354934E-2</v>
      </c>
      <c r="J4" s="4" t="s">
        <v>818</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row>
    <row r="5" spans="1:84" ht="16" customHeight="1" x14ac:dyDescent="0.2">
      <c r="A5" t="s">
        <v>506</v>
      </c>
      <c r="B5" t="s">
        <v>626</v>
      </c>
      <c r="C5" t="s">
        <v>625</v>
      </c>
      <c r="D5" t="s">
        <v>624</v>
      </c>
      <c r="E5" t="s">
        <v>623</v>
      </c>
      <c r="F5">
        <v>1993</v>
      </c>
      <c r="G5" s="6">
        <v>507344.51362689497</v>
      </c>
      <c r="H5" s="5">
        <f t="shared" si="0"/>
        <v>4.0885425151336863E-2</v>
      </c>
      <c r="J5" s="74" t="s">
        <v>819</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row>
    <row r="6" spans="1:84" x14ac:dyDescent="0.2">
      <c r="A6" t="s">
        <v>506</v>
      </c>
      <c r="B6" t="s">
        <v>626</v>
      </c>
      <c r="C6" t="s">
        <v>625</v>
      </c>
      <c r="D6" t="s">
        <v>624</v>
      </c>
      <c r="E6" t="s">
        <v>623</v>
      </c>
      <c r="F6">
        <v>1994</v>
      </c>
      <c r="G6" s="6">
        <v>531372.46647006297</v>
      </c>
      <c r="H6" s="5">
        <f t="shared" si="0"/>
        <v>4.7360229977451374E-2</v>
      </c>
      <c r="J6" s="74"/>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row>
    <row r="7" spans="1:84" x14ac:dyDescent="0.2">
      <c r="A7" t="s">
        <v>506</v>
      </c>
      <c r="B7" t="s">
        <v>626</v>
      </c>
      <c r="C7" t="s">
        <v>625</v>
      </c>
      <c r="D7" t="s">
        <v>624</v>
      </c>
      <c r="E7" t="s">
        <v>623</v>
      </c>
      <c r="F7">
        <v>1995</v>
      </c>
      <c r="G7" s="6">
        <v>547754.87285258598</v>
      </c>
      <c r="H7" s="5">
        <f t="shared" si="0"/>
        <v>3.0830363664403393E-2</v>
      </c>
      <c r="J7" s="74"/>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row>
    <row r="8" spans="1:84" x14ac:dyDescent="0.2">
      <c r="A8" t="s">
        <v>506</v>
      </c>
      <c r="B8" t="s">
        <v>626</v>
      </c>
      <c r="C8" t="s">
        <v>625</v>
      </c>
      <c r="D8" t="s">
        <v>624</v>
      </c>
      <c r="E8" t="s">
        <v>623</v>
      </c>
      <c r="F8">
        <v>1996</v>
      </c>
      <c r="G8" s="6">
        <v>569890.49577665504</v>
      </c>
      <c r="H8" s="5">
        <f t="shared" si="0"/>
        <v>4.041154907265665E-2</v>
      </c>
      <c r="J8" s="74"/>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row>
    <row r="9" spans="1:84" x14ac:dyDescent="0.2">
      <c r="A9" t="s">
        <v>506</v>
      </c>
      <c r="B9" t="s">
        <v>626</v>
      </c>
      <c r="C9" t="s">
        <v>625</v>
      </c>
      <c r="D9" t="s">
        <v>624</v>
      </c>
      <c r="E9" t="s">
        <v>623</v>
      </c>
      <c r="F9">
        <v>1997</v>
      </c>
      <c r="G9" s="6">
        <v>593560.81795703201</v>
      </c>
      <c r="H9" s="5">
        <f t="shared" si="0"/>
        <v>4.1534860391238437E-2</v>
      </c>
      <c r="J9" s="74"/>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row>
    <row r="10" spans="1:84" x14ac:dyDescent="0.2">
      <c r="A10" t="s">
        <v>506</v>
      </c>
      <c r="B10" t="s">
        <v>626</v>
      </c>
      <c r="C10" t="s">
        <v>625</v>
      </c>
      <c r="D10" t="s">
        <v>624</v>
      </c>
      <c r="E10" t="s">
        <v>623</v>
      </c>
      <c r="F10">
        <v>1998</v>
      </c>
      <c r="G10" s="6">
        <v>623216.84837092995</v>
      </c>
      <c r="H10" s="5">
        <f t="shared" si="0"/>
        <v>4.9962917896047454E-2</v>
      </c>
      <c r="J10" s="74"/>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row>
    <row r="11" spans="1:84" x14ac:dyDescent="0.2">
      <c r="A11" t="s">
        <v>506</v>
      </c>
      <c r="B11" t="s">
        <v>626</v>
      </c>
      <c r="C11" t="s">
        <v>625</v>
      </c>
      <c r="D11" t="s">
        <v>624</v>
      </c>
      <c r="E11" t="s">
        <v>623</v>
      </c>
      <c r="F11">
        <v>1999</v>
      </c>
      <c r="G11" s="6">
        <v>648818.88430893701</v>
      </c>
      <c r="H11" s="5">
        <f t="shared" si="0"/>
        <v>4.1080461808646662E-2</v>
      </c>
      <c r="J11" s="74"/>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row>
    <row r="12" spans="1:84" x14ac:dyDescent="0.2">
      <c r="A12" t="s">
        <v>506</v>
      </c>
      <c r="B12" t="s">
        <v>626</v>
      </c>
      <c r="C12" t="s">
        <v>625</v>
      </c>
      <c r="D12" t="s">
        <v>624</v>
      </c>
      <c r="E12" t="s">
        <v>623</v>
      </c>
      <c r="F12">
        <v>2000</v>
      </c>
      <c r="G12" s="6">
        <v>670950.69589379395</v>
      </c>
      <c r="H12" s="5">
        <f t="shared" si="0"/>
        <v>3.4110923895857015E-2</v>
      </c>
      <c r="J12" s="74"/>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row>
    <row r="13" spans="1:84" x14ac:dyDescent="0.2">
      <c r="A13" t="s">
        <v>506</v>
      </c>
      <c r="B13" t="s">
        <v>626</v>
      </c>
      <c r="C13" t="s">
        <v>625</v>
      </c>
      <c r="D13" t="s">
        <v>624</v>
      </c>
      <c r="E13" t="s">
        <v>623</v>
      </c>
      <c r="F13">
        <v>2001</v>
      </c>
      <c r="G13" s="6">
        <v>688481.58582573803</v>
      </c>
      <c r="H13" s="5">
        <f t="shared" si="0"/>
        <v>2.6128432445532646E-2</v>
      </c>
      <c r="J13" s="74"/>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row>
    <row r="14" spans="1:84" x14ac:dyDescent="0.2">
      <c r="A14" t="s">
        <v>506</v>
      </c>
      <c r="B14" t="s">
        <v>626</v>
      </c>
      <c r="C14" t="s">
        <v>625</v>
      </c>
      <c r="D14" t="s">
        <v>624</v>
      </c>
      <c r="E14" t="s">
        <v>623</v>
      </c>
      <c r="F14">
        <v>2002</v>
      </c>
      <c r="G14" s="6">
        <v>716750.92398942099</v>
      </c>
      <c r="H14" s="5">
        <f t="shared" si="0"/>
        <v>4.1060412864605267E-2</v>
      </c>
      <c r="J14" s="74"/>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row>
    <row r="15" spans="1:84" x14ac:dyDescent="0.2">
      <c r="A15" t="s">
        <v>506</v>
      </c>
      <c r="B15" t="s">
        <v>626</v>
      </c>
      <c r="C15" t="s">
        <v>625</v>
      </c>
      <c r="D15" t="s">
        <v>624</v>
      </c>
      <c r="E15" t="s">
        <v>623</v>
      </c>
      <c r="F15">
        <v>2003</v>
      </c>
      <c r="G15" s="6">
        <v>736344.38365863101</v>
      </c>
      <c r="H15" s="5">
        <f t="shared" si="0"/>
        <v>2.7336497259261572E-2</v>
      </c>
      <c r="J15" s="74"/>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row>
    <row r="16" spans="1:84" x14ac:dyDescent="0.2">
      <c r="A16" t="s">
        <v>506</v>
      </c>
      <c r="B16" t="s">
        <v>626</v>
      </c>
      <c r="C16" t="s">
        <v>625</v>
      </c>
      <c r="D16" t="s">
        <v>624</v>
      </c>
      <c r="E16" t="s">
        <v>623</v>
      </c>
      <c r="F16">
        <v>2004</v>
      </c>
      <c r="G16" s="6">
        <v>766231.000094897</v>
      </c>
      <c r="H16" s="5">
        <f t="shared" si="0"/>
        <v>4.0587824256593352E-2</v>
      </c>
      <c r="J16" s="74"/>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row>
    <row r="17" spans="1:84" x14ac:dyDescent="0.2">
      <c r="A17" t="s">
        <v>506</v>
      </c>
      <c r="B17" t="s">
        <v>626</v>
      </c>
      <c r="C17" t="s">
        <v>625</v>
      </c>
      <c r="D17" t="s">
        <v>624</v>
      </c>
      <c r="E17" t="s">
        <v>623</v>
      </c>
      <c r="F17">
        <v>2005</v>
      </c>
      <c r="G17" s="6">
        <v>789153.66456638603</v>
      </c>
      <c r="H17" s="5">
        <f t="shared" si="0"/>
        <v>2.9916127732563691E-2</v>
      </c>
      <c r="J17" s="74"/>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row>
    <row r="18" spans="1:84" x14ac:dyDescent="0.2">
      <c r="A18" t="s">
        <v>506</v>
      </c>
      <c r="B18" t="s">
        <v>626</v>
      </c>
      <c r="C18" t="s">
        <v>625</v>
      </c>
      <c r="D18" t="s">
        <v>624</v>
      </c>
      <c r="E18" t="s">
        <v>623</v>
      </c>
      <c r="F18">
        <v>2006</v>
      </c>
      <c r="G18" s="6">
        <v>811130.48168992705</v>
      </c>
      <c r="H18" s="5">
        <f t="shared" si="0"/>
        <v>2.7848590344716317E-2</v>
      </c>
      <c r="J18" s="74"/>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row>
    <row r="19" spans="1:84" x14ac:dyDescent="0.2">
      <c r="A19" t="s">
        <v>506</v>
      </c>
      <c r="B19" t="s">
        <v>626</v>
      </c>
      <c r="C19" t="s">
        <v>625</v>
      </c>
      <c r="D19" t="s">
        <v>624</v>
      </c>
      <c r="E19" t="s">
        <v>623</v>
      </c>
      <c r="F19">
        <v>2007</v>
      </c>
      <c r="G19" s="6">
        <v>846688.37087466696</v>
      </c>
      <c r="H19" s="5">
        <f t="shared" si="0"/>
        <v>4.3837446609894082E-2</v>
      </c>
      <c r="J19" s="74"/>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row>
    <row r="20" spans="1:84" x14ac:dyDescent="0.2">
      <c r="A20" t="s">
        <v>506</v>
      </c>
      <c r="B20" t="s">
        <v>626</v>
      </c>
      <c r="C20" t="s">
        <v>625</v>
      </c>
      <c r="D20" t="s">
        <v>624</v>
      </c>
      <c r="E20" t="s">
        <v>623</v>
      </c>
      <c r="F20">
        <v>2008</v>
      </c>
      <c r="G20" s="6">
        <v>868132.23573163396</v>
      </c>
      <c r="H20" s="5">
        <f t="shared" si="0"/>
        <v>2.5326750188873648E-2</v>
      </c>
      <c r="J20" s="74"/>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row>
    <row r="21" spans="1:84" x14ac:dyDescent="0.2">
      <c r="A21" t="s">
        <v>506</v>
      </c>
      <c r="B21" t="s">
        <v>626</v>
      </c>
      <c r="C21" t="s">
        <v>625</v>
      </c>
      <c r="D21" t="s">
        <v>624</v>
      </c>
      <c r="E21" t="s">
        <v>623</v>
      </c>
      <c r="F21">
        <v>2009</v>
      </c>
      <c r="G21" s="6">
        <v>884388.86792013794</v>
      </c>
      <c r="H21" s="5">
        <f t="shared" si="0"/>
        <v>1.8725986110633697E-2</v>
      </c>
      <c r="J21" s="74"/>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row>
    <row r="22" spans="1:84" x14ac:dyDescent="0.2">
      <c r="A22" t="s">
        <v>506</v>
      </c>
      <c r="B22" t="s">
        <v>626</v>
      </c>
      <c r="C22" t="s">
        <v>625</v>
      </c>
      <c r="D22" t="s">
        <v>624</v>
      </c>
      <c r="E22" t="s">
        <v>623</v>
      </c>
      <c r="F22">
        <v>2010</v>
      </c>
      <c r="G22" s="6">
        <v>906201.16223433195</v>
      </c>
      <c r="H22" s="5">
        <f t="shared" si="0"/>
        <v>2.466369162412807E-2</v>
      </c>
      <c r="J22" s="74"/>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row>
    <row r="23" spans="1:84" x14ac:dyDescent="0.2">
      <c r="A23" t="s">
        <v>506</v>
      </c>
      <c r="B23" t="s">
        <v>626</v>
      </c>
      <c r="C23" t="s">
        <v>625</v>
      </c>
      <c r="D23" t="s">
        <v>624</v>
      </c>
      <c r="E23" t="s">
        <v>623</v>
      </c>
      <c r="F23">
        <v>2011</v>
      </c>
      <c r="G23" s="6">
        <v>930393.00266364496</v>
      </c>
      <c r="H23" s="5">
        <f t="shared" si="0"/>
        <v>2.6695883251424579E-2</v>
      </c>
      <c r="J23" s="74"/>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row>
    <row r="24" spans="1:84" x14ac:dyDescent="0.2">
      <c r="A24" t="s">
        <v>506</v>
      </c>
      <c r="B24" t="s">
        <v>626</v>
      </c>
      <c r="C24" t="s">
        <v>625</v>
      </c>
      <c r="D24" t="s">
        <v>624</v>
      </c>
      <c r="E24" t="s">
        <v>623</v>
      </c>
      <c r="F24">
        <v>2012</v>
      </c>
      <c r="G24" s="6">
        <v>966938.66392767301</v>
      </c>
      <c r="H24" s="5">
        <f t="shared" si="0"/>
        <v>3.9279810960960226E-2</v>
      </c>
      <c r="J24" s="74"/>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row>
    <row r="25" spans="1:84" x14ac:dyDescent="0.2">
      <c r="A25" t="s">
        <v>506</v>
      </c>
      <c r="B25" t="s">
        <v>626</v>
      </c>
      <c r="C25" t="s">
        <v>625</v>
      </c>
      <c r="D25" t="s">
        <v>624</v>
      </c>
      <c r="E25" t="s">
        <v>623</v>
      </c>
      <c r="F25">
        <v>2013</v>
      </c>
      <c r="G25" s="6">
        <v>988423.18306957604</v>
      </c>
      <c r="H25" s="5">
        <f t="shared" si="0"/>
        <v>2.2219112693905085E-2</v>
      </c>
      <c r="J25" s="74"/>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row>
    <row r="26" spans="1:84" x14ac:dyDescent="0.2">
      <c r="A26" t="s">
        <v>506</v>
      </c>
      <c r="B26" t="s">
        <v>626</v>
      </c>
      <c r="C26" t="s">
        <v>625</v>
      </c>
      <c r="D26" t="s">
        <v>624</v>
      </c>
      <c r="E26" t="s">
        <v>623</v>
      </c>
      <c r="F26">
        <v>2014</v>
      </c>
      <c r="G26" s="6">
        <v>1013564.68218605</v>
      </c>
      <c r="H26" s="5">
        <f t="shared" si="0"/>
        <v>2.5435966645780628E-2</v>
      </c>
      <c r="J26" s="74"/>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row>
    <row r="27" spans="1:84" x14ac:dyDescent="0.2">
      <c r="A27" t="s">
        <v>506</v>
      </c>
      <c r="B27" t="s">
        <v>626</v>
      </c>
      <c r="C27" t="s">
        <v>625</v>
      </c>
      <c r="D27" t="s">
        <v>624</v>
      </c>
      <c r="E27" t="s">
        <v>623</v>
      </c>
      <c r="F27">
        <v>2015</v>
      </c>
      <c r="G27" s="6">
        <v>1038999.0191987</v>
      </c>
      <c r="H27" s="5">
        <f t="shared" si="0"/>
        <v>2.5093945615580537E-2</v>
      </c>
      <c r="J27" s="74"/>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row>
    <row r="28" spans="1:84" x14ac:dyDescent="0.2">
      <c r="A28" t="s">
        <v>506</v>
      </c>
      <c r="B28" t="s">
        <v>626</v>
      </c>
      <c r="C28" t="s">
        <v>625</v>
      </c>
      <c r="D28" t="s">
        <v>624</v>
      </c>
      <c r="E28" t="s">
        <v>623</v>
      </c>
      <c r="F28">
        <v>2016</v>
      </c>
      <c r="G28" s="6">
        <v>1066059.5276087599</v>
      </c>
      <c r="H28" s="5">
        <f t="shared" si="0"/>
        <v>2.6044787251993329E-2</v>
      </c>
      <c r="J28" s="74"/>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row>
    <row r="29" spans="1:84" x14ac:dyDescent="0.2">
      <c r="A29" t="s">
        <v>506</v>
      </c>
      <c r="B29" t="s">
        <v>626</v>
      </c>
      <c r="C29" t="s">
        <v>625</v>
      </c>
      <c r="D29" t="s">
        <v>624</v>
      </c>
      <c r="E29" t="s">
        <v>623</v>
      </c>
      <c r="F29">
        <v>2017</v>
      </c>
      <c r="G29" s="6">
        <v>1090330.13571513</v>
      </c>
      <c r="H29" s="5">
        <f t="shared" si="0"/>
        <v>2.2766653716618013E-2</v>
      </c>
      <c r="J29" s="74"/>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row>
    <row r="30" spans="1:84" x14ac:dyDescent="0.2">
      <c r="A30" t="s">
        <v>506</v>
      </c>
      <c r="B30" t="s">
        <v>626</v>
      </c>
      <c r="C30" t="s">
        <v>625</v>
      </c>
      <c r="D30" t="s">
        <v>624</v>
      </c>
      <c r="E30" t="s">
        <v>623</v>
      </c>
      <c r="F30">
        <v>2018</v>
      </c>
      <c r="G30" s="6">
        <v>1122223.51935461</v>
      </c>
      <c r="H30" s="5">
        <f t="shared" si="0"/>
        <v>2.9251125502975928E-2</v>
      </c>
      <c r="J30" s="74"/>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row>
    <row r="31" spans="1:84" x14ac:dyDescent="0.2">
      <c r="A31" t="s">
        <v>506</v>
      </c>
      <c r="B31" t="s">
        <v>626</v>
      </c>
      <c r="C31" t="s">
        <v>625</v>
      </c>
      <c r="D31" t="s">
        <v>624</v>
      </c>
      <c r="E31" t="s">
        <v>623</v>
      </c>
      <c r="F31">
        <v>2019</v>
      </c>
      <c r="G31" s="6">
        <v>1156335.9554268599</v>
      </c>
      <c r="H31" s="5">
        <f t="shared" si="0"/>
        <v>3.0397185127494009E-2</v>
      </c>
      <c r="J31" s="74"/>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row>
    <row r="32" spans="1:84" x14ac:dyDescent="0.2">
      <c r="A32" t="s">
        <v>506</v>
      </c>
      <c r="B32" t="s">
        <v>626</v>
      </c>
      <c r="C32" t="s">
        <v>625</v>
      </c>
      <c r="D32" t="s">
        <v>624</v>
      </c>
      <c r="E32" t="s">
        <v>623</v>
      </c>
      <c r="F32">
        <v>2020</v>
      </c>
      <c r="G32" s="6">
        <v>1190221</v>
      </c>
      <c r="H32" s="5">
        <f t="shared" si="0"/>
        <v>2.9303806055768211E-2</v>
      </c>
      <c r="J32" s="74"/>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row>
    <row r="33" spans="1:84" x14ac:dyDescent="0.2">
      <c r="A33" t="s">
        <v>506</v>
      </c>
      <c r="B33" t="s">
        <v>626</v>
      </c>
      <c r="C33" t="s">
        <v>625</v>
      </c>
      <c r="D33" t="s">
        <v>624</v>
      </c>
      <c r="E33" t="s">
        <v>623</v>
      </c>
      <c r="F33">
        <v>2021</v>
      </c>
      <c r="G33" s="6">
        <v>1223255</v>
      </c>
      <c r="H33" s="5">
        <f t="shared" si="0"/>
        <v>2.7754509456647147E-2</v>
      </c>
      <c r="J33" s="74"/>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row>
    <row r="34" spans="1:84" x14ac:dyDescent="0.2">
      <c r="A34" t="s">
        <v>506</v>
      </c>
      <c r="B34" t="s">
        <v>626</v>
      </c>
      <c r="C34" t="s">
        <v>625</v>
      </c>
      <c r="D34" t="s">
        <v>624</v>
      </c>
      <c r="E34" t="s">
        <v>623</v>
      </c>
      <c r="F34">
        <v>2022</v>
      </c>
      <c r="G34" s="6">
        <v>1255818</v>
      </c>
      <c r="H34" s="5">
        <f t="shared" si="0"/>
        <v>2.6619960678680998E-2</v>
      </c>
      <c r="J34" s="74"/>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row>
    <row r="35" spans="1:84" x14ac:dyDescent="0.2">
      <c r="A35" t="s">
        <v>506</v>
      </c>
      <c r="B35" t="s">
        <v>626</v>
      </c>
      <c r="C35" t="s">
        <v>625</v>
      </c>
      <c r="D35" t="s">
        <v>624</v>
      </c>
      <c r="E35" t="s">
        <v>623</v>
      </c>
      <c r="F35">
        <v>2023</v>
      </c>
      <c r="G35" s="6">
        <v>1288557</v>
      </c>
      <c r="H35" s="5">
        <f t="shared" si="0"/>
        <v>2.6069860441560788E-2</v>
      </c>
      <c r="J35" s="74"/>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row>
    <row r="36" spans="1:84"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row>
    <row r="37" spans="1:84"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row>
    <row r="38" spans="1:84"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row>
    <row r="39" spans="1:84" x14ac:dyDescent="0.2">
      <c r="A39" t="s">
        <v>506</v>
      </c>
      <c r="B39" t="s">
        <v>626</v>
      </c>
      <c r="C39" t="s">
        <v>625</v>
      </c>
      <c r="D39" t="s">
        <v>624</v>
      </c>
      <c r="E39" t="s">
        <v>623</v>
      </c>
      <c r="F39">
        <v>2027</v>
      </c>
      <c r="G39" s="6">
        <v>1428033</v>
      </c>
      <c r="H39" s="5">
        <f t="shared" si="0"/>
        <v>2.6050150275511053E-2</v>
      </c>
      <c r="J39" t="s">
        <v>713</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row>
    <row r="40" spans="1:84"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row>
    <row r="41" spans="1:84"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row>
    <row r="42" spans="1:84"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row>
    <row r="43" spans="1:84"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row>
    <row r="44" spans="1:84"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row>
    <row r="45" spans="1:84"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row>
    <row r="46" spans="1:84"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row>
    <row r="47" spans="1:84"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row>
    <row r="48" spans="1:84"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mergeCells count="1">
    <mergeCell ref="J5:J35"/>
  </mergeCells>
  <hyperlinks>
    <hyperlink ref="J2" r:id="rId1" location="indicator-chart" xr:uid="{B7828A17-D82F-1D47-8A4D-E6C70B33C7C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GDP_by_Country_0622</vt:lpstr>
      <vt:lpstr>Berkeley Earth Temp</vt:lpstr>
      <vt:lpstr>1961-1990 Temp</vt:lpstr>
      <vt:lpstr>Hist-ghg-emissions</vt:lpstr>
      <vt:lpstr>Country Code &amp; Info</vt:lpstr>
      <vt:lpstr>Historical GDP</vt:lpstr>
      <vt:lpstr>GDP Pred 2060 Pivot</vt:lpstr>
      <vt:lpstr>GDP Pred - 2060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2021-06-29T17:57:11Z</dcterms:modified>
</cp:coreProperties>
</file>