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-80" yWindow="0" windowWidth="28800" windowHeight="17560" firstSheet="7" activeTab="3"/>
  </bookViews>
  <sheets>
    <sheet name="Invoice" sheetId="18" r:id="rId1"/>
    <sheet name="2011-2012" sheetId="1" r:id="rId2"/>
    <sheet name="By year (2011 &amp; 2012)" sheetId="2" r:id="rId3"/>
    <sheet name="2010-2011" sheetId="5" r:id="rId4"/>
    <sheet name="By year (2010 &amp; 2011)" sheetId="7" r:id="rId5"/>
    <sheet name="2009-2010" sheetId="8" r:id="rId6"/>
    <sheet name="By year (2009 &amp; 2010)" sheetId="9" r:id="rId7"/>
    <sheet name="2008-2009" sheetId="10" r:id="rId8"/>
    <sheet name="By year (2008 &amp; 2009)" sheetId="11" r:id="rId9"/>
    <sheet name="2007-2008" sheetId="12" r:id="rId10"/>
    <sheet name="By year (2007 &amp; 2008)" sheetId="13" r:id="rId11"/>
    <sheet name="2006-2007" sheetId="14" r:id="rId12"/>
    <sheet name="By year (2006 &amp; 2007)" sheetId="15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5" l="1"/>
  <c r="G4" i="5"/>
  <c r="H5" i="5"/>
  <c r="G10" i="5"/>
  <c r="G11" i="5"/>
  <c r="H12" i="5"/>
  <c r="H15" i="5"/>
  <c r="G18" i="5"/>
  <c r="G19" i="5"/>
  <c r="G20" i="5"/>
  <c r="H21" i="5"/>
  <c r="G24" i="5"/>
  <c r="G26" i="5"/>
  <c r="G27" i="5"/>
  <c r="G28" i="5"/>
  <c r="G29" i="5"/>
  <c r="H30" i="5"/>
  <c r="H32" i="5"/>
  <c r="G18" i="14"/>
  <c r="G19" i="14"/>
  <c r="G20" i="14"/>
  <c r="G21" i="14"/>
  <c r="H22" i="14"/>
  <c r="H15" i="14"/>
  <c r="G10" i="14"/>
  <c r="G11" i="14"/>
  <c r="H12" i="14"/>
  <c r="G4" i="14"/>
  <c r="G5" i="14"/>
  <c r="H6" i="14"/>
  <c r="H24" i="14"/>
  <c r="G7" i="12"/>
  <c r="G8" i="12"/>
  <c r="G9" i="12"/>
  <c r="G10" i="12"/>
  <c r="G11" i="12"/>
  <c r="G12" i="12"/>
  <c r="G13" i="12"/>
  <c r="H14" i="12"/>
  <c r="H4" i="12"/>
  <c r="H16" i="12"/>
  <c r="G25" i="10"/>
  <c r="H26" i="10"/>
  <c r="G17" i="10"/>
  <c r="G18" i="10"/>
  <c r="G19" i="10"/>
  <c r="G20" i="10"/>
  <c r="G21" i="10"/>
  <c r="H22" i="10"/>
  <c r="H14" i="10"/>
  <c r="G10" i="10"/>
  <c r="H11" i="10"/>
  <c r="G4" i="10"/>
  <c r="G5" i="10"/>
  <c r="H6" i="10"/>
  <c r="H28" i="10"/>
  <c r="G4" i="8"/>
  <c r="G5" i="8"/>
  <c r="G6" i="8"/>
  <c r="H7" i="8"/>
  <c r="G11" i="8"/>
  <c r="H12" i="8"/>
  <c r="H15" i="8"/>
  <c r="G18" i="8"/>
  <c r="G19" i="8"/>
  <c r="G20" i="8"/>
  <c r="G21" i="8"/>
  <c r="G22" i="8"/>
  <c r="G23" i="8"/>
  <c r="H24" i="8"/>
  <c r="G27" i="8"/>
  <c r="G28" i="8"/>
  <c r="G29" i="8"/>
  <c r="H30" i="8"/>
  <c r="H32" i="8"/>
  <c r="G17" i="1"/>
  <c r="G18" i="1"/>
  <c r="G19" i="1"/>
  <c r="H20" i="1"/>
  <c r="H14" i="1"/>
  <c r="C34" i="18"/>
  <c r="G23" i="1"/>
  <c r="H24" i="1"/>
  <c r="G10" i="1"/>
  <c r="G8" i="1"/>
  <c r="G7" i="1"/>
  <c r="G6" i="1"/>
  <c r="H11" i="1"/>
  <c r="H26" i="1"/>
</calcChain>
</file>

<file path=xl/comments1.xml><?xml version="1.0" encoding="utf-8"?>
<comments xmlns="http://schemas.openxmlformats.org/spreadsheetml/2006/main">
  <authors>
    <author>Maria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See note that refers to this</t>
        </r>
      </text>
    </comment>
  </commentList>
</comments>
</file>

<file path=xl/comments2.xml><?xml version="1.0" encoding="utf-8"?>
<comments xmlns="http://schemas.openxmlformats.org/spreadsheetml/2006/main">
  <authors>
    <author>Maria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See note that refers to this</t>
        </r>
      </text>
    </comment>
  </commentList>
</comments>
</file>

<file path=xl/sharedStrings.xml><?xml version="1.0" encoding="utf-8"?>
<sst xmlns="http://schemas.openxmlformats.org/spreadsheetml/2006/main" count="287" uniqueCount="147">
  <si>
    <t>Wood Cutting and Snow Removal Program 2011-2012</t>
  </si>
  <si>
    <t>HQ-Eeyou Fund</t>
  </si>
  <si>
    <t>Namess Fund</t>
  </si>
  <si>
    <t>Cree Employment Fund</t>
  </si>
  <si>
    <t>Sturgeon Spawning Campaign</t>
  </si>
  <si>
    <t>RW Project at LG3 Area Trapline VC24</t>
  </si>
  <si>
    <t>Old Factory Visit, Summer Camp and Nashababichju</t>
  </si>
  <si>
    <t>Boumhounan RW Fund</t>
  </si>
  <si>
    <t>Winter Wood Cutting Program 2010-2011</t>
  </si>
  <si>
    <t>Snow Removal Program 2010-2011</t>
  </si>
  <si>
    <t>2012 Revitalization of the Sustainable Fisheries Program</t>
  </si>
  <si>
    <t>Upper Opinaca Reservoir Sturgeon Preliminary Assessment</t>
  </si>
  <si>
    <t>Upper Opinaca Reservoir Sturgeon Fishing and Hatchery Guide</t>
  </si>
  <si>
    <t>Fisheries Project 2011 and Addendum</t>
  </si>
  <si>
    <t>Opimiscow Indoho Fund</t>
  </si>
  <si>
    <t>Fisheries and Health Program</t>
  </si>
  <si>
    <t>Sturgeon Project</t>
  </si>
  <si>
    <t>Traditional Project</t>
  </si>
  <si>
    <t>2010-2011</t>
  </si>
  <si>
    <t>Summer Arts &amp; Science Program</t>
  </si>
  <si>
    <t>Revitalization of the Sustainable Fisheries Program</t>
  </si>
  <si>
    <t>RW Traplines VC13-10, 25-2, 25-3, 26-14, 26-15, Addendum</t>
  </si>
  <si>
    <t>Boumhounan EM1A/Rupert Mercury and Namess Fund</t>
  </si>
  <si>
    <t>Revitalization of the sustainable fisheries program 2010-2011</t>
  </si>
  <si>
    <t>Cree Lake Sturgeon Population Assessment Eastmain &amp; Opinaca River</t>
  </si>
  <si>
    <t>16th Annual Canoe Expedition Old Factory River 2010</t>
  </si>
  <si>
    <t>Sturgeon Summer Fishing Project on Opinaca River 2010</t>
  </si>
  <si>
    <t>RW Traplines VC17-8, 17-9, 17-10, 19-5, 20-8</t>
  </si>
  <si>
    <t>Solar Panel Project 2010</t>
  </si>
  <si>
    <t>RW Traplines VC18-6, 18-7, 18-9, 24-7</t>
  </si>
  <si>
    <t>RW Traplines VC21-8, 21-9</t>
  </si>
  <si>
    <t>RW Trapline VC12-9</t>
  </si>
  <si>
    <t>RW Trapline VC28-7</t>
  </si>
  <si>
    <t>RW Trapline VC20-9 and VC23-12</t>
  </si>
  <si>
    <t>RW Trapline VC24-4</t>
  </si>
  <si>
    <t>Boumhounan Agreement</t>
  </si>
  <si>
    <t>Apatisiiwin - Cree Employment Fund</t>
  </si>
  <si>
    <t>Boumhounan Funds</t>
  </si>
  <si>
    <t>2009-2010</t>
  </si>
  <si>
    <t>Wemindji 50th Anniversary Celebration</t>
  </si>
  <si>
    <t>Old Factory Gathering</t>
  </si>
  <si>
    <t>Wemindji Youth Summer Camp</t>
  </si>
  <si>
    <t>Cree Employment</t>
  </si>
  <si>
    <t>Solar Panel Project 09</t>
  </si>
  <si>
    <t>Revitalization of the Sustainable Fisheries Program 09-10</t>
  </si>
  <si>
    <t>RW Trapline VC23-8 Ski-Doo Trail</t>
  </si>
  <si>
    <t>Cabin Program</t>
  </si>
  <si>
    <t>50th Anniversary Celebration</t>
  </si>
  <si>
    <t>Training Session to Assemble D Log Trappers' Cabins</t>
  </si>
  <si>
    <t>Old Factory Visit</t>
  </si>
  <si>
    <t>RW Traplines VC19-4, 26-12, 29-4</t>
  </si>
  <si>
    <t>RW Trapline VC21-7</t>
  </si>
  <si>
    <t>RW Trapline VC27-3</t>
  </si>
  <si>
    <t>New 2 Way and Emergency Radio Communications Service</t>
  </si>
  <si>
    <t>Bouhounan RW</t>
  </si>
  <si>
    <t>Trappers' Association Winter Lodge Project</t>
  </si>
  <si>
    <t>Remedial Works - Traplines</t>
  </si>
  <si>
    <t>2011-2012</t>
  </si>
  <si>
    <t>RW Ski-doo Trials Traplines VC21-10, 23-10, 21-11</t>
  </si>
  <si>
    <t>RW Traplines VC12-8, 12-9, 13-8, 13-9, 24-3, 25-1, 26-12</t>
  </si>
  <si>
    <t xml:space="preserve">Remedial Works - Traplines </t>
  </si>
  <si>
    <t>48 &amp; 89</t>
  </si>
  <si>
    <t>48 &amp; 91</t>
  </si>
  <si>
    <t>24 &amp; 89</t>
  </si>
  <si>
    <t>48 &amp; 93</t>
  </si>
  <si>
    <t xml:space="preserve">Winter Wood Cutting Program </t>
  </si>
  <si>
    <t>46 &amp; 95</t>
  </si>
  <si>
    <t>Page Number</t>
  </si>
  <si>
    <t>63 &amp; 99</t>
  </si>
  <si>
    <t>23 &amp; 101</t>
  </si>
  <si>
    <t>23 &amp; 103</t>
  </si>
  <si>
    <t>Nashababichji Youth Winter Journey</t>
  </si>
  <si>
    <t xml:space="preserve">Nashababichji Youth Winter Journey </t>
  </si>
  <si>
    <t>August Summer Camp</t>
  </si>
  <si>
    <t>23 &amp; 105</t>
  </si>
  <si>
    <t>Wemindji Trappers' Association Winter Lodge</t>
  </si>
  <si>
    <t>24 &amp; 105</t>
  </si>
  <si>
    <t>Solar Panel Project</t>
  </si>
  <si>
    <t>2008-2009</t>
  </si>
  <si>
    <t>2006-2007</t>
  </si>
  <si>
    <t>Mercury Agreement</t>
  </si>
  <si>
    <t>Species at Risk Proposal</t>
  </si>
  <si>
    <t>Remedial Projects</t>
  </si>
  <si>
    <t>Revitalization Coastal Fisheries Program</t>
  </si>
  <si>
    <t>VC18-1 and VC18-2 Goose Hunting Areas</t>
  </si>
  <si>
    <t>Projects VC26-2, 20-3, 23-3</t>
  </si>
  <si>
    <t>Clear Cutting Old Factory Lake</t>
  </si>
  <si>
    <t>Snow Removal Program</t>
  </si>
  <si>
    <t>Nashababichju Project</t>
  </si>
  <si>
    <t>Maquatua Eeyou School Science Projects</t>
  </si>
  <si>
    <t>Remedial Projects - April</t>
  </si>
  <si>
    <t>Remedial Projects - February</t>
  </si>
  <si>
    <t>2007-2008</t>
  </si>
  <si>
    <t>Annual Canoe Expedition Old Factory River</t>
  </si>
  <si>
    <t>Summer Festival</t>
  </si>
  <si>
    <t>Remedial Works - September</t>
  </si>
  <si>
    <t>Nashababichju Youth Winter Journey</t>
  </si>
  <si>
    <t>Remedial Works VC16-7, 17-5, 17-6, 2-5, 26-7, 26-8</t>
  </si>
  <si>
    <t>Arts and Craft Ass - Tamarack Production</t>
  </si>
  <si>
    <t>Solar Panels Pilot Project</t>
  </si>
  <si>
    <t>Trapline VC21-5</t>
  </si>
  <si>
    <t>Traplines VC18-3, 27-2</t>
  </si>
  <si>
    <t>Trapline VC28-3 Skidoo Trail</t>
  </si>
  <si>
    <t>Trapline VC17-7</t>
  </si>
  <si>
    <t>Indirectly Impact on Trapline VC14-3</t>
  </si>
  <si>
    <t>Remedial Works Winter Woodcutting Program 08</t>
  </si>
  <si>
    <t>Remedial Work for Traplines VC26-9, 28-6</t>
  </si>
  <si>
    <t>Revitalization of the Sustainable Coastal and Inland Fisheries</t>
  </si>
  <si>
    <t>Remedial Work for Traplines VC19-5, 23-6</t>
  </si>
  <si>
    <t>Annual Canoe Expedition of Old Factory River</t>
  </si>
  <si>
    <t>RW Projects Traplines VC13-5, 13-6, 21-5, 29-3, 20-6, 20-7</t>
  </si>
  <si>
    <t>Indirectly Impacted RW Traplines VC14-2 and VC14-3</t>
  </si>
  <si>
    <t>Nashababichju 2009 Youth Winter Journey</t>
  </si>
  <si>
    <t>RW Traplines VC13 and VC24</t>
  </si>
  <si>
    <t>RW Traplines VC12-6, 12-7, 22-3, 23-6, 23-7, 26-10, 26-11 &amp; Snow Removal Program</t>
  </si>
  <si>
    <t>Annual Canoe Expedition</t>
  </si>
  <si>
    <t>Training Session to Assemble Trappers' Cabins</t>
  </si>
  <si>
    <t>Remedial Works - Wood Cutting Program</t>
  </si>
  <si>
    <t>Maria Galan</t>
  </si>
  <si>
    <t>INVOICE</t>
  </si>
  <si>
    <t>DATE:</t>
  </si>
  <si>
    <t>INVOICE #</t>
  </si>
  <si>
    <t>FOR:</t>
  </si>
  <si>
    <t>Bill To:</t>
  </si>
  <si>
    <t>DESCRIPTION</t>
  </si>
  <si>
    <t>AMOUNT</t>
  </si>
  <si>
    <t>TOTAL</t>
  </si>
  <si>
    <t>Concordia University</t>
  </si>
  <si>
    <t>Kanwal Dewan</t>
  </si>
  <si>
    <t>775 Beatty</t>
  </si>
  <si>
    <t>Montreal, H4H 1X9</t>
  </si>
  <si>
    <t>514-295-3392</t>
  </si>
  <si>
    <t>Finding the List of Funding Agreements Allocated to Wemindji</t>
  </si>
  <si>
    <t>1455 De Maisonneuve Blvd. West</t>
  </si>
  <si>
    <t>Montreal, H3G 1M8</t>
  </si>
  <si>
    <t>November 15th, 2012</t>
  </si>
  <si>
    <t>Total</t>
  </si>
  <si>
    <t>Grand Total</t>
  </si>
  <si>
    <t xml:space="preserve">Wood Cutting and Snow Removal Program </t>
  </si>
  <si>
    <t>Fisheries Project &amp; Addendum</t>
  </si>
  <si>
    <t>Upper Opinaca Reservoir - Fishing and Hatchery Guide</t>
  </si>
  <si>
    <t>Upper Opinaca Reservoir - Preliminary Assessment</t>
  </si>
  <si>
    <t>Opinaca River - Population Assessment</t>
  </si>
  <si>
    <t>Opinaca River - Summer Fishing Project</t>
  </si>
  <si>
    <t>Annual Canoe Expedition - Old Factory River</t>
  </si>
  <si>
    <t>New 2-Way and Emergency Radio  Services</t>
  </si>
  <si>
    <t>Martin Lessard Program - Monitoring fish population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</si>
</sst>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@\ 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mbria"/>
      <family val="2"/>
      <scheme val="major"/>
    </font>
    <font>
      <i/>
      <sz val="10"/>
      <name val="Calibri"/>
      <family val="2"/>
      <scheme val="minor"/>
    </font>
    <font>
      <sz val="10"/>
      <name val="Cambria"/>
      <family val="2"/>
      <scheme val="major"/>
    </font>
    <font>
      <b/>
      <sz val="10"/>
      <name val="Calibri"/>
      <family val="2"/>
      <scheme val="minor"/>
    </font>
    <font>
      <sz val="28"/>
      <name val="Cambria"/>
      <family val="2"/>
      <scheme val="major"/>
    </font>
    <font>
      <b/>
      <sz val="18"/>
      <name val="Cambria"/>
      <family val="2"/>
      <scheme val="maj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1" applyNumberFormat="1" applyFont="1"/>
    <xf numFmtId="44" fontId="0" fillId="0" borderId="0" xfId="0" applyNumberFormat="1"/>
    <xf numFmtId="164" fontId="0" fillId="0" borderId="0" xfId="0" applyNumberFormat="1" applyFill="1"/>
    <xf numFmtId="164" fontId="2" fillId="0" borderId="1" xfId="1" applyNumberFormat="1" applyFont="1" applyBorder="1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 wrapText="1"/>
    </xf>
    <xf numFmtId="0" fontId="7" fillId="0" borderId="0" xfId="0" applyFont="1"/>
    <xf numFmtId="0" fontId="7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7" xfId="0" applyNumberFormat="1" applyFont="1" applyFill="1" applyBorder="1" applyAlignment="1">
      <alignment horizontal="right" vertical="center"/>
    </xf>
    <xf numFmtId="43" fontId="6" fillId="0" borderId="7" xfId="0" applyNumberFormat="1" applyFont="1" applyFill="1" applyBorder="1" applyAlignment="1">
      <alignment horizontal="right" vertical="center"/>
    </xf>
    <xf numFmtId="43" fontId="6" fillId="0" borderId="1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166" fontId="7" fillId="0" borderId="0" xfId="0" applyNumberFormat="1" applyFont="1" applyBorder="1" applyAlignment="1">
      <alignment horizontal="right" vertical="center"/>
    </xf>
    <xf numFmtId="44" fontId="6" fillId="2" borderId="4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6" fillId="0" borderId="0" xfId="0" applyFont="1" applyAlignment="1"/>
    <xf numFmtId="0" fontId="12" fillId="0" borderId="0" xfId="0" applyFont="1"/>
    <xf numFmtId="0" fontId="6" fillId="0" borderId="0" xfId="0" applyFont="1" applyFill="1"/>
    <xf numFmtId="164" fontId="0" fillId="0" borderId="11" xfId="1" applyNumberFormat="1" applyFont="1" applyBorder="1"/>
    <xf numFmtId="164" fontId="0" fillId="0" borderId="0" xfId="1" applyNumberFormat="1" applyFont="1" applyBorder="1"/>
    <xf numFmtId="0" fontId="13" fillId="0" borderId="0" xfId="0" applyFont="1"/>
    <xf numFmtId="164" fontId="2" fillId="0" borderId="0" xfId="0" applyNumberFormat="1" applyFont="1"/>
    <xf numFmtId="164" fontId="2" fillId="0" borderId="12" xfId="0" applyNumberFormat="1" applyFont="1" applyBorder="1"/>
    <xf numFmtId="164" fontId="2" fillId="0" borderId="0" xfId="0" applyNumberFormat="1" applyFont="1" applyBorder="1"/>
    <xf numFmtId="164" fontId="2" fillId="0" borderId="0" xfId="1" applyNumberFormat="1" applyFont="1"/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164" fontId="1" fillId="0" borderId="11" xfId="1" applyNumberFormat="1" applyFont="1" applyBorder="1"/>
    <xf numFmtId="164" fontId="0" fillId="0" borderId="11" xfId="1" applyNumberFormat="1" applyFont="1" applyFill="1" applyBorder="1"/>
    <xf numFmtId="164" fontId="2" fillId="0" borderId="12" xfId="0" applyNumberFormat="1" applyFont="1" applyFill="1" applyBorder="1"/>
    <xf numFmtId="164" fontId="2" fillId="0" borderId="1" xfId="0" applyNumberFormat="1" applyFont="1" applyBorder="1"/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11" fillId="0" borderId="0" xfId="0" applyFont="1" applyAlignment="1">
      <alignment horizontal="right"/>
    </xf>
    <xf numFmtId="0" fontId="9" fillId="0" borderId="0" xfId="0" applyFont="1" applyAlignment="1"/>
    <xf numFmtId="0" fontId="7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48.5" style="13" customWidth="1"/>
    <col min="2" max="2" width="23.83203125" style="13" customWidth="1"/>
    <col min="3" max="3" width="18" style="13" customWidth="1"/>
    <col min="4" max="16384" width="8.83203125" style="13"/>
  </cols>
  <sheetData>
    <row r="1" spans="1:3" ht="34">
      <c r="A1" s="31" t="s">
        <v>118</v>
      </c>
      <c r="B1" s="51" t="s">
        <v>119</v>
      </c>
      <c r="C1" s="52"/>
    </row>
    <row r="3" spans="1:3">
      <c r="A3" s="13" t="s">
        <v>129</v>
      </c>
      <c r="B3" s="14" t="s">
        <v>120</v>
      </c>
      <c r="C3" s="15" t="s">
        <v>135</v>
      </c>
    </row>
    <row r="4" spans="1:3">
      <c r="A4" s="13" t="s">
        <v>130</v>
      </c>
      <c r="B4" s="14" t="s">
        <v>121</v>
      </c>
      <c r="C4" s="16">
        <v>1</v>
      </c>
    </row>
    <row r="5" spans="1:3" s="17" customFormat="1" ht="42.75" customHeight="1">
      <c r="A5" s="17" t="s">
        <v>131</v>
      </c>
      <c r="B5" s="18" t="s">
        <v>122</v>
      </c>
      <c r="C5" s="19" t="s">
        <v>132</v>
      </c>
    </row>
    <row r="8" spans="1:3">
      <c r="A8" s="20" t="s">
        <v>123</v>
      </c>
    </row>
    <row r="9" spans="1:3">
      <c r="A9" s="13" t="s">
        <v>128</v>
      </c>
    </row>
    <row r="10" spans="1:3">
      <c r="A10" s="32" t="s">
        <v>127</v>
      </c>
    </row>
    <row r="11" spans="1:3">
      <c r="A11" s="32" t="s">
        <v>133</v>
      </c>
    </row>
    <row r="12" spans="1:3">
      <c r="A12" s="32" t="s">
        <v>134</v>
      </c>
    </row>
    <row r="13" spans="1:3">
      <c r="A13" s="32"/>
    </row>
    <row r="16" spans="1:3" s="22" customFormat="1" ht="20" customHeight="1">
      <c r="A16" s="53" t="s">
        <v>124</v>
      </c>
      <c r="B16" s="54"/>
      <c r="C16" s="21" t="s">
        <v>125</v>
      </c>
    </row>
    <row r="17" spans="1:3" s="22" customFormat="1" ht="20" customHeight="1">
      <c r="A17" s="55"/>
      <c r="B17" s="56"/>
      <c r="C17" s="23">
        <v>200</v>
      </c>
    </row>
    <row r="18" spans="1:3" s="22" customFormat="1" ht="20" customHeight="1">
      <c r="A18" s="49"/>
      <c r="B18" s="50"/>
      <c r="C18" s="24"/>
    </row>
    <row r="19" spans="1:3" s="22" customFormat="1" ht="20" customHeight="1">
      <c r="A19" s="49"/>
      <c r="B19" s="50"/>
      <c r="C19" s="24"/>
    </row>
    <row r="20" spans="1:3" s="22" customFormat="1" ht="20" customHeight="1">
      <c r="A20" s="49"/>
      <c r="B20" s="50"/>
      <c r="C20" s="24"/>
    </row>
    <row r="21" spans="1:3" s="22" customFormat="1" ht="20" customHeight="1">
      <c r="A21" s="49"/>
      <c r="B21" s="50"/>
      <c r="C21" s="24"/>
    </row>
    <row r="22" spans="1:3" s="22" customFormat="1" ht="20" customHeight="1">
      <c r="A22" s="49"/>
      <c r="B22" s="50"/>
      <c r="C22" s="24"/>
    </row>
    <row r="23" spans="1:3" s="22" customFormat="1" ht="20" customHeight="1">
      <c r="A23" s="49"/>
      <c r="B23" s="50"/>
      <c r="C23" s="24"/>
    </row>
    <row r="24" spans="1:3" s="22" customFormat="1" ht="20" customHeight="1">
      <c r="A24" s="49"/>
      <c r="B24" s="50"/>
      <c r="C24" s="24"/>
    </row>
    <row r="25" spans="1:3" s="22" customFormat="1" ht="20" customHeight="1">
      <c r="A25" s="49"/>
      <c r="B25" s="50"/>
      <c r="C25" s="24"/>
    </row>
    <row r="26" spans="1:3" s="22" customFormat="1" ht="20" customHeight="1">
      <c r="A26" s="49"/>
      <c r="B26" s="50"/>
      <c r="C26" s="24"/>
    </row>
    <row r="27" spans="1:3" s="22" customFormat="1" ht="20" customHeight="1">
      <c r="A27" s="49"/>
      <c r="B27" s="50"/>
      <c r="C27" s="24"/>
    </row>
    <row r="28" spans="1:3" s="22" customFormat="1" ht="20" customHeight="1">
      <c r="A28" s="49"/>
      <c r="B28" s="50"/>
      <c r="C28" s="24"/>
    </row>
    <row r="29" spans="1:3" s="22" customFormat="1" ht="20" customHeight="1">
      <c r="A29" s="49"/>
      <c r="B29" s="50"/>
      <c r="C29" s="24"/>
    </row>
    <row r="30" spans="1:3" s="22" customFormat="1" ht="20" customHeight="1">
      <c r="A30" s="49"/>
      <c r="B30" s="50"/>
      <c r="C30" s="24"/>
    </row>
    <row r="31" spans="1:3" s="22" customFormat="1" ht="20" customHeight="1">
      <c r="A31" s="49"/>
      <c r="B31" s="50"/>
      <c r="C31" s="24"/>
    </row>
    <row r="32" spans="1:3" s="22" customFormat="1" ht="20" customHeight="1">
      <c r="A32" s="49"/>
      <c r="B32" s="50"/>
      <c r="C32" s="24"/>
    </row>
    <row r="33" spans="1:3" s="22" customFormat="1" ht="20" customHeight="1">
      <c r="A33" s="47"/>
      <c r="B33" s="48"/>
      <c r="C33" s="25"/>
    </row>
    <row r="34" spans="1:3" s="22" customFormat="1" ht="20" customHeight="1">
      <c r="A34" s="26"/>
      <c r="B34" s="27" t="s">
        <v>126</v>
      </c>
      <c r="C34" s="28">
        <f>SUM(C17:C33)</f>
        <v>200</v>
      </c>
    </row>
    <row r="40" spans="1:3" s="30" customFormat="1">
      <c r="A40" s="29"/>
      <c r="B40" s="29"/>
      <c r="C40" s="29"/>
    </row>
  </sheetData>
  <mergeCells count="19">
    <mergeCell ref="A26:B26"/>
    <mergeCell ref="B1:C1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3:B33"/>
    <mergeCell ref="A27:B27"/>
    <mergeCell ref="A28:B28"/>
    <mergeCell ref="A29:B29"/>
    <mergeCell ref="A30:B30"/>
    <mergeCell ref="A31:B31"/>
    <mergeCell ref="A32:B3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2" sqref="K12"/>
    </sheetView>
  </sheetViews>
  <sheetFormatPr baseColWidth="10" defaultColWidth="8.83203125" defaultRowHeight="14" x14ac:dyDescent="0"/>
  <cols>
    <col min="1" max="1" width="4.5" customWidth="1"/>
    <col min="7" max="7" width="10" style="1" bestFit="1" customWidth="1"/>
    <col min="8" max="8" width="10" style="4" bestFit="1" customWidth="1"/>
    <col min="9" max="9" width="11.5" bestFit="1" customWidth="1"/>
  </cols>
  <sheetData>
    <row r="1" spans="1:13">
      <c r="A1" s="12" t="s">
        <v>92</v>
      </c>
      <c r="M1" s="4" t="s">
        <v>67</v>
      </c>
    </row>
    <row r="3" spans="1:13">
      <c r="A3" s="4" t="s">
        <v>14</v>
      </c>
      <c r="G3" s="33">
        <v>195157</v>
      </c>
      <c r="M3">
        <v>30</v>
      </c>
    </row>
    <row r="4" spans="1:13" ht="15" thickBot="1">
      <c r="A4" s="4"/>
      <c r="B4" s="35" t="s">
        <v>136</v>
      </c>
      <c r="H4" s="37">
        <f>G3</f>
        <v>195157</v>
      </c>
    </row>
    <row r="6" spans="1:13">
      <c r="A6" s="4" t="s">
        <v>1</v>
      </c>
    </row>
    <row r="7" spans="1:13">
      <c r="A7" t="s">
        <v>56</v>
      </c>
      <c r="G7" s="1">
        <f>'By year (2007 &amp; 2008)'!G6+'By year (2007 &amp; 2008)'!G8+'By year (2007 &amp; 2008)'!G11</f>
        <v>298644</v>
      </c>
    </row>
    <row r="8" spans="1:13">
      <c r="A8" s="3" t="s">
        <v>117</v>
      </c>
      <c r="G8" s="1">
        <f>'By year (2007 &amp; 2008)'!G17</f>
        <v>20999</v>
      </c>
    </row>
    <row r="9" spans="1:13">
      <c r="A9" s="3" t="s">
        <v>115</v>
      </c>
      <c r="G9" s="1">
        <f>'By year (2007 &amp; 2008)'!G4</f>
        <v>10000</v>
      </c>
    </row>
    <row r="10" spans="1:13">
      <c r="A10" s="3" t="s">
        <v>94</v>
      </c>
      <c r="G10" s="1">
        <f>'By year (2007 &amp; 2008)'!G5</f>
        <v>10000</v>
      </c>
    </row>
    <row r="11" spans="1:13">
      <c r="A11" t="s">
        <v>96</v>
      </c>
      <c r="G11" s="1">
        <f>'By year (2007 &amp; 2008)'!G7</f>
        <v>10000</v>
      </c>
    </row>
    <row r="12" spans="1:13">
      <c r="A12" t="s">
        <v>98</v>
      </c>
      <c r="G12" s="1">
        <f>'By year (2007 &amp; 2008)'!G9</f>
        <v>30188</v>
      </c>
    </row>
    <row r="13" spans="1:13">
      <c r="A13" t="s">
        <v>99</v>
      </c>
      <c r="G13" s="33">
        <f>'By year (2007 &amp; 2008)'!G10</f>
        <v>107617</v>
      </c>
    </row>
    <row r="14" spans="1:13" ht="15" thickBot="1">
      <c r="B14" s="35" t="s">
        <v>136</v>
      </c>
      <c r="H14" s="37">
        <f>SUM(G7:G13)</f>
        <v>487448</v>
      </c>
    </row>
    <row r="16" spans="1:13" ht="15" thickBot="1">
      <c r="B16" s="35" t="s">
        <v>137</v>
      </c>
      <c r="H16" s="46">
        <f>H14+H4</f>
        <v>682605</v>
      </c>
    </row>
    <row r="17" ht="1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4" sqref="A14"/>
    </sheetView>
  </sheetViews>
  <sheetFormatPr baseColWidth="10" defaultColWidth="8.83203125" defaultRowHeight="14" x14ac:dyDescent="0"/>
  <cols>
    <col min="7" max="7" width="11.5" style="1" bestFit="1" customWidth="1"/>
    <col min="8" max="10" width="10" bestFit="1" customWidth="1"/>
    <col min="11" max="11" width="12.5" bestFit="1" customWidth="1"/>
  </cols>
  <sheetData>
    <row r="1" spans="1:13">
      <c r="A1" s="4">
        <v>2007</v>
      </c>
      <c r="B1" s="10"/>
      <c r="M1" s="4" t="s">
        <v>67</v>
      </c>
    </row>
    <row r="3" spans="1:13">
      <c r="A3" s="4" t="s">
        <v>1</v>
      </c>
    </row>
    <row r="4" spans="1:13">
      <c r="A4" t="s">
        <v>93</v>
      </c>
      <c r="G4" s="1">
        <v>10000</v>
      </c>
      <c r="M4">
        <v>65</v>
      </c>
    </row>
    <row r="5" spans="1:13">
      <c r="A5" t="s">
        <v>94</v>
      </c>
      <c r="G5" s="1">
        <v>10000</v>
      </c>
      <c r="M5">
        <v>65</v>
      </c>
    </row>
    <row r="6" spans="1:13">
      <c r="A6" t="s">
        <v>95</v>
      </c>
      <c r="G6" s="1">
        <v>168628</v>
      </c>
      <c r="M6">
        <v>65</v>
      </c>
    </row>
    <row r="7" spans="1:13">
      <c r="A7" t="s">
        <v>96</v>
      </c>
      <c r="G7" s="1">
        <v>10000</v>
      </c>
      <c r="I7" s="5"/>
      <c r="M7">
        <v>65</v>
      </c>
    </row>
    <row r="8" spans="1:13">
      <c r="A8" t="s">
        <v>97</v>
      </c>
      <c r="G8" s="1">
        <v>119315</v>
      </c>
      <c r="M8">
        <v>65</v>
      </c>
    </row>
    <row r="9" spans="1:13">
      <c r="A9" t="s">
        <v>98</v>
      </c>
      <c r="G9" s="1">
        <v>30188</v>
      </c>
      <c r="M9">
        <v>65</v>
      </c>
    </row>
    <row r="10" spans="1:13">
      <c r="A10" t="s">
        <v>99</v>
      </c>
      <c r="G10" s="1">
        <v>107617</v>
      </c>
      <c r="M10">
        <v>65</v>
      </c>
    </row>
    <row r="11" spans="1:13">
      <c r="A11" t="s">
        <v>100</v>
      </c>
      <c r="G11" s="1">
        <v>10701</v>
      </c>
      <c r="M11">
        <v>67</v>
      </c>
    </row>
    <row r="14" spans="1:13">
      <c r="A14" s="12">
        <v>2008</v>
      </c>
    </row>
    <row r="15" spans="1:13">
      <c r="A15" s="4"/>
    </row>
    <row r="16" spans="1:13">
      <c r="A16" s="4" t="s">
        <v>1</v>
      </c>
    </row>
    <row r="17" spans="1:13">
      <c r="A17" s="3" t="s">
        <v>105</v>
      </c>
      <c r="G17" s="1">
        <v>20999</v>
      </c>
      <c r="M17">
        <v>67</v>
      </c>
    </row>
    <row r="20" spans="1:13">
      <c r="A2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N28" sqref="N28"/>
    </sheetView>
  </sheetViews>
  <sheetFormatPr baseColWidth="10" defaultColWidth="8.83203125" defaultRowHeight="14" x14ac:dyDescent="0"/>
  <cols>
    <col min="1" max="1" width="4.5" customWidth="1"/>
    <col min="7" max="7" width="11.5" style="1" bestFit="1" customWidth="1"/>
    <col min="8" max="8" width="11.5" style="4" bestFit="1" customWidth="1"/>
    <col min="9" max="9" width="11.5" bestFit="1" customWidth="1"/>
  </cols>
  <sheetData>
    <row r="1" spans="1:13">
      <c r="A1" s="12" t="s">
        <v>79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(2006 &amp; 2007)'!I4</f>
        <v>169323</v>
      </c>
    </row>
    <row r="5" spans="1:13">
      <c r="A5" t="s">
        <v>89</v>
      </c>
      <c r="G5" s="33">
        <f>'By year (2006 &amp; 2007)'!I5</f>
        <v>34354</v>
      </c>
      <c r="I5" s="1"/>
    </row>
    <row r="6" spans="1:13" ht="15" thickBot="1">
      <c r="B6" s="35" t="s">
        <v>136</v>
      </c>
      <c r="H6" s="37">
        <f>SUM(G4:G5)</f>
        <v>203677</v>
      </c>
      <c r="I6" s="1"/>
    </row>
    <row r="8" spans="1:13">
      <c r="A8" s="4" t="s">
        <v>2</v>
      </c>
      <c r="H8" s="36"/>
    </row>
    <row r="9" spans="1:13">
      <c r="A9" s="2" t="s">
        <v>15</v>
      </c>
    </row>
    <row r="10" spans="1:13">
      <c r="A10" s="3" t="s">
        <v>81</v>
      </c>
      <c r="G10" s="1">
        <f>'By year (2006 &amp; 2007)'!I17</f>
        <v>3500</v>
      </c>
    </row>
    <row r="11" spans="1:13">
      <c r="A11" t="s">
        <v>83</v>
      </c>
      <c r="G11" s="33">
        <f>'By year (2006 &amp; 2007)'!I18+'By year (2006 &amp; 2007)'!I28</f>
        <v>411339</v>
      </c>
      <c r="I11" s="5"/>
    </row>
    <row r="12" spans="1:13" ht="15" thickBot="1">
      <c r="B12" s="35" t="s">
        <v>136</v>
      </c>
      <c r="H12" s="37">
        <f>SUM(G10:G11)</f>
        <v>414839</v>
      </c>
      <c r="I12" s="5"/>
    </row>
    <row r="14" spans="1:13">
      <c r="A14" s="4" t="s">
        <v>14</v>
      </c>
      <c r="G14" s="33">
        <v>312154</v>
      </c>
      <c r="M14">
        <v>30</v>
      </c>
    </row>
    <row r="15" spans="1:13" ht="15" thickBot="1">
      <c r="A15" s="4"/>
      <c r="B15" s="35" t="s">
        <v>136</v>
      </c>
      <c r="H15" s="37">
        <f>G14</f>
        <v>312154</v>
      </c>
    </row>
    <row r="17" spans="1:8">
      <c r="A17" s="4" t="s">
        <v>1</v>
      </c>
    </row>
    <row r="18" spans="1:8">
      <c r="A18" t="s">
        <v>60</v>
      </c>
      <c r="G18" s="5">
        <f>'By year (2006 &amp; 2007)'!I8+'By year (2006 &amp; 2007)'!I9+'By year (2006 &amp; 2007)'!I23+'By year (2006 &amp; 2007)'!I24+'By year (2006 &amp; 2007)'!I13</f>
        <v>308345</v>
      </c>
    </row>
    <row r="19" spans="1:8">
      <c r="A19" t="s">
        <v>86</v>
      </c>
      <c r="G19" s="1">
        <f>'By year (2006 &amp; 2007)'!I10</f>
        <v>10395</v>
      </c>
    </row>
    <row r="20" spans="1:8">
      <c r="A20" t="s">
        <v>87</v>
      </c>
      <c r="G20" s="1">
        <f>'By year (2006 &amp; 2007)'!I11</f>
        <v>124233</v>
      </c>
    </row>
    <row r="21" spans="1:8">
      <c r="A21" t="s">
        <v>88</v>
      </c>
      <c r="G21" s="33">
        <f>'By year (2006 &amp; 2007)'!I12</f>
        <v>10000</v>
      </c>
    </row>
    <row r="22" spans="1:8" ht="15" thickBot="1">
      <c r="B22" s="35" t="s">
        <v>136</v>
      </c>
      <c r="H22" s="37">
        <f>SUM(G18:G21)</f>
        <v>452973</v>
      </c>
    </row>
    <row r="24" spans="1:8" ht="15" thickBot="1">
      <c r="B24" s="35" t="s">
        <v>137</v>
      </c>
      <c r="H24" s="46">
        <f>H22+H15+H12+H6</f>
        <v>1383643</v>
      </c>
    </row>
    <row r="25" spans="1:8" ht="1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3" sqref="A3"/>
    </sheetView>
  </sheetViews>
  <sheetFormatPr baseColWidth="10" defaultColWidth="8.83203125" defaultRowHeight="14" x14ac:dyDescent="0"/>
  <cols>
    <col min="7" max="7" width="11.5" style="1" bestFit="1" customWidth="1"/>
    <col min="8" max="8" width="10" bestFit="1" customWidth="1"/>
    <col min="9" max="9" width="11.5" style="1" bestFit="1" customWidth="1"/>
    <col min="10" max="10" width="11.5" bestFit="1" customWidth="1"/>
    <col min="11" max="11" width="12.5" bestFit="1" customWidth="1"/>
  </cols>
  <sheetData>
    <row r="1" spans="1:13">
      <c r="A1" s="4">
        <v>2006</v>
      </c>
      <c r="B1" s="10"/>
      <c r="M1" s="4" t="s">
        <v>67</v>
      </c>
    </row>
    <row r="3" spans="1:13">
      <c r="A3" s="4" t="s">
        <v>42</v>
      </c>
    </row>
    <row r="4" spans="1:13">
      <c r="A4" t="s">
        <v>82</v>
      </c>
      <c r="H4" s="5"/>
      <c r="I4" s="1">
        <v>169323</v>
      </c>
      <c r="M4">
        <v>59</v>
      </c>
    </row>
    <row r="5" spans="1:13">
      <c r="A5" t="s">
        <v>89</v>
      </c>
      <c r="I5" s="1">
        <v>34354</v>
      </c>
      <c r="J5" s="5"/>
      <c r="M5">
        <v>61</v>
      </c>
    </row>
    <row r="6" spans="1:13">
      <c r="J6" s="5"/>
    </row>
    <row r="7" spans="1:13">
      <c r="A7" s="4" t="s">
        <v>1</v>
      </c>
    </row>
    <row r="8" spans="1:13">
      <c r="A8" t="s">
        <v>84</v>
      </c>
      <c r="I8" s="1">
        <v>30636</v>
      </c>
      <c r="M8">
        <v>61</v>
      </c>
    </row>
    <row r="9" spans="1:13">
      <c r="A9" t="s">
        <v>85</v>
      </c>
      <c r="I9" s="1">
        <v>45403</v>
      </c>
      <c r="M9">
        <v>61</v>
      </c>
    </row>
    <row r="10" spans="1:13">
      <c r="A10" t="s">
        <v>86</v>
      </c>
      <c r="I10" s="1">
        <v>10395</v>
      </c>
      <c r="J10" s="5"/>
      <c r="M10">
        <v>61</v>
      </c>
    </row>
    <row r="11" spans="1:13">
      <c r="A11" t="s">
        <v>87</v>
      </c>
      <c r="I11" s="1">
        <v>124233</v>
      </c>
      <c r="M11">
        <v>61</v>
      </c>
    </row>
    <row r="12" spans="1:13">
      <c r="A12" t="s">
        <v>88</v>
      </c>
      <c r="I12" s="1">
        <v>10000</v>
      </c>
      <c r="M12">
        <v>61</v>
      </c>
    </row>
    <row r="13" spans="1:13">
      <c r="A13" t="s">
        <v>82</v>
      </c>
      <c r="I13" s="1">
        <v>49141</v>
      </c>
      <c r="J13" s="5"/>
      <c r="M13">
        <v>61</v>
      </c>
    </row>
    <row r="15" spans="1:13">
      <c r="A15" s="4" t="s">
        <v>2</v>
      </c>
    </row>
    <row r="16" spans="1:13">
      <c r="A16" s="4" t="s">
        <v>80</v>
      </c>
    </row>
    <row r="17" spans="1:13">
      <c r="A17" s="3" t="s">
        <v>81</v>
      </c>
      <c r="I17" s="1">
        <v>3500</v>
      </c>
      <c r="M17">
        <v>59</v>
      </c>
    </row>
    <row r="18" spans="1:13">
      <c r="A18" t="s">
        <v>83</v>
      </c>
      <c r="I18" s="1">
        <v>138715</v>
      </c>
      <c r="J18" s="5"/>
      <c r="M18">
        <v>61</v>
      </c>
    </row>
    <row r="20" spans="1:13">
      <c r="A20" s="4">
        <v>2007</v>
      </c>
    </row>
    <row r="22" spans="1:13">
      <c r="A22" s="4" t="s">
        <v>1</v>
      </c>
    </row>
    <row r="23" spans="1:13">
      <c r="A23" t="s">
        <v>91</v>
      </c>
      <c r="I23" s="1">
        <v>85799</v>
      </c>
      <c r="M23">
        <v>63</v>
      </c>
    </row>
    <row r="24" spans="1:13">
      <c r="A24" t="s">
        <v>90</v>
      </c>
      <c r="I24" s="1">
        <v>97366</v>
      </c>
      <c r="M24">
        <v>63</v>
      </c>
    </row>
    <row r="26" spans="1:13">
      <c r="A26" s="4" t="s">
        <v>2</v>
      </c>
    </row>
    <row r="27" spans="1:13">
      <c r="A27" s="4" t="s">
        <v>80</v>
      </c>
    </row>
    <row r="28" spans="1:13">
      <c r="A28" t="s">
        <v>83</v>
      </c>
      <c r="I28" s="1">
        <v>272624</v>
      </c>
      <c r="M28">
        <v>63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50" zoomScaleNormal="150" zoomScalePageLayoutView="150" workbookViewId="0">
      <selection activeCell="G23" sqref="G23"/>
    </sheetView>
  </sheetViews>
  <sheetFormatPr baseColWidth="10" defaultColWidth="8.83203125" defaultRowHeight="14" x14ac:dyDescent="0"/>
  <cols>
    <col min="1" max="1" width="4.5" customWidth="1"/>
    <col min="7" max="7" width="12.5" style="1" bestFit="1" customWidth="1"/>
    <col min="8" max="8" width="14.33203125" style="4" bestFit="1" customWidth="1"/>
  </cols>
  <sheetData>
    <row r="1" spans="1:13">
      <c r="A1" s="12" t="s">
        <v>57</v>
      </c>
      <c r="M1" s="4" t="s">
        <v>67</v>
      </c>
    </row>
    <row r="3" spans="1:13">
      <c r="A3" s="4" t="s">
        <v>2</v>
      </c>
    </row>
    <row r="4" spans="1:13">
      <c r="A4" s="2" t="s">
        <v>15</v>
      </c>
    </row>
    <row r="5" spans="1:13">
      <c r="A5" s="2" t="s">
        <v>16</v>
      </c>
    </row>
    <row r="6" spans="1:13">
      <c r="A6" t="s">
        <v>140</v>
      </c>
      <c r="G6" s="1">
        <f>'By year (2011 &amp; 2012)'!I7</f>
        <v>140699</v>
      </c>
    </row>
    <row r="7" spans="1:13">
      <c r="A7" t="s">
        <v>141</v>
      </c>
      <c r="G7" s="1">
        <f>'By year (2011 &amp; 2012)'!I8</f>
        <v>132123</v>
      </c>
    </row>
    <row r="8" spans="1:13">
      <c r="A8" t="s">
        <v>4</v>
      </c>
      <c r="G8" s="34">
        <f>'By year (2011 &amp; 2012)'!I9</f>
        <v>37416</v>
      </c>
    </row>
    <row r="9" spans="1:13">
      <c r="A9" s="2" t="s">
        <v>17</v>
      </c>
      <c r="H9" s="36"/>
    </row>
    <row r="10" spans="1:13">
      <c r="A10" t="s">
        <v>139</v>
      </c>
      <c r="G10" s="33">
        <f>'By year (2011 &amp; 2012)'!I10</f>
        <v>333280</v>
      </c>
    </row>
    <row r="11" spans="1:13" ht="15" thickBot="1">
      <c r="B11" s="35" t="s">
        <v>136</v>
      </c>
      <c r="H11" s="37">
        <f>SUM(G6:G10)</f>
        <v>643518</v>
      </c>
    </row>
    <row r="12" spans="1:13">
      <c r="H12" s="38"/>
    </row>
    <row r="13" spans="1:13">
      <c r="A13" s="4" t="s">
        <v>14</v>
      </c>
      <c r="G13" s="33">
        <v>207520</v>
      </c>
      <c r="M13">
        <v>35</v>
      </c>
    </row>
    <row r="14" spans="1:13" ht="15" thickBot="1">
      <c r="A14" s="4"/>
      <c r="B14" s="35" t="s">
        <v>136</v>
      </c>
      <c r="H14" s="37">
        <f>G13</f>
        <v>207520</v>
      </c>
    </row>
    <row r="15" spans="1:13">
      <c r="A15" s="4"/>
      <c r="H15" s="38"/>
    </row>
    <row r="16" spans="1:13">
      <c r="A16" s="4" t="s">
        <v>1</v>
      </c>
    </row>
    <row r="17" spans="1:12" s="41" customFormat="1">
      <c r="A17" s="40" t="s">
        <v>56</v>
      </c>
      <c r="G17" s="34">
        <f>'By year (2011 &amp; 2012)'!I14</f>
        <v>23529</v>
      </c>
      <c r="H17" s="42"/>
    </row>
    <row r="18" spans="1:12">
      <c r="A18" t="s">
        <v>138</v>
      </c>
      <c r="G18" s="1">
        <f>'By year (2011 &amp; 2012)'!I4</f>
        <v>85000</v>
      </c>
    </row>
    <row r="19" spans="1:12">
      <c r="A19" t="s">
        <v>6</v>
      </c>
      <c r="G19" s="33">
        <f>'By year (2011 &amp; 2012)'!I15</f>
        <v>85500</v>
      </c>
      <c r="H19" s="39"/>
      <c r="L19" s="5"/>
    </row>
    <row r="20" spans="1:12" ht="15" thickBot="1">
      <c r="B20" s="35" t="s">
        <v>136</v>
      </c>
      <c r="H20" s="37">
        <f>SUM(G17:G19)</f>
        <v>194029</v>
      </c>
    </row>
    <row r="21" spans="1:12">
      <c r="H21" s="38"/>
    </row>
    <row r="22" spans="1:12">
      <c r="A22" s="4" t="s">
        <v>37</v>
      </c>
    </row>
    <row r="23" spans="1:12">
      <c r="A23" t="s">
        <v>20</v>
      </c>
      <c r="G23" s="33">
        <f>'By year (2011 &amp; 2012)'!I18</f>
        <v>88520</v>
      </c>
    </row>
    <row r="24" spans="1:12" ht="15" thickBot="1">
      <c r="B24" s="35" t="s">
        <v>136</v>
      </c>
      <c r="H24" s="37">
        <f>G23</f>
        <v>88520</v>
      </c>
    </row>
    <row r="26" spans="1:12" ht="15" thickBot="1">
      <c r="B26" s="35" t="s">
        <v>137</v>
      </c>
      <c r="H26" s="9">
        <f>H11+H14+H20+H24</f>
        <v>1133587</v>
      </c>
    </row>
    <row r="27" spans="1:12" ht="15" thickTop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zoomScalePageLayoutView="150" workbookViewId="0">
      <selection activeCell="A8" sqref="A8"/>
    </sheetView>
  </sheetViews>
  <sheetFormatPr baseColWidth="10" defaultColWidth="8.83203125" defaultRowHeight="14" x14ac:dyDescent="0"/>
  <cols>
    <col min="9" max="9" width="10" style="1" bestFit="1" customWidth="1"/>
    <col min="11" max="12" width="10" bestFit="1" customWidth="1"/>
  </cols>
  <sheetData>
    <row r="1" spans="1:13">
      <c r="A1" s="4">
        <v>2011</v>
      </c>
      <c r="B1" s="10"/>
      <c r="M1" s="4" t="s">
        <v>67</v>
      </c>
    </row>
    <row r="3" spans="1:13" ht="13.5" customHeight="1">
      <c r="A3" s="4" t="s">
        <v>1</v>
      </c>
    </row>
    <row r="4" spans="1:13">
      <c r="A4" t="s">
        <v>0</v>
      </c>
      <c r="I4" s="1">
        <v>85000</v>
      </c>
      <c r="M4">
        <v>74</v>
      </c>
    </row>
    <row r="6" spans="1:13">
      <c r="A6" s="4" t="s">
        <v>2</v>
      </c>
    </row>
    <row r="7" spans="1:13">
      <c r="A7" t="s">
        <v>12</v>
      </c>
      <c r="I7" s="1">
        <v>140699</v>
      </c>
      <c r="M7">
        <v>72</v>
      </c>
    </row>
    <row r="8" spans="1:13">
      <c r="A8" t="s">
        <v>11</v>
      </c>
      <c r="I8" s="1">
        <v>132123</v>
      </c>
      <c r="M8">
        <v>72</v>
      </c>
    </row>
    <row r="9" spans="1:13">
      <c r="A9" t="s">
        <v>4</v>
      </c>
      <c r="I9" s="1">
        <v>37416</v>
      </c>
      <c r="M9">
        <v>72</v>
      </c>
    </row>
    <row r="10" spans="1:13">
      <c r="A10" t="s">
        <v>13</v>
      </c>
      <c r="I10" s="1">
        <v>333280</v>
      </c>
      <c r="M10">
        <v>73</v>
      </c>
    </row>
    <row r="12" spans="1:13">
      <c r="A12" s="4">
        <v>2012</v>
      </c>
    </row>
    <row r="13" spans="1:13">
      <c r="A13" s="4" t="s">
        <v>1</v>
      </c>
    </row>
    <row r="14" spans="1:13">
      <c r="A14" t="s">
        <v>5</v>
      </c>
      <c r="I14" s="1">
        <v>23529</v>
      </c>
      <c r="L14" s="5"/>
      <c r="M14">
        <v>76</v>
      </c>
    </row>
    <row r="15" spans="1:13">
      <c r="A15" t="s">
        <v>6</v>
      </c>
      <c r="I15" s="1">
        <v>85500</v>
      </c>
      <c r="L15" s="5"/>
      <c r="M15">
        <v>76</v>
      </c>
    </row>
    <row r="17" spans="1:13">
      <c r="A17" s="4" t="s">
        <v>7</v>
      </c>
    </row>
    <row r="18" spans="1:13">
      <c r="A18" t="s">
        <v>10</v>
      </c>
      <c r="I18" s="1">
        <v>88520</v>
      </c>
      <c r="K18" s="5"/>
      <c r="M18">
        <v>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topLeftCell="A3" zoomScale="150" zoomScaleNormal="150" zoomScalePageLayoutView="150" workbookViewId="0">
      <selection activeCell="N33" sqref="N33"/>
    </sheetView>
  </sheetViews>
  <sheetFormatPr baseColWidth="10" defaultColWidth="8.83203125" defaultRowHeight="14" x14ac:dyDescent="0"/>
  <cols>
    <col min="1" max="1" width="4.5" customWidth="1"/>
    <col min="7" max="7" width="10.83203125" style="1" bestFit="1" customWidth="1"/>
    <col min="8" max="8" width="11.5" style="4" bestFit="1" customWidth="1"/>
    <col min="9" max="9" width="11.5" bestFit="1" customWidth="1"/>
  </cols>
  <sheetData>
    <row r="1" spans="1:13">
      <c r="A1" s="4" t="s">
        <v>18</v>
      </c>
      <c r="M1" s="4" t="s">
        <v>67</v>
      </c>
    </row>
    <row r="3" spans="1:13">
      <c r="A3" s="4" t="s">
        <v>36</v>
      </c>
    </row>
    <row r="4" spans="1:13" s="3" customFormat="1">
      <c r="A4" t="s">
        <v>60</v>
      </c>
      <c r="G4" s="43">
        <f>'By year (2010 &amp; 2011)'!G4+'By year (2010 &amp; 2011)'!G5</f>
        <v>134812</v>
      </c>
      <c r="H4" s="4"/>
    </row>
    <row r="5" spans="1:13" s="3" customFormat="1" ht="15" thickBot="1">
      <c r="A5"/>
      <c r="B5" s="35" t="s">
        <v>136</v>
      </c>
      <c r="G5" s="6"/>
      <c r="H5" s="37">
        <f>G4</f>
        <v>134812</v>
      </c>
    </row>
    <row r="7" spans="1:13">
      <c r="A7" s="4" t="s">
        <v>2</v>
      </c>
    </row>
    <row r="8" spans="1:13">
      <c r="A8" s="2" t="s">
        <v>15</v>
      </c>
    </row>
    <row r="9" spans="1:13">
      <c r="A9" s="2" t="s">
        <v>16</v>
      </c>
    </row>
    <row r="10" spans="1:13">
      <c r="A10" t="s">
        <v>142</v>
      </c>
      <c r="G10" s="1">
        <f>'By year (2010 &amp; 2011)'!G24</f>
        <v>8998</v>
      </c>
    </row>
    <row r="11" spans="1:13">
      <c r="A11" t="s">
        <v>143</v>
      </c>
      <c r="G11" s="33">
        <f>'By year (2010 &amp; 2011)'!G25</f>
        <v>77332</v>
      </c>
    </row>
    <row r="12" spans="1:13" ht="15" thickBot="1">
      <c r="B12" s="35" t="s">
        <v>136</v>
      </c>
      <c r="H12" s="37">
        <f>SUM(G10:G11)</f>
        <v>86330</v>
      </c>
    </row>
    <row r="14" spans="1:13">
      <c r="A14" s="4" t="s">
        <v>14</v>
      </c>
      <c r="G14" s="33">
        <v>204655</v>
      </c>
      <c r="M14">
        <v>35</v>
      </c>
    </row>
    <row r="15" spans="1:13" ht="15" thickBot="1">
      <c r="A15" s="4"/>
      <c r="B15" s="35" t="s">
        <v>136</v>
      </c>
      <c r="H15" s="37">
        <f>G14</f>
        <v>204655</v>
      </c>
    </row>
    <row r="17" spans="1:16384">
      <c r="A17" s="4" t="s">
        <v>1</v>
      </c>
    </row>
    <row r="18" spans="1:16384">
      <c r="A18" t="s">
        <v>56</v>
      </c>
      <c r="G18" s="1">
        <f>'By year (2010 &amp; 2011)'!G21+'By year (2010 &amp; 2011)'!G35</f>
        <v>45439</v>
      </c>
    </row>
    <row r="19" spans="1:16384">
      <c r="A19" t="s">
        <v>144</v>
      </c>
      <c r="G19" s="1">
        <f>'By year (2010 &amp; 2011)'!G20</f>
        <v>20000</v>
      </c>
    </row>
    <row r="20" spans="1:16384">
      <c r="A20" t="s">
        <v>19</v>
      </c>
      <c r="G20" s="33">
        <f>'By year (2010 &amp; 2011)'!G19</f>
        <v>15000</v>
      </c>
    </row>
    <row r="21" spans="1:16384" ht="15" thickBot="1">
      <c r="B21" s="35" t="s">
        <v>136</v>
      </c>
      <c r="H21" s="37">
        <f>SUM(G18:G20)</f>
        <v>80439</v>
      </c>
    </row>
    <row r="23" spans="1:16384">
      <c r="A23" s="4" t="s">
        <v>37</v>
      </c>
    </row>
    <row r="24" spans="1:16384">
      <c r="A24" t="s">
        <v>56</v>
      </c>
      <c r="G24" s="1">
        <f>'By year (2010 &amp; 2011)'!G8+'By year (2010 &amp; 2011)'!G10+'By year (2010 &amp; 2011)'!G11+'By year (2010 &amp; 2011)'!G30</f>
        <v>120053</v>
      </c>
    </row>
    <row r="25" spans="1:16384">
      <c r="A25" s="10" t="s">
        <v>146</v>
      </c>
      <c r="B25" s="10"/>
      <c r="C25" s="10"/>
      <c r="D25" s="10"/>
      <c r="E25" s="10"/>
      <c r="F25" s="10"/>
      <c r="G25" s="8">
        <f>'By year (2010 &amp; 2011)'!G16</f>
        <v>25372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0"/>
    </row>
    <row r="26" spans="1:16384">
      <c r="A26" t="s">
        <v>20</v>
      </c>
      <c r="G26" s="1">
        <f>'By year (2010 &amp; 2011)'!G14+'By year (2010 &amp; 2011)'!G15</f>
        <v>531743</v>
      </c>
    </row>
    <row r="27" spans="1:16384">
      <c r="A27" t="s">
        <v>87</v>
      </c>
      <c r="G27" s="1">
        <f>'By year (2010 &amp; 2011)'!G32</f>
        <v>60000</v>
      </c>
    </row>
    <row r="28" spans="1:16384">
      <c r="A28" t="s">
        <v>65</v>
      </c>
      <c r="G28" s="1">
        <f>'By year (2010 &amp; 2011)'!G31</f>
        <v>31245</v>
      </c>
    </row>
    <row r="29" spans="1:16384">
      <c r="A29" t="s">
        <v>77</v>
      </c>
      <c r="G29" s="33">
        <f>'By year (2010 &amp; 2011)'!G9</f>
        <v>360069</v>
      </c>
    </row>
    <row r="30" spans="1:16384" ht="15" thickBot="1">
      <c r="B30" s="35" t="s">
        <v>136</v>
      </c>
      <c r="H30" s="37">
        <f>SUM(G24:G29)</f>
        <v>1128482</v>
      </c>
    </row>
    <row r="31" spans="1:16384">
      <c r="H31" s="36"/>
    </row>
    <row r="32" spans="1:16384" ht="15" thickBot="1">
      <c r="B32" s="35" t="s">
        <v>137</v>
      </c>
      <c r="H32" s="46">
        <f>H5+H12+H15+H21+H30</f>
        <v>1634718</v>
      </c>
      <c r="I32" s="5"/>
    </row>
    <row r="33" ht="1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25" zoomScaleNormal="125" zoomScalePageLayoutView="125" workbookViewId="0">
      <selection activeCell="A16" sqref="A16"/>
    </sheetView>
  </sheetViews>
  <sheetFormatPr baseColWidth="10" defaultColWidth="8.83203125" defaultRowHeight="14" x14ac:dyDescent="0"/>
  <cols>
    <col min="7" max="7" width="12.5" style="1" bestFit="1" customWidth="1"/>
    <col min="8" max="8" width="10" bestFit="1" customWidth="1"/>
    <col min="9" max="9" width="10.6640625" bestFit="1" customWidth="1"/>
    <col min="11" max="11" width="10" bestFit="1" customWidth="1"/>
  </cols>
  <sheetData>
    <row r="1" spans="1:13">
      <c r="A1" s="4">
        <v>2010</v>
      </c>
      <c r="M1" s="4" t="s">
        <v>67</v>
      </c>
    </row>
    <row r="3" spans="1:13" s="10" customFormat="1">
      <c r="A3" s="12" t="s">
        <v>3</v>
      </c>
      <c r="G3" s="11"/>
    </row>
    <row r="4" spans="1:13" s="10" customFormat="1">
      <c r="A4" s="10" t="s">
        <v>21</v>
      </c>
      <c r="G4" s="11">
        <v>103102</v>
      </c>
      <c r="I4" s="8"/>
      <c r="M4" s="10">
        <v>89</v>
      </c>
    </row>
    <row r="5" spans="1:13" s="10" customFormat="1">
      <c r="A5" s="10" t="s">
        <v>31</v>
      </c>
      <c r="G5" s="11">
        <v>31710</v>
      </c>
      <c r="I5" s="8"/>
      <c r="M5" s="10">
        <v>95</v>
      </c>
    </row>
    <row r="6" spans="1:13" s="10" customFormat="1">
      <c r="G6" s="11"/>
    </row>
    <row r="7" spans="1:13" s="10" customFormat="1">
      <c r="A7" s="12" t="s">
        <v>7</v>
      </c>
      <c r="G7" s="11"/>
    </row>
    <row r="8" spans="1:13" s="10" customFormat="1">
      <c r="A8" s="10" t="s">
        <v>27</v>
      </c>
      <c r="G8" s="11">
        <v>48586</v>
      </c>
      <c r="H8" s="8"/>
      <c r="I8" s="8"/>
      <c r="M8" s="10">
        <v>93</v>
      </c>
    </row>
    <row r="9" spans="1:13" s="10" customFormat="1">
      <c r="A9" s="10" t="s">
        <v>28</v>
      </c>
      <c r="G9" s="11">
        <v>360069</v>
      </c>
      <c r="M9" s="10">
        <v>93</v>
      </c>
    </row>
    <row r="10" spans="1:13" s="10" customFormat="1">
      <c r="A10" s="10" t="s">
        <v>30</v>
      </c>
      <c r="G10" s="11">
        <v>17710</v>
      </c>
      <c r="H10" s="8"/>
      <c r="I10" s="8"/>
      <c r="M10" s="10">
        <v>93</v>
      </c>
    </row>
    <row r="11" spans="1:13" s="10" customFormat="1">
      <c r="A11" s="10" t="s">
        <v>32</v>
      </c>
      <c r="G11" s="11">
        <v>7076</v>
      </c>
      <c r="M11" s="10">
        <v>95</v>
      </c>
    </row>
    <row r="12" spans="1:13" s="10" customFormat="1">
      <c r="G12" s="11"/>
    </row>
    <row r="13" spans="1:13" s="10" customFormat="1">
      <c r="A13" s="12" t="s">
        <v>22</v>
      </c>
      <c r="G13" s="11"/>
    </row>
    <row r="14" spans="1:13" s="10" customFormat="1">
      <c r="A14" s="10" t="s">
        <v>23</v>
      </c>
      <c r="G14" s="11">
        <v>370572</v>
      </c>
      <c r="M14" s="10" t="s">
        <v>61</v>
      </c>
    </row>
    <row r="15" spans="1:13" s="10" customFormat="1">
      <c r="A15" s="10" t="s">
        <v>23</v>
      </c>
      <c r="G15" s="11">
        <v>161171</v>
      </c>
      <c r="M15" s="10" t="s">
        <v>64</v>
      </c>
    </row>
    <row r="16" spans="1:13" s="10" customFormat="1">
      <c r="A16" s="10" t="s">
        <v>146</v>
      </c>
      <c r="G16" s="11">
        <v>25372</v>
      </c>
      <c r="M16" s="10">
        <v>93</v>
      </c>
    </row>
    <row r="17" spans="1:13" s="10" customFormat="1">
      <c r="G17" s="11"/>
    </row>
    <row r="18" spans="1:13" s="10" customFormat="1">
      <c r="A18" s="12" t="s">
        <v>1</v>
      </c>
      <c r="G18" s="11"/>
    </row>
    <row r="19" spans="1:13" s="10" customFormat="1">
      <c r="A19" s="10" t="s">
        <v>19</v>
      </c>
      <c r="G19" s="11">
        <v>15000</v>
      </c>
      <c r="M19" s="10" t="s">
        <v>63</v>
      </c>
    </row>
    <row r="20" spans="1:13" s="10" customFormat="1">
      <c r="A20" s="10" t="s">
        <v>25</v>
      </c>
      <c r="G20" s="11">
        <v>20000</v>
      </c>
      <c r="M20" s="10" t="s">
        <v>63</v>
      </c>
    </row>
    <row r="21" spans="1:13" s="10" customFormat="1">
      <c r="A21" s="10" t="s">
        <v>29</v>
      </c>
      <c r="G21" s="11">
        <v>39809</v>
      </c>
      <c r="H21" s="8"/>
      <c r="M21" s="10">
        <v>93</v>
      </c>
    </row>
    <row r="22" spans="1:13" s="10" customFormat="1">
      <c r="G22" s="11"/>
    </row>
    <row r="23" spans="1:13" s="10" customFormat="1">
      <c r="A23" s="12" t="s">
        <v>2</v>
      </c>
      <c r="G23" s="11"/>
    </row>
    <row r="24" spans="1:13" s="10" customFormat="1">
      <c r="A24" s="10" t="s">
        <v>24</v>
      </c>
      <c r="G24" s="11">
        <v>8998</v>
      </c>
      <c r="M24" s="10" t="s">
        <v>61</v>
      </c>
    </row>
    <row r="25" spans="1:13" s="10" customFormat="1">
      <c r="A25" s="10" t="s">
        <v>26</v>
      </c>
      <c r="G25" s="11">
        <v>77332</v>
      </c>
      <c r="M25" s="10" t="s">
        <v>62</v>
      </c>
    </row>
    <row r="26" spans="1:13" s="10" customFormat="1">
      <c r="G26" s="11"/>
    </row>
    <row r="27" spans="1:13" s="10" customFormat="1">
      <c r="A27" s="12">
        <v>2011</v>
      </c>
      <c r="G27" s="11"/>
    </row>
    <row r="28" spans="1:13" s="10" customFormat="1">
      <c r="G28" s="11"/>
    </row>
    <row r="29" spans="1:13" s="10" customFormat="1">
      <c r="A29" s="12" t="s">
        <v>7</v>
      </c>
      <c r="G29" s="11"/>
    </row>
    <row r="30" spans="1:13" s="10" customFormat="1">
      <c r="A30" s="10" t="s">
        <v>33</v>
      </c>
      <c r="G30" s="11">
        <v>46681</v>
      </c>
      <c r="K30" s="8"/>
      <c r="M30" s="10">
        <v>95</v>
      </c>
    </row>
    <row r="31" spans="1:13" s="10" customFormat="1">
      <c r="A31" s="10" t="s">
        <v>8</v>
      </c>
      <c r="G31" s="11">
        <v>31245</v>
      </c>
      <c r="M31" s="10" t="s">
        <v>66</v>
      </c>
    </row>
    <row r="32" spans="1:13" s="10" customFormat="1">
      <c r="A32" s="10" t="s">
        <v>9</v>
      </c>
      <c r="G32" s="11">
        <v>60000</v>
      </c>
      <c r="M32" s="10">
        <v>95</v>
      </c>
    </row>
    <row r="34" spans="1:13">
      <c r="A34" s="4" t="s">
        <v>1</v>
      </c>
    </row>
    <row r="35" spans="1:13">
      <c r="A35" t="s">
        <v>34</v>
      </c>
      <c r="G35" s="1">
        <v>5630</v>
      </c>
      <c r="M35">
        <v>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L21" sqref="L21"/>
    </sheetView>
  </sheetViews>
  <sheetFormatPr baseColWidth="10" defaultColWidth="8.83203125" defaultRowHeight="14" x14ac:dyDescent="0"/>
  <cols>
    <col min="1" max="1" width="4.6640625" customWidth="1"/>
    <col min="7" max="7" width="11.5" style="1" bestFit="1" customWidth="1"/>
    <col min="8" max="8" width="11.5" style="4" bestFit="1" customWidth="1"/>
    <col min="9" max="9" width="11.5" bestFit="1" customWidth="1"/>
    <col min="11" max="11" width="10" bestFit="1" customWidth="1"/>
  </cols>
  <sheetData>
    <row r="1" spans="1:13">
      <c r="A1" s="12" t="s">
        <v>38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(2009 &amp; 2010)'!G4+'By year (2009 &amp; 2010)'!G29</f>
        <v>165969</v>
      </c>
      <c r="K4" s="1"/>
    </row>
    <row r="5" spans="1:13">
      <c r="A5" t="s">
        <v>46</v>
      </c>
      <c r="G5" s="1">
        <f>'By year (2009 &amp; 2010)'!G5</f>
        <v>32607</v>
      </c>
      <c r="J5" s="5"/>
      <c r="M5" s="4"/>
    </row>
    <row r="6" spans="1:13">
      <c r="A6" t="s">
        <v>116</v>
      </c>
      <c r="G6" s="33">
        <f>'By year (2009 &amp; 2010)'!G6</f>
        <v>8842</v>
      </c>
      <c r="J6" s="5"/>
    </row>
    <row r="7" spans="1:13" ht="15" thickBot="1">
      <c r="B7" s="35" t="s">
        <v>136</v>
      </c>
      <c r="H7" s="37">
        <f>SUM(G4:G6)</f>
        <v>207418</v>
      </c>
      <c r="J7" s="5"/>
    </row>
    <row r="9" spans="1:13">
      <c r="A9" s="4" t="s">
        <v>2</v>
      </c>
    </row>
    <row r="10" spans="1:13">
      <c r="A10" s="2" t="s">
        <v>15</v>
      </c>
    </row>
    <row r="11" spans="1:13">
      <c r="A11" t="s">
        <v>20</v>
      </c>
      <c r="G11" s="33">
        <f>'By year (2009 &amp; 2010)'!G24</f>
        <v>331001</v>
      </c>
    </row>
    <row r="12" spans="1:13" ht="15" thickBot="1">
      <c r="B12" s="35" t="s">
        <v>136</v>
      </c>
      <c r="H12" s="37">
        <f>G11</f>
        <v>331001</v>
      </c>
    </row>
    <row r="14" spans="1:13">
      <c r="A14" s="4" t="s">
        <v>14</v>
      </c>
      <c r="G14" s="33">
        <v>203637</v>
      </c>
      <c r="M14">
        <v>36</v>
      </c>
    </row>
    <row r="15" spans="1:13" ht="15" thickBot="1">
      <c r="A15" s="4"/>
      <c r="B15" s="35" t="s">
        <v>136</v>
      </c>
      <c r="H15" s="37">
        <f>G14</f>
        <v>203637</v>
      </c>
    </row>
    <row r="17" spans="1:8">
      <c r="A17" s="4" t="s">
        <v>1</v>
      </c>
    </row>
    <row r="18" spans="1:8" s="10" customFormat="1">
      <c r="A18" s="10" t="s">
        <v>56</v>
      </c>
      <c r="G18" s="11">
        <f>'By year (2009 &amp; 2010)'!G19+'By year (2009 &amp; 2010)'!G20</f>
        <v>82409</v>
      </c>
      <c r="H18" s="12"/>
    </row>
    <row r="19" spans="1:8">
      <c r="A19" t="s">
        <v>39</v>
      </c>
      <c r="G19" s="1">
        <f>'By year (2009 &amp; 2010)'!G17</f>
        <v>30000</v>
      </c>
    </row>
    <row r="20" spans="1:8">
      <c r="A20" t="s">
        <v>40</v>
      </c>
      <c r="G20" s="1">
        <f>'By year (2009 &amp; 2010)'!G18</f>
        <v>35000</v>
      </c>
    </row>
    <row r="21" spans="1:8">
      <c r="A21" t="s">
        <v>71</v>
      </c>
      <c r="G21" s="1">
        <f>'By year (2009 &amp; 2010)'!G21</f>
        <v>10000</v>
      </c>
    </row>
    <row r="22" spans="1:8">
      <c r="A22" t="s">
        <v>41</v>
      </c>
      <c r="G22" s="1">
        <f>'By year (2009 &amp; 2010)'!G16</f>
        <v>10000</v>
      </c>
    </row>
    <row r="23" spans="1:8" s="10" customFormat="1">
      <c r="A23" s="10" t="s">
        <v>75</v>
      </c>
      <c r="G23" s="44">
        <f>'By year (2009 &amp; 2010)'!G11</f>
        <v>38329</v>
      </c>
      <c r="H23" s="12"/>
    </row>
    <row r="24" spans="1:8" s="10" customFormat="1" ht="15" thickBot="1">
      <c r="B24" s="35" t="s">
        <v>136</v>
      </c>
      <c r="G24" s="11"/>
      <c r="H24" s="45">
        <f>SUM(G18:G23)</f>
        <v>205738</v>
      </c>
    </row>
    <row r="26" spans="1:8">
      <c r="A26" s="4" t="s">
        <v>37</v>
      </c>
    </row>
    <row r="27" spans="1:8">
      <c r="A27" t="s">
        <v>56</v>
      </c>
      <c r="G27" s="1">
        <f>'By year (2009 &amp; 2010)'!G12+'By year (2009 &amp; 2010)'!G32</f>
        <v>122539</v>
      </c>
      <c r="H27" s="36"/>
    </row>
    <row r="28" spans="1:8">
      <c r="A28" s="3" t="s">
        <v>77</v>
      </c>
      <c r="G28" s="1">
        <f>'By year (2009 &amp; 2010)'!G10</f>
        <v>250212</v>
      </c>
    </row>
    <row r="29" spans="1:8">
      <c r="A29" t="s">
        <v>145</v>
      </c>
      <c r="G29" s="33">
        <f>'By year (2009 &amp; 2010)'!G13</f>
        <v>170245</v>
      </c>
    </row>
    <row r="30" spans="1:8" ht="15" thickBot="1">
      <c r="B30" s="35" t="s">
        <v>136</v>
      </c>
      <c r="H30" s="37">
        <f>SUM(G27:G29)</f>
        <v>542996</v>
      </c>
    </row>
    <row r="31" spans="1:8">
      <c r="A31" s="4"/>
      <c r="H31" s="36"/>
    </row>
    <row r="32" spans="1:8" ht="15" thickBot="1">
      <c r="B32" s="35" t="s">
        <v>137</v>
      </c>
      <c r="H32" s="46">
        <f>H7+H12+H15+H24+H30</f>
        <v>1490790</v>
      </c>
    </row>
    <row r="33" ht="15" thickTop="1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zoomScale="150" zoomScaleNormal="150" zoomScalePageLayoutView="150" workbookViewId="0">
      <selection activeCell="A11" sqref="A11"/>
    </sheetView>
  </sheetViews>
  <sheetFormatPr baseColWidth="10" defaultColWidth="8.83203125" defaultRowHeight="14" x14ac:dyDescent="0"/>
  <cols>
    <col min="7" max="7" width="11.5" style="1" bestFit="1" customWidth="1"/>
    <col min="8" max="10" width="10" bestFit="1" customWidth="1"/>
    <col min="11" max="11" width="12.5" bestFit="1" customWidth="1"/>
  </cols>
  <sheetData>
    <row r="1" spans="1:13">
      <c r="A1" s="4">
        <v>2009</v>
      </c>
      <c r="B1" s="10"/>
      <c r="M1" s="4" t="s">
        <v>67</v>
      </c>
    </row>
    <row r="3" spans="1:13">
      <c r="A3" s="4" t="s">
        <v>42</v>
      </c>
    </row>
    <row r="4" spans="1:13">
      <c r="A4" t="s">
        <v>45</v>
      </c>
      <c r="G4" s="1">
        <v>9262</v>
      </c>
      <c r="H4" s="5"/>
      <c r="M4">
        <v>101</v>
      </c>
    </row>
    <row r="5" spans="1:13">
      <c r="A5" t="s">
        <v>46</v>
      </c>
      <c r="G5" s="1">
        <v>32607</v>
      </c>
      <c r="J5" s="5"/>
      <c r="M5">
        <v>101</v>
      </c>
    </row>
    <row r="6" spans="1:13">
      <c r="A6" t="s">
        <v>48</v>
      </c>
      <c r="G6" s="1">
        <v>8842</v>
      </c>
      <c r="J6" s="5"/>
      <c r="M6">
        <v>101</v>
      </c>
    </row>
    <row r="9" spans="1:13">
      <c r="A9" s="4" t="s">
        <v>35</v>
      </c>
    </row>
    <row r="10" spans="1:13">
      <c r="A10" t="s">
        <v>43</v>
      </c>
      <c r="G10" s="1">
        <v>250212</v>
      </c>
      <c r="K10" s="7"/>
      <c r="M10">
        <v>99</v>
      </c>
    </row>
    <row r="11" spans="1:13">
      <c r="A11" t="s">
        <v>55</v>
      </c>
      <c r="G11" s="1">
        <v>38329</v>
      </c>
      <c r="M11" t="s">
        <v>76</v>
      </c>
    </row>
    <row r="12" spans="1:13">
      <c r="A12" t="s">
        <v>51</v>
      </c>
      <c r="G12" s="1">
        <v>51123</v>
      </c>
      <c r="I12" s="5"/>
      <c r="M12">
        <v>105</v>
      </c>
    </row>
    <row r="13" spans="1:13">
      <c r="A13" t="s">
        <v>53</v>
      </c>
      <c r="G13" s="1">
        <v>170245</v>
      </c>
      <c r="M13">
        <v>105</v>
      </c>
    </row>
    <row r="15" spans="1:13">
      <c r="A15" s="4" t="s">
        <v>1</v>
      </c>
    </row>
    <row r="16" spans="1:13">
      <c r="A16" t="s">
        <v>73</v>
      </c>
      <c r="G16" s="1">
        <v>10000</v>
      </c>
      <c r="M16" t="s">
        <v>69</v>
      </c>
    </row>
    <row r="17" spans="1:13">
      <c r="A17" t="s">
        <v>47</v>
      </c>
      <c r="G17" s="1">
        <v>30000</v>
      </c>
      <c r="M17" t="s">
        <v>69</v>
      </c>
    </row>
    <row r="18" spans="1:13">
      <c r="A18" t="s">
        <v>49</v>
      </c>
      <c r="G18" s="1">
        <v>35000</v>
      </c>
      <c r="M18" t="s">
        <v>70</v>
      </c>
    </row>
    <row r="19" spans="1:13">
      <c r="A19" t="s">
        <v>50</v>
      </c>
      <c r="G19" s="1">
        <v>62650</v>
      </c>
      <c r="I19" s="5"/>
      <c r="M19">
        <v>103</v>
      </c>
    </row>
    <row r="20" spans="1:13">
      <c r="A20" t="s">
        <v>52</v>
      </c>
      <c r="G20" s="1">
        <v>19759</v>
      </c>
      <c r="M20">
        <v>105</v>
      </c>
    </row>
    <row r="21" spans="1:13">
      <c r="A21" t="s">
        <v>72</v>
      </c>
      <c r="G21" s="1">
        <v>10000</v>
      </c>
      <c r="M21" t="s">
        <v>74</v>
      </c>
    </row>
    <row r="23" spans="1:13">
      <c r="A23" s="4" t="s">
        <v>2</v>
      </c>
    </row>
    <row r="24" spans="1:13">
      <c r="A24" t="s">
        <v>44</v>
      </c>
      <c r="G24" s="1">
        <v>331001</v>
      </c>
      <c r="M24" t="s">
        <v>68</v>
      </c>
    </row>
    <row r="26" spans="1:13">
      <c r="A26" s="4">
        <v>2010</v>
      </c>
    </row>
    <row r="28" spans="1:13">
      <c r="A28" s="4" t="s">
        <v>42</v>
      </c>
    </row>
    <row r="29" spans="1:13">
      <c r="A29" t="s">
        <v>59</v>
      </c>
      <c r="G29" s="1">
        <v>156707</v>
      </c>
      <c r="M29">
        <v>107</v>
      </c>
    </row>
    <row r="31" spans="1:13">
      <c r="A31" s="4" t="s">
        <v>54</v>
      </c>
    </row>
    <row r="32" spans="1:13">
      <c r="A32" t="s">
        <v>58</v>
      </c>
      <c r="G32" s="1">
        <v>71416</v>
      </c>
      <c r="M32">
        <v>107</v>
      </c>
    </row>
  </sheetData>
  <pageMargins left="0.7" right="0.7" top="0.75" bottom="0.75" header="0.3" footer="0.3"/>
  <pageSetup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O41" sqref="O41"/>
    </sheetView>
  </sheetViews>
  <sheetFormatPr baseColWidth="10" defaultColWidth="8.83203125" defaultRowHeight="14" x14ac:dyDescent="0"/>
  <cols>
    <col min="1" max="1" width="4.6640625" customWidth="1"/>
    <col min="7" max="7" width="11.5" style="1" bestFit="1" customWidth="1"/>
    <col min="8" max="8" width="11.5" style="4" bestFit="1" customWidth="1"/>
    <col min="9" max="9" width="11.5" bestFit="1" customWidth="1"/>
  </cols>
  <sheetData>
    <row r="1" spans="1:13">
      <c r="A1" s="12" t="s">
        <v>78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(2008 &amp; 2009)'!G5+'By year (2008 &amp; 2009)'!G6+'By year (2008 &amp; 2009)'!G24+'By year (2008 &amp; 2009)'!G25+'By year (2008 &amp; 2009)'!G26</f>
        <v>433395</v>
      </c>
    </row>
    <row r="5" spans="1:13">
      <c r="A5" t="s">
        <v>46</v>
      </c>
      <c r="G5" s="33">
        <f>'By year (2008 &amp; 2009)'!G4</f>
        <v>82754</v>
      </c>
    </row>
    <row r="6" spans="1:13" ht="15" thickBot="1">
      <c r="B6" s="35" t="s">
        <v>136</v>
      </c>
      <c r="H6" s="37">
        <f>SUM(G4:G5)</f>
        <v>516149</v>
      </c>
    </row>
    <row r="8" spans="1:13">
      <c r="A8" s="4" t="s">
        <v>2</v>
      </c>
    </row>
    <row r="9" spans="1:13">
      <c r="A9" s="2" t="s">
        <v>15</v>
      </c>
    </row>
    <row r="10" spans="1:13">
      <c r="A10" t="s">
        <v>20</v>
      </c>
      <c r="G10" s="1">
        <f>'By year (2008 &amp; 2009)'!G19+'By year (2008 &amp; 2009)'!G37</f>
        <v>337957</v>
      </c>
    </row>
    <row r="11" spans="1:13" ht="15" thickBot="1">
      <c r="A11" s="3"/>
      <c r="B11" s="35" t="s">
        <v>136</v>
      </c>
      <c r="H11" s="37">
        <f>G10</f>
        <v>337957</v>
      </c>
    </row>
    <row r="13" spans="1:13">
      <c r="A13" s="4" t="s">
        <v>14</v>
      </c>
      <c r="G13" s="33">
        <v>196683</v>
      </c>
      <c r="M13">
        <v>36</v>
      </c>
    </row>
    <row r="14" spans="1:13" ht="15" thickBot="1">
      <c r="A14" s="4"/>
      <c r="B14" s="35" t="s">
        <v>136</v>
      </c>
      <c r="H14" s="37">
        <f>G13</f>
        <v>196683</v>
      </c>
    </row>
    <row r="16" spans="1:13">
      <c r="A16" s="4" t="s">
        <v>1</v>
      </c>
    </row>
    <row r="17" spans="1:8">
      <c r="A17" s="3" t="s">
        <v>56</v>
      </c>
      <c r="G17" s="1">
        <f>'By year (2008 &amp; 2009)'!G9+'By year (2008 &amp; 2009)'!G11+'By year (2008 &amp; 2009)'!G14+'By year (2008 &amp; 2009)'!G15</f>
        <v>192428</v>
      </c>
    </row>
    <row r="18" spans="1:8">
      <c r="A18" t="s">
        <v>49</v>
      </c>
      <c r="G18" s="1">
        <f>'By year (2008 &amp; 2009)'!G10</f>
        <v>45650</v>
      </c>
    </row>
    <row r="19" spans="1:8">
      <c r="A19" t="s">
        <v>109</v>
      </c>
      <c r="G19" s="1">
        <f>'By year (2008 &amp; 2009)'!G12+'By year (2008 &amp; 2009)'!G33</f>
        <v>30000</v>
      </c>
    </row>
    <row r="20" spans="1:8">
      <c r="A20" t="s">
        <v>19</v>
      </c>
      <c r="G20" s="1">
        <f>'By year (2008 &amp; 2009)'!G13+'By year (2008 &amp; 2009)'!G32</f>
        <v>22000</v>
      </c>
    </row>
    <row r="21" spans="1:8">
      <c r="A21" t="s">
        <v>96</v>
      </c>
      <c r="G21" s="33">
        <f>'By year (2008 &amp; 2009)'!G16</f>
        <v>10000</v>
      </c>
    </row>
    <row r="22" spans="1:8" ht="15" thickBot="1">
      <c r="B22" s="35" t="s">
        <v>136</v>
      </c>
      <c r="H22" s="37">
        <f>SUM(G17:G21)</f>
        <v>300078</v>
      </c>
    </row>
    <row r="23" spans="1:8">
      <c r="A23" s="4"/>
    </row>
    <row r="24" spans="1:8">
      <c r="A24" s="4" t="s">
        <v>37</v>
      </c>
    </row>
    <row r="25" spans="1:8">
      <c r="A25" t="s">
        <v>60</v>
      </c>
      <c r="G25" s="33">
        <f>'By year (2008 &amp; 2009)'!G29</f>
        <v>19724</v>
      </c>
      <c r="H25" s="36"/>
    </row>
    <row r="26" spans="1:8" ht="15" thickBot="1">
      <c r="B26" s="35" t="s">
        <v>136</v>
      </c>
      <c r="H26" s="37">
        <f>G25</f>
        <v>19724</v>
      </c>
    </row>
    <row r="28" spans="1:8" ht="15" thickBot="1">
      <c r="B28" s="35" t="s">
        <v>137</v>
      </c>
      <c r="H28" s="46">
        <f>H26+H22+H14+H11+H6</f>
        <v>1370591</v>
      </c>
    </row>
    <row r="29" spans="1:8" ht="1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18" sqref="L18"/>
    </sheetView>
  </sheetViews>
  <sheetFormatPr baseColWidth="10" defaultColWidth="8.83203125" defaultRowHeight="14" x14ac:dyDescent="0"/>
  <cols>
    <col min="7" max="7" width="11.5" style="1" bestFit="1" customWidth="1"/>
    <col min="8" max="10" width="10" bestFit="1" customWidth="1"/>
    <col min="11" max="11" width="12.5" bestFit="1" customWidth="1"/>
  </cols>
  <sheetData>
    <row r="1" spans="1:13">
      <c r="A1" s="12">
        <v>2008</v>
      </c>
      <c r="B1" s="10"/>
      <c r="M1" s="4" t="s">
        <v>67</v>
      </c>
    </row>
    <row r="3" spans="1:13">
      <c r="A3" s="4" t="s">
        <v>42</v>
      </c>
    </row>
    <row r="4" spans="1:13">
      <c r="A4" t="s">
        <v>46</v>
      </c>
      <c r="G4" s="1">
        <v>82754</v>
      </c>
      <c r="H4" s="5"/>
      <c r="M4">
        <v>85</v>
      </c>
    </row>
    <row r="5" spans="1:13">
      <c r="A5" t="s">
        <v>114</v>
      </c>
      <c r="G5" s="1">
        <v>275612</v>
      </c>
      <c r="J5" s="5"/>
      <c r="M5">
        <v>87</v>
      </c>
    </row>
    <row r="6" spans="1:13">
      <c r="A6" t="s">
        <v>113</v>
      </c>
      <c r="G6" s="1">
        <v>51516</v>
      </c>
      <c r="M6">
        <v>87</v>
      </c>
    </row>
    <row r="8" spans="1:13">
      <c r="A8" s="4" t="s">
        <v>1</v>
      </c>
    </row>
    <row r="9" spans="1:13">
      <c r="A9" t="s">
        <v>106</v>
      </c>
      <c r="G9" s="1">
        <v>20412</v>
      </c>
      <c r="M9">
        <v>83</v>
      </c>
    </row>
    <row r="10" spans="1:13">
      <c r="A10" t="s">
        <v>49</v>
      </c>
      <c r="G10" s="1">
        <v>45650</v>
      </c>
      <c r="M10">
        <v>83</v>
      </c>
    </row>
    <row r="11" spans="1:13">
      <c r="A11" t="s">
        <v>108</v>
      </c>
      <c r="G11" s="1">
        <v>43223</v>
      </c>
      <c r="M11">
        <v>85</v>
      </c>
    </row>
    <row r="12" spans="1:13">
      <c r="A12" t="s">
        <v>109</v>
      </c>
      <c r="G12" s="1">
        <v>10000</v>
      </c>
      <c r="I12" s="5"/>
      <c r="M12">
        <v>85</v>
      </c>
    </row>
    <row r="13" spans="1:13">
      <c r="A13" t="s">
        <v>19</v>
      </c>
      <c r="G13" s="1">
        <v>7000</v>
      </c>
      <c r="M13">
        <v>85</v>
      </c>
    </row>
    <row r="14" spans="1:13">
      <c r="A14" t="s">
        <v>110</v>
      </c>
      <c r="G14" s="1">
        <v>103155</v>
      </c>
      <c r="M14">
        <v>85</v>
      </c>
    </row>
    <row r="15" spans="1:13">
      <c r="A15" t="s">
        <v>111</v>
      </c>
      <c r="G15" s="1">
        <v>25638</v>
      </c>
      <c r="M15">
        <v>85</v>
      </c>
    </row>
    <row r="16" spans="1:13">
      <c r="A16" t="s">
        <v>112</v>
      </c>
      <c r="G16" s="1">
        <v>10000</v>
      </c>
      <c r="M16">
        <v>87</v>
      </c>
    </row>
    <row r="18" spans="1:13">
      <c r="A18" s="4" t="s">
        <v>80</v>
      </c>
    </row>
    <row r="19" spans="1:13">
      <c r="A19" s="3" t="s">
        <v>107</v>
      </c>
      <c r="G19" s="1">
        <v>291986</v>
      </c>
      <c r="M19">
        <v>83</v>
      </c>
    </row>
    <row r="21" spans="1:13">
      <c r="A21" s="4">
        <v>2009</v>
      </c>
    </row>
    <row r="23" spans="1:13">
      <c r="A23" s="4" t="s">
        <v>42</v>
      </c>
    </row>
    <row r="24" spans="1:13">
      <c r="A24" t="s">
        <v>101</v>
      </c>
      <c r="G24" s="1">
        <v>53177</v>
      </c>
      <c r="H24" s="5"/>
      <c r="M24">
        <v>87</v>
      </c>
    </row>
    <row r="25" spans="1:13">
      <c r="A25" t="s">
        <v>103</v>
      </c>
      <c r="G25" s="1">
        <v>40723</v>
      </c>
      <c r="J25" s="5"/>
      <c r="M25">
        <v>89</v>
      </c>
    </row>
    <row r="26" spans="1:13">
      <c r="A26" t="s">
        <v>104</v>
      </c>
      <c r="G26" s="1">
        <v>12367</v>
      </c>
      <c r="J26" s="5"/>
      <c r="M26">
        <v>89</v>
      </c>
    </row>
    <row r="28" spans="1:13">
      <c r="A28" s="4" t="s">
        <v>35</v>
      </c>
    </row>
    <row r="29" spans="1:13">
      <c r="A29" t="s">
        <v>102</v>
      </c>
      <c r="G29" s="1">
        <v>19724</v>
      </c>
      <c r="K29" s="7"/>
      <c r="M29">
        <v>89</v>
      </c>
    </row>
    <row r="31" spans="1:13">
      <c r="A31" s="4" t="s">
        <v>1</v>
      </c>
    </row>
    <row r="32" spans="1:13">
      <c r="A32" t="s">
        <v>19</v>
      </c>
      <c r="G32" s="1">
        <v>15000</v>
      </c>
      <c r="M32">
        <v>89</v>
      </c>
    </row>
    <row r="33" spans="1:13">
      <c r="A33" t="s">
        <v>93</v>
      </c>
      <c r="G33" s="1">
        <v>20000</v>
      </c>
      <c r="M33">
        <v>89</v>
      </c>
    </row>
    <row r="35" spans="1:13">
      <c r="A35" s="4" t="s">
        <v>2</v>
      </c>
    </row>
    <row r="36" spans="1:13">
      <c r="A36" s="4" t="s">
        <v>80</v>
      </c>
    </row>
    <row r="37" spans="1:13">
      <c r="A37" t="s">
        <v>20</v>
      </c>
      <c r="G37" s="1">
        <v>45971</v>
      </c>
      <c r="M37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Invoice</vt:lpstr>
      <vt:lpstr>2011-2012</vt:lpstr>
      <vt:lpstr>By year (2011 &amp; 2012)</vt:lpstr>
      <vt:lpstr>2010-2011</vt:lpstr>
      <vt:lpstr>By year (2010 &amp; 2011)</vt:lpstr>
      <vt:lpstr>2009-2010</vt:lpstr>
      <vt:lpstr>By year (2009 &amp; 2010)</vt:lpstr>
      <vt:lpstr>2008-2009</vt:lpstr>
      <vt:lpstr>By year (2008 &amp; 2009)</vt:lpstr>
      <vt:lpstr>2007-2008</vt:lpstr>
      <vt:lpstr>By year (2007 &amp; 2008)</vt:lpstr>
      <vt:lpstr>2006-2007</vt:lpstr>
      <vt:lpstr>By year (2006 &amp; 2007)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Kanwaljeet Dewan</cp:lastModifiedBy>
  <cp:lastPrinted>2012-11-14T20:29:20Z</cp:lastPrinted>
  <dcterms:created xsi:type="dcterms:W3CDTF">2012-10-19T15:38:52Z</dcterms:created>
  <dcterms:modified xsi:type="dcterms:W3CDTF">2012-11-26T17:24:44Z</dcterms:modified>
</cp:coreProperties>
</file>