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church85\Desktop\TrineContent\"/>
    </mc:Choice>
  </mc:AlternateContent>
  <xr:revisionPtr revIDLastSave="0" documentId="13_ncr:1_{AA7E1455-92CC-4A21-BF40-030CFC87BBF6}" xr6:coauthVersionLast="47" xr6:coauthVersionMax="47" xr10:uidLastSave="{00000000-0000-0000-0000-000000000000}"/>
  <bookViews>
    <workbookView xWindow="-108" yWindow="-108" windowWidth="23256" windowHeight="12576" activeTab="4" xr2:uid="{06380FE3-E7C2-40E2-8F44-B3DBEF7013BD}"/>
  </bookViews>
  <sheets>
    <sheet name="Results_1" sheetId="7" r:id="rId1"/>
    <sheet name="Result_2" sheetId="8" r:id="rId2"/>
    <sheet name="Sheet1" sheetId="1" r:id="rId3"/>
    <sheet name="Sheet3" sheetId="10" r:id="rId4"/>
    <sheet name="Sheet2" sheetId="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2" i="9"/>
  <c r="F9" i="9" l="1"/>
  <c r="F4" i="9"/>
  <c r="F5" i="9"/>
  <c r="F6" i="9"/>
  <c r="F7" i="9"/>
  <c r="F8" i="9"/>
  <c r="F10" i="9"/>
  <c r="F11" i="9"/>
  <c r="F12" i="9"/>
  <c r="F13" i="9"/>
  <c r="F14" i="9"/>
  <c r="F3" i="9"/>
  <c r="F2" i="9"/>
  <c r="I35" i="1"/>
  <c r="I36" i="1"/>
  <c r="I27" i="1"/>
  <c r="I28" i="1"/>
  <c r="I29" i="1"/>
  <c r="I30" i="1"/>
  <c r="I31" i="1"/>
  <c r="I32" i="1"/>
  <c r="I33" i="1"/>
  <c r="I34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25" i="1" l="1"/>
  <c r="H20" i="1"/>
  <c r="H21" i="1"/>
  <c r="H22" i="1"/>
  <c r="H23" i="1"/>
  <c r="H24" i="1"/>
  <c r="H19" i="1"/>
  <c r="H15" i="1"/>
  <c r="H16" i="1"/>
  <c r="H17" i="1"/>
  <c r="H18" i="1"/>
  <c r="H14" i="1"/>
  <c r="H10" i="1"/>
  <c r="H11" i="1"/>
  <c r="H12" i="1"/>
  <c r="H13" i="1"/>
  <c r="H9" i="1"/>
  <c r="H8" i="1"/>
  <c r="H7" i="1"/>
  <c r="H3" i="1"/>
  <c r="H4" i="1"/>
  <c r="H5" i="1"/>
  <c r="H6" i="1"/>
  <c r="H2" i="1"/>
  <c r="D7" i="7"/>
  <c r="C7" i="7"/>
</calcChain>
</file>

<file path=xl/sharedStrings.xml><?xml version="1.0" encoding="utf-8"?>
<sst xmlns="http://schemas.openxmlformats.org/spreadsheetml/2006/main" count="116" uniqueCount="52">
  <si>
    <t>Pricing</t>
  </si>
  <si>
    <t>VR/Game Release</t>
  </si>
  <si>
    <t>Outdoor weather/ Rainfall</t>
  </si>
  <si>
    <t>Marketing</t>
  </si>
  <si>
    <t>Time Period</t>
  </si>
  <si>
    <t>Demand</t>
  </si>
  <si>
    <t>Predicted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</si>
  <si>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</si>
  <si>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</si>
  <si>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</si>
  <si>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</si>
  <si>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</si>
  <si>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</si>
  <si>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</si>
  <si>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</si>
  <si>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</si>
  <si>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</si>
  <si>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</si>
  <si>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</si>
  <si>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</si>
  <si>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</si>
  <si>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</si>
  <si>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</si>
  <si>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</si>
  <si>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</si>
  <si>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</si>
  <si>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</si>
  <si>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</si>
  <si>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</si>
  <si>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</si>
  <si>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</si>
  <si>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</si>
  <si>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</si>
  <si>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Demand</t>
  </si>
  <si>
    <t>Residuals</t>
  </si>
  <si>
    <t>Demand = 79.1634615384615 -0.0209294871794872*(Pricing) +10.224358974359*(VR/GameRelease)-0.0320512820512839*(OutdoorWeather)+9.39102564102564(Marketing)</t>
  </si>
  <si>
    <t>Seasons</t>
  </si>
  <si>
    <t>Sales</t>
  </si>
  <si>
    <t>EmploymentRate</t>
  </si>
  <si>
    <t>Income Levels</t>
  </si>
  <si>
    <t>Construction</t>
  </si>
  <si>
    <t>Population</t>
  </si>
  <si>
    <t>Interest</t>
  </si>
  <si>
    <t>Demand = 4112.53960323326 + 330.20756195289*(Seasons)+145.217420230874*(EmploymentRate)+0.014770696910752*(Income Levels)+2410.92530448659*(Construction)+3729.25782019798*(Population)-373.711402108156*(Interest)</t>
  </si>
  <si>
    <t>Total Raw Material</t>
  </si>
  <si>
    <t>Scrap</t>
  </si>
  <si>
    <t>Labor</t>
  </si>
  <si>
    <t>Overhead</t>
  </si>
  <si>
    <t>Total Components</t>
  </si>
  <si>
    <t>Usable Output</t>
  </si>
  <si>
    <t>Reworked Output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</si>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</sst>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0" fillId="2" borderId="1" xfId="0" applyFill="1" applyBorder="1"/>
    <xf numFmtId="164" fontId="0" fillId="2" borderId="0" xfId="0" applyNumberFormat="1" applyFill="1"/>
    <xf numFmtId="164" fontId="0" fillId="2" borderId="1" xfId="0" applyNumberForma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SteelCase</a:t>
            </a:r>
            <a:r>
              <a:rPr lang="en-IN" baseline="0"/>
              <a:t> Demand Forecast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mmm\-yy</c:formatCode>
                <c:ptCount val="35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</c:numCache>
            </c:numRef>
          </c:cat>
          <c:val>
            <c:numRef>
              <c:f>Sheet1!$H$2:$H$36</c:f>
              <c:numCache>
                <c:formatCode>General</c:formatCode>
                <c:ptCount val="35"/>
                <c:pt idx="0">
                  <c:v>10679.22</c:v>
                </c:pt>
                <c:pt idx="1">
                  <c:v>11156.880000000001</c:v>
                </c:pt>
                <c:pt idx="2">
                  <c:v>12704.52</c:v>
                </c:pt>
                <c:pt idx="3">
                  <c:v>10946.640000000001</c:v>
                </c:pt>
                <c:pt idx="4">
                  <c:v>11811.6</c:v>
                </c:pt>
                <c:pt idx="5">
                  <c:v>7549</c:v>
                </c:pt>
                <c:pt idx="6">
                  <c:v>7498</c:v>
                </c:pt>
                <c:pt idx="7">
                  <c:v>8031.3599999999988</c:v>
                </c:pt>
                <c:pt idx="8">
                  <c:v>7588.9600000000009</c:v>
                </c:pt>
                <c:pt idx="9">
                  <c:v>7104.42</c:v>
                </c:pt>
                <c:pt idx="10">
                  <c:v>8091.42</c:v>
                </c:pt>
                <c:pt idx="11">
                  <c:v>8775.74</c:v>
                </c:pt>
                <c:pt idx="12">
                  <c:v>4138.2199999999993</c:v>
                </c:pt>
                <c:pt idx="13">
                  <c:v>3955.6400000000003</c:v>
                </c:pt>
                <c:pt idx="14">
                  <c:v>5464.2199999999993</c:v>
                </c:pt>
                <c:pt idx="15">
                  <c:v>4352.22</c:v>
                </c:pt>
                <c:pt idx="16">
                  <c:v>5183.2999999999993</c:v>
                </c:pt>
                <c:pt idx="17">
                  <c:v>8991.2199999999993</c:v>
                </c:pt>
                <c:pt idx="18">
                  <c:v>9001.0199999999986</c:v>
                </c:pt>
                <c:pt idx="19">
                  <c:v>9257.1200000000008</c:v>
                </c:pt>
                <c:pt idx="20">
                  <c:v>8464.06</c:v>
                </c:pt>
                <c:pt idx="21">
                  <c:v>8357.36</c:v>
                </c:pt>
                <c:pt idx="22">
                  <c:v>9096.1999999999989</c:v>
                </c:pt>
                <c:pt idx="23">
                  <c:v>5468.4400000000005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1-475A-88F4-64B764E0B3D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mmm\-yy</c:formatCode>
                <c:ptCount val="35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</c:numCache>
            </c:numRef>
          </c:cat>
          <c:val>
            <c:numRef>
              <c:f>Sheet1!$I$2:$I$36</c:f>
              <c:numCache>
                <c:formatCode>General</c:formatCode>
                <c:ptCount val="35"/>
                <c:pt idx="0">
                  <c:v>10335.590153808142</c:v>
                </c:pt>
                <c:pt idx="1">
                  <c:v>11765.596219023557</c:v>
                </c:pt>
                <c:pt idx="2">
                  <c:v>12095.803780976448</c:v>
                </c:pt>
                <c:pt idx="3">
                  <c:v>11237.588658202299</c:v>
                </c:pt>
                <c:pt idx="4">
                  <c:v>11567.796220155189</c:v>
                </c:pt>
                <c:pt idx="5">
                  <c:v>7620.2757457495663</c:v>
                </c:pt>
                <c:pt idx="6">
                  <c:v>8068.6488829884729</c:v>
                </c:pt>
                <c:pt idx="7">
                  <c:v>8027.6345917098497</c:v>
                </c:pt>
                <c:pt idx="8">
                  <c:v>7986.620300431231</c:v>
                </c:pt>
                <c:pt idx="9">
                  <c:v>7413.8609203655406</c:v>
                </c:pt>
                <c:pt idx="10">
                  <c:v>7744.0684823184301</c:v>
                </c:pt>
                <c:pt idx="11">
                  <c:v>8074.2760442713216</c:v>
                </c:pt>
                <c:pt idx="12">
                  <c:v>4195.407029123573</c:v>
                </c:pt>
                <c:pt idx="13">
                  <c:v>4525.6145910764626</c:v>
                </c:pt>
                <c:pt idx="14">
                  <c:v>4855.8221530293522</c:v>
                </c:pt>
                <c:pt idx="15">
                  <c:v>4295.8790394117023</c:v>
                </c:pt>
                <c:pt idx="16">
                  <c:v>4773.7935704721112</c:v>
                </c:pt>
                <c:pt idx="17">
                  <c:v>8833.2589526229822</c:v>
                </c:pt>
                <c:pt idx="18">
                  <c:v>9163.4665145758718</c:v>
                </c:pt>
                <c:pt idx="19">
                  <c:v>8974.7452541897328</c:v>
                </c:pt>
                <c:pt idx="20">
                  <c:v>8786.023993803592</c:v>
                </c:pt>
                <c:pt idx="21">
                  <c:v>8687.8813453446746</c:v>
                </c:pt>
                <c:pt idx="22">
                  <c:v>9018.088907297566</c:v>
                </c:pt>
                <c:pt idx="23">
                  <c:v>5619.0386490524734</c:v>
                </c:pt>
                <c:pt idx="24">
                  <c:v>11956.807028286343</c:v>
                </c:pt>
                <c:pt idx="25">
                  <c:v>12287.014590239232</c:v>
                </c:pt>
                <c:pt idx="26">
                  <c:v>10884.404708579095</c:v>
                </c:pt>
                <c:pt idx="27">
                  <c:v>5846.9130740900491</c:v>
                </c:pt>
                <c:pt idx="28">
                  <c:v>12063.748654823905</c:v>
                </c:pt>
                <c:pt idx="29">
                  <c:v>13607.844838050794</c:v>
                </c:pt>
                <c:pt idx="30">
                  <c:v>7797.8692753191135</c:v>
                </c:pt>
                <c:pt idx="31">
                  <c:v>-560.03982616511439</c:v>
                </c:pt>
                <c:pt idx="32">
                  <c:v>1771.6610185253248</c:v>
                </c:pt>
                <c:pt idx="33">
                  <c:v>1919.3679876328442</c:v>
                </c:pt>
                <c:pt idx="34">
                  <c:v>2067.0749567403645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1-475A-88F4-64B764E0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835824"/>
        <c:axId val="1802279408"/>
      </c:lineChart>
      <c:dateAx>
        <c:axId val="2030835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79408"/>
        <c:crosses val="autoZero"/>
        <c:auto val="1"/>
        <c:lblOffset val="100"/>
        <c:baseTimeUnit val="months"/>
      </c:dateAx>
      <c:valAx>
        <c:axId val="18022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Yield</a:t>
            </a:r>
            <a:r>
              <a:rPr lang="en-IN" baseline="0"/>
              <a:t> Dependencies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Scrap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10</c:v>
                </c:pt>
                <c:pt idx="10">
                  <c:v>20</c:v>
                </c:pt>
                <c:pt idx="11">
                  <c:v>2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A-4F64-9C4C-AB9DA21F4EE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Sheet2!$C$2:$C$15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27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10</c:v>
                </c:pt>
                <c:pt idx="11">
                  <c:v>2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A-4F64-9C4C-AB9DA21F4EE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Sheet2!$D$2:$D$15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10</c:v>
                </c:pt>
                <c:pt idx="11">
                  <c:v>2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A-4F64-9C4C-AB9DA21F4EEB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Reworked Output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AA-4F64-9C4C-AB9DA21F4EEB}"/>
            </c:ext>
          </c:extLst>
        </c:ser>
        <c:ser>
          <c:idx val="4"/>
          <c:order val="4"/>
          <c:tx>
            <c:strRef>
              <c:f>Sheet2!$H$1</c:f>
              <c:strCache>
                <c:ptCount val="1"/>
                <c:pt idx="0">
                  <c:v>Yield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Sheet2!$H$2:$H$15</c:f>
              <c:numCache>
                <c:formatCode>General</c:formatCode>
                <c:ptCount val="14"/>
                <c:pt idx="0">
                  <c:v>76.923076923076934</c:v>
                </c:pt>
                <c:pt idx="1">
                  <c:v>75</c:v>
                </c:pt>
                <c:pt idx="2">
                  <c:v>55.172413793103445</c:v>
                </c:pt>
                <c:pt idx="3">
                  <c:v>34.482758620689658</c:v>
                </c:pt>
                <c:pt idx="4">
                  <c:v>61.224489795918366</c:v>
                </c:pt>
                <c:pt idx="5">
                  <c:v>82.608695652173907</c:v>
                </c:pt>
                <c:pt idx="6">
                  <c:v>86.538461538461547</c:v>
                </c:pt>
                <c:pt idx="7">
                  <c:v>78.84615384615384</c:v>
                </c:pt>
                <c:pt idx="8">
                  <c:v>88.235294117647058</c:v>
                </c:pt>
                <c:pt idx="9">
                  <c:v>91.121495327102807</c:v>
                </c:pt>
                <c:pt idx="10">
                  <c:v>89.908256880733944</c:v>
                </c:pt>
                <c:pt idx="11">
                  <c:v>87.5</c:v>
                </c:pt>
                <c:pt idx="12">
                  <c:v>57.142857142857139</c:v>
                </c:pt>
                <c:pt idx="13">
                  <c:v>48.571428571428569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AA-4F64-9C4C-AB9DA21F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988112"/>
        <c:axId val="197136112"/>
      </c:barChart>
      <c:catAx>
        <c:axId val="10059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6112"/>
        <c:crosses val="autoZero"/>
        <c:auto val="1"/>
        <c:lblAlgn val="ctr"/>
        <c:lblOffset val="100"/>
        <c:noMultiLvlLbl val="0"/>
      </c:catAx>
      <c:valAx>
        <c:axId val="1971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446315</xdr:colOff>
      <xdr:row>12</xdr:row>
      <xdr:rowOff>141514</xdr:rowOff>
    </xdr:from>
    <xdr:to>
      <xdr:col>18</xdr:col>
      <xdr:colOff>141515</xdr:colOff>
      <xdr:row>27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76004-7C06-04D7-0CEE-C36975C8A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0</xdr:row>
      <xdr:rowOff>121920</xdr:rowOff>
    </xdr:from>
    <xdr:to>
      <xdr:col>19</xdr:col>
      <xdr:colOff>30480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DE51B-9047-E9F7-8A22-CF5144124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02F2-4F8D-4825-889D-20CA15D72DBE}">
  <dimension ref="A1:I46"/>
  <sheetViews>
    <sheetView topLeftCell="A10" zoomScale="70" zoomScaleNormal="70" workbookViewId="0">
      <selection activeCell="A17" activeCellId="1" sqref="A17 A17:A21"/>
    </sheetView>
  </sheetViews>
  <sheetFormatPr defaultRowHeight="14.4" x14ac:dyDescent="0.3"/>
  <cols>
    <col min="1" max="1" width="22.77734375" bestFit="1" customWidth="1"/>
    <col min="2" max="2" width="16.554687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7</v>
      </c>
    </row>
    <row r="2" spans="1:9" ht="15" thickBot="1" x14ac:dyDescent="0.35"/>
    <row r="3" spans="1:9" x14ac:dyDescent="0.3">
      <c r="A3" s="4" t="s">
        <v>8</v>
      </c>
      <c r="B3" s="4"/>
    </row>
    <row r="4" spans="1:9" x14ac:dyDescent="0.3">
      <c r="A4" t="s">
        <v>9</v>
      </c>
      <c r="B4">
        <v>0.93898769490652068</v>
      </c>
    </row>
    <row r="5" spans="1:9" x14ac:dyDescent="0.3">
      <c r="A5" s="5" t="s">
        <v>10</v>
      </c>
      <c r="B5" s="5">
        <v>0.88169789118586106</v>
      </c>
    </row>
    <row r="6" spans="1:9" x14ac:dyDescent="0.3">
      <c r="A6" t="s">
        <v>11</v>
      </c>
      <c r="B6">
        <v>0.84789728866753566</v>
      </c>
    </row>
    <row r="7" spans="1:9" x14ac:dyDescent="0.3">
      <c r="A7" t="s">
        <v>12</v>
      </c>
      <c r="B7">
        <v>8.1642928448015404</v>
      </c>
      <c r="C7">
        <f>B7*2</f>
        <v>16.328585689603081</v>
      </c>
      <c r="D7">
        <f>B7*3</f>
        <v>24.492878534404621</v>
      </c>
    </row>
    <row r="8" spans="1:9" ht="15" thickBot="1" x14ac:dyDescent="0.35">
      <c r="A8" s="2" t="s">
        <v>13</v>
      </c>
      <c r="B8" s="2">
        <v>19</v>
      </c>
    </row>
    <row r="10" spans="1:9" ht="15" thickBot="1" x14ac:dyDescent="0.35">
      <c r="A10" t="s">
        <v>14</v>
      </c>
    </row>
    <row r="11" spans="1:9" x14ac:dyDescent="0.3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6" t="s">
        <v>23</v>
      </c>
    </row>
    <row r="12" spans="1:9" x14ac:dyDescent="0.3">
      <c r="A12" t="s">
        <v>15</v>
      </c>
      <c r="B12">
        <v>4</v>
      </c>
      <c r="C12">
        <v>6954.9257759784077</v>
      </c>
      <c r="D12">
        <v>1738.7314439946019</v>
      </c>
      <c r="E12">
        <v>26.085271429934959</v>
      </c>
      <c r="F12" s="5">
        <v>2.3258448212840928E-6</v>
      </c>
    </row>
    <row r="13" spans="1:9" x14ac:dyDescent="0.3">
      <c r="A13" t="s">
        <v>16</v>
      </c>
      <c r="B13">
        <v>14</v>
      </c>
      <c r="C13">
        <v>933.17948717948696</v>
      </c>
      <c r="D13">
        <v>66.655677655677636</v>
      </c>
    </row>
    <row r="14" spans="1:9" ht="15" thickBot="1" x14ac:dyDescent="0.35">
      <c r="A14" s="2" t="s">
        <v>17</v>
      </c>
      <c r="B14" s="2">
        <v>18</v>
      </c>
      <c r="C14" s="2">
        <v>7888.105263157895</v>
      </c>
      <c r="D14" s="2"/>
      <c r="E14" s="2"/>
      <c r="F14" s="2"/>
    </row>
    <row r="15" spans="1:9" ht="15" thickBot="1" x14ac:dyDescent="0.35"/>
    <row r="16" spans="1:9" x14ac:dyDescent="0.3">
      <c r="A16" s="3"/>
      <c r="B16" s="6" t="s">
        <v>24</v>
      </c>
      <c r="C16" s="3" t="s">
        <v>12</v>
      </c>
      <c r="D16" s="3" t="s">
        <v>25</v>
      </c>
      <c r="E16" s="6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">
      <c r="A17" t="s">
        <v>18</v>
      </c>
      <c r="B17" s="8">
        <v>79.163461538461505</v>
      </c>
      <c r="C17">
        <v>14.163613696528556</v>
      </c>
      <c r="D17">
        <v>5.5892135463892378</v>
      </c>
      <c r="E17" s="5">
        <v>6.6730320589175412E-5</v>
      </c>
      <c r="F17">
        <v>48.785531429336814</v>
      </c>
      <c r="G17">
        <v>109.54139164758628</v>
      </c>
      <c r="H17">
        <v>48.785531429336814</v>
      </c>
      <c r="I17">
        <v>109.54139164758628</v>
      </c>
    </row>
    <row r="18" spans="1:9" x14ac:dyDescent="0.3">
      <c r="A18" t="s">
        <v>0</v>
      </c>
      <c r="B18" s="8">
        <v>-2.0929487179487179E-2</v>
      </c>
      <c r="C18">
        <v>4.6221206440999153E-3</v>
      </c>
      <c r="D18">
        <v>-4.52811356324146</v>
      </c>
      <c r="E18" s="5">
        <v>4.7306190325308343E-4</v>
      </c>
      <c r="F18">
        <v>-3.0842950006902743E-2</v>
      </c>
      <c r="G18">
        <v>-1.1016024352071612E-2</v>
      </c>
      <c r="H18">
        <v>-3.0842950006902743E-2</v>
      </c>
      <c r="I18">
        <v>-1.1016024352071612E-2</v>
      </c>
    </row>
    <row r="19" spans="1:9" x14ac:dyDescent="0.3">
      <c r="A19" t="s">
        <v>1</v>
      </c>
      <c r="B19" s="8">
        <v>10.224358974358999</v>
      </c>
      <c r="C19">
        <v>4.3359335025782944</v>
      </c>
      <c r="D19">
        <v>2.3580525320047516</v>
      </c>
      <c r="E19" s="5">
        <v>3.3445928605225397E-2</v>
      </c>
      <c r="F19">
        <v>0.92470651833223272</v>
      </c>
      <c r="G19">
        <v>19.524011430385723</v>
      </c>
      <c r="H19">
        <v>0.92470651833223272</v>
      </c>
      <c r="I19">
        <v>19.524011430385723</v>
      </c>
    </row>
    <row r="20" spans="1:9" x14ac:dyDescent="0.3">
      <c r="A20" t="s">
        <v>2</v>
      </c>
      <c r="B20" s="8">
        <v>-3.205128205128395E-2</v>
      </c>
      <c r="C20">
        <v>8.6718670051565887</v>
      </c>
      <c r="D20">
        <v>-3.6960071034559411E-3</v>
      </c>
      <c r="E20" s="5">
        <v>0.99710316942571087</v>
      </c>
      <c r="F20">
        <v>-18.631356194104775</v>
      </c>
      <c r="G20">
        <v>18.567253630002206</v>
      </c>
      <c r="H20">
        <v>-18.631356194104775</v>
      </c>
      <c r="I20">
        <v>18.567253630002206</v>
      </c>
    </row>
    <row r="21" spans="1:9" ht="15" thickBot="1" x14ac:dyDescent="0.35">
      <c r="A21" s="2" t="s">
        <v>3</v>
      </c>
      <c r="B21" s="9">
        <v>9.3910256410256405</v>
      </c>
      <c r="C21" s="2">
        <v>4.3359335025782944</v>
      </c>
      <c r="D21" s="2">
        <v>2.1658601626250524</v>
      </c>
      <c r="E21" s="7">
        <v>4.8074171649067861E-2</v>
      </c>
      <c r="F21" s="2">
        <v>9.1373184998893464E-2</v>
      </c>
      <c r="G21" s="2">
        <v>18.690678097052384</v>
      </c>
      <c r="H21" s="2">
        <v>9.1373184998893464E-2</v>
      </c>
      <c r="I21" s="2">
        <v>18.690678097052384</v>
      </c>
    </row>
    <row r="25" spans="1:9" x14ac:dyDescent="0.3">
      <c r="A25" t="s">
        <v>31</v>
      </c>
    </row>
    <row r="26" spans="1:9" ht="15" thickBot="1" x14ac:dyDescent="0.35"/>
    <row r="27" spans="1:9" x14ac:dyDescent="0.3">
      <c r="A27" s="3" t="s">
        <v>32</v>
      </c>
      <c r="B27" s="3" t="s">
        <v>33</v>
      </c>
      <c r="C27" s="3" t="s">
        <v>34</v>
      </c>
    </row>
    <row r="28" spans="1:9" x14ac:dyDescent="0.3">
      <c r="A28">
        <v>1</v>
      </c>
      <c r="B28">
        <v>20.320512820512832</v>
      </c>
      <c r="C28">
        <v>-0.32051282051283181</v>
      </c>
      <c r="G28" t="s">
        <v>35</v>
      </c>
    </row>
    <row r="29" spans="1:9" x14ac:dyDescent="0.3">
      <c r="A29">
        <v>2</v>
      </c>
      <c r="B29">
        <v>20.320512820512832</v>
      </c>
      <c r="C29">
        <v>-0.32051282051283181</v>
      </c>
    </row>
    <row r="30" spans="1:9" x14ac:dyDescent="0.3">
      <c r="A30">
        <v>3</v>
      </c>
      <c r="B30">
        <v>10.096153846153854</v>
      </c>
      <c r="C30">
        <v>-9.6153846153853806E-2</v>
      </c>
    </row>
    <row r="31" spans="1:9" x14ac:dyDescent="0.3">
      <c r="A31">
        <v>4</v>
      </c>
      <c r="B31">
        <v>19.487179487179493</v>
      </c>
      <c r="C31">
        <v>-7.4871794871794926</v>
      </c>
    </row>
    <row r="32" spans="1:9" x14ac:dyDescent="0.3">
      <c r="A32">
        <v>5</v>
      </c>
      <c r="B32">
        <v>40.416666666666671</v>
      </c>
      <c r="C32">
        <v>-8.4166666666666714</v>
      </c>
    </row>
    <row r="33" spans="1:3" x14ac:dyDescent="0.3">
      <c r="A33">
        <v>6</v>
      </c>
      <c r="B33">
        <v>50.641025641025649</v>
      </c>
      <c r="C33">
        <v>-10.641025641025649</v>
      </c>
    </row>
    <row r="34" spans="1:3" x14ac:dyDescent="0.3">
      <c r="A34">
        <v>7</v>
      </c>
      <c r="B34">
        <v>50.641025641025649</v>
      </c>
      <c r="C34">
        <v>-0.64102564102564941</v>
      </c>
    </row>
    <row r="35" spans="1:3" x14ac:dyDescent="0.3">
      <c r="A35">
        <v>8</v>
      </c>
      <c r="B35">
        <v>31.025641025641036</v>
      </c>
      <c r="C35">
        <v>13.974358974358964</v>
      </c>
    </row>
    <row r="36" spans="1:3" x14ac:dyDescent="0.3">
      <c r="A36">
        <v>9</v>
      </c>
      <c r="B36">
        <v>31.025641025641036</v>
      </c>
      <c r="C36">
        <v>-1.0256410256410362</v>
      </c>
    </row>
    <row r="37" spans="1:3" x14ac:dyDescent="0.3">
      <c r="A37">
        <v>10</v>
      </c>
      <c r="B37">
        <v>51.923076923076934</v>
      </c>
      <c r="C37">
        <v>-11.923076923076934</v>
      </c>
    </row>
    <row r="38" spans="1:3" x14ac:dyDescent="0.3">
      <c r="A38">
        <v>11</v>
      </c>
      <c r="B38">
        <v>71.538461538461547</v>
      </c>
      <c r="C38">
        <v>-1.5384615384615472</v>
      </c>
    </row>
    <row r="39" spans="1:3" x14ac:dyDescent="0.3">
      <c r="A39">
        <v>12</v>
      </c>
      <c r="B39">
        <v>71.538461538461547</v>
      </c>
      <c r="C39">
        <v>13.461538461538453</v>
      </c>
    </row>
    <row r="40" spans="1:3" x14ac:dyDescent="0.3">
      <c r="A40">
        <v>13</v>
      </c>
      <c r="B40">
        <v>10.096153846153854</v>
      </c>
      <c r="C40">
        <v>-9.6153846153853806E-2</v>
      </c>
    </row>
    <row r="41" spans="1:3" x14ac:dyDescent="0.3">
      <c r="A41">
        <v>14</v>
      </c>
      <c r="B41">
        <v>10.096153846153854</v>
      </c>
      <c r="C41">
        <v>-9.6153846153853806E-2</v>
      </c>
    </row>
    <row r="42" spans="1:3" x14ac:dyDescent="0.3">
      <c r="A42">
        <v>15</v>
      </c>
      <c r="B42">
        <v>10.096153846153854</v>
      </c>
      <c r="C42">
        <v>-9.6153846153853806E-2</v>
      </c>
    </row>
    <row r="43" spans="1:3" x14ac:dyDescent="0.3">
      <c r="A43">
        <v>16</v>
      </c>
      <c r="B43">
        <v>19.487179487179493</v>
      </c>
      <c r="C43">
        <v>8.5128205128205074</v>
      </c>
    </row>
    <row r="44" spans="1:3" x14ac:dyDescent="0.3">
      <c r="A44">
        <v>17</v>
      </c>
      <c r="B44">
        <v>40.416666666666671</v>
      </c>
      <c r="C44">
        <v>-2.4166666666666714</v>
      </c>
    </row>
    <row r="45" spans="1:3" x14ac:dyDescent="0.3">
      <c r="A45">
        <v>18</v>
      </c>
      <c r="B45">
        <v>40.416666666666671</v>
      </c>
      <c r="C45">
        <v>-0.4166666666666714</v>
      </c>
    </row>
    <row r="46" spans="1:3" ht="15" thickBot="1" x14ac:dyDescent="0.35">
      <c r="A46" s="2">
        <v>19</v>
      </c>
      <c r="B46" s="2">
        <v>40.416666666666671</v>
      </c>
      <c r="C46" s="2">
        <v>9.5833333333333286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C6D4-EC16-412F-9FF6-22218C942AC9}">
  <dimension ref="A1:I26"/>
  <sheetViews>
    <sheetView workbookViewId="0">
      <selection activeCell="A16" sqref="A16:E2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7</v>
      </c>
    </row>
    <row r="2" spans="1:9" ht="15" thickBot="1" x14ac:dyDescent="0.35"/>
    <row r="3" spans="1:9" x14ac:dyDescent="0.3">
      <c r="A3" s="4" t="s">
        <v>8</v>
      </c>
      <c r="B3" s="4"/>
    </row>
    <row r="4" spans="1:9" x14ac:dyDescent="0.3">
      <c r="A4" t="s">
        <v>9</v>
      </c>
      <c r="B4">
        <v>0.98715508083952241</v>
      </c>
    </row>
    <row r="5" spans="1:9" x14ac:dyDescent="0.3">
      <c r="A5" s="5" t="s">
        <v>10</v>
      </c>
      <c r="B5" s="5">
        <v>0.97447515362728399</v>
      </c>
    </row>
    <row r="6" spans="1:9" x14ac:dyDescent="0.3">
      <c r="A6" s="5" t="s">
        <v>11</v>
      </c>
      <c r="B6" s="5">
        <v>0.96546638431926657</v>
      </c>
    </row>
    <row r="7" spans="1:9" x14ac:dyDescent="0.3">
      <c r="A7" t="s">
        <v>12</v>
      </c>
      <c r="B7">
        <v>449.99946665429474</v>
      </c>
    </row>
    <row r="8" spans="1:9" ht="15" thickBot="1" x14ac:dyDescent="0.35">
      <c r="A8" s="2" t="s">
        <v>13</v>
      </c>
      <c r="B8" s="2">
        <v>24</v>
      </c>
    </row>
    <row r="10" spans="1:9" ht="15" thickBot="1" x14ac:dyDescent="0.35">
      <c r="A10" t="s">
        <v>14</v>
      </c>
    </row>
    <row r="11" spans="1:9" x14ac:dyDescent="0.3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3">
      <c r="A12" t="s">
        <v>15</v>
      </c>
      <c r="B12">
        <v>6</v>
      </c>
      <c r="C12">
        <v>131425776.88736783</v>
      </c>
      <c r="D12">
        <v>21904296.14789464</v>
      </c>
      <c r="E12">
        <v>108.16962010116524</v>
      </c>
      <c r="F12" s="5">
        <v>1.3708986581895759E-12</v>
      </c>
    </row>
    <row r="13" spans="1:9" x14ac:dyDescent="0.3">
      <c r="A13" t="s">
        <v>16</v>
      </c>
      <c r="B13">
        <v>17</v>
      </c>
      <c r="C13">
        <v>3442491.8398155449</v>
      </c>
      <c r="D13">
        <v>202499.5199891497</v>
      </c>
    </row>
    <row r="14" spans="1:9" ht="15" thickBot="1" x14ac:dyDescent="0.35">
      <c r="A14" s="2" t="s">
        <v>17</v>
      </c>
      <c r="B14" s="2">
        <v>23</v>
      </c>
      <c r="C14" s="2">
        <v>134868268.72718337</v>
      </c>
      <c r="D14" s="2"/>
      <c r="E14" s="2"/>
      <c r="F14" s="2"/>
    </row>
    <row r="15" spans="1:9" ht="15" thickBot="1" x14ac:dyDescent="0.35"/>
    <row r="16" spans="1:9" x14ac:dyDescent="0.3">
      <c r="A16" s="3"/>
      <c r="B16" s="6" t="s">
        <v>24</v>
      </c>
      <c r="C16" s="3" t="s">
        <v>12</v>
      </c>
      <c r="D16" s="3" t="s">
        <v>25</v>
      </c>
      <c r="E16" s="6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">
      <c r="A17" t="s">
        <v>18</v>
      </c>
      <c r="B17" s="5">
        <v>4112.5396032332601</v>
      </c>
      <c r="C17">
        <v>1103.3024583319675</v>
      </c>
      <c r="D17">
        <v>3.7274815914493802</v>
      </c>
      <c r="E17" s="5">
        <v>1.6748477484089719E-3</v>
      </c>
      <c r="F17">
        <v>1784.7748895826762</v>
      </c>
      <c r="G17">
        <v>6440.3043168838349</v>
      </c>
      <c r="H17">
        <v>1784.7748895826762</v>
      </c>
      <c r="I17">
        <v>6440.3043168838349</v>
      </c>
    </row>
    <row r="18" spans="1:9" x14ac:dyDescent="0.3">
      <c r="A18" t="s">
        <v>36</v>
      </c>
      <c r="B18" s="5">
        <v>330.20756195288999</v>
      </c>
      <c r="C18">
        <v>87.638223808647638</v>
      </c>
      <c r="D18">
        <v>3.7678486350188507</v>
      </c>
      <c r="E18" s="5">
        <v>1.5342955412782668E-3</v>
      </c>
      <c r="F18">
        <v>145.30707214776206</v>
      </c>
      <c r="G18">
        <v>515.10805175801704</v>
      </c>
      <c r="H18">
        <v>145.30707214776206</v>
      </c>
      <c r="I18">
        <v>515.10805175801704</v>
      </c>
    </row>
    <row r="19" spans="1:9" x14ac:dyDescent="0.3">
      <c r="A19" t="s">
        <v>38</v>
      </c>
      <c r="B19" s="5">
        <v>145.21742023087401</v>
      </c>
      <c r="C19">
        <v>105.27137144042295</v>
      </c>
      <c r="D19">
        <v>1.3794578549122225</v>
      </c>
      <c r="E19" s="5">
        <v>0.18563092195405781</v>
      </c>
      <c r="F19">
        <v>-76.885759134008055</v>
      </c>
      <c r="G19">
        <v>367.32059959575531</v>
      </c>
      <c r="H19">
        <v>-76.885759134008055</v>
      </c>
      <c r="I19">
        <v>367.32059959575531</v>
      </c>
    </row>
    <row r="20" spans="1:9" x14ac:dyDescent="0.3">
      <c r="A20" t="s">
        <v>39</v>
      </c>
      <c r="B20" s="5">
        <v>1.4770696910752E-2</v>
      </c>
      <c r="C20">
        <v>9.4620967102676968E-3</v>
      </c>
      <c r="D20">
        <v>1.5610384635705206</v>
      </c>
      <c r="E20" s="5">
        <v>0.13693673943559967</v>
      </c>
      <c r="F20">
        <v>-5.192582127536205E-3</v>
      </c>
      <c r="G20">
        <v>3.4733975949040131E-2</v>
      </c>
      <c r="H20">
        <v>-5.192582127536205E-3</v>
      </c>
      <c r="I20">
        <v>3.4733975949040131E-2</v>
      </c>
    </row>
    <row r="21" spans="1:9" x14ac:dyDescent="0.3">
      <c r="A21" t="s">
        <v>40</v>
      </c>
      <c r="B21" s="5">
        <v>2410.92530448659</v>
      </c>
      <c r="C21">
        <v>236.90892300076604</v>
      </c>
      <c r="D21">
        <v>10.176591383511539</v>
      </c>
      <c r="E21" s="5">
        <v>1.1971557890034953E-8</v>
      </c>
      <c r="F21">
        <v>1911.0911682118644</v>
      </c>
      <c r="G21">
        <v>2910.7594407613246</v>
      </c>
      <c r="H21">
        <v>1911.0911682118644</v>
      </c>
      <c r="I21">
        <v>2910.7594407613246</v>
      </c>
    </row>
    <row r="22" spans="1:9" x14ac:dyDescent="0.3">
      <c r="A22" t="s">
        <v>41</v>
      </c>
      <c r="B22" s="5">
        <v>3729.25782019798</v>
      </c>
      <c r="C22">
        <v>200.74209879840618</v>
      </c>
      <c r="D22">
        <v>18.577357926017619</v>
      </c>
      <c r="E22" s="5">
        <v>9.9595988809963432E-13</v>
      </c>
      <c r="F22">
        <v>3305.7290130261508</v>
      </c>
      <c r="G22">
        <v>4152.7866273698146</v>
      </c>
      <c r="H22">
        <v>3305.7290130261508</v>
      </c>
      <c r="I22">
        <v>4152.7866273698146</v>
      </c>
    </row>
    <row r="23" spans="1:9" ht="15" thickBot="1" x14ac:dyDescent="0.35">
      <c r="A23" s="2" t="s">
        <v>42</v>
      </c>
      <c r="B23" s="7">
        <v>-373.71140210815634</v>
      </c>
      <c r="C23" s="2">
        <v>239.31388952172475</v>
      </c>
      <c r="D23" s="2">
        <v>-1.5615951203460385</v>
      </c>
      <c r="E23" s="7">
        <v>0.13680570696335975</v>
      </c>
      <c r="F23" s="2">
        <v>-878.61957421297257</v>
      </c>
      <c r="G23" s="2">
        <v>131.19676999665995</v>
      </c>
      <c r="H23" s="2">
        <v>-878.61957421297257</v>
      </c>
      <c r="I23" s="2">
        <v>131.19676999665995</v>
      </c>
    </row>
    <row r="26" spans="1:9" x14ac:dyDescent="0.3">
      <c r="A2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DCCA-DEDD-4AEC-B757-88BA2A3A60C8}">
  <dimension ref="A1:J36"/>
  <sheetViews>
    <sheetView zoomScale="70" zoomScaleNormal="70" workbookViewId="0">
      <selection activeCell="I2" sqref="I2"/>
    </sheetView>
  </sheetViews>
  <sheetFormatPr defaultRowHeight="14.4" x14ac:dyDescent="0.3"/>
  <cols>
    <col min="1" max="1" width="10.6640625" bestFit="1" customWidth="1"/>
    <col min="3" max="3" width="15.6640625" bestFit="1" customWidth="1"/>
    <col min="4" max="4" width="22.77734375" bestFit="1" customWidth="1"/>
    <col min="5" max="5" width="11.88671875" bestFit="1" customWidth="1"/>
    <col min="6" max="6" width="17.109375" customWidth="1"/>
  </cols>
  <sheetData>
    <row r="1" spans="1:10" x14ac:dyDescent="0.3">
      <c r="A1" t="s">
        <v>4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5</v>
      </c>
      <c r="I1" t="s">
        <v>6</v>
      </c>
      <c r="J1" t="s">
        <v>37</v>
      </c>
    </row>
    <row r="2" spans="1:10" x14ac:dyDescent="0.3">
      <c r="A2" s="1">
        <v>42736</v>
      </c>
      <c r="B2">
        <v>1</v>
      </c>
      <c r="C2">
        <v>5</v>
      </c>
      <c r="D2">
        <v>10000</v>
      </c>
      <c r="E2">
        <v>1</v>
      </c>
      <c r="F2">
        <v>1</v>
      </c>
      <c r="G2">
        <v>3</v>
      </c>
      <c r="H2">
        <f>J2+(J2*C2/100)+(D2/100)+1000+1000-(J2*G2/100)</f>
        <v>10679.22</v>
      </c>
      <c r="I2">
        <f>4112.53960323326 + 330.20756195289*(B2)+145.217420230874*(C2)+0.014770696910752*(D2)+2410.92530448659*(E2)+3729.25782019798*(F2)-373.711402108156*(G2)</f>
        <v>10335.590153808142</v>
      </c>
      <c r="J2">
        <v>8411</v>
      </c>
    </row>
    <row r="3" spans="1:10" x14ac:dyDescent="0.3">
      <c r="A3" s="1">
        <v>42767</v>
      </c>
      <c r="B3">
        <v>2</v>
      </c>
      <c r="C3">
        <v>10</v>
      </c>
      <c r="D3">
        <v>10000</v>
      </c>
      <c r="E3">
        <v>1</v>
      </c>
      <c r="F3">
        <v>1</v>
      </c>
      <c r="G3">
        <v>2</v>
      </c>
      <c r="H3">
        <f t="shared" ref="H3:H6" si="0">J3+(J3*C3/100)+(D3/100)+1000+1000-(J3*G3/100)</f>
        <v>11156.880000000001</v>
      </c>
      <c r="I3">
        <f t="shared" ref="I3:I36" si="1">4112.53960323326 + 330.20756195289*(B3)+145.217420230874*(C3)+0.014770696910752*(D3)+2410.92530448659*(E3)+3729.25782019798*(F3)-373.711402108156*(G3)</f>
        <v>11765.596219023557</v>
      </c>
      <c r="J3">
        <v>8386</v>
      </c>
    </row>
    <row r="4" spans="1:10" x14ac:dyDescent="0.3">
      <c r="A4" s="1">
        <v>42795</v>
      </c>
      <c r="B4">
        <v>3</v>
      </c>
      <c r="C4">
        <v>10</v>
      </c>
      <c r="D4">
        <v>10000</v>
      </c>
      <c r="E4">
        <v>1</v>
      </c>
      <c r="F4">
        <v>1</v>
      </c>
      <c r="G4">
        <v>2</v>
      </c>
      <c r="H4">
        <f t="shared" si="0"/>
        <v>12704.52</v>
      </c>
      <c r="I4">
        <f t="shared" si="1"/>
        <v>12095.803780976448</v>
      </c>
      <c r="J4">
        <v>9819</v>
      </c>
    </row>
    <row r="5" spans="1:10" x14ac:dyDescent="0.3">
      <c r="A5" s="1">
        <v>42826</v>
      </c>
      <c r="B5">
        <v>4</v>
      </c>
      <c r="C5">
        <v>5</v>
      </c>
      <c r="D5">
        <v>4000</v>
      </c>
      <c r="E5">
        <v>1</v>
      </c>
      <c r="F5">
        <v>1</v>
      </c>
      <c r="G5">
        <v>3</v>
      </c>
      <c r="H5">
        <f t="shared" si="0"/>
        <v>10946.640000000001</v>
      </c>
      <c r="I5">
        <f t="shared" si="1"/>
        <v>11237.588658202299</v>
      </c>
      <c r="J5">
        <v>8732</v>
      </c>
    </row>
    <row r="6" spans="1:10" x14ac:dyDescent="0.3">
      <c r="A6" s="1">
        <v>42856</v>
      </c>
      <c r="B6">
        <v>5</v>
      </c>
      <c r="C6">
        <v>5</v>
      </c>
      <c r="D6">
        <v>4000</v>
      </c>
      <c r="E6">
        <v>1</v>
      </c>
      <c r="F6">
        <v>1</v>
      </c>
      <c r="G6">
        <v>3</v>
      </c>
      <c r="H6">
        <f t="shared" si="0"/>
        <v>11811.6</v>
      </c>
      <c r="I6">
        <f t="shared" si="1"/>
        <v>11567.796220155189</v>
      </c>
      <c r="J6">
        <v>9580</v>
      </c>
    </row>
    <row r="7" spans="1:10" x14ac:dyDescent="0.3">
      <c r="A7" s="1">
        <v>42887</v>
      </c>
      <c r="B7">
        <v>6</v>
      </c>
      <c r="C7">
        <v>4</v>
      </c>
      <c r="D7">
        <v>2000</v>
      </c>
      <c r="E7">
        <v>1</v>
      </c>
      <c r="F7">
        <v>0</v>
      </c>
      <c r="G7">
        <v>4</v>
      </c>
      <c r="H7">
        <f>J7+(J7*C7/100)+(D7/100)+1000-3000-(J7*G7/100)</f>
        <v>7549</v>
      </c>
      <c r="I7">
        <f t="shared" si="1"/>
        <v>7620.2757457495663</v>
      </c>
      <c r="J7">
        <v>9529</v>
      </c>
    </row>
    <row r="8" spans="1:10" x14ac:dyDescent="0.3">
      <c r="A8" s="1">
        <v>42917</v>
      </c>
      <c r="B8">
        <v>7</v>
      </c>
      <c r="C8">
        <v>4</v>
      </c>
      <c r="D8">
        <v>10000</v>
      </c>
      <c r="E8">
        <v>1</v>
      </c>
      <c r="F8">
        <v>0</v>
      </c>
      <c r="G8">
        <v>4</v>
      </c>
      <c r="H8">
        <f>J8+(J8*C8/100)+(D8/100)+1000-3000-(J8*G8/100)</f>
        <v>7498</v>
      </c>
      <c r="I8">
        <f t="shared" si="1"/>
        <v>8068.6488829884729</v>
      </c>
      <c r="J8">
        <v>9398</v>
      </c>
    </row>
    <row r="9" spans="1:10" x14ac:dyDescent="0.3">
      <c r="A9" s="1">
        <v>42948</v>
      </c>
      <c r="B9">
        <v>8</v>
      </c>
      <c r="C9">
        <v>3</v>
      </c>
      <c r="D9">
        <v>20000</v>
      </c>
      <c r="E9">
        <v>1</v>
      </c>
      <c r="F9">
        <v>0</v>
      </c>
      <c r="G9">
        <v>5</v>
      </c>
      <c r="H9">
        <f>J9+(J9*C9/100)+(D9/100)+1000-3000-(J9*G9/100)</f>
        <v>8031.3599999999988</v>
      </c>
      <c r="I9">
        <f t="shared" si="1"/>
        <v>8027.6345917098497</v>
      </c>
      <c r="J9">
        <v>10032</v>
      </c>
    </row>
    <row r="10" spans="1:10" x14ac:dyDescent="0.3">
      <c r="A10" s="1">
        <v>42979</v>
      </c>
      <c r="B10">
        <v>9</v>
      </c>
      <c r="C10">
        <v>2</v>
      </c>
      <c r="D10">
        <v>30000</v>
      </c>
      <c r="E10">
        <v>1</v>
      </c>
      <c r="F10">
        <v>0</v>
      </c>
      <c r="G10">
        <v>6</v>
      </c>
      <c r="H10">
        <f t="shared" ref="H10:H13" si="2">J10+(J10*C10/100)+(D10/100)+1000-3000-(J10*G10/100)</f>
        <v>7588.9600000000009</v>
      </c>
      <c r="I10">
        <f t="shared" si="1"/>
        <v>7986.620300431231</v>
      </c>
      <c r="J10">
        <v>9676</v>
      </c>
    </row>
    <row r="11" spans="1:10" x14ac:dyDescent="0.3">
      <c r="A11" s="1">
        <v>43009</v>
      </c>
      <c r="B11">
        <v>10</v>
      </c>
      <c r="C11">
        <v>1</v>
      </c>
      <c r="D11">
        <v>4000</v>
      </c>
      <c r="E11">
        <v>1</v>
      </c>
      <c r="F11">
        <v>0</v>
      </c>
      <c r="G11">
        <v>7</v>
      </c>
      <c r="H11">
        <f t="shared" si="2"/>
        <v>7104.42</v>
      </c>
      <c r="I11">
        <f t="shared" si="1"/>
        <v>7413.8609203655406</v>
      </c>
      <c r="J11">
        <v>9643</v>
      </c>
    </row>
    <row r="12" spans="1:10" x14ac:dyDescent="0.3">
      <c r="A12" s="1">
        <v>43040</v>
      </c>
      <c r="B12">
        <v>11</v>
      </c>
      <c r="C12">
        <v>1</v>
      </c>
      <c r="D12">
        <v>4000</v>
      </c>
      <c r="E12">
        <v>1</v>
      </c>
      <c r="F12">
        <v>0</v>
      </c>
      <c r="G12">
        <v>7</v>
      </c>
      <c r="H12">
        <f t="shared" si="2"/>
        <v>8091.42</v>
      </c>
      <c r="I12">
        <f t="shared" si="1"/>
        <v>7744.0684823184301</v>
      </c>
      <c r="J12">
        <v>10693</v>
      </c>
    </row>
    <row r="13" spans="1:10" x14ac:dyDescent="0.3">
      <c r="A13" s="1">
        <v>43070</v>
      </c>
      <c r="B13">
        <v>12</v>
      </c>
      <c r="C13">
        <v>1</v>
      </c>
      <c r="D13">
        <v>4000</v>
      </c>
      <c r="E13">
        <v>1</v>
      </c>
      <c r="F13">
        <v>0</v>
      </c>
      <c r="G13">
        <v>7</v>
      </c>
      <c r="H13">
        <f t="shared" si="2"/>
        <v>8775.74</v>
      </c>
      <c r="I13">
        <f t="shared" si="1"/>
        <v>8074.2760442713216</v>
      </c>
      <c r="J13">
        <v>11421</v>
      </c>
    </row>
    <row r="14" spans="1:10" x14ac:dyDescent="0.3">
      <c r="A14" s="1">
        <v>43101</v>
      </c>
      <c r="B14">
        <v>1</v>
      </c>
      <c r="C14">
        <v>5</v>
      </c>
      <c r="D14">
        <v>10000</v>
      </c>
      <c r="E14">
        <v>0</v>
      </c>
      <c r="F14">
        <v>0</v>
      </c>
      <c r="G14">
        <v>3</v>
      </c>
      <c r="H14">
        <f>J14+(J14*C14/100)+(D14/100)-2000-3000-(J14*G14/100)</f>
        <v>4138.2199999999993</v>
      </c>
      <c r="I14">
        <f t="shared" si="1"/>
        <v>4195.407029123573</v>
      </c>
      <c r="J14">
        <v>8861</v>
      </c>
    </row>
    <row r="15" spans="1:10" x14ac:dyDescent="0.3">
      <c r="A15" s="1">
        <v>43132</v>
      </c>
      <c r="B15">
        <v>2</v>
      </c>
      <c r="C15">
        <v>5</v>
      </c>
      <c r="D15">
        <v>10000</v>
      </c>
      <c r="E15">
        <v>0</v>
      </c>
      <c r="F15">
        <v>0</v>
      </c>
      <c r="G15">
        <v>3</v>
      </c>
      <c r="H15">
        <f t="shared" ref="H15:H18" si="3">J15+(J15*C15/100)+(D15/100)-2000-3000-(J15*G15/100)</f>
        <v>3955.6400000000003</v>
      </c>
      <c r="I15">
        <f t="shared" si="1"/>
        <v>4525.6145910764626</v>
      </c>
      <c r="J15">
        <v>8682</v>
      </c>
    </row>
    <row r="16" spans="1:10" x14ac:dyDescent="0.3">
      <c r="A16" s="1">
        <v>43160</v>
      </c>
      <c r="B16">
        <v>3</v>
      </c>
      <c r="C16">
        <v>5</v>
      </c>
      <c r="D16">
        <v>10000</v>
      </c>
      <c r="E16">
        <v>0</v>
      </c>
      <c r="F16">
        <v>0</v>
      </c>
      <c r="G16">
        <v>3</v>
      </c>
      <c r="H16">
        <f t="shared" si="3"/>
        <v>5464.2199999999993</v>
      </c>
      <c r="I16">
        <f t="shared" si="1"/>
        <v>4855.8221530293522</v>
      </c>
      <c r="J16">
        <v>10161</v>
      </c>
    </row>
    <row r="17" spans="1:10" x14ac:dyDescent="0.3">
      <c r="A17" s="1">
        <v>43191</v>
      </c>
      <c r="B17">
        <v>4</v>
      </c>
      <c r="C17">
        <v>3</v>
      </c>
      <c r="D17">
        <v>20000</v>
      </c>
      <c r="E17">
        <v>0</v>
      </c>
      <c r="F17">
        <v>0</v>
      </c>
      <c r="G17">
        <v>5</v>
      </c>
      <c r="H17">
        <f t="shared" si="3"/>
        <v>4352.22</v>
      </c>
      <c r="I17">
        <f t="shared" si="1"/>
        <v>4295.8790394117023</v>
      </c>
      <c r="J17">
        <v>9339</v>
      </c>
    </row>
    <row r="18" spans="1:10" x14ac:dyDescent="0.3">
      <c r="A18" s="1">
        <v>43221</v>
      </c>
      <c r="B18">
        <v>5</v>
      </c>
      <c r="C18">
        <v>3</v>
      </c>
      <c r="D18">
        <v>30000</v>
      </c>
      <c r="E18">
        <v>0</v>
      </c>
      <c r="F18">
        <v>0</v>
      </c>
      <c r="G18">
        <v>5</v>
      </c>
      <c r="H18">
        <f t="shared" si="3"/>
        <v>5183.2999999999993</v>
      </c>
      <c r="I18">
        <f t="shared" si="1"/>
        <v>4773.7935704721112</v>
      </c>
      <c r="J18">
        <v>10085</v>
      </c>
    </row>
    <row r="19" spans="1:10" x14ac:dyDescent="0.3">
      <c r="A19" s="1">
        <v>43252</v>
      </c>
      <c r="B19">
        <v>6</v>
      </c>
      <c r="C19">
        <v>3</v>
      </c>
      <c r="D19">
        <v>30000</v>
      </c>
      <c r="E19">
        <v>0</v>
      </c>
      <c r="F19">
        <v>1</v>
      </c>
      <c r="G19">
        <v>5</v>
      </c>
      <c r="H19">
        <f>J19+(J19*C19/100)+(D19/100)-2000+1000-(J19*G19/100)</f>
        <v>8991.2199999999993</v>
      </c>
      <c r="I19">
        <f t="shared" si="1"/>
        <v>8833.2589526229822</v>
      </c>
      <c r="J19">
        <v>9889</v>
      </c>
    </row>
    <row r="20" spans="1:10" x14ac:dyDescent="0.3">
      <c r="A20" s="1">
        <v>43282</v>
      </c>
      <c r="B20">
        <v>7</v>
      </c>
      <c r="C20">
        <v>3</v>
      </c>
      <c r="D20">
        <v>30000</v>
      </c>
      <c r="E20">
        <v>0</v>
      </c>
      <c r="F20">
        <v>1</v>
      </c>
      <c r="G20">
        <v>5</v>
      </c>
      <c r="H20">
        <f t="shared" ref="H20:H24" si="4">J20+(J20*C20/100)+(D20/100)-2000+1000-(J20*G20/100)</f>
        <v>9001.0199999999986</v>
      </c>
      <c r="I20">
        <f t="shared" si="1"/>
        <v>9163.4665145758718</v>
      </c>
      <c r="J20">
        <v>9899</v>
      </c>
    </row>
    <row r="21" spans="1:10" x14ac:dyDescent="0.3">
      <c r="A21" s="1">
        <v>43313</v>
      </c>
      <c r="B21">
        <v>8</v>
      </c>
      <c r="C21">
        <v>2</v>
      </c>
      <c r="D21">
        <v>30000</v>
      </c>
      <c r="E21">
        <v>0</v>
      </c>
      <c r="F21">
        <v>1</v>
      </c>
      <c r="G21">
        <v>6</v>
      </c>
      <c r="H21">
        <f t="shared" si="4"/>
        <v>9257.1200000000008</v>
      </c>
      <c r="I21">
        <f t="shared" si="1"/>
        <v>8974.7452541897328</v>
      </c>
      <c r="J21">
        <v>10372</v>
      </c>
    </row>
    <row r="22" spans="1:10" x14ac:dyDescent="0.3">
      <c r="A22" s="1">
        <v>43344</v>
      </c>
      <c r="B22">
        <v>9</v>
      </c>
      <c r="C22">
        <v>1</v>
      </c>
      <c r="D22">
        <v>30000</v>
      </c>
      <c r="E22">
        <v>0</v>
      </c>
      <c r="F22">
        <v>1</v>
      </c>
      <c r="G22">
        <v>7</v>
      </c>
      <c r="H22">
        <f t="shared" si="4"/>
        <v>8464.06</v>
      </c>
      <c r="I22">
        <f t="shared" si="1"/>
        <v>8786.023993803592</v>
      </c>
      <c r="J22">
        <v>9749</v>
      </c>
    </row>
    <row r="23" spans="1:10" x14ac:dyDescent="0.3">
      <c r="A23" s="1">
        <v>43374</v>
      </c>
      <c r="B23">
        <v>10</v>
      </c>
      <c r="C23">
        <v>1</v>
      </c>
      <c r="D23">
        <v>1000</v>
      </c>
      <c r="E23">
        <v>0</v>
      </c>
      <c r="F23">
        <v>1</v>
      </c>
      <c r="G23">
        <v>7</v>
      </c>
      <c r="H23">
        <f t="shared" si="4"/>
        <v>8357.36</v>
      </c>
      <c r="I23">
        <f t="shared" si="1"/>
        <v>8687.8813453446746</v>
      </c>
      <c r="J23">
        <v>9944</v>
      </c>
    </row>
    <row r="24" spans="1:10" x14ac:dyDescent="0.3">
      <c r="A24" s="1">
        <v>43405</v>
      </c>
      <c r="B24">
        <v>11</v>
      </c>
      <c r="C24">
        <v>1</v>
      </c>
      <c r="D24">
        <v>1000</v>
      </c>
      <c r="E24">
        <v>0</v>
      </c>
      <c r="F24">
        <v>1</v>
      </c>
      <c r="G24">
        <v>7</v>
      </c>
      <c r="H24">
        <f t="shared" si="4"/>
        <v>9096.1999999999989</v>
      </c>
      <c r="I24">
        <f t="shared" si="1"/>
        <v>9018.088907297566</v>
      </c>
      <c r="J24">
        <v>10730</v>
      </c>
    </row>
    <row r="25" spans="1:10" x14ac:dyDescent="0.3">
      <c r="A25" s="1">
        <v>43435</v>
      </c>
      <c r="B25">
        <v>12</v>
      </c>
      <c r="C25">
        <v>1</v>
      </c>
      <c r="D25">
        <v>1000</v>
      </c>
      <c r="E25">
        <v>0</v>
      </c>
      <c r="F25">
        <v>0</v>
      </c>
      <c r="G25">
        <v>7</v>
      </c>
      <c r="H25">
        <f>J25+(J25*C25/100)+(D25/100)-2000-3000-(J25*G25/100)</f>
        <v>5468.4400000000005</v>
      </c>
      <c r="I25">
        <f t="shared" si="1"/>
        <v>5619.0386490524734</v>
      </c>
      <c r="J25">
        <v>11126</v>
      </c>
    </row>
    <row r="26" spans="1:10" x14ac:dyDescent="0.3">
      <c r="A26" s="1">
        <v>43466</v>
      </c>
      <c r="B26">
        <v>1</v>
      </c>
      <c r="C26">
        <v>10</v>
      </c>
      <c r="D26">
        <v>20000</v>
      </c>
      <c r="E26">
        <v>1</v>
      </c>
      <c r="F26">
        <v>1</v>
      </c>
      <c r="G26">
        <v>1</v>
      </c>
      <c r="I26">
        <f t="shared" si="1"/>
        <v>11956.807028286343</v>
      </c>
    </row>
    <row r="27" spans="1:10" x14ac:dyDescent="0.3">
      <c r="A27" s="1">
        <v>43497</v>
      </c>
      <c r="B27">
        <v>2</v>
      </c>
      <c r="C27">
        <v>10</v>
      </c>
      <c r="D27">
        <v>20000</v>
      </c>
      <c r="E27">
        <v>1</v>
      </c>
      <c r="F27">
        <v>1</v>
      </c>
      <c r="G27">
        <v>1</v>
      </c>
      <c r="I27">
        <f t="shared" si="1"/>
        <v>12287.014590239232</v>
      </c>
    </row>
    <row r="28" spans="1:10" x14ac:dyDescent="0.3">
      <c r="A28" s="1">
        <v>43525</v>
      </c>
      <c r="B28">
        <v>3</v>
      </c>
      <c r="C28">
        <v>0</v>
      </c>
      <c r="D28">
        <v>1000</v>
      </c>
      <c r="E28">
        <v>1</v>
      </c>
      <c r="F28">
        <v>1</v>
      </c>
      <c r="G28">
        <v>1</v>
      </c>
      <c r="I28">
        <f t="shared" si="1"/>
        <v>10884.404708579095</v>
      </c>
    </row>
    <row r="29" spans="1:10" x14ac:dyDescent="0.3">
      <c r="A29" s="1">
        <v>43556</v>
      </c>
      <c r="B29">
        <v>4</v>
      </c>
      <c r="C29">
        <v>10</v>
      </c>
      <c r="D29">
        <v>20000</v>
      </c>
      <c r="E29">
        <v>1</v>
      </c>
      <c r="F29">
        <v>1</v>
      </c>
      <c r="G29">
        <v>20</v>
      </c>
      <c r="I29">
        <f t="shared" si="1"/>
        <v>5846.9130740900491</v>
      </c>
    </row>
    <row r="30" spans="1:10" x14ac:dyDescent="0.3">
      <c r="A30" s="1">
        <v>43586</v>
      </c>
      <c r="B30">
        <v>5</v>
      </c>
      <c r="C30">
        <v>1</v>
      </c>
      <c r="D30">
        <v>1000</v>
      </c>
      <c r="E30">
        <v>1</v>
      </c>
      <c r="F30">
        <v>1</v>
      </c>
      <c r="G30">
        <v>0</v>
      </c>
      <c r="I30">
        <f t="shared" si="1"/>
        <v>12063.748654823905</v>
      </c>
    </row>
    <row r="31" spans="1:10" x14ac:dyDescent="0.3">
      <c r="A31" s="1">
        <v>43617</v>
      </c>
      <c r="B31">
        <v>6</v>
      </c>
      <c r="C31">
        <v>10</v>
      </c>
      <c r="D31">
        <v>20000</v>
      </c>
      <c r="E31">
        <v>1</v>
      </c>
      <c r="F31">
        <v>1</v>
      </c>
      <c r="G31">
        <v>1</v>
      </c>
      <c r="I31">
        <f t="shared" si="1"/>
        <v>13607.844838050794</v>
      </c>
    </row>
    <row r="32" spans="1:10" x14ac:dyDescent="0.3">
      <c r="A32" s="1">
        <v>43647</v>
      </c>
      <c r="B32">
        <v>7</v>
      </c>
      <c r="C32">
        <v>10</v>
      </c>
      <c r="D32">
        <v>20000</v>
      </c>
      <c r="E32">
        <v>0</v>
      </c>
      <c r="F32">
        <v>0</v>
      </c>
      <c r="G32">
        <v>1</v>
      </c>
      <c r="I32">
        <f t="shared" si="1"/>
        <v>7797.8692753191135</v>
      </c>
    </row>
    <row r="33" spans="1:9" x14ac:dyDescent="0.3">
      <c r="A33" s="1">
        <v>43678</v>
      </c>
      <c r="B33">
        <v>8</v>
      </c>
      <c r="C33">
        <v>1</v>
      </c>
      <c r="D33">
        <v>1000</v>
      </c>
      <c r="E33">
        <v>0</v>
      </c>
      <c r="F33">
        <v>0</v>
      </c>
      <c r="G33">
        <v>20</v>
      </c>
      <c r="I33">
        <f t="shared" si="1"/>
        <v>-560.03982616511439</v>
      </c>
    </row>
    <row r="34" spans="1:9" x14ac:dyDescent="0.3">
      <c r="A34" s="1">
        <v>43709</v>
      </c>
      <c r="B34">
        <v>9</v>
      </c>
      <c r="C34">
        <v>1</v>
      </c>
      <c r="D34">
        <v>10000</v>
      </c>
      <c r="E34">
        <v>0</v>
      </c>
      <c r="F34">
        <v>0</v>
      </c>
      <c r="G34">
        <v>15</v>
      </c>
      <c r="I34">
        <f t="shared" si="1"/>
        <v>1771.6610185253248</v>
      </c>
    </row>
    <row r="35" spans="1:9" x14ac:dyDescent="0.3">
      <c r="A35" s="1">
        <v>43739</v>
      </c>
      <c r="B35">
        <v>9</v>
      </c>
      <c r="C35">
        <v>1</v>
      </c>
      <c r="D35">
        <v>20000</v>
      </c>
      <c r="E35">
        <v>0</v>
      </c>
      <c r="F35">
        <v>0</v>
      </c>
      <c r="G35">
        <v>15</v>
      </c>
      <c r="I35">
        <f t="shared" si="1"/>
        <v>1919.3679876328442</v>
      </c>
    </row>
    <row r="36" spans="1:9" x14ac:dyDescent="0.3">
      <c r="A36" s="1">
        <v>43770</v>
      </c>
      <c r="B36">
        <v>9</v>
      </c>
      <c r="C36">
        <v>1</v>
      </c>
      <c r="D36">
        <v>30000</v>
      </c>
      <c r="E36">
        <v>0</v>
      </c>
      <c r="F36">
        <v>0</v>
      </c>
      <c r="G36">
        <v>15</v>
      </c>
      <c r="I36">
        <f t="shared" si="1"/>
        <v>2067.0749567403645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8C8F-CD47-4A72-B24B-575152E8035C}">
  <dimension ref="A1:I24"/>
  <sheetViews>
    <sheetView workbookViewId="0">
      <selection activeCell="M15" sqref="M15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9" max="9" width="12.6640625" bestFit="1" customWidth="1"/>
  </cols>
  <sheetData>
    <row r="1" spans="1:9" x14ac:dyDescent="0.3">
      <c r="A1" t="s">
        <v>7</v>
      </c>
    </row>
    <row r="2" spans="1:9" ht="15" thickBot="1" x14ac:dyDescent="0.35"/>
    <row r="3" spans="1:9" x14ac:dyDescent="0.3">
      <c r="A3" s="4" t="s">
        <v>8</v>
      </c>
      <c r="B3" s="4"/>
    </row>
    <row r="4" spans="1:9" x14ac:dyDescent="0.3">
      <c r="A4" t="s">
        <v>9</v>
      </c>
      <c r="B4">
        <v>0.99900182570548657</v>
      </c>
    </row>
    <row r="5" spans="1:9" x14ac:dyDescent="0.3">
      <c r="A5" t="s">
        <v>10</v>
      </c>
      <c r="B5">
        <v>0.99800464776289532</v>
      </c>
    </row>
    <row r="6" spans="1:9" x14ac:dyDescent="0.3">
      <c r="A6" t="s">
        <v>11</v>
      </c>
      <c r="B6">
        <v>0.99567673681960667</v>
      </c>
    </row>
    <row r="7" spans="1:9" x14ac:dyDescent="0.3">
      <c r="A7" t="s">
        <v>12</v>
      </c>
      <c r="B7">
        <v>1.1774223049758184E-2</v>
      </c>
    </row>
    <row r="8" spans="1:9" ht="15" thickBot="1" x14ac:dyDescent="0.35">
      <c r="A8" s="2" t="s">
        <v>13</v>
      </c>
      <c r="B8" s="2">
        <v>14</v>
      </c>
    </row>
    <row r="10" spans="1:9" ht="15" thickBot="1" x14ac:dyDescent="0.35">
      <c r="A10" t="s">
        <v>14</v>
      </c>
    </row>
    <row r="11" spans="1:9" x14ac:dyDescent="0.3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3">
      <c r="A12" t="s">
        <v>15</v>
      </c>
      <c r="B12">
        <v>7</v>
      </c>
      <c r="C12">
        <v>0.41603393784613935</v>
      </c>
      <c r="D12">
        <v>5.9433419692305624E-2</v>
      </c>
      <c r="E12">
        <v>428.71255476505382</v>
      </c>
      <c r="F12">
        <v>1.1426804558453014E-7</v>
      </c>
    </row>
    <row r="13" spans="1:9" x14ac:dyDescent="0.3">
      <c r="A13" t="s">
        <v>16</v>
      </c>
      <c r="B13">
        <v>6</v>
      </c>
      <c r="C13">
        <v>8.3179397055274142E-4</v>
      </c>
      <c r="D13">
        <v>1.3863232842545691E-4</v>
      </c>
    </row>
    <row r="14" spans="1:9" ht="15" thickBot="1" x14ac:dyDescent="0.35">
      <c r="A14" s="2" t="s">
        <v>17</v>
      </c>
      <c r="B14" s="2">
        <v>13</v>
      </c>
      <c r="C14" s="2">
        <v>0.41686573181669206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">
      <c r="A17" t="s">
        <v>18</v>
      </c>
      <c r="B17">
        <v>0.88633192597355515</v>
      </c>
      <c r="C17">
        <v>6.9523990936152811E-3</v>
      </c>
      <c r="D17">
        <v>127.48576628570071</v>
      </c>
      <c r="E17">
        <v>1.5707707026780846E-11</v>
      </c>
      <c r="F17">
        <v>0.86932001823749838</v>
      </c>
      <c r="G17">
        <v>0.90334383370961191</v>
      </c>
      <c r="H17">
        <v>0.86932001823749838</v>
      </c>
      <c r="I17">
        <v>0.90334383370961191</v>
      </c>
    </row>
    <row r="18" spans="1:9" x14ac:dyDescent="0.3">
      <c r="A18" t="s">
        <v>44</v>
      </c>
      <c r="B18">
        <v>-1.0447155213367077E-2</v>
      </c>
      <c r="C18">
        <v>2.769075614604708E-3</v>
      </c>
      <c r="D18">
        <v>-3.7727952094433626</v>
      </c>
      <c r="E18">
        <v>9.2582927483801022E-3</v>
      </c>
      <c r="F18">
        <v>-1.7222839151459876E-2</v>
      </c>
      <c r="G18">
        <v>-3.6714712752742764E-3</v>
      </c>
      <c r="H18">
        <v>-1.7222839151459876E-2</v>
      </c>
      <c r="I18">
        <v>-3.6714712752742764E-3</v>
      </c>
    </row>
    <row r="19" spans="1:9" x14ac:dyDescent="0.3">
      <c r="A19" t="s">
        <v>45</v>
      </c>
      <c r="B19">
        <v>1.0350370681725203E-2</v>
      </c>
      <c r="C19">
        <v>2.8812821167361747E-3</v>
      </c>
      <c r="D19">
        <v>3.5922795000198646</v>
      </c>
      <c r="E19">
        <v>1.1472407979763236E-2</v>
      </c>
      <c r="F19">
        <v>3.3001273237913938E-3</v>
      </c>
      <c r="G19">
        <v>1.7400614039659014E-2</v>
      </c>
      <c r="H19">
        <v>3.3001273237913938E-3</v>
      </c>
      <c r="I19">
        <v>1.7400614039659014E-2</v>
      </c>
    </row>
    <row r="20" spans="1:9" x14ac:dyDescent="0.3">
      <c r="A20" t="s">
        <v>46</v>
      </c>
      <c r="B20">
        <v>-5.927499005888329E-3</v>
      </c>
      <c r="C20">
        <v>6.2998192464311386E-4</v>
      </c>
      <c r="D20">
        <v>-9.4089985347536285</v>
      </c>
      <c r="E20">
        <v>8.1888565330736488E-5</v>
      </c>
      <c r="F20">
        <v>-7.4690092433046815E-3</v>
      </c>
      <c r="G20">
        <v>-4.3859887684719765E-3</v>
      </c>
      <c r="H20">
        <v>-7.4690092433046815E-3</v>
      </c>
      <c r="I20">
        <v>-4.3859887684719765E-3</v>
      </c>
    </row>
    <row r="21" spans="1:9" x14ac:dyDescent="0.3">
      <c r="A21" t="s">
        <v>47</v>
      </c>
      <c r="B21">
        <v>-6.3575589240670383E-3</v>
      </c>
      <c r="C21">
        <v>4.5417147707835616E-4</v>
      </c>
      <c r="D21">
        <v>-13.99814661406004</v>
      </c>
      <c r="E21">
        <v>8.2886428135776044E-6</v>
      </c>
      <c r="F21">
        <v>-7.468876493782084E-3</v>
      </c>
      <c r="G21">
        <v>-5.2462413543519926E-3</v>
      </c>
      <c r="H21">
        <v>-7.468876493782084E-3</v>
      </c>
      <c r="I21">
        <v>-5.2462413543519926E-3</v>
      </c>
    </row>
    <row r="22" spans="1:9" x14ac:dyDescent="0.3">
      <c r="A22" t="s">
        <v>48</v>
      </c>
      <c r="B22">
        <v>-5.1320839960455342E-3</v>
      </c>
      <c r="C22">
        <v>1.5819109537326364E-3</v>
      </c>
      <c r="D22">
        <v>-3.2442306464444162</v>
      </c>
      <c r="E22">
        <v>1.7593213799018841E-2</v>
      </c>
      <c r="F22">
        <v>-9.0028806561899648E-3</v>
      </c>
      <c r="G22">
        <v>-1.2612873359011045E-3</v>
      </c>
      <c r="H22">
        <v>-9.0028806561899648E-3</v>
      </c>
      <c r="I22">
        <v>-1.2612873359011045E-3</v>
      </c>
    </row>
    <row r="23" spans="1:9" x14ac:dyDescent="0.3">
      <c r="A23" t="s">
        <v>49</v>
      </c>
      <c r="B23">
        <v>1.1057464911101029E-2</v>
      </c>
      <c r="C23">
        <v>2.7549151713962953E-3</v>
      </c>
      <c r="D23">
        <v>4.0137224644549354</v>
      </c>
      <c r="E23">
        <v>7.0086659606290137E-3</v>
      </c>
      <c r="F23">
        <v>4.3164303293123591E-3</v>
      </c>
      <c r="G23">
        <v>1.77984994928897E-2</v>
      </c>
      <c r="H23">
        <v>4.3164303293123591E-3</v>
      </c>
      <c r="I23">
        <v>1.77984994928897E-2</v>
      </c>
    </row>
    <row r="24" spans="1:9" ht="15" thickBot="1" x14ac:dyDescent="0.35">
      <c r="A24" s="2" t="s">
        <v>50</v>
      </c>
      <c r="B24" s="2">
        <v>1.731759496986152E-2</v>
      </c>
      <c r="C24" s="2">
        <v>7.7582985807760421E-3</v>
      </c>
      <c r="D24" s="2">
        <v>2.2321382439149806</v>
      </c>
      <c r="E24" s="2">
        <v>6.7068343735036326E-2</v>
      </c>
      <c r="F24" s="2">
        <v>-1.6662777721605758E-3</v>
      </c>
      <c r="G24" s="2">
        <v>3.6301467711883612E-2</v>
      </c>
      <c r="H24" s="2">
        <v>-1.6662777721605758E-3</v>
      </c>
      <c r="I24" s="2">
        <v>3.6301467711883612E-2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42F1-E73E-4EEB-928A-6A347125690A}">
  <dimension ref="A1:H15"/>
  <sheetViews>
    <sheetView tabSelected="1" workbookViewId="0">
      <selection sqref="A1:H15"/>
    </sheetView>
  </sheetViews>
  <sheetFormatPr defaultRowHeight="14.4" x14ac:dyDescent="0.3"/>
  <cols>
    <col min="1" max="1" width="16.6640625" bestFit="1" customWidth="1"/>
    <col min="5" max="5" width="16.109375" bestFit="1" customWidth="1"/>
    <col min="6" max="6" width="12.6640625" bestFit="1" customWidth="1"/>
    <col min="7" max="7" width="15.44140625" bestFit="1" customWidth="1"/>
  </cols>
  <sheetData>
    <row r="1" spans="1:8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">
      <c r="A2" s="11">
        <v>100</v>
      </c>
      <c r="B2" s="11">
        <v>0</v>
      </c>
      <c r="C2" s="11">
        <v>10</v>
      </c>
      <c r="D2" s="11">
        <v>10</v>
      </c>
      <c r="E2" s="11">
        <v>10</v>
      </c>
      <c r="F2" s="11">
        <f>A2-B2</f>
        <v>100</v>
      </c>
      <c r="G2" s="11">
        <v>0</v>
      </c>
      <c r="H2" s="11">
        <f>(F2+G2)/(A2-B2+C2+D2+E2)*100</f>
        <v>76.923076923076934</v>
      </c>
    </row>
    <row r="3" spans="1:8" x14ac:dyDescent="0.3">
      <c r="A3">
        <v>100</v>
      </c>
      <c r="B3">
        <v>10</v>
      </c>
      <c r="C3">
        <v>10</v>
      </c>
      <c r="D3">
        <v>10</v>
      </c>
      <c r="E3">
        <v>10</v>
      </c>
      <c r="F3">
        <f>A3-B3</f>
        <v>90</v>
      </c>
      <c r="G3">
        <v>0</v>
      </c>
      <c r="H3">
        <f t="shared" ref="H3:H15" si="0">(F3+G3)/(A3-B3+C3+D3+E3)*100</f>
        <v>75</v>
      </c>
    </row>
    <row r="4" spans="1:8" x14ac:dyDescent="0.3">
      <c r="A4">
        <v>100</v>
      </c>
      <c r="B4">
        <v>20</v>
      </c>
      <c r="C4">
        <v>20</v>
      </c>
      <c r="D4">
        <v>30</v>
      </c>
      <c r="E4">
        <v>15</v>
      </c>
      <c r="F4">
        <f t="shared" ref="F4:F14" si="1">A4-B4</f>
        <v>80</v>
      </c>
      <c r="G4">
        <v>0</v>
      </c>
      <c r="H4">
        <f t="shared" si="0"/>
        <v>55.172413793103445</v>
      </c>
    </row>
    <row r="5" spans="1:8" x14ac:dyDescent="0.3">
      <c r="A5">
        <v>100</v>
      </c>
      <c r="B5">
        <v>50</v>
      </c>
      <c r="C5">
        <v>30</v>
      </c>
      <c r="D5">
        <v>40</v>
      </c>
      <c r="E5">
        <v>25</v>
      </c>
      <c r="F5">
        <f t="shared" si="1"/>
        <v>50</v>
      </c>
      <c r="G5">
        <v>0</v>
      </c>
      <c r="H5">
        <f t="shared" si="0"/>
        <v>34.482758620689658</v>
      </c>
    </row>
    <row r="6" spans="1:8" x14ac:dyDescent="0.3">
      <c r="A6">
        <v>100</v>
      </c>
      <c r="B6">
        <v>10</v>
      </c>
      <c r="C6">
        <v>27</v>
      </c>
      <c r="D6">
        <v>20</v>
      </c>
      <c r="E6">
        <v>10</v>
      </c>
      <c r="F6">
        <f t="shared" si="1"/>
        <v>90</v>
      </c>
      <c r="G6">
        <v>0</v>
      </c>
      <c r="H6">
        <f t="shared" si="0"/>
        <v>61.224489795918366</v>
      </c>
    </row>
    <row r="7" spans="1:8" x14ac:dyDescent="0.3">
      <c r="A7">
        <v>100</v>
      </c>
      <c r="B7">
        <v>5</v>
      </c>
      <c r="C7">
        <v>5</v>
      </c>
      <c r="D7">
        <v>5</v>
      </c>
      <c r="E7">
        <v>10</v>
      </c>
      <c r="F7">
        <f t="shared" si="1"/>
        <v>95</v>
      </c>
      <c r="G7">
        <v>0</v>
      </c>
      <c r="H7">
        <f t="shared" si="0"/>
        <v>82.608695652173907</v>
      </c>
    </row>
    <row r="8" spans="1:8" x14ac:dyDescent="0.3">
      <c r="A8">
        <v>100</v>
      </c>
      <c r="B8">
        <v>10</v>
      </c>
      <c r="C8">
        <v>2</v>
      </c>
      <c r="D8">
        <v>2</v>
      </c>
      <c r="E8">
        <v>10</v>
      </c>
      <c r="F8">
        <f t="shared" si="1"/>
        <v>90</v>
      </c>
      <c r="G8">
        <v>0</v>
      </c>
      <c r="H8">
        <f t="shared" si="0"/>
        <v>86.538461538461547</v>
      </c>
    </row>
    <row r="9" spans="1:8" x14ac:dyDescent="0.3">
      <c r="A9">
        <v>100</v>
      </c>
      <c r="B9">
        <v>10</v>
      </c>
      <c r="C9">
        <v>2</v>
      </c>
      <c r="D9">
        <v>2</v>
      </c>
      <c r="E9">
        <v>10</v>
      </c>
      <c r="F9">
        <f>80</f>
        <v>80</v>
      </c>
      <c r="G9">
        <v>2</v>
      </c>
      <c r="H9">
        <f t="shared" si="0"/>
        <v>78.84615384615384</v>
      </c>
    </row>
    <row r="10" spans="1:8" x14ac:dyDescent="0.3">
      <c r="A10">
        <v>200</v>
      </c>
      <c r="B10">
        <v>20</v>
      </c>
      <c r="C10">
        <v>2</v>
      </c>
      <c r="D10">
        <v>2</v>
      </c>
      <c r="E10">
        <v>20</v>
      </c>
      <c r="F10">
        <f t="shared" si="1"/>
        <v>180</v>
      </c>
      <c r="G10">
        <v>0</v>
      </c>
      <c r="H10">
        <f t="shared" si="0"/>
        <v>88.235294117647058</v>
      </c>
    </row>
    <row r="11" spans="1:8" x14ac:dyDescent="0.3">
      <c r="A11" s="5">
        <v>400</v>
      </c>
      <c r="B11" s="5">
        <v>10</v>
      </c>
      <c r="C11" s="5">
        <v>4</v>
      </c>
      <c r="D11" s="5">
        <v>4</v>
      </c>
      <c r="E11" s="5">
        <v>30</v>
      </c>
      <c r="F11" s="5">
        <f t="shared" si="1"/>
        <v>390</v>
      </c>
      <c r="G11" s="5">
        <v>0</v>
      </c>
      <c r="H11" s="5">
        <f t="shared" si="0"/>
        <v>91.121495327102807</v>
      </c>
    </row>
    <row r="12" spans="1:8" x14ac:dyDescent="0.3">
      <c r="A12" s="5">
        <v>1000</v>
      </c>
      <c r="B12" s="5">
        <v>20</v>
      </c>
      <c r="C12" s="5">
        <v>10</v>
      </c>
      <c r="D12" s="5">
        <v>10</v>
      </c>
      <c r="E12" s="5">
        <v>90</v>
      </c>
      <c r="F12" s="5">
        <f t="shared" si="1"/>
        <v>980</v>
      </c>
      <c r="G12" s="5">
        <v>0</v>
      </c>
      <c r="H12" s="5">
        <f t="shared" si="0"/>
        <v>89.908256880733944</v>
      </c>
    </row>
    <row r="13" spans="1:8" x14ac:dyDescent="0.3">
      <c r="A13">
        <v>100</v>
      </c>
      <c r="B13">
        <v>2</v>
      </c>
      <c r="C13">
        <v>2</v>
      </c>
      <c r="D13">
        <v>2</v>
      </c>
      <c r="E13">
        <v>10</v>
      </c>
      <c r="F13">
        <f t="shared" si="1"/>
        <v>98</v>
      </c>
      <c r="G13">
        <v>0</v>
      </c>
      <c r="H13">
        <f t="shared" si="0"/>
        <v>87.5</v>
      </c>
    </row>
    <row r="14" spans="1:8" x14ac:dyDescent="0.3">
      <c r="A14">
        <v>100</v>
      </c>
      <c r="B14">
        <v>20</v>
      </c>
      <c r="C14">
        <v>10</v>
      </c>
      <c r="D14">
        <v>40</v>
      </c>
      <c r="E14">
        <v>10</v>
      </c>
      <c r="F14">
        <f t="shared" si="1"/>
        <v>80</v>
      </c>
      <c r="G14">
        <v>0</v>
      </c>
      <c r="H14">
        <f t="shared" si="0"/>
        <v>57.142857142857139</v>
      </c>
    </row>
    <row r="15" spans="1:8" x14ac:dyDescent="0.3">
      <c r="A15" s="10">
        <v>100</v>
      </c>
      <c r="B15" s="10">
        <v>20</v>
      </c>
      <c r="C15" s="10">
        <v>10</v>
      </c>
      <c r="D15" s="10">
        <v>40</v>
      </c>
      <c r="E15" s="10">
        <v>10</v>
      </c>
      <c r="F15" s="10">
        <v>60</v>
      </c>
      <c r="G15" s="10">
        <v>8</v>
      </c>
      <c r="H15" s="10">
        <f t="shared" si="0"/>
        <v>48.571428571428569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Results_1</vt:lpstr>
      <vt:lpstr>Result_2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whitchurch85</dc:creator>
  <cp:lastModifiedBy>Whitchurch Muthumani</cp:lastModifiedBy>
  <dcterms:created xsi:type="dcterms:W3CDTF">2023-09-02T21:30:41Z</dcterms:created>
  <dcterms:modified xsi:type="dcterms:W3CDTF">2023-09-23T18:43:47Z</dcterms:modified>
</cp:coreProperties>
</file>