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 activeTab="1"/>
  </bookViews>
  <sheets>
    <sheet name="Лист1" sheetId="1" r:id="rId1"/>
    <sheet name="Лист2" sheetId="2" r:id="rId2"/>
  </sheets>
  <definedNames>
    <definedName name="ANGLE">Лист1!$E$4</definedName>
    <definedName name="delta">Лист2!$D$5</definedName>
    <definedName name="dt">Лист1!$D$5</definedName>
    <definedName name="g">Лист1!$D$3</definedName>
    <definedName name="GRAV">Лист2!$D$3</definedName>
    <definedName name="GRAVITY">Лист1!$E$3</definedName>
    <definedName name="l">Лист1!$D$2</definedName>
    <definedName name="LEN">Лист2!$D$2</definedName>
    <definedName name="LENGTH">Лист1!$E$2</definedName>
    <definedName name="m">Лист1!$D$1</definedName>
    <definedName name="MAS">Лист2!$D$1</definedName>
    <definedName name="MASS">Лист1!$E$1</definedName>
    <definedName name="TIME">Лист1!$E$5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2" l="1"/>
  <c r="U9" i="2"/>
  <c r="C76" i="2"/>
  <c r="D76" i="2"/>
  <c r="E76" i="2"/>
  <c r="F76" i="2"/>
  <c r="G76" i="2"/>
  <c r="H76" i="2"/>
  <c r="I76" i="2"/>
  <c r="K76" i="2" s="1"/>
  <c r="J76" i="2"/>
  <c r="L76" i="2" s="1"/>
  <c r="Y76" i="2"/>
  <c r="Z76" i="2"/>
  <c r="C70" i="2"/>
  <c r="E70" i="2" s="1"/>
  <c r="G70" i="2" s="1"/>
  <c r="D70" i="2"/>
  <c r="F70" i="2"/>
  <c r="H70" i="2"/>
  <c r="J70" i="2"/>
  <c r="L70" i="2" s="1"/>
  <c r="N70" i="2" s="1"/>
  <c r="P70" i="2" s="1"/>
  <c r="R70" i="2" s="1"/>
  <c r="T70" i="2" s="1"/>
  <c r="V70" i="2" s="1"/>
  <c r="Y70" i="2"/>
  <c r="Z70" i="2"/>
  <c r="C65" i="2"/>
  <c r="D65" i="2"/>
  <c r="E65" i="2"/>
  <c r="G65" i="2" s="1"/>
  <c r="F65" i="2"/>
  <c r="H65" i="2"/>
  <c r="J65" i="2"/>
  <c r="L65" i="2" s="1"/>
  <c r="N65" i="2" s="1"/>
  <c r="P65" i="2" s="1"/>
  <c r="R65" i="2" s="1"/>
  <c r="T65" i="2" s="1"/>
  <c r="V65" i="2" s="1"/>
  <c r="Y65" i="2"/>
  <c r="Z65" i="2"/>
  <c r="C60" i="2"/>
  <c r="D60" i="2"/>
  <c r="E60" i="2"/>
  <c r="G60" i="2" s="1"/>
  <c r="F60" i="2"/>
  <c r="H60" i="2"/>
  <c r="J60" i="2"/>
  <c r="L60" i="2" s="1"/>
  <c r="N60" i="2" s="1"/>
  <c r="P60" i="2" s="1"/>
  <c r="R60" i="2" s="1"/>
  <c r="T60" i="2" s="1"/>
  <c r="V60" i="2" s="1"/>
  <c r="Y60" i="2"/>
  <c r="Z60" i="2"/>
  <c r="C54" i="2"/>
  <c r="D54" i="2"/>
  <c r="E54" i="2"/>
  <c r="G54" i="2" s="1"/>
  <c r="F54" i="2"/>
  <c r="H54" i="2"/>
  <c r="J54" i="2"/>
  <c r="L54" i="2" s="1"/>
  <c r="N54" i="2" s="1"/>
  <c r="P54" i="2" s="1"/>
  <c r="R54" i="2" s="1"/>
  <c r="T54" i="2" s="1"/>
  <c r="V54" i="2" s="1"/>
  <c r="Y54" i="2"/>
  <c r="Z54" i="2"/>
  <c r="C48" i="2"/>
  <c r="D48" i="2"/>
  <c r="E48" i="2"/>
  <c r="G48" i="2" s="1"/>
  <c r="F48" i="2"/>
  <c r="H48" i="2"/>
  <c r="J48" i="2"/>
  <c r="L48" i="2" s="1"/>
  <c r="N48" i="2" s="1"/>
  <c r="P48" i="2" s="1"/>
  <c r="R48" i="2" s="1"/>
  <c r="T48" i="2" s="1"/>
  <c r="V48" i="2" s="1"/>
  <c r="Y48" i="2"/>
  <c r="Z48" i="2"/>
  <c r="C42" i="2"/>
  <c r="D42" i="2"/>
  <c r="E42" i="2"/>
  <c r="G42" i="2" s="1"/>
  <c r="F42" i="2"/>
  <c r="H42" i="2"/>
  <c r="J42" i="2"/>
  <c r="L42" i="2" s="1"/>
  <c r="N42" i="2" s="1"/>
  <c r="P42" i="2" s="1"/>
  <c r="R42" i="2" s="1"/>
  <c r="T42" i="2" s="1"/>
  <c r="V42" i="2" s="1"/>
  <c r="Y42" i="2"/>
  <c r="Z42" i="2"/>
  <c r="C35" i="2"/>
  <c r="D35" i="2"/>
  <c r="E35" i="2"/>
  <c r="G35" i="2" s="1"/>
  <c r="F35" i="2"/>
  <c r="H35" i="2"/>
  <c r="J35" i="2"/>
  <c r="L35" i="2" s="1"/>
  <c r="N35" i="2" s="1"/>
  <c r="P35" i="2" s="1"/>
  <c r="R35" i="2" s="1"/>
  <c r="T35" i="2" s="1"/>
  <c r="V35" i="2" s="1"/>
  <c r="Y35" i="2"/>
  <c r="Z35" i="2"/>
  <c r="C27" i="2"/>
  <c r="D27" i="2"/>
  <c r="E27" i="2"/>
  <c r="G27" i="2" s="1"/>
  <c r="F27" i="2"/>
  <c r="H27" i="2"/>
  <c r="J27" i="2"/>
  <c r="L27" i="2" s="1"/>
  <c r="N27" i="2" s="1"/>
  <c r="P27" i="2" s="1"/>
  <c r="R27" i="2" s="1"/>
  <c r="T27" i="2" s="1"/>
  <c r="V27" i="2" s="1"/>
  <c r="Y27" i="2"/>
  <c r="Z27" i="2"/>
  <c r="C17" i="2"/>
  <c r="E17" i="2" s="1"/>
  <c r="G17" i="2" s="1"/>
  <c r="D17" i="2"/>
  <c r="F17" i="2" s="1"/>
  <c r="Y17" i="2"/>
  <c r="Z17" i="2"/>
  <c r="C10" i="2"/>
  <c r="D10" i="2"/>
  <c r="E10" i="2"/>
  <c r="G10" i="2" s="1"/>
  <c r="F10" i="2"/>
  <c r="H10" i="2"/>
  <c r="J10" i="2"/>
  <c r="L10" i="2" s="1"/>
  <c r="N10" i="2" s="1"/>
  <c r="P10" i="2" s="1"/>
  <c r="R10" i="2" s="1"/>
  <c r="T10" i="2" s="1"/>
  <c r="V10" i="2" s="1"/>
  <c r="Y10" i="2"/>
  <c r="Z10" i="2"/>
  <c r="E9" i="2"/>
  <c r="G8" i="2"/>
  <c r="Z8" i="2"/>
  <c r="Y8" i="2"/>
  <c r="M9" i="1"/>
  <c r="F8" i="2"/>
  <c r="H8" i="2"/>
  <c r="J8" i="2" s="1"/>
  <c r="L8" i="2" s="1"/>
  <c r="N8" i="2" s="1"/>
  <c r="P8" i="2" s="1"/>
  <c r="R8" i="2" s="1"/>
  <c r="T8" i="2" s="1"/>
  <c r="V8" i="2" s="1"/>
  <c r="E8" i="2"/>
  <c r="I8" i="2" s="1"/>
  <c r="K8" i="2" s="1"/>
  <c r="O8" i="2" s="1"/>
  <c r="Q8" i="2" s="1"/>
  <c r="S8" i="2" s="1"/>
  <c r="U8" i="2" s="1"/>
  <c r="F9" i="1"/>
  <c r="C8" i="2"/>
  <c r="N76" i="2" l="1"/>
  <c r="P76" i="2" s="1"/>
  <c r="R76" i="2" s="1"/>
  <c r="T76" i="2" s="1"/>
  <c r="V76" i="2" s="1"/>
  <c r="M76" i="2"/>
  <c r="O76" i="2"/>
  <c r="Q76" i="2" s="1"/>
  <c r="S76" i="2" s="1"/>
  <c r="U76" i="2" s="1"/>
  <c r="W76" i="2" s="1"/>
  <c r="C77" i="2" s="1"/>
  <c r="I70" i="2"/>
  <c r="K70" i="2" s="1"/>
  <c r="I65" i="2"/>
  <c r="K65" i="2" s="1"/>
  <c r="I60" i="2"/>
  <c r="K60" i="2" s="1"/>
  <c r="I54" i="2"/>
  <c r="K54" i="2" s="1"/>
  <c r="I48" i="2"/>
  <c r="K48" i="2" s="1"/>
  <c r="I42" i="2"/>
  <c r="K42" i="2" s="1"/>
  <c r="I35" i="2"/>
  <c r="K35" i="2" s="1"/>
  <c r="I27" i="2"/>
  <c r="K27" i="2" s="1"/>
  <c r="H17" i="2"/>
  <c r="J17" i="2" s="1"/>
  <c r="L17" i="2" s="1"/>
  <c r="I17" i="2"/>
  <c r="K17" i="2" s="1"/>
  <c r="I10" i="2"/>
  <c r="K10" i="2" s="1"/>
  <c r="X8" i="2"/>
  <c r="D9" i="2" s="1"/>
  <c r="W8" i="2"/>
  <c r="C9" i="2" s="1"/>
  <c r="M8" i="2"/>
  <c r="Z77" i="2" l="1"/>
  <c r="E77" i="2"/>
  <c r="G77" i="2" s="1"/>
  <c r="Y77" i="2"/>
  <c r="X76" i="2"/>
  <c r="D77" i="2" s="1"/>
  <c r="M70" i="2"/>
  <c r="O70" i="2"/>
  <c r="Q70" i="2" s="1"/>
  <c r="M65" i="2"/>
  <c r="O65" i="2"/>
  <c r="Q65" i="2" s="1"/>
  <c r="M60" i="2"/>
  <c r="O60" i="2"/>
  <c r="Q60" i="2" s="1"/>
  <c r="M54" i="2"/>
  <c r="O54" i="2"/>
  <c r="Q54" i="2" s="1"/>
  <c r="M48" i="2"/>
  <c r="O48" i="2"/>
  <c r="Q48" i="2" s="1"/>
  <c r="M42" i="2"/>
  <c r="O42" i="2"/>
  <c r="Q42" i="2" s="1"/>
  <c r="M35" i="2"/>
  <c r="O35" i="2"/>
  <c r="Q35" i="2" s="1"/>
  <c r="M27" i="2"/>
  <c r="O27" i="2"/>
  <c r="Q27" i="2" s="1"/>
  <c r="N17" i="2"/>
  <c r="P17" i="2" s="1"/>
  <c r="R17" i="2" s="1"/>
  <c r="T17" i="2" s="1"/>
  <c r="V17" i="2" s="1"/>
  <c r="M17" i="2"/>
  <c r="O17" i="2"/>
  <c r="Q17" i="2" s="1"/>
  <c r="S17" i="2" s="1"/>
  <c r="U17" i="2" s="1"/>
  <c r="W17" i="2" s="1"/>
  <c r="C18" i="2" s="1"/>
  <c r="M10" i="2"/>
  <c r="O10" i="2"/>
  <c r="Q10" i="2" s="1"/>
  <c r="Z9" i="2"/>
  <c r="Y9" i="2"/>
  <c r="G9" i="2"/>
  <c r="I9" i="2" s="1"/>
  <c r="K9" i="2" s="1"/>
  <c r="F9" i="2"/>
  <c r="H9" i="2" s="1"/>
  <c r="J9" i="2" s="1"/>
  <c r="L9" i="2" s="1"/>
  <c r="N9" i="2" s="1"/>
  <c r="P9" i="2" s="1"/>
  <c r="R9" i="2" s="1"/>
  <c r="T9" i="2" s="1"/>
  <c r="F77" i="2" l="1"/>
  <c r="I77" i="2"/>
  <c r="K77" i="2" s="1"/>
  <c r="S70" i="2"/>
  <c r="U70" i="2" s="1"/>
  <c r="W70" i="2" s="1"/>
  <c r="C71" i="2" s="1"/>
  <c r="X70" i="2"/>
  <c r="D71" i="2" s="1"/>
  <c r="S65" i="2"/>
  <c r="U65" i="2" s="1"/>
  <c r="W65" i="2" s="1"/>
  <c r="C66" i="2" s="1"/>
  <c r="X65" i="2"/>
  <c r="D66" i="2" s="1"/>
  <c r="S60" i="2"/>
  <c r="U60" i="2" s="1"/>
  <c r="W60" i="2" s="1"/>
  <c r="C61" i="2" s="1"/>
  <c r="X60" i="2"/>
  <c r="D61" i="2" s="1"/>
  <c r="S54" i="2"/>
  <c r="U54" i="2" s="1"/>
  <c r="W54" i="2" s="1"/>
  <c r="C55" i="2" s="1"/>
  <c r="X54" i="2"/>
  <c r="D55" i="2" s="1"/>
  <c r="S48" i="2"/>
  <c r="U48" i="2" s="1"/>
  <c r="W48" i="2" s="1"/>
  <c r="C49" i="2" s="1"/>
  <c r="X48" i="2"/>
  <c r="D49" i="2" s="1"/>
  <c r="S42" i="2"/>
  <c r="U42" i="2" s="1"/>
  <c r="W42" i="2" s="1"/>
  <c r="C43" i="2" s="1"/>
  <c r="X42" i="2"/>
  <c r="D43" i="2" s="1"/>
  <c r="S35" i="2"/>
  <c r="U35" i="2" s="1"/>
  <c r="W35" i="2" s="1"/>
  <c r="C36" i="2" s="1"/>
  <c r="X35" i="2"/>
  <c r="D36" i="2" s="1"/>
  <c r="S27" i="2"/>
  <c r="U27" i="2" s="1"/>
  <c r="W27" i="2" s="1"/>
  <c r="C28" i="2" s="1"/>
  <c r="X27" i="2"/>
  <c r="D28" i="2" s="1"/>
  <c r="Y18" i="2"/>
  <c r="E18" i="2"/>
  <c r="G18" i="2" s="1"/>
  <c r="Z18" i="2"/>
  <c r="X17" i="2"/>
  <c r="D18" i="2" s="1"/>
  <c r="S10" i="2"/>
  <c r="U10" i="2" s="1"/>
  <c r="W10" i="2" s="1"/>
  <c r="C11" i="2" s="1"/>
  <c r="X10" i="2"/>
  <c r="D11" i="2" s="1"/>
  <c r="O9" i="2"/>
  <c r="Q9" i="2" s="1"/>
  <c r="S9" i="2" s="1"/>
  <c r="W9" i="2" s="1"/>
  <c r="M9" i="2"/>
  <c r="H77" i="2" l="1"/>
  <c r="J77" i="2" s="1"/>
  <c r="L77" i="2" s="1"/>
  <c r="O77" i="2"/>
  <c r="Q77" i="2" s="1"/>
  <c r="S77" i="2" s="1"/>
  <c r="U77" i="2" s="1"/>
  <c r="M77" i="2"/>
  <c r="F71" i="2"/>
  <c r="E71" i="2"/>
  <c r="G71" i="2" s="1"/>
  <c r="Y71" i="2"/>
  <c r="Z71" i="2"/>
  <c r="F66" i="2"/>
  <c r="E66" i="2"/>
  <c r="G66" i="2" s="1"/>
  <c r="I66" i="2" s="1"/>
  <c r="K66" i="2" s="1"/>
  <c r="Y66" i="2"/>
  <c r="Z66" i="2"/>
  <c r="F61" i="2"/>
  <c r="Z61" i="2"/>
  <c r="E61" i="2"/>
  <c r="G61" i="2" s="1"/>
  <c r="I61" i="2" s="1"/>
  <c r="K61" i="2" s="1"/>
  <c r="Y61" i="2"/>
  <c r="F55" i="2"/>
  <c r="Z55" i="2"/>
  <c r="E55" i="2"/>
  <c r="G55" i="2" s="1"/>
  <c r="H55" i="2"/>
  <c r="J55" i="2" s="1"/>
  <c r="L55" i="2" s="1"/>
  <c r="N55" i="2" s="1"/>
  <c r="P55" i="2" s="1"/>
  <c r="R55" i="2" s="1"/>
  <c r="T55" i="2" s="1"/>
  <c r="V55" i="2" s="1"/>
  <c r="Y55" i="2"/>
  <c r="F49" i="2"/>
  <c r="Z49" i="2"/>
  <c r="E49" i="2"/>
  <c r="G49" i="2" s="1"/>
  <c r="I49" i="2" s="1"/>
  <c r="K49" i="2" s="1"/>
  <c r="Y49" i="2"/>
  <c r="F43" i="2"/>
  <c r="Z43" i="2"/>
  <c r="E43" i="2"/>
  <c r="G43" i="2" s="1"/>
  <c r="I43" i="2" s="1"/>
  <c r="K43" i="2" s="1"/>
  <c r="H43" i="2"/>
  <c r="J43" i="2" s="1"/>
  <c r="L43" i="2" s="1"/>
  <c r="N43" i="2" s="1"/>
  <c r="P43" i="2" s="1"/>
  <c r="R43" i="2" s="1"/>
  <c r="T43" i="2" s="1"/>
  <c r="V43" i="2" s="1"/>
  <c r="Y43" i="2"/>
  <c r="F36" i="2"/>
  <c r="E36" i="2"/>
  <c r="G36" i="2" s="1"/>
  <c r="Z36" i="2"/>
  <c r="Y36" i="2"/>
  <c r="F28" i="2"/>
  <c r="Z28" i="2"/>
  <c r="E28" i="2"/>
  <c r="G28" i="2" s="1"/>
  <c r="H28" i="2"/>
  <c r="J28" i="2" s="1"/>
  <c r="L28" i="2" s="1"/>
  <c r="N28" i="2" s="1"/>
  <c r="P28" i="2" s="1"/>
  <c r="R28" i="2" s="1"/>
  <c r="T28" i="2" s="1"/>
  <c r="V28" i="2" s="1"/>
  <c r="Y28" i="2"/>
  <c r="F18" i="2"/>
  <c r="I18" i="2"/>
  <c r="K18" i="2" s="1"/>
  <c r="F11" i="2"/>
  <c r="E11" i="2"/>
  <c r="G11" i="2" s="1"/>
  <c r="H11" i="2"/>
  <c r="J11" i="2" s="1"/>
  <c r="L11" i="2" s="1"/>
  <c r="N11" i="2" s="1"/>
  <c r="P11" i="2" s="1"/>
  <c r="R11" i="2" s="1"/>
  <c r="T11" i="2" s="1"/>
  <c r="V11" i="2" s="1"/>
  <c r="Y11" i="2"/>
  <c r="Z11" i="2"/>
  <c r="X9" i="2"/>
  <c r="N77" i="2" l="1"/>
  <c r="P77" i="2" s="1"/>
  <c r="I71" i="2"/>
  <c r="K71" i="2" s="1"/>
  <c r="H71" i="2"/>
  <c r="J71" i="2" s="1"/>
  <c r="L71" i="2" s="1"/>
  <c r="N71" i="2" s="1"/>
  <c r="P71" i="2" s="1"/>
  <c r="R71" i="2" s="1"/>
  <c r="T71" i="2" s="1"/>
  <c r="V71" i="2" s="1"/>
  <c r="O66" i="2"/>
  <c r="Q66" i="2" s="1"/>
  <c r="S66" i="2" s="1"/>
  <c r="U66" i="2" s="1"/>
  <c r="M66" i="2"/>
  <c r="H66" i="2"/>
  <c r="J66" i="2" s="1"/>
  <c r="L66" i="2" s="1"/>
  <c r="N66" i="2" s="1"/>
  <c r="P66" i="2" s="1"/>
  <c r="R66" i="2" s="1"/>
  <c r="T66" i="2" s="1"/>
  <c r="V66" i="2" s="1"/>
  <c r="O61" i="2"/>
  <c r="Q61" i="2" s="1"/>
  <c r="S61" i="2" s="1"/>
  <c r="U61" i="2" s="1"/>
  <c r="M61" i="2"/>
  <c r="H61" i="2"/>
  <c r="J61" i="2" s="1"/>
  <c r="L61" i="2" s="1"/>
  <c r="N61" i="2" s="1"/>
  <c r="P61" i="2" s="1"/>
  <c r="R61" i="2" s="1"/>
  <c r="T61" i="2" s="1"/>
  <c r="V61" i="2" s="1"/>
  <c r="I55" i="2"/>
  <c r="K55" i="2" s="1"/>
  <c r="O49" i="2"/>
  <c r="Q49" i="2" s="1"/>
  <c r="S49" i="2" s="1"/>
  <c r="U49" i="2" s="1"/>
  <c r="M49" i="2"/>
  <c r="H49" i="2"/>
  <c r="J49" i="2" s="1"/>
  <c r="L49" i="2" s="1"/>
  <c r="N49" i="2" s="1"/>
  <c r="P49" i="2" s="1"/>
  <c r="R49" i="2" s="1"/>
  <c r="T49" i="2" s="1"/>
  <c r="V49" i="2" s="1"/>
  <c r="O43" i="2"/>
  <c r="Q43" i="2" s="1"/>
  <c r="S43" i="2" s="1"/>
  <c r="U43" i="2" s="1"/>
  <c r="M43" i="2"/>
  <c r="W43" i="2"/>
  <c r="C44" i="2" s="1"/>
  <c r="X43" i="2"/>
  <c r="D44" i="2" s="1"/>
  <c r="I36" i="2"/>
  <c r="K36" i="2" s="1"/>
  <c r="H36" i="2"/>
  <c r="J36" i="2" s="1"/>
  <c r="L36" i="2" s="1"/>
  <c r="N36" i="2" s="1"/>
  <c r="P36" i="2" s="1"/>
  <c r="R36" i="2" s="1"/>
  <c r="T36" i="2" s="1"/>
  <c r="V36" i="2" s="1"/>
  <c r="I28" i="2"/>
  <c r="K28" i="2" s="1"/>
  <c r="O18" i="2"/>
  <c r="Q18" i="2" s="1"/>
  <c r="S18" i="2" s="1"/>
  <c r="U18" i="2" s="1"/>
  <c r="M18" i="2"/>
  <c r="H18" i="2"/>
  <c r="J18" i="2" s="1"/>
  <c r="L18" i="2" s="1"/>
  <c r="I11" i="2"/>
  <c r="K11" i="2" s="1"/>
  <c r="R77" i="2" l="1"/>
  <c r="T77" i="2" s="1"/>
  <c r="V77" i="2" s="1"/>
  <c r="X77" i="2" s="1"/>
  <c r="D78" i="2" s="1"/>
  <c r="W77" i="2"/>
  <c r="C78" i="2" s="1"/>
  <c r="O71" i="2"/>
  <c r="Q71" i="2" s="1"/>
  <c r="S71" i="2" s="1"/>
  <c r="U71" i="2" s="1"/>
  <c r="W71" i="2" s="1"/>
  <c r="C72" i="2" s="1"/>
  <c r="M71" i="2"/>
  <c r="X71" i="2"/>
  <c r="D72" i="2" s="1"/>
  <c r="X66" i="2"/>
  <c r="D67" i="2" s="1"/>
  <c r="W66" i="2"/>
  <c r="C67" i="2" s="1"/>
  <c r="X61" i="2"/>
  <c r="D62" i="2" s="1"/>
  <c r="W61" i="2"/>
  <c r="C62" i="2" s="1"/>
  <c r="O55" i="2"/>
  <c r="Q55" i="2" s="1"/>
  <c r="M55" i="2"/>
  <c r="X49" i="2"/>
  <c r="D50" i="2" s="1"/>
  <c r="W49" i="2"/>
  <c r="C50" i="2" s="1"/>
  <c r="Z44" i="2"/>
  <c r="E44" i="2"/>
  <c r="G44" i="2" s="1"/>
  <c r="H44" i="2"/>
  <c r="J44" i="2" s="1"/>
  <c r="L44" i="2" s="1"/>
  <c r="N44" i="2" s="1"/>
  <c r="P44" i="2" s="1"/>
  <c r="R44" i="2" s="1"/>
  <c r="T44" i="2" s="1"/>
  <c r="V44" i="2" s="1"/>
  <c r="Y44" i="2"/>
  <c r="F44" i="2"/>
  <c r="O36" i="2"/>
  <c r="Q36" i="2" s="1"/>
  <c r="S36" i="2" s="1"/>
  <c r="U36" i="2" s="1"/>
  <c r="W36" i="2" s="1"/>
  <c r="C37" i="2" s="1"/>
  <c r="M36" i="2"/>
  <c r="X36" i="2"/>
  <c r="D37" i="2" s="1"/>
  <c r="O28" i="2"/>
  <c r="Q28" i="2" s="1"/>
  <c r="M28" i="2"/>
  <c r="N18" i="2"/>
  <c r="P18" i="2" s="1"/>
  <c r="O11" i="2"/>
  <c r="Q11" i="2" s="1"/>
  <c r="M11" i="2"/>
  <c r="Z78" i="2" l="1"/>
  <c r="E78" i="2"/>
  <c r="G78" i="2" s="1"/>
  <c r="Y78" i="2"/>
  <c r="H78" i="2"/>
  <c r="J78" i="2" s="1"/>
  <c r="L78" i="2" s="1"/>
  <c r="N78" i="2" s="1"/>
  <c r="P78" i="2" s="1"/>
  <c r="R78" i="2" s="1"/>
  <c r="T78" i="2" s="1"/>
  <c r="V78" i="2" s="1"/>
  <c r="F78" i="2"/>
  <c r="E72" i="2"/>
  <c r="G72" i="2" s="1"/>
  <c r="Z72" i="2"/>
  <c r="H72" i="2"/>
  <c r="J72" i="2" s="1"/>
  <c r="L72" i="2" s="1"/>
  <c r="N72" i="2" s="1"/>
  <c r="P72" i="2" s="1"/>
  <c r="R72" i="2" s="1"/>
  <c r="T72" i="2" s="1"/>
  <c r="V72" i="2" s="1"/>
  <c r="Y72" i="2"/>
  <c r="F72" i="2"/>
  <c r="E67" i="2"/>
  <c r="G67" i="2" s="1"/>
  <c r="I67" i="2" s="1"/>
  <c r="K67" i="2" s="1"/>
  <c r="Z67" i="2"/>
  <c r="H67" i="2"/>
  <c r="J67" i="2" s="1"/>
  <c r="L67" i="2" s="1"/>
  <c r="N67" i="2" s="1"/>
  <c r="P67" i="2" s="1"/>
  <c r="R67" i="2" s="1"/>
  <c r="T67" i="2" s="1"/>
  <c r="V67" i="2" s="1"/>
  <c r="Y67" i="2"/>
  <c r="F67" i="2"/>
  <c r="E62" i="2"/>
  <c r="G62" i="2" s="1"/>
  <c r="Y62" i="2"/>
  <c r="H62" i="2"/>
  <c r="J62" i="2" s="1"/>
  <c r="L62" i="2" s="1"/>
  <c r="N62" i="2" s="1"/>
  <c r="P62" i="2" s="1"/>
  <c r="R62" i="2" s="1"/>
  <c r="T62" i="2" s="1"/>
  <c r="V62" i="2" s="1"/>
  <c r="Z62" i="2"/>
  <c r="F62" i="2"/>
  <c r="S55" i="2"/>
  <c r="U55" i="2" s="1"/>
  <c r="W55" i="2" s="1"/>
  <c r="C56" i="2" s="1"/>
  <c r="X55" i="2"/>
  <c r="D56" i="2" s="1"/>
  <c r="Y50" i="2"/>
  <c r="Z50" i="2"/>
  <c r="E50" i="2"/>
  <c r="G50" i="2" s="1"/>
  <c r="I50" i="2" s="1"/>
  <c r="K50" i="2" s="1"/>
  <c r="H50" i="2"/>
  <c r="J50" i="2" s="1"/>
  <c r="L50" i="2" s="1"/>
  <c r="N50" i="2" s="1"/>
  <c r="P50" i="2" s="1"/>
  <c r="R50" i="2" s="1"/>
  <c r="T50" i="2" s="1"/>
  <c r="V50" i="2" s="1"/>
  <c r="F50" i="2"/>
  <c r="I44" i="2"/>
  <c r="K44" i="2" s="1"/>
  <c r="Z37" i="2"/>
  <c r="E37" i="2"/>
  <c r="G37" i="2" s="1"/>
  <c r="H37" i="2"/>
  <c r="J37" i="2" s="1"/>
  <c r="L37" i="2" s="1"/>
  <c r="N37" i="2" s="1"/>
  <c r="P37" i="2" s="1"/>
  <c r="R37" i="2" s="1"/>
  <c r="T37" i="2" s="1"/>
  <c r="V37" i="2" s="1"/>
  <c r="Y37" i="2"/>
  <c r="F37" i="2"/>
  <c r="S28" i="2"/>
  <c r="U28" i="2" s="1"/>
  <c r="W28" i="2" s="1"/>
  <c r="C29" i="2" s="1"/>
  <c r="X28" i="2"/>
  <c r="D29" i="2" s="1"/>
  <c r="R18" i="2"/>
  <c r="T18" i="2" s="1"/>
  <c r="V18" i="2" s="1"/>
  <c r="X18" i="2" s="1"/>
  <c r="D19" i="2" s="1"/>
  <c r="W18" i="2"/>
  <c r="C19" i="2" s="1"/>
  <c r="S11" i="2"/>
  <c r="U11" i="2" s="1"/>
  <c r="W11" i="2" s="1"/>
  <c r="C12" i="2" s="1"/>
  <c r="X11" i="2"/>
  <c r="D12" i="2" s="1"/>
  <c r="I78" i="2" l="1"/>
  <c r="K78" i="2" s="1"/>
  <c r="I72" i="2"/>
  <c r="K72" i="2" s="1"/>
  <c r="O67" i="2"/>
  <c r="Q67" i="2" s="1"/>
  <c r="S67" i="2" s="1"/>
  <c r="U67" i="2" s="1"/>
  <c r="M67" i="2"/>
  <c r="X67" i="2"/>
  <c r="D68" i="2" s="1"/>
  <c r="W67" i="2"/>
  <c r="C68" i="2" s="1"/>
  <c r="I62" i="2"/>
  <c r="K62" i="2" s="1"/>
  <c r="F56" i="2"/>
  <c r="Z56" i="2"/>
  <c r="E56" i="2"/>
  <c r="G56" i="2" s="1"/>
  <c r="I56" i="2" s="1"/>
  <c r="K56" i="2" s="1"/>
  <c r="H56" i="2"/>
  <c r="J56" i="2" s="1"/>
  <c r="L56" i="2" s="1"/>
  <c r="N56" i="2" s="1"/>
  <c r="P56" i="2" s="1"/>
  <c r="R56" i="2" s="1"/>
  <c r="T56" i="2" s="1"/>
  <c r="V56" i="2" s="1"/>
  <c r="Y56" i="2"/>
  <c r="O50" i="2"/>
  <c r="Q50" i="2" s="1"/>
  <c r="S50" i="2" s="1"/>
  <c r="U50" i="2" s="1"/>
  <c r="M50" i="2"/>
  <c r="X50" i="2"/>
  <c r="D51" i="2" s="1"/>
  <c r="W50" i="2"/>
  <c r="C51" i="2" s="1"/>
  <c r="O44" i="2"/>
  <c r="Q44" i="2" s="1"/>
  <c r="M44" i="2"/>
  <c r="I37" i="2"/>
  <c r="K37" i="2" s="1"/>
  <c r="F29" i="2"/>
  <c r="E29" i="2"/>
  <c r="G29" i="2" s="1"/>
  <c r="Z29" i="2"/>
  <c r="H29" i="2"/>
  <c r="J29" i="2" s="1"/>
  <c r="L29" i="2" s="1"/>
  <c r="N29" i="2" s="1"/>
  <c r="P29" i="2" s="1"/>
  <c r="R29" i="2" s="1"/>
  <c r="T29" i="2" s="1"/>
  <c r="V29" i="2" s="1"/>
  <c r="Y29" i="2"/>
  <c r="E19" i="2"/>
  <c r="G19" i="2" s="1"/>
  <c r="Y19" i="2"/>
  <c r="Z19" i="2"/>
  <c r="H19" i="2"/>
  <c r="J19" i="2" s="1"/>
  <c r="L19" i="2" s="1"/>
  <c r="N19" i="2" s="1"/>
  <c r="P19" i="2" s="1"/>
  <c r="R19" i="2" s="1"/>
  <c r="T19" i="2" s="1"/>
  <c r="V19" i="2" s="1"/>
  <c r="F19" i="2"/>
  <c r="F12" i="2"/>
  <c r="E12" i="2"/>
  <c r="G12" i="2" s="1"/>
  <c r="I12" i="2" s="1"/>
  <c r="K12" i="2" s="1"/>
  <c r="Y12" i="2"/>
  <c r="H12" i="2"/>
  <c r="J12" i="2" s="1"/>
  <c r="L12" i="2" s="1"/>
  <c r="N12" i="2" s="1"/>
  <c r="P12" i="2" s="1"/>
  <c r="R12" i="2" s="1"/>
  <c r="T12" i="2" s="1"/>
  <c r="V12" i="2" s="1"/>
  <c r="Z12" i="2"/>
  <c r="O78" i="2" l="1"/>
  <c r="Q78" i="2" s="1"/>
  <c r="M78" i="2"/>
  <c r="O72" i="2"/>
  <c r="Q72" i="2" s="1"/>
  <c r="M72" i="2"/>
  <c r="Z68" i="2"/>
  <c r="E68" i="2"/>
  <c r="G68" i="2" s="1"/>
  <c r="H68" i="2"/>
  <c r="J68" i="2" s="1"/>
  <c r="L68" i="2" s="1"/>
  <c r="N68" i="2" s="1"/>
  <c r="P68" i="2" s="1"/>
  <c r="R68" i="2" s="1"/>
  <c r="T68" i="2" s="1"/>
  <c r="V68" i="2" s="1"/>
  <c r="Y68" i="2"/>
  <c r="F68" i="2"/>
  <c r="O62" i="2"/>
  <c r="Q62" i="2" s="1"/>
  <c r="M62" i="2"/>
  <c r="O56" i="2"/>
  <c r="Q56" i="2" s="1"/>
  <c r="S56" i="2" s="1"/>
  <c r="U56" i="2" s="1"/>
  <c r="M56" i="2"/>
  <c r="W56" i="2"/>
  <c r="C57" i="2" s="1"/>
  <c r="X56" i="2"/>
  <c r="D57" i="2" s="1"/>
  <c r="E51" i="2"/>
  <c r="G51" i="2" s="1"/>
  <c r="Y51" i="2"/>
  <c r="H51" i="2"/>
  <c r="J51" i="2" s="1"/>
  <c r="L51" i="2" s="1"/>
  <c r="N51" i="2" s="1"/>
  <c r="P51" i="2" s="1"/>
  <c r="R51" i="2" s="1"/>
  <c r="T51" i="2" s="1"/>
  <c r="V51" i="2" s="1"/>
  <c r="Z51" i="2"/>
  <c r="F51" i="2"/>
  <c r="S44" i="2"/>
  <c r="U44" i="2" s="1"/>
  <c r="W44" i="2" s="1"/>
  <c r="C45" i="2" s="1"/>
  <c r="X44" i="2"/>
  <c r="D45" i="2" s="1"/>
  <c r="O37" i="2"/>
  <c r="Q37" i="2" s="1"/>
  <c r="M37" i="2"/>
  <c r="I29" i="2"/>
  <c r="K29" i="2" s="1"/>
  <c r="I19" i="2"/>
  <c r="K19" i="2" s="1"/>
  <c r="O12" i="2"/>
  <c r="Q12" i="2" s="1"/>
  <c r="S12" i="2" s="1"/>
  <c r="U12" i="2" s="1"/>
  <c r="W12" i="2" s="1"/>
  <c r="C13" i="2" s="1"/>
  <c r="M12" i="2"/>
  <c r="X12" i="2"/>
  <c r="D13" i="2" s="1"/>
  <c r="S78" i="2" l="1"/>
  <c r="U78" i="2" s="1"/>
  <c r="W78" i="2" s="1"/>
  <c r="C79" i="2" s="1"/>
  <c r="X78" i="2"/>
  <c r="D79" i="2" s="1"/>
  <c r="S72" i="2"/>
  <c r="U72" i="2" s="1"/>
  <c r="W72" i="2" s="1"/>
  <c r="C73" i="2" s="1"/>
  <c r="X72" i="2"/>
  <c r="D73" i="2" s="1"/>
  <c r="I68" i="2"/>
  <c r="K68" i="2" s="1"/>
  <c r="S62" i="2"/>
  <c r="U62" i="2" s="1"/>
  <c r="W62" i="2" s="1"/>
  <c r="C63" i="2" s="1"/>
  <c r="X62" i="2"/>
  <c r="D63" i="2" s="1"/>
  <c r="Y57" i="2"/>
  <c r="E57" i="2"/>
  <c r="G57" i="2" s="1"/>
  <c r="I57" i="2" s="1"/>
  <c r="K57" i="2" s="1"/>
  <c r="H57" i="2"/>
  <c r="J57" i="2" s="1"/>
  <c r="L57" i="2" s="1"/>
  <c r="N57" i="2" s="1"/>
  <c r="P57" i="2" s="1"/>
  <c r="R57" i="2" s="1"/>
  <c r="T57" i="2" s="1"/>
  <c r="V57" i="2" s="1"/>
  <c r="Z57" i="2"/>
  <c r="F57" i="2"/>
  <c r="I51" i="2"/>
  <c r="K51" i="2" s="1"/>
  <c r="F45" i="2"/>
  <c r="I45" i="2"/>
  <c r="K45" i="2" s="1"/>
  <c r="O45" i="2" s="1"/>
  <c r="Q45" i="2" s="1"/>
  <c r="S45" i="2" s="1"/>
  <c r="U45" i="2" s="1"/>
  <c r="M45" i="2"/>
  <c r="Y45" i="2"/>
  <c r="E45" i="2"/>
  <c r="G45" i="2" s="1"/>
  <c r="H45" i="2"/>
  <c r="J45" i="2" s="1"/>
  <c r="L45" i="2" s="1"/>
  <c r="N45" i="2" s="1"/>
  <c r="P45" i="2" s="1"/>
  <c r="R45" i="2" s="1"/>
  <c r="T45" i="2" s="1"/>
  <c r="V45" i="2" s="1"/>
  <c r="Z45" i="2"/>
  <c r="S37" i="2"/>
  <c r="U37" i="2" s="1"/>
  <c r="W37" i="2" s="1"/>
  <c r="C38" i="2" s="1"/>
  <c r="X37" i="2"/>
  <c r="D38" i="2" s="1"/>
  <c r="O29" i="2"/>
  <c r="Q29" i="2" s="1"/>
  <c r="M29" i="2"/>
  <c r="O19" i="2"/>
  <c r="Q19" i="2" s="1"/>
  <c r="M19" i="2"/>
  <c r="Z13" i="2"/>
  <c r="E13" i="2"/>
  <c r="G13" i="2" s="1"/>
  <c r="I13" i="2" s="1"/>
  <c r="K13" i="2" s="1"/>
  <c r="Y13" i="2"/>
  <c r="H13" i="2"/>
  <c r="J13" i="2" s="1"/>
  <c r="L13" i="2" s="1"/>
  <c r="N13" i="2" s="1"/>
  <c r="P13" i="2" s="1"/>
  <c r="R13" i="2" s="1"/>
  <c r="T13" i="2" s="1"/>
  <c r="V13" i="2" s="1"/>
  <c r="F13" i="2"/>
  <c r="F79" i="2" l="1"/>
  <c r="E79" i="2"/>
  <c r="G79" i="2" s="1"/>
  <c r="I79" i="2" s="1"/>
  <c r="K79" i="2" s="1"/>
  <c r="Z79" i="2"/>
  <c r="Y79" i="2"/>
  <c r="F73" i="2"/>
  <c r="Y73" i="2"/>
  <c r="Z73" i="2"/>
  <c r="E73" i="2"/>
  <c r="G73" i="2" s="1"/>
  <c r="I73" i="2" s="1"/>
  <c r="K73" i="2" s="1"/>
  <c r="H73" i="2"/>
  <c r="J73" i="2" s="1"/>
  <c r="L73" i="2" s="1"/>
  <c r="N73" i="2" s="1"/>
  <c r="P73" i="2" s="1"/>
  <c r="R73" i="2" s="1"/>
  <c r="T73" i="2" s="1"/>
  <c r="V73" i="2" s="1"/>
  <c r="O68" i="2"/>
  <c r="Q68" i="2" s="1"/>
  <c r="M68" i="2"/>
  <c r="F63" i="2"/>
  <c r="Y63" i="2"/>
  <c r="E63" i="2"/>
  <c r="G63" i="2" s="1"/>
  <c r="I63" i="2" s="1"/>
  <c r="K63" i="2" s="1"/>
  <c r="Z63" i="2"/>
  <c r="H63" i="2"/>
  <c r="J63" i="2" s="1"/>
  <c r="L63" i="2" s="1"/>
  <c r="N63" i="2" s="1"/>
  <c r="P63" i="2" s="1"/>
  <c r="R63" i="2" s="1"/>
  <c r="T63" i="2" s="1"/>
  <c r="V63" i="2" s="1"/>
  <c r="O57" i="2"/>
  <c r="Q57" i="2" s="1"/>
  <c r="S57" i="2" s="1"/>
  <c r="U57" i="2" s="1"/>
  <c r="M57" i="2"/>
  <c r="X57" i="2"/>
  <c r="D58" i="2" s="1"/>
  <c r="W57" i="2"/>
  <c r="C58" i="2" s="1"/>
  <c r="O51" i="2"/>
  <c r="Q51" i="2" s="1"/>
  <c r="M51" i="2"/>
  <c r="W45" i="2"/>
  <c r="C46" i="2" s="1"/>
  <c r="X45" i="2"/>
  <c r="D46" i="2" s="1"/>
  <c r="F38" i="2"/>
  <c r="E38" i="2"/>
  <c r="G38" i="2" s="1"/>
  <c r="H38" i="2"/>
  <c r="J38" i="2" s="1"/>
  <c r="L38" i="2" s="1"/>
  <c r="N38" i="2" s="1"/>
  <c r="P38" i="2" s="1"/>
  <c r="R38" i="2" s="1"/>
  <c r="T38" i="2" s="1"/>
  <c r="V38" i="2" s="1"/>
  <c r="Y38" i="2"/>
  <c r="Z38" i="2"/>
  <c r="S29" i="2"/>
  <c r="U29" i="2" s="1"/>
  <c r="W29" i="2" s="1"/>
  <c r="C30" i="2" s="1"/>
  <c r="X29" i="2"/>
  <c r="D30" i="2" s="1"/>
  <c r="S19" i="2"/>
  <c r="U19" i="2" s="1"/>
  <c r="W19" i="2" s="1"/>
  <c r="C20" i="2" s="1"/>
  <c r="X19" i="2"/>
  <c r="D20" i="2" s="1"/>
  <c r="O13" i="2"/>
  <c r="Q13" i="2" s="1"/>
  <c r="S13" i="2" s="1"/>
  <c r="U13" i="2" s="1"/>
  <c r="M13" i="2"/>
  <c r="X13" i="2"/>
  <c r="D14" i="2" s="1"/>
  <c r="W13" i="2"/>
  <c r="C14" i="2" s="1"/>
  <c r="O79" i="2" l="1"/>
  <c r="Q79" i="2" s="1"/>
  <c r="S79" i="2" s="1"/>
  <c r="U79" i="2" s="1"/>
  <c r="M79" i="2"/>
  <c r="H79" i="2"/>
  <c r="J79" i="2" s="1"/>
  <c r="L79" i="2" s="1"/>
  <c r="N79" i="2" s="1"/>
  <c r="P79" i="2" s="1"/>
  <c r="R79" i="2" s="1"/>
  <c r="T79" i="2" s="1"/>
  <c r="V79" i="2" s="1"/>
  <c r="O73" i="2"/>
  <c r="Q73" i="2" s="1"/>
  <c r="S73" i="2" s="1"/>
  <c r="U73" i="2" s="1"/>
  <c r="M73" i="2"/>
  <c r="W73" i="2"/>
  <c r="C74" i="2" s="1"/>
  <c r="X73" i="2"/>
  <c r="D74" i="2" s="1"/>
  <c r="S68" i="2"/>
  <c r="U68" i="2" s="1"/>
  <c r="W68" i="2" s="1"/>
  <c r="C69" i="2" s="1"/>
  <c r="X68" i="2"/>
  <c r="D69" i="2" s="1"/>
  <c r="O63" i="2"/>
  <c r="Q63" i="2" s="1"/>
  <c r="S63" i="2" s="1"/>
  <c r="U63" i="2" s="1"/>
  <c r="M63" i="2"/>
  <c r="X63" i="2"/>
  <c r="D64" i="2" s="1"/>
  <c r="W63" i="2"/>
  <c r="C64" i="2" s="1"/>
  <c r="Z58" i="2"/>
  <c r="E58" i="2"/>
  <c r="G58" i="2" s="1"/>
  <c r="H58" i="2"/>
  <c r="J58" i="2" s="1"/>
  <c r="L58" i="2" s="1"/>
  <c r="N58" i="2" s="1"/>
  <c r="P58" i="2" s="1"/>
  <c r="R58" i="2" s="1"/>
  <c r="T58" i="2" s="1"/>
  <c r="V58" i="2" s="1"/>
  <c r="Y58" i="2"/>
  <c r="F58" i="2"/>
  <c r="S51" i="2"/>
  <c r="U51" i="2" s="1"/>
  <c r="W51" i="2" s="1"/>
  <c r="C52" i="2" s="1"/>
  <c r="X51" i="2"/>
  <c r="D52" i="2" s="1"/>
  <c r="F46" i="2"/>
  <c r="I46" i="2"/>
  <c r="K46" i="2" s="1"/>
  <c r="O46" i="2" s="1"/>
  <c r="Q46" i="2" s="1"/>
  <c r="S46" i="2" s="1"/>
  <c r="U46" i="2" s="1"/>
  <c r="M46" i="2"/>
  <c r="Z46" i="2"/>
  <c r="E46" i="2"/>
  <c r="G46" i="2" s="1"/>
  <c r="Y46" i="2"/>
  <c r="H46" i="2"/>
  <c r="J46" i="2" s="1"/>
  <c r="L46" i="2" s="1"/>
  <c r="N46" i="2" s="1"/>
  <c r="P46" i="2" s="1"/>
  <c r="R46" i="2" s="1"/>
  <c r="T46" i="2" s="1"/>
  <c r="V46" i="2" s="1"/>
  <c r="I38" i="2"/>
  <c r="K38" i="2" s="1"/>
  <c r="F30" i="2"/>
  <c r="E30" i="2"/>
  <c r="G30" i="2" s="1"/>
  <c r="Z30" i="2"/>
  <c r="Y30" i="2"/>
  <c r="F20" i="2"/>
  <c r="E20" i="2"/>
  <c r="G20" i="2" s="1"/>
  <c r="Y20" i="2"/>
  <c r="Z20" i="2"/>
  <c r="H20" i="2"/>
  <c r="J20" i="2" s="1"/>
  <c r="L20" i="2" s="1"/>
  <c r="N20" i="2" s="1"/>
  <c r="P20" i="2" s="1"/>
  <c r="R20" i="2" s="1"/>
  <c r="T20" i="2" s="1"/>
  <c r="V20" i="2" s="1"/>
  <c r="Y14" i="2"/>
  <c r="E14" i="2"/>
  <c r="G14" i="2" s="1"/>
  <c r="Z14" i="2"/>
  <c r="H14" i="2"/>
  <c r="J14" i="2" s="1"/>
  <c r="L14" i="2" s="1"/>
  <c r="N14" i="2" s="1"/>
  <c r="P14" i="2" s="1"/>
  <c r="R14" i="2" s="1"/>
  <c r="T14" i="2" s="1"/>
  <c r="V14" i="2" s="1"/>
  <c r="F14" i="2"/>
  <c r="X79" i="2" l="1"/>
  <c r="W79" i="2"/>
  <c r="E74" i="2"/>
  <c r="G74" i="2" s="1"/>
  <c r="Z74" i="2"/>
  <c r="H74" i="2"/>
  <c r="J74" i="2" s="1"/>
  <c r="L74" i="2" s="1"/>
  <c r="N74" i="2" s="1"/>
  <c r="P74" i="2" s="1"/>
  <c r="R74" i="2" s="1"/>
  <c r="T74" i="2" s="1"/>
  <c r="V74" i="2" s="1"/>
  <c r="Y74" i="2"/>
  <c r="S74" i="2"/>
  <c r="U74" i="2" s="1"/>
  <c r="F74" i="2"/>
  <c r="I74" i="2"/>
  <c r="K74" i="2" s="1"/>
  <c r="O74" i="2" s="1"/>
  <c r="Q74" i="2" s="1"/>
  <c r="F69" i="2"/>
  <c r="Z69" i="2"/>
  <c r="E69" i="2"/>
  <c r="G69" i="2" s="1"/>
  <c r="H69" i="2"/>
  <c r="J69" i="2" s="1"/>
  <c r="L69" i="2" s="1"/>
  <c r="N69" i="2" s="1"/>
  <c r="P69" i="2" s="1"/>
  <c r="R69" i="2" s="1"/>
  <c r="T69" i="2" s="1"/>
  <c r="V69" i="2" s="1"/>
  <c r="Y69" i="2"/>
  <c r="E64" i="2"/>
  <c r="G64" i="2" s="1"/>
  <c r="Z64" i="2"/>
  <c r="Y64" i="2"/>
  <c r="S64" i="2"/>
  <c r="U64" i="2" s="1"/>
  <c r="F64" i="2"/>
  <c r="I64" i="2"/>
  <c r="K64" i="2" s="1"/>
  <c r="O64" i="2" s="1"/>
  <c r="Q64" i="2" s="1"/>
  <c r="I58" i="2"/>
  <c r="K58" i="2" s="1"/>
  <c r="F52" i="2"/>
  <c r="Z52" i="2"/>
  <c r="E52" i="2"/>
  <c r="G52" i="2" s="1"/>
  <c r="I52" i="2" s="1"/>
  <c r="K52" i="2" s="1"/>
  <c r="H52" i="2"/>
  <c r="J52" i="2" s="1"/>
  <c r="L52" i="2" s="1"/>
  <c r="N52" i="2" s="1"/>
  <c r="P52" i="2" s="1"/>
  <c r="R52" i="2" s="1"/>
  <c r="T52" i="2" s="1"/>
  <c r="V52" i="2" s="1"/>
  <c r="Y52" i="2"/>
  <c r="W46" i="2"/>
  <c r="C47" i="2" s="1"/>
  <c r="X46" i="2"/>
  <c r="D47" i="2" s="1"/>
  <c r="O38" i="2"/>
  <c r="Q38" i="2" s="1"/>
  <c r="M38" i="2"/>
  <c r="I30" i="2"/>
  <c r="K30" i="2" s="1"/>
  <c r="H30" i="2"/>
  <c r="J30" i="2" s="1"/>
  <c r="L30" i="2" s="1"/>
  <c r="N30" i="2" s="1"/>
  <c r="P30" i="2" s="1"/>
  <c r="R30" i="2" s="1"/>
  <c r="T30" i="2" s="1"/>
  <c r="V30" i="2" s="1"/>
  <c r="I20" i="2"/>
  <c r="K20" i="2" s="1"/>
  <c r="I14" i="2"/>
  <c r="K14" i="2" s="1"/>
  <c r="M74" i="2" l="1"/>
  <c r="X74" i="2"/>
  <c r="D75" i="2" s="1"/>
  <c r="W74" i="2"/>
  <c r="C75" i="2" s="1"/>
  <c r="I69" i="2"/>
  <c r="K69" i="2" s="1"/>
  <c r="M64" i="2"/>
  <c r="H64" i="2"/>
  <c r="J64" i="2" s="1"/>
  <c r="L64" i="2" s="1"/>
  <c r="N64" i="2" s="1"/>
  <c r="P64" i="2" s="1"/>
  <c r="R64" i="2" s="1"/>
  <c r="T64" i="2" s="1"/>
  <c r="V64" i="2" s="1"/>
  <c r="O58" i="2"/>
  <c r="Q58" i="2" s="1"/>
  <c r="M58" i="2"/>
  <c r="O52" i="2"/>
  <c r="Q52" i="2" s="1"/>
  <c r="S52" i="2" s="1"/>
  <c r="U52" i="2" s="1"/>
  <c r="M52" i="2"/>
  <c r="W52" i="2"/>
  <c r="C53" i="2" s="1"/>
  <c r="X52" i="2"/>
  <c r="D53" i="2" s="1"/>
  <c r="F47" i="2"/>
  <c r="E47" i="2"/>
  <c r="G47" i="2" s="1"/>
  <c r="H47" i="2"/>
  <c r="J47" i="2" s="1"/>
  <c r="L47" i="2" s="1"/>
  <c r="N47" i="2" s="1"/>
  <c r="P47" i="2" s="1"/>
  <c r="R47" i="2" s="1"/>
  <c r="T47" i="2" s="1"/>
  <c r="V47" i="2" s="1"/>
  <c r="Y47" i="2"/>
  <c r="Z47" i="2"/>
  <c r="S38" i="2"/>
  <c r="U38" i="2" s="1"/>
  <c r="W38" i="2" s="1"/>
  <c r="C39" i="2" s="1"/>
  <c r="X38" i="2"/>
  <c r="D39" i="2" s="1"/>
  <c r="O30" i="2"/>
  <c r="Q30" i="2" s="1"/>
  <c r="S30" i="2" s="1"/>
  <c r="U30" i="2" s="1"/>
  <c r="M30" i="2"/>
  <c r="W30" i="2"/>
  <c r="C31" i="2" s="1"/>
  <c r="X30" i="2"/>
  <c r="D31" i="2" s="1"/>
  <c r="O20" i="2"/>
  <c r="Q20" i="2" s="1"/>
  <c r="M20" i="2"/>
  <c r="O14" i="2"/>
  <c r="Q14" i="2" s="1"/>
  <c r="M14" i="2"/>
  <c r="F75" i="2" l="1"/>
  <c r="E75" i="2"/>
  <c r="G75" i="2" s="1"/>
  <c r="I75" i="2" s="1"/>
  <c r="K75" i="2" s="1"/>
  <c r="Z75" i="2"/>
  <c r="Y75" i="2"/>
  <c r="O69" i="2"/>
  <c r="Q69" i="2" s="1"/>
  <c r="M69" i="2"/>
  <c r="W64" i="2"/>
  <c r="X64" i="2"/>
  <c r="S58" i="2"/>
  <c r="U58" i="2" s="1"/>
  <c r="W58" i="2" s="1"/>
  <c r="C59" i="2" s="1"/>
  <c r="X58" i="2"/>
  <c r="D59" i="2" s="1"/>
  <c r="Y53" i="2"/>
  <c r="Z53" i="2"/>
  <c r="E53" i="2"/>
  <c r="G53" i="2" s="1"/>
  <c r="I53" i="2" s="1"/>
  <c r="K53" i="2" s="1"/>
  <c r="H53" i="2"/>
  <c r="J53" i="2" s="1"/>
  <c r="L53" i="2" s="1"/>
  <c r="N53" i="2" s="1"/>
  <c r="P53" i="2" s="1"/>
  <c r="R53" i="2" s="1"/>
  <c r="T53" i="2" s="1"/>
  <c r="V53" i="2" s="1"/>
  <c r="F53" i="2"/>
  <c r="I47" i="2"/>
  <c r="K47" i="2" s="1"/>
  <c r="F39" i="2"/>
  <c r="E39" i="2"/>
  <c r="G39" i="2" s="1"/>
  <c r="Z39" i="2"/>
  <c r="Y39" i="2"/>
  <c r="H39" i="2"/>
  <c r="J39" i="2" s="1"/>
  <c r="L39" i="2" s="1"/>
  <c r="N39" i="2" s="1"/>
  <c r="P39" i="2" s="1"/>
  <c r="R39" i="2" s="1"/>
  <c r="T39" i="2" s="1"/>
  <c r="V39" i="2" s="1"/>
  <c r="Z31" i="2"/>
  <c r="E31" i="2"/>
  <c r="G31" i="2" s="1"/>
  <c r="I31" i="2" s="1"/>
  <c r="K31" i="2" s="1"/>
  <c r="H31" i="2"/>
  <c r="J31" i="2" s="1"/>
  <c r="L31" i="2" s="1"/>
  <c r="N31" i="2" s="1"/>
  <c r="P31" i="2" s="1"/>
  <c r="R31" i="2" s="1"/>
  <c r="T31" i="2" s="1"/>
  <c r="V31" i="2" s="1"/>
  <c r="Y31" i="2"/>
  <c r="F31" i="2"/>
  <c r="S20" i="2"/>
  <c r="U20" i="2" s="1"/>
  <c r="W20" i="2" s="1"/>
  <c r="C21" i="2" s="1"/>
  <c r="X20" i="2"/>
  <c r="D21" i="2" s="1"/>
  <c r="S14" i="2"/>
  <c r="U14" i="2" s="1"/>
  <c r="W14" i="2" s="1"/>
  <c r="C15" i="2" s="1"/>
  <c r="X14" i="2"/>
  <c r="D15" i="2" s="1"/>
  <c r="O75" i="2" l="1"/>
  <c r="Q75" i="2" s="1"/>
  <c r="S75" i="2" s="1"/>
  <c r="U75" i="2" s="1"/>
  <c r="M75" i="2"/>
  <c r="H75" i="2"/>
  <c r="J75" i="2" s="1"/>
  <c r="L75" i="2" s="1"/>
  <c r="N75" i="2" s="1"/>
  <c r="P75" i="2" s="1"/>
  <c r="R75" i="2" s="1"/>
  <c r="T75" i="2" s="1"/>
  <c r="V75" i="2" s="1"/>
  <c r="S69" i="2"/>
  <c r="U69" i="2" s="1"/>
  <c r="W69" i="2" s="1"/>
  <c r="X69" i="2"/>
  <c r="F59" i="2"/>
  <c r="E59" i="2"/>
  <c r="G59" i="2" s="1"/>
  <c r="H59" i="2"/>
  <c r="J59" i="2" s="1"/>
  <c r="L59" i="2" s="1"/>
  <c r="N59" i="2" s="1"/>
  <c r="P59" i="2" s="1"/>
  <c r="R59" i="2" s="1"/>
  <c r="T59" i="2" s="1"/>
  <c r="V59" i="2" s="1"/>
  <c r="Z59" i="2"/>
  <c r="Y59" i="2"/>
  <c r="O53" i="2"/>
  <c r="Q53" i="2" s="1"/>
  <c r="S53" i="2" s="1"/>
  <c r="U53" i="2" s="1"/>
  <c r="M53" i="2"/>
  <c r="X53" i="2"/>
  <c r="W53" i="2"/>
  <c r="O47" i="2"/>
  <c r="Q47" i="2" s="1"/>
  <c r="M47" i="2"/>
  <c r="I39" i="2"/>
  <c r="K39" i="2" s="1"/>
  <c r="O31" i="2"/>
  <c r="Q31" i="2" s="1"/>
  <c r="S31" i="2" s="1"/>
  <c r="U31" i="2" s="1"/>
  <c r="M31" i="2"/>
  <c r="X31" i="2"/>
  <c r="D32" i="2" s="1"/>
  <c r="W31" i="2"/>
  <c r="C32" i="2" s="1"/>
  <c r="F21" i="2"/>
  <c r="E21" i="2"/>
  <c r="G21" i="2" s="1"/>
  <c r="Y21" i="2"/>
  <c r="Z21" i="2"/>
  <c r="H21" i="2"/>
  <c r="J21" i="2" s="1"/>
  <c r="L21" i="2" s="1"/>
  <c r="N21" i="2" s="1"/>
  <c r="P21" i="2" s="1"/>
  <c r="R21" i="2" s="1"/>
  <c r="T21" i="2" s="1"/>
  <c r="V21" i="2" s="1"/>
  <c r="F15" i="2"/>
  <c r="E15" i="2"/>
  <c r="G15" i="2" s="1"/>
  <c r="Y15" i="2"/>
  <c r="Z15" i="2"/>
  <c r="X75" i="2" l="1"/>
  <c r="W75" i="2"/>
  <c r="I59" i="2"/>
  <c r="K59" i="2" s="1"/>
  <c r="S47" i="2"/>
  <c r="U47" i="2" s="1"/>
  <c r="W47" i="2" s="1"/>
  <c r="X47" i="2"/>
  <c r="O39" i="2"/>
  <c r="Q39" i="2" s="1"/>
  <c r="M39" i="2"/>
  <c r="F32" i="2"/>
  <c r="E32" i="2"/>
  <c r="G32" i="2" s="1"/>
  <c r="Y32" i="2"/>
  <c r="Z32" i="2"/>
  <c r="I21" i="2"/>
  <c r="K21" i="2" s="1"/>
  <c r="I15" i="2"/>
  <c r="K15" i="2" s="1"/>
  <c r="H15" i="2"/>
  <c r="J15" i="2" s="1"/>
  <c r="L15" i="2" s="1"/>
  <c r="N15" i="2" s="1"/>
  <c r="P15" i="2" s="1"/>
  <c r="R15" i="2" s="1"/>
  <c r="T15" i="2" s="1"/>
  <c r="V15" i="2" s="1"/>
  <c r="O59" i="2" l="1"/>
  <c r="Q59" i="2" s="1"/>
  <c r="M59" i="2"/>
  <c r="S39" i="2"/>
  <c r="U39" i="2" s="1"/>
  <c r="W39" i="2" s="1"/>
  <c r="C40" i="2" s="1"/>
  <c r="X39" i="2"/>
  <c r="D40" i="2" s="1"/>
  <c r="I32" i="2"/>
  <c r="K32" i="2" s="1"/>
  <c r="H32" i="2"/>
  <c r="J32" i="2" s="1"/>
  <c r="L32" i="2" s="1"/>
  <c r="N32" i="2" s="1"/>
  <c r="P32" i="2" s="1"/>
  <c r="R32" i="2" s="1"/>
  <c r="T32" i="2" s="1"/>
  <c r="V32" i="2" s="1"/>
  <c r="O21" i="2"/>
  <c r="Q21" i="2" s="1"/>
  <c r="M21" i="2"/>
  <c r="O15" i="2"/>
  <c r="Q15" i="2" s="1"/>
  <c r="S15" i="2" s="1"/>
  <c r="U15" i="2" s="1"/>
  <c r="W15" i="2" s="1"/>
  <c r="C16" i="2" s="1"/>
  <c r="M15" i="2"/>
  <c r="S59" i="2" l="1"/>
  <c r="U59" i="2" s="1"/>
  <c r="W59" i="2" s="1"/>
  <c r="X59" i="2"/>
  <c r="F40" i="2"/>
  <c r="Z40" i="2"/>
  <c r="E40" i="2"/>
  <c r="G40" i="2" s="1"/>
  <c r="Y40" i="2"/>
  <c r="H40" i="2"/>
  <c r="J40" i="2" s="1"/>
  <c r="L40" i="2" s="1"/>
  <c r="N40" i="2" s="1"/>
  <c r="P40" i="2" s="1"/>
  <c r="R40" i="2" s="1"/>
  <c r="T40" i="2" s="1"/>
  <c r="V40" i="2" s="1"/>
  <c r="O32" i="2"/>
  <c r="Q32" i="2" s="1"/>
  <c r="S32" i="2" s="1"/>
  <c r="U32" i="2" s="1"/>
  <c r="W32" i="2" s="1"/>
  <c r="C33" i="2" s="1"/>
  <c r="M32" i="2"/>
  <c r="X32" i="2"/>
  <c r="D33" i="2" s="1"/>
  <c r="S21" i="2"/>
  <c r="U21" i="2" s="1"/>
  <c r="W21" i="2" s="1"/>
  <c r="C22" i="2" s="1"/>
  <c r="X21" i="2"/>
  <c r="D22" i="2" s="1"/>
  <c r="E16" i="2"/>
  <c r="G16" i="2" s="1"/>
  <c r="Y16" i="2"/>
  <c r="Z16" i="2"/>
  <c r="X15" i="2"/>
  <c r="D16" i="2" s="1"/>
  <c r="I40" i="2" l="1"/>
  <c r="K40" i="2" s="1"/>
  <c r="Z33" i="2"/>
  <c r="E33" i="2"/>
  <c r="G33" i="2" s="1"/>
  <c r="Y33" i="2"/>
  <c r="H33" i="2"/>
  <c r="J33" i="2" s="1"/>
  <c r="L33" i="2" s="1"/>
  <c r="N33" i="2" s="1"/>
  <c r="P33" i="2" s="1"/>
  <c r="R33" i="2" s="1"/>
  <c r="T33" i="2" s="1"/>
  <c r="V33" i="2" s="1"/>
  <c r="F33" i="2"/>
  <c r="F22" i="2"/>
  <c r="Y22" i="2"/>
  <c r="E22" i="2"/>
  <c r="G22" i="2" s="1"/>
  <c r="Z22" i="2"/>
  <c r="H22" i="2"/>
  <c r="J22" i="2" s="1"/>
  <c r="L22" i="2" s="1"/>
  <c r="N22" i="2" s="1"/>
  <c r="P22" i="2" s="1"/>
  <c r="R22" i="2" s="1"/>
  <c r="T22" i="2" s="1"/>
  <c r="V22" i="2" s="1"/>
  <c r="F16" i="2"/>
  <c r="I16" i="2"/>
  <c r="K16" i="2" s="1"/>
  <c r="O40" i="2" l="1"/>
  <c r="Q40" i="2" s="1"/>
  <c r="M40" i="2"/>
  <c r="I33" i="2"/>
  <c r="K33" i="2" s="1"/>
  <c r="I22" i="2"/>
  <c r="K22" i="2" s="1"/>
  <c r="O16" i="2"/>
  <c r="Q16" i="2" s="1"/>
  <c r="S16" i="2" s="1"/>
  <c r="U16" i="2" s="1"/>
  <c r="M16" i="2"/>
  <c r="H16" i="2"/>
  <c r="J16" i="2" s="1"/>
  <c r="L16" i="2" s="1"/>
  <c r="S40" i="2" l="1"/>
  <c r="U40" i="2" s="1"/>
  <c r="W40" i="2" s="1"/>
  <c r="C41" i="2" s="1"/>
  <c r="X40" i="2"/>
  <c r="D41" i="2" s="1"/>
  <c r="O33" i="2"/>
  <c r="Q33" i="2" s="1"/>
  <c r="M33" i="2"/>
  <c r="O22" i="2"/>
  <c r="Q22" i="2" s="1"/>
  <c r="M22" i="2"/>
  <c r="N16" i="2"/>
  <c r="P16" i="2" s="1"/>
  <c r="F41" i="2" l="1"/>
  <c r="E41" i="2"/>
  <c r="G41" i="2" s="1"/>
  <c r="H41" i="2"/>
  <c r="J41" i="2" s="1"/>
  <c r="L41" i="2" s="1"/>
  <c r="N41" i="2" s="1"/>
  <c r="P41" i="2" s="1"/>
  <c r="R41" i="2" s="1"/>
  <c r="T41" i="2" s="1"/>
  <c r="V41" i="2" s="1"/>
  <c r="Y41" i="2"/>
  <c r="Z41" i="2"/>
  <c r="S33" i="2"/>
  <c r="U33" i="2" s="1"/>
  <c r="W33" i="2" s="1"/>
  <c r="C34" i="2" s="1"/>
  <c r="X33" i="2"/>
  <c r="D34" i="2" s="1"/>
  <c r="S22" i="2"/>
  <c r="U22" i="2" s="1"/>
  <c r="W22" i="2" s="1"/>
  <c r="C23" i="2" s="1"/>
  <c r="X22" i="2"/>
  <c r="D23" i="2" s="1"/>
  <c r="R16" i="2"/>
  <c r="T16" i="2" s="1"/>
  <c r="V16" i="2" s="1"/>
  <c r="X16" i="2" s="1"/>
  <c r="W16" i="2"/>
  <c r="I41" i="2" l="1"/>
  <c r="K41" i="2" s="1"/>
  <c r="F34" i="2"/>
  <c r="E34" i="2"/>
  <c r="G34" i="2" s="1"/>
  <c r="Z34" i="2"/>
  <c r="Y34" i="2"/>
  <c r="F23" i="2"/>
  <c r="Z23" i="2"/>
  <c r="E23" i="2"/>
  <c r="G23" i="2" s="1"/>
  <c r="I23" i="2" s="1"/>
  <c r="K23" i="2" s="1"/>
  <c r="H23" i="2"/>
  <c r="J23" i="2" s="1"/>
  <c r="L23" i="2" s="1"/>
  <c r="N23" i="2" s="1"/>
  <c r="P23" i="2" s="1"/>
  <c r="R23" i="2" s="1"/>
  <c r="T23" i="2" s="1"/>
  <c r="V23" i="2" s="1"/>
  <c r="Y23" i="2"/>
  <c r="O41" i="2" l="1"/>
  <c r="Q41" i="2" s="1"/>
  <c r="M41" i="2"/>
  <c r="I34" i="2"/>
  <c r="K34" i="2" s="1"/>
  <c r="H34" i="2"/>
  <c r="J34" i="2" s="1"/>
  <c r="L34" i="2" s="1"/>
  <c r="N34" i="2" s="1"/>
  <c r="P34" i="2" s="1"/>
  <c r="R34" i="2" s="1"/>
  <c r="T34" i="2" s="1"/>
  <c r="V34" i="2" s="1"/>
  <c r="O23" i="2"/>
  <c r="Q23" i="2" s="1"/>
  <c r="S23" i="2" s="1"/>
  <c r="U23" i="2" s="1"/>
  <c r="M23" i="2"/>
  <c r="X23" i="2"/>
  <c r="D24" i="2" s="1"/>
  <c r="W23" i="2"/>
  <c r="C24" i="2" s="1"/>
  <c r="S41" i="2" l="1"/>
  <c r="U41" i="2" s="1"/>
  <c r="W41" i="2" s="1"/>
  <c r="X41" i="2"/>
  <c r="O34" i="2"/>
  <c r="Q34" i="2" s="1"/>
  <c r="S34" i="2" s="1"/>
  <c r="U34" i="2" s="1"/>
  <c r="W34" i="2" s="1"/>
  <c r="M34" i="2"/>
  <c r="X34" i="2"/>
  <c r="F24" i="2"/>
  <c r="Y24" i="2"/>
  <c r="E24" i="2"/>
  <c r="G24" i="2" s="1"/>
  <c r="Z24" i="2"/>
  <c r="H24" i="2" l="1"/>
  <c r="J24" i="2" s="1"/>
  <c r="L24" i="2" s="1"/>
  <c r="N24" i="2" s="1"/>
  <c r="P24" i="2" s="1"/>
  <c r="R24" i="2" s="1"/>
  <c r="T24" i="2" s="1"/>
  <c r="V24" i="2" s="1"/>
  <c r="I24" i="2"/>
  <c r="K24" i="2" s="1"/>
  <c r="O24" i="2" l="1"/>
  <c r="Q24" i="2" s="1"/>
  <c r="S24" i="2" s="1"/>
  <c r="U24" i="2" s="1"/>
  <c r="W24" i="2" s="1"/>
  <c r="C25" i="2" s="1"/>
  <c r="M24" i="2"/>
  <c r="X24" i="2"/>
  <c r="D25" i="2" s="1"/>
  <c r="E25" i="2" l="1"/>
  <c r="G25" i="2" s="1"/>
  <c r="Y25" i="2"/>
  <c r="Z25" i="2"/>
  <c r="H25" i="2"/>
  <c r="J25" i="2" s="1"/>
  <c r="L25" i="2" s="1"/>
  <c r="N25" i="2" s="1"/>
  <c r="P25" i="2" s="1"/>
  <c r="R25" i="2" s="1"/>
  <c r="T25" i="2" s="1"/>
  <c r="V25" i="2" s="1"/>
  <c r="F25" i="2"/>
  <c r="I25" i="2" l="1"/>
  <c r="K25" i="2" s="1"/>
  <c r="O25" i="2" l="1"/>
  <c r="Q25" i="2" s="1"/>
  <c r="M25" i="2"/>
  <c r="S25" i="2" l="1"/>
  <c r="U25" i="2" s="1"/>
  <c r="W25" i="2" s="1"/>
  <c r="C26" i="2" s="1"/>
  <c r="X25" i="2"/>
  <c r="D26" i="2" s="1"/>
  <c r="F26" i="2" l="1"/>
  <c r="Y26" i="2"/>
  <c r="E26" i="2"/>
  <c r="G26" i="2" s="1"/>
  <c r="Z26" i="2"/>
  <c r="I26" i="2" l="1"/>
  <c r="K26" i="2" s="1"/>
  <c r="H26" i="2"/>
  <c r="J26" i="2" s="1"/>
  <c r="L26" i="2" s="1"/>
  <c r="N26" i="2" s="1"/>
  <c r="P26" i="2" s="1"/>
  <c r="R26" i="2" s="1"/>
  <c r="T26" i="2" s="1"/>
  <c r="V26" i="2" s="1"/>
  <c r="O26" i="2" l="1"/>
  <c r="Q26" i="2" s="1"/>
  <c r="S26" i="2" s="1"/>
  <c r="U26" i="2" s="1"/>
  <c r="M26" i="2"/>
  <c r="W26" i="2"/>
  <c r="X26" i="2"/>
  <c r="D4" i="2" l="1"/>
  <c r="O9" i="1"/>
  <c r="Q9" i="1" s="1"/>
  <c r="P10" i="1"/>
  <c r="P9" i="1"/>
  <c r="N9" i="1"/>
  <c r="E10" i="1"/>
  <c r="E4" i="1" l="1"/>
  <c r="D9" i="1" s="1"/>
  <c r="I9" i="1" l="1"/>
  <c r="G9" i="1" s="1"/>
  <c r="D10" i="1" s="1"/>
  <c r="L9" i="1"/>
  <c r="J9" i="1"/>
  <c r="H9" i="1" s="1"/>
  <c r="F10" i="1" l="1"/>
  <c r="I10" i="1" s="1"/>
  <c r="G10" i="1" s="1"/>
  <c r="D11" i="1" s="1"/>
  <c r="J10" i="1"/>
  <c r="H10" i="1" s="1"/>
  <c r="E11" i="1" s="1"/>
  <c r="L10" i="1"/>
  <c r="M10" i="1"/>
  <c r="N10" i="1" s="1"/>
  <c r="O10" i="1" s="1"/>
  <c r="Q10" i="1" s="1"/>
  <c r="J11" i="1" l="1"/>
  <c r="H11" i="1" s="1"/>
  <c r="E12" i="1" s="1"/>
  <c r="P12" i="1" s="1"/>
  <c r="F11" i="1"/>
  <c r="P11" i="1"/>
  <c r="I11" i="1"/>
  <c r="G11" i="1" s="1"/>
  <c r="D12" i="1" s="1"/>
  <c r="M11" i="1"/>
  <c r="N11" i="1" s="1"/>
  <c r="O11" i="1" s="1"/>
  <c r="Q11" i="1" s="1"/>
  <c r="L11" i="1"/>
  <c r="F12" i="1" l="1"/>
  <c r="I12" i="1" s="1"/>
  <c r="G12" i="1" s="1"/>
  <c r="D13" i="1" s="1"/>
  <c r="J12" i="1"/>
  <c r="H12" i="1" s="1"/>
  <c r="E13" i="1" s="1"/>
  <c r="P13" i="1" s="1"/>
  <c r="M12" i="1"/>
  <c r="N12" i="1" s="1"/>
  <c r="O12" i="1" s="1"/>
  <c r="Q12" i="1" s="1"/>
  <c r="L12" i="1"/>
  <c r="F13" i="1" l="1"/>
  <c r="I13" i="1" s="1"/>
  <c r="G13" i="1" s="1"/>
  <c r="D14" i="1" s="1"/>
  <c r="J13" i="1"/>
  <c r="H13" i="1" s="1"/>
  <c r="E14" i="1" s="1"/>
  <c r="P14" i="1" s="1"/>
  <c r="M13" i="1"/>
  <c r="N13" i="1" s="1"/>
  <c r="O13" i="1" s="1"/>
  <c r="Q13" i="1" s="1"/>
  <c r="L13" i="1"/>
  <c r="J14" i="1" l="1"/>
  <c r="H14" i="1" s="1"/>
  <c r="E15" i="1" s="1"/>
  <c r="F14" i="1"/>
  <c r="I14" i="1" s="1"/>
  <c r="G14" i="1" s="1"/>
  <c r="D15" i="1" s="1"/>
  <c r="L14" i="1"/>
  <c r="M14" i="1"/>
  <c r="N14" i="1" s="1"/>
  <c r="O14" i="1" s="1"/>
  <c r="Q14" i="1" s="1"/>
  <c r="J15" i="1" l="1"/>
  <c r="H15" i="1" s="1"/>
  <c r="F15" i="1"/>
  <c r="I15" i="1" s="1"/>
  <c r="G15" i="1" s="1"/>
  <c r="D16" i="1" s="1"/>
  <c r="P15" i="1"/>
  <c r="E16" i="1"/>
  <c r="M15" i="1"/>
  <c r="N15" i="1" s="1"/>
  <c r="O15" i="1" s="1"/>
  <c r="Q15" i="1" s="1"/>
  <c r="L15" i="1"/>
  <c r="J16" i="1" l="1"/>
  <c r="H16" i="1" s="1"/>
  <c r="F16" i="1"/>
  <c r="I16" i="1" s="1"/>
  <c r="G16" i="1" s="1"/>
  <c r="D17" i="1" s="1"/>
  <c r="P16" i="1"/>
  <c r="E17" i="1"/>
  <c r="L16" i="1"/>
  <c r="M16" i="1"/>
  <c r="N16" i="1" s="1"/>
  <c r="O16" i="1" s="1"/>
  <c r="Q16" i="1" s="1"/>
  <c r="P17" i="1" l="1"/>
  <c r="J17" i="1"/>
  <c r="H17" i="1" s="1"/>
  <c r="E18" i="1" s="1"/>
  <c r="F17" i="1"/>
  <c r="I17" i="1" s="1"/>
  <c r="G17" i="1" s="1"/>
  <c r="D18" i="1" s="1"/>
  <c r="M17" i="1"/>
  <c r="N17" i="1" s="1"/>
  <c r="O17" i="1" s="1"/>
  <c r="Q17" i="1" s="1"/>
  <c r="L17" i="1"/>
  <c r="F18" i="1" l="1"/>
  <c r="J18" i="1"/>
  <c r="H18" i="1" s="1"/>
  <c r="E19" i="1" s="1"/>
  <c r="P18" i="1"/>
  <c r="I18" i="1"/>
  <c r="G18" i="1" s="1"/>
  <c r="D19" i="1" s="1"/>
  <c r="M18" i="1"/>
  <c r="N18" i="1" s="1"/>
  <c r="O18" i="1" s="1"/>
  <c r="Q18" i="1" s="1"/>
  <c r="L18" i="1"/>
  <c r="F19" i="1" l="1"/>
  <c r="J19" i="1"/>
  <c r="H19" i="1" s="1"/>
  <c r="E20" i="1" s="1"/>
  <c r="P19" i="1"/>
  <c r="I19" i="1"/>
  <c r="G19" i="1" s="1"/>
  <c r="D20" i="1" s="1"/>
  <c r="M19" i="1"/>
  <c r="N19" i="1" s="1"/>
  <c r="O19" i="1" s="1"/>
  <c r="Q19" i="1" s="1"/>
  <c r="L19" i="1"/>
  <c r="P20" i="1" l="1"/>
  <c r="F20" i="1"/>
  <c r="I20" i="1" s="1"/>
  <c r="G20" i="1" s="1"/>
  <c r="D21" i="1" s="1"/>
  <c r="J20" i="1"/>
  <c r="H20" i="1" s="1"/>
  <c r="E21" i="1" s="1"/>
  <c r="L20" i="1"/>
  <c r="M20" i="1"/>
  <c r="N20" i="1" s="1"/>
  <c r="O20" i="1" s="1"/>
  <c r="Q20" i="1" s="1"/>
  <c r="P21" i="1" l="1"/>
  <c r="F21" i="1"/>
  <c r="I21" i="1" s="1"/>
  <c r="G21" i="1" s="1"/>
  <c r="D22" i="1" s="1"/>
  <c r="J21" i="1"/>
  <c r="H21" i="1" s="1"/>
  <c r="E22" i="1" s="1"/>
  <c r="M21" i="1"/>
  <c r="N21" i="1" s="1"/>
  <c r="O21" i="1" s="1"/>
  <c r="Q21" i="1" s="1"/>
  <c r="L21" i="1"/>
  <c r="J22" i="1" l="1"/>
  <c r="H22" i="1" s="1"/>
  <c r="F22" i="1"/>
  <c r="I22" i="1" s="1"/>
  <c r="G22" i="1" s="1"/>
  <c r="D23" i="1" s="1"/>
  <c r="P22" i="1"/>
  <c r="E23" i="1"/>
  <c r="M22" i="1"/>
  <c r="N22" i="1" s="1"/>
  <c r="O22" i="1" s="1"/>
  <c r="Q22" i="1" s="1"/>
  <c r="L22" i="1"/>
  <c r="J23" i="1" l="1"/>
  <c r="H23" i="1" s="1"/>
  <c r="F23" i="1"/>
  <c r="I23" i="1" s="1"/>
  <c r="G23" i="1" s="1"/>
  <c r="D24" i="1" s="1"/>
  <c r="P23" i="1"/>
  <c r="E24" i="1"/>
  <c r="M23" i="1"/>
  <c r="N23" i="1" s="1"/>
  <c r="O23" i="1" s="1"/>
  <c r="Q23" i="1" s="1"/>
  <c r="L23" i="1"/>
  <c r="J24" i="1" l="1"/>
  <c r="H24" i="1" s="1"/>
  <c r="F24" i="1"/>
  <c r="I24" i="1" s="1"/>
  <c r="G24" i="1" s="1"/>
  <c r="D25" i="1" s="1"/>
  <c r="P24" i="1"/>
  <c r="E25" i="1"/>
  <c r="L24" i="1"/>
  <c r="M24" i="1"/>
  <c r="N24" i="1" s="1"/>
  <c r="O24" i="1" s="1"/>
  <c r="Q24" i="1" s="1"/>
  <c r="J25" i="1" l="1"/>
  <c r="H25" i="1" s="1"/>
  <c r="F25" i="1"/>
  <c r="P25" i="1"/>
  <c r="E26" i="1"/>
  <c r="I25" i="1"/>
  <c r="G25" i="1" s="1"/>
  <c r="D26" i="1" s="1"/>
  <c r="M25" i="1"/>
  <c r="N25" i="1" s="1"/>
  <c r="O25" i="1" s="1"/>
  <c r="Q25" i="1" s="1"/>
  <c r="L25" i="1"/>
  <c r="F26" i="1" l="1"/>
  <c r="J26" i="1"/>
  <c r="H26" i="1" s="1"/>
  <c r="E27" i="1" s="1"/>
  <c r="P26" i="1"/>
  <c r="I26" i="1"/>
  <c r="G26" i="1" s="1"/>
  <c r="D27" i="1" s="1"/>
  <c r="M26" i="1"/>
  <c r="N26" i="1" s="1"/>
  <c r="O26" i="1" s="1"/>
  <c r="Q26" i="1" s="1"/>
  <c r="L26" i="1"/>
  <c r="P27" i="1" l="1"/>
  <c r="F27" i="1"/>
  <c r="I27" i="1" s="1"/>
  <c r="G27" i="1" s="1"/>
  <c r="D28" i="1" s="1"/>
  <c r="J27" i="1"/>
  <c r="H27" i="1" s="1"/>
  <c r="E28" i="1" s="1"/>
  <c r="L27" i="1"/>
  <c r="M27" i="1"/>
  <c r="N27" i="1" s="1"/>
  <c r="O27" i="1" s="1"/>
  <c r="Q27" i="1" s="1"/>
  <c r="F28" i="1" l="1"/>
  <c r="J28" i="1"/>
  <c r="H28" i="1" s="1"/>
  <c r="E29" i="1" s="1"/>
  <c r="P28" i="1"/>
  <c r="I28" i="1"/>
  <c r="G28" i="1" s="1"/>
  <c r="D29" i="1" s="1"/>
  <c r="M28" i="1"/>
  <c r="N28" i="1" s="1"/>
  <c r="O28" i="1" s="1"/>
  <c r="Q28" i="1" s="1"/>
  <c r="L28" i="1"/>
  <c r="P29" i="1" l="1"/>
  <c r="F29" i="1"/>
  <c r="I29" i="1" s="1"/>
  <c r="G29" i="1" s="1"/>
  <c r="D30" i="1" s="1"/>
  <c r="J29" i="1"/>
  <c r="H29" i="1" s="1"/>
  <c r="E30" i="1" s="1"/>
  <c r="L29" i="1"/>
  <c r="M29" i="1"/>
  <c r="N29" i="1" s="1"/>
  <c r="O29" i="1" s="1"/>
  <c r="Q29" i="1" s="1"/>
  <c r="P30" i="1" l="1"/>
  <c r="J30" i="1"/>
  <c r="H30" i="1" s="1"/>
  <c r="E31" i="1" s="1"/>
  <c r="F30" i="1"/>
  <c r="I30" i="1" s="1"/>
  <c r="G30" i="1" s="1"/>
  <c r="D31" i="1" s="1"/>
  <c r="M30" i="1"/>
  <c r="N30" i="1" s="1"/>
  <c r="O30" i="1" s="1"/>
  <c r="Q30" i="1" s="1"/>
  <c r="L30" i="1"/>
  <c r="P31" i="1" l="1"/>
  <c r="J31" i="1"/>
  <c r="H31" i="1" s="1"/>
  <c r="E32" i="1" s="1"/>
  <c r="F31" i="1"/>
  <c r="I31" i="1" s="1"/>
  <c r="G31" i="1" s="1"/>
  <c r="D32" i="1" s="1"/>
  <c r="L31" i="1"/>
  <c r="M31" i="1"/>
  <c r="N31" i="1" s="1"/>
  <c r="O31" i="1" s="1"/>
  <c r="Q31" i="1" s="1"/>
  <c r="P32" i="1" l="1"/>
  <c r="J32" i="1"/>
  <c r="H32" i="1" s="1"/>
  <c r="E33" i="1" s="1"/>
  <c r="F32" i="1"/>
  <c r="I32" i="1" s="1"/>
  <c r="G32" i="1" s="1"/>
  <c r="D33" i="1" s="1"/>
  <c r="M32" i="1"/>
  <c r="N32" i="1" s="1"/>
  <c r="O32" i="1" s="1"/>
  <c r="Q32" i="1" s="1"/>
  <c r="L32" i="1"/>
  <c r="P33" i="1" l="1"/>
  <c r="J33" i="1"/>
  <c r="H33" i="1" s="1"/>
  <c r="E34" i="1" s="1"/>
  <c r="F33" i="1"/>
  <c r="I33" i="1" s="1"/>
  <c r="G33" i="1" s="1"/>
  <c r="D34" i="1" s="1"/>
  <c r="M33" i="1"/>
  <c r="N33" i="1" s="1"/>
  <c r="O33" i="1" s="1"/>
  <c r="Q33" i="1" s="1"/>
  <c r="L33" i="1"/>
  <c r="P34" i="1" l="1"/>
  <c r="F34" i="1"/>
  <c r="I34" i="1" s="1"/>
  <c r="G34" i="1" s="1"/>
  <c r="D35" i="1" s="1"/>
  <c r="J34" i="1"/>
  <c r="H34" i="1" s="1"/>
  <c r="E35" i="1" s="1"/>
  <c r="M34" i="1"/>
  <c r="N34" i="1" s="1"/>
  <c r="O34" i="1" s="1"/>
  <c r="Q34" i="1" s="1"/>
  <c r="L34" i="1"/>
  <c r="F35" i="1" l="1"/>
  <c r="J35" i="1"/>
  <c r="H35" i="1" s="1"/>
  <c r="E36" i="1" s="1"/>
  <c r="P35" i="1"/>
  <c r="I35" i="1"/>
  <c r="G35" i="1" s="1"/>
  <c r="D36" i="1" s="1"/>
  <c r="L35" i="1"/>
  <c r="M35" i="1"/>
  <c r="N35" i="1" s="1"/>
  <c r="O35" i="1" s="1"/>
  <c r="Q35" i="1" s="1"/>
  <c r="P36" i="1" l="1"/>
  <c r="F36" i="1"/>
  <c r="I36" i="1" s="1"/>
  <c r="G36" i="1" s="1"/>
  <c r="D37" i="1" s="1"/>
  <c r="J36" i="1"/>
  <c r="H36" i="1" s="1"/>
  <c r="E37" i="1" s="1"/>
  <c r="M36" i="1"/>
  <c r="N36" i="1" s="1"/>
  <c r="O36" i="1" s="1"/>
  <c r="Q36" i="1" s="1"/>
  <c r="L36" i="1"/>
  <c r="P37" i="1" l="1"/>
  <c r="F37" i="1"/>
  <c r="I37" i="1" s="1"/>
  <c r="G37" i="1" s="1"/>
  <c r="D38" i="1" s="1"/>
  <c r="J37" i="1"/>
  <c r="H37" i="1" s="1"/>
  <c r="E38" i="1" s="1"/>
  <c r="M37" i="1"/>
  <c r="N37" i="1" s="1"/>
  <c r="O37" i="1" s="1"/>
  <c r="Q37" i="1" s="1"/>
  <c r="L37" i="1"/>
  <c r="P38" i="1" l="1"/>
  <c r="J38" i="1"/>
  <c r="H38" i="1" s="1"/>
  <c r="E39" i="1" s="1"/>
  <c r="F38" i="1"/>
  <c r="I38" i="1" s="1"/>
  <c r="G38" i="1" s="1"/>
  <c r="D39" i="1" s="1"/>
  <c r="L38" i="1"/>
  <c r="M38" i="1"/>
  <c r="N38" i="1" s="1"/>
  <c r="O38" i="1" s="1"/>
  <c r="Q38" i="1" s="1"/>
  <c r="P39" i="1" l="1"/>
  <c r="J39" i="1"/>
  <c r="H39" i="1" s="1"/>
  <c r="E40" i="1" s="1"/>
  <c r="F39" i="1"/>
  <c r="I39" i="1" s="1"/>
  <c r="G39" i="1" s="1"/>
  <c r="D40" i="1" s="1"/>
  <c r="M39" i="1"/>
  <c r="N39" i="1" s="1"/>
  <c r="O39" i="1" s="1"/>
  <c r="Q39" i="1" s="1"/>
  <c r="L39" i="1"/>
  <c r="P40" i="1" l="1"/>
  <c r="J40" i="1"/>
  <c r="H40" i="1" s="1"/>
  <c r="E41" i="1" s="1"/>
  <c r="F40" i="1"/>
  <c r="I40" i="1" s="1"/>
  <c r="G40" i="1" s="1"/>
  <c r="D41" i="1" s="1"/>
  <c r="M40" i="1"/>
  <c r="N40" i="1" s="1"/>
  <c r="O40" i="1" s="1"/>
  <c r="Q40" i="1" s="1"/>
  <c r="L40" i="1"/>
  <c r="P41" i="1" l="1"/>
  <c r="J41" i="1"/>
  <c r="H41" i="1" s="1"/>
  <c r="E42" i="1" s="1"/>
  <c r="F41" i="1"/>
  <c r="I41" i="1" s="1"/>
  <c r="G41" i="1" s="1"/>
  <c r="D42" i="1" s="1"/>
  <c r="L41" i="1"/>
  <c r="M41" i="1"/>
  <c r="N41" i="1" s="1"/>
  <c r="O41" i="1" s="1"/>
  <c r="Q41" i="1" s="1"/>
  <c r="P42" i="1" l="1"/>
  <c r="F42" i="1"/>
  <c r="I42" i="1" s="1"/>
  <c r="G42" i="1" s="1"/>
  <c r="D43" i="1" s="1"/>
  <c r="J42" i="1"/>
  <c r="H42" i="1" s="1"/>
  <c r="E43" i="1" s="1"/>
  <c r="P43" i="1" s="1"/>
  <c r="L42" i="1"/>
  <c r="M42" i="1"/>
  <c r="N42" i="1" s="1"/>
  <c r="O42" i="1" s="1"/>
  <c r="Q42" i="1" s="1"/>
  <c r="F43" i="1" l="1"/>
  <c r="I43" i="1" s="1"/>
  <c r="G43" i="1" s="1"/>
  <c r="D44" i="1" s="1"/>
  <c r="J43" i="1"/>
  <c r="H43" i="1" s="1"/>
  <c r="E44" i="1" s="1"/>
  <c r="P44" i="1" s="1"/>
  <c r="M43" i="1"/>
  <c r="N43" i="1" s="1"/>
  <c r="O43" i="1" s="1"/>
  <c r="Q43" i="1" s="1"/>
  <c r="L43" i="1"/>
  <c r="F44" i="1" l="1"/>
  <c r="I44" i="1" s="1"/>
  <c r="G44" i="1" s="1"/>
  <c r="D45" i="1" s="1"/>
  <c r="J44" i="1"/>
  <c r="H44" i="1" s="1"/>
  <c r="E45" i="1" s="1"/>
  <c r="P45" i="1" s="1"/>
  <c r="L44" i="1"/>
  <c r="M44" i="1"/>
  <c r="N44" i="1" s="1"/>
  <c r="O44" i="1" s="1"/>
  <c r="Q44" i="1" s="1"/>
  <c r="F45" i="1" l="1"/>
  <c r="I45" i="1" s="1"/>
  <c r="G45" i="1" s="1"/>
  <c r="D46" i="1" s="1"/>
  <c r="J45" i="1"/>
  <c r="H45" i="1" s="1"/>
  <c r="E46" i="1" s="1"/>
  <c r="P46" i="1" s="1"/>
  <c r="M45" i="1"/>
  <c r="N45" i="1" s="1"/>
  <c r="O45" i="1" s="1"/>
  <c r="Q45" i="1" s="1"/>
  <c r="L45" i="1"/>
  <c r="J46" i="1" l="1"/>
  <c r="H46" i="1" s="1"/>
  <c r="E47" i="1" s="1"/>
  <c r="F46" i="1"/>
  <c r="I46" i="1" s="1"/>
  <c r="G46" i="1" s="1"/>
  <c r="D47" i="1" s="1"/>
  <c r="L46" i="1"/>
  <c r="M46" i="1"/>
  <c r="N46" i="1" s="1"/>
  <c r="O46" i="1" s="1"/>
  <c r="Q46" i="1" s="1"/>
  <c r="J47" i="1" l="1"/>
  <c r="H47" i="1" s="1"/>
  <c r="F47" i="1"/>
  <c r="I47" i="1" s="1"/>
  <c r="G47" i="1" s="1"/>
  <c r="D48" i="1" s="1"/>
  <c r="P47" i="1"/>
  <c r="E48" i="1"/>
  <c r="M47" i="1"/>
  <c r="N47" i="1" s="1"/>
  <c r="O47" i="1" s="1"/>
  <c r="Q47" i="1" s="1"/>
  <c r="L47" i="1"/>
  <c r="P48" i="1" l="1"/>
  <c r="J48" i="1"/>
  <c r="H48" i="1" s="1"/>
  <c r="E49" i="1" s="1"/>
  <c r="F48" i="1"/>
  <c r="I48" i="1" s="1"/>
  <c r="G48" i="1" s="1"/>
  <c r="D49" i="1" s="1"/>
  <c r="L48" i="1"/>
  <c r="M48" i="1"/>
  <c r="N48" i="1" s="1"/>
  <c r="O48" i="1" s="1"/>
  <c r="Q48" i="1" s="1"/>
  <c r="P49" i="1" l="1"/>
  <c r="J49" i="1"/>
  <c r="H49" i="1" s="1"/>
  <c r="E50" i="1" s="1"/>
  <c r="F49" i="1"/>
  <c r="I49" i="1" s="1"/>
  <c r="G49" i="1" s="1"/>
  <c r="D50" i="1" s="1"/>
  <c r="L49" i="1"/>
  <c r="M49" i="1"/>
  <c r="N49" i="1" s="1"/>
  <c r="O49" i="1" s="1"/>
  <c r="Q49" i="1" s="1"/>
  <c r="F50" i="1" l="1"/>
  <c r="J50" i="1"/>
  <c r="H50" i="1" s="1"/>
  <c r="E51" i="1" s="1"/>
  <c r="P50" i="1"/>
  <c r="I50" i="1"/>
  <c r="G50" i="1" s="1"/>
  <c r="D51" i="1" s="1"/>
  <c r="M50" i="1"/>
  <c r="N50" i="1" s="1"/>
  <c r="O50" i="1" s="1"/>
  <c r="Q50" i="1" s="1"/>
  <c r="L50" i="1"/>
  <c r="P51" i="1" l="1"/>
  <c r="F51" i="1"/>
  <c r="I51" i="1" s="1"/>
  <c r="G51" i="1" s="1"/>
  <c r="D52" i="1" s="1"/>
  <c r="J51" i="1"/>
  <c r="H51" i="1" s="1"/>
  <c r="E52" i="1" s="1"/>
  <c r="L51" i="1"/>
  <c r="M51" i="1"/>
  <c r="N51" i="1" s="1"/>
  <c r="O51" i="1" s="1"/>
  <c r="Q51" i="1" s="1"/>
  <c r="F52" i="1" l="1"/>
  <c r="J52" i="1"/>
  <c r="H52" i="1" s="1"/>
  <c r="E53" i="1" s="1"/>
  <c r="P52" i="1"/>
  <c r="I52" i="1"/>
  <c r="G52" i="1" s="1"/>
  <c r="D53" i="1" s="1"/>
  <c r="L52" i="1"/>
  <c r="M52" i="1"/>
  <c r="N52" i="1" s="1"/>
  <c r="O52" i="1" s="1"/>
  <c r="Q52" i="1" s="1"/>
  <c r="P53" i="1" l="1"/>
  <c r="F53" i="1"/>
  <c r="I53" i="1" s="1"/>
  <c r="G53" i="1" s="1"/>
  <c r="D54" i="1" s="1"/>
  <c r="J53" i="1"/>
  <c r="H53" i="1" s="1"/>
  <c r="E54" i="1" s="1"/>
  <c r="M53" i="1"/>
  <c r="N53" i="1" s="1"/>
  <c r="O53" i="1" s="1"/>
  <c r="Q53" i="1" s="1"/>
  <c r="L53" i="1"/>
  <c r="P54" i="1" l="1"/>
  <c r="J54" i="1"/>
  <c r="H54" i="1" s="1"/>
  <c r="E55" i="1" s="1"/>
  <c r="F54" i="1"/>
  <c r="I54" i="1" s="1"/>
  <c r="G54" i="1" s="1"/>
  <c r="D55" i="1" s="1"/>
  <c r="L54" i="1"/>
  <c r="M54" i="1"/>
  <c r="N54" i="1" s="1"/>
  <c r="O54" i="1" s="1"/>
  <c r="Q54" i="1" s="1"/>
  <c r="P55" i="1" l="1"/>
  <c r="J55" i="1"/>
  <c r="H55" i="1" s="1"/>
  <c r="E56" i="1" s="1"/>
  <c r="F55" i="1"/>
  <c r="I55" i="1" s="1"/>
  <c r="G55" i="1" s="1"/>
  <c r="D56" i="1" s="1"/>
  <c r="L55" i="1"/>
  <c r="M55" i="1"/>
  <c r="N55" i="1" s="1"/>
  <c r="O55" i="1" s="1"/>
  <c r="Q55" i="1" s="1"/>
  <c r="F56" i="1" l="1"/>
  <c r="J56" i="1"/>
  <c r="H56" i="1" s="1"/>
  <c r="E57" i="1" s="1"/>
  <c r="P56" i="1"/>
  <c r="I56" i="1"/>
  <c r="G56" i="1" s="1"/>
  <c r="D57" i="1" s="1"/>
  <c r="L56" i="1"/>
  <c r="M56" i="1"/>
  <c r="N56" i="1" s="1"/>
  <c r="O56" i="1" s="1"/>
  <c r="Q56" i="1" s="1"/>
  <c r="P57" i="1" l="1"/>
  <c r="J57" i="1"/>
  <c r="H57" i="1" s="1"/>
  <c r="E58" i="1" s="1"/>
  <c r="F57" i="1"/>
  <c r="I57" i="1" s="1"/>
  <c r="G57" i="1" s="1"/>
  <c r="D58" i="1" s="1"/>
  <c r="M57" i="1"/>
  <c r="N57" i="1" s="1"/>
  <c r="O57" i="1" s="1"/>
  <c r="Q57" i="1" s="1"/>
  <c r="L57" i="1"/>
  <c r="F58" i="1" l="1"/>
  <c r="J58" i="1"/>
  <c r="H58" i="1" s="1"/>
  <c r="E59" i="1" s="1"/>
  <c r="P58" i="1"/>
  <c r="I58" i="1"/>
  <c r="G58" i="1" s="1"/>
  <c r="D59" i="1" s="1"/>
  <c r="L58" i="1"/>
  <c r="M58" i="1"/>
  <c r="N58" i="1" s="1"/>
  <c r="O58" i="1" s="1"/>
  <c r="Q58" i="1" s="1"/>
  <c r="P59" i="1" l="1"/>
  <c r="F59" i="1"/>
  <c r="I59" i="1" s="1"/>
  <c r="G59" i="1" s="1"/>
  <c r="D60" i="1" s="1"/>
  <c r="J59" i="1"/>
  <c r="H59" i="1" s="1"/>
  <c r="E60" i="1" s="1"/>
  <c r="M59" i="1"/>
  <c r="N59" i="1" s="1"/>
  <c r="O59" i="1" s="1"/>
  <c r="Q59" i="1" s="1"/>
  <c r="L59" i="1"/>
  <c r="P60" i="1" l="1"/>
  <c r="F60" i="1"/>
  <c r="I60" i="1" s="1"/>
  <c r="G60" i="1" s="1"/>
  <c r="D61" i="1" s="1"/>
  <c r="J60" i="1"/>
  <c r="H60" i="1" s="1"/>
  <c r="E61" i="1" s="1"/>
  <c r="L60" i="1"/>
  <c r="M60" i="1"/>
  <c r="N60" i="1" s="1"/>
  <c r="O60" i="1" s="1"/>
  <c r="Q60" i="1" s="1"/>
  <c r="F61" i="1" l="1"/>
  <c r="J61" i="1"/>
  <c r="H61" i="1" s="1"/>
  <c r="E62" i="1" s="1"/>
  <c r="P61" i="1"/>
  <c r="I61" i="1"/>
  <c r="G61" i="1" s="1"/>
  <c r="D62" i="1" s="1"/>
  <c r="L61" i="1"/>
  <c r="M61" i="1"/>
  <c r="N61" i="1" s="1"/>
  <c r="O61" i="1" s="1"/>
  <c r="Q61" i="1" s="1"/>
  <c r="P62" i="1" l="1"/>
  <c r="J62" i="1"/>
  <c r="H62" i="1" s="1"/>
  <c r="E63" i="1" s="1"/>
  <c r="F62" i="1"/>
  <c r="I62" i="1" s="1"/>
  <c r="G62" i="1" s="1"/>
  <c r="D63" i="1" s="1"/>
  <c r="L62" i="1"/>
  <c r="M62" i="1"/>
  <c r="N62" i="1" s="1"/>
  <c r="O62" i="1" s="1"/>
  <c r="Q62" i="1" s="1"/>
  <c r="P63" i="1" l="1"/>
  <c r="J63" i="1"/>
  <c r="H63" i="1" s="1"/>
  <c r="E64" i="1" s="1"/>
  <c r="F63" i="1"/>
  <c r="I63" i="1" s="1"/>
  <c r="G63" i="1" s="1"/>
  <c r="D64" i="1" s="1"/>
  <c r="L63" i="1"/>
  <c r="M63" i="1"/>
  <c r="N63" i="1" s="1"/>
  <c r="O63" i="1" s="1"/>
  <c r="Q63" i="1" s="1"/>
  <c r="P64" i="1" l="1"/>
  <c r="F64" i="1"/>
  <c r="I64" i="1" s="1"/>
  <c r="G64" i="1" s="1"/>
  <c r="D65" i="1" s="1"/>
  <c r="J64" i="1"/>
  <c r="H64" i="1" s="1"/>
  <c r="E65" i="1" s="1"/>
  <c r="M64" i="1"/>
  <c r="N64" i="1" s="1"/>
  <c r="O64" i="1" s="1"/>
  <c r="Q64" i="1" s="1"/>
  <c r="L64" i="1"/>
  <c r="P65" i="1" l="1"/>
  <c r="J65" i="1"/>
  <c r="H65" i="1" s="1"/>
  <c r="E66" i="1" s="1"/>
  <c r="F65" i="1"/>
  <c r="I65" i="1" s="1"/>
  <c r="G65" i="1" s="1"/>
  <c r="D66" i="1" s="1"/>
  <c r="M65" i="1"/>
  <c r="N65" i="1" s="1"/>
  <c r="O65" i="1" s="1"/>
  <c r="Q65" i="1" s="1"/>
  <c r="L65" i="1"/>
  <c r="F66" i="1" l="1"/>
  <c r="J66" i="1"/>
  <c r="H66" i="1" s="1"/>
  <c r="E67" i="1" s="1"/>
  <c r="P66" i="1"/>
  <c r="I66" i="1"/>
  <c r="G66" i="1" s="1"/>
  <c r="D67" i="1" s="1"/>
  <c r="L66" i="1"/>
  <c r="M66" i="1"/>
  <c r="N66" i="1" s="1"/>
  <c r="O66" i="1" s="1"/>
  <c r="Q66" i="1" s="1"/>
  <c r="P67" i="1" l="1"/>
  <c r="F67" i="1"/>
  <c r="I67" i="1" s="1"/>
  <c r="G67" i="1" s="1"/>
  <c r="D68" i="1" s="1"/>
  <c r="J67" i="1"/>
  <c r="H67" i="1" s="1"/>
  <c r="E68" i="1" s="1"/>
  <c r="M67" i="1"/>
  <c r="N67" i="1" s="1"/>
  <c r="O67" i="1" s="1"/>
  <c r="Q67" i="1" s="1"/>
  <c r="L67" i="1"/>
  <c r="P68" i="1" l="1"/>
  <c r="J68" i="1"/>
  <c r="H68" i="1" s="1"/>
  <c r="E69" i="1" s="1"/>
  <c r="F68" i="1"/>
  <c r="I68" i="1" s="1"/>
  <c r="G68" i="1" s="1"/>
  <c r="D69" i="1" s="1"/>
  <c r="M68" i="1"/>
  <c r="N68" i="1" s="1"/>
  <c r="O68" i="1" s="1"/>
  <c r="Q68" i="1" s="1"/>
  <c r="L68" i="1"/>
  <c r="J69" i="1" l="1"/>
  <c r="H69" i="1" s="1"/>
  <c r="E70" i="1" s="1"/>
  <c r="F69" i="1"/>
  <c r="P69" i="1"/>
  <c r="I69" i="1"/>
  <c r="G69" i="1" s="1"/>
  <c r="D70" i="1" s="1"/>
  <c r="M69" i="1"/>
  <c r="N69" i="1" s="1"/>
  <c r="O69" i="1" s="1"/>
  <c r="Q69" i="1" s="1"/>
  <c r="L69" i="1"/>
  <c r="F70" i="1" l="1"/>
  <c r="J70" i="1"/>
  <c r="H70" i="1" s="1"/>
  <c r="E71" i="1" s="1"/>
  <c r="P70" i="1"/>
  <c r="I70" i="1"/>
  <c r="G70" i="1" s="1"/>
  <c r="D71" i="1" s="1"/>
  <c r="M70" i="1"/>
  <c r="N70" i="1" s="1"/>
  <c r="O70" i="1" s="1"/>
  <c r="Q70" i="1" s="1"/>
  <c r="L70" i="1"/>
  <c r="P71" i="1" l="1"/>
  <c r="J71" i="1"/>
  <c r="H71" i="1" s="1"/>
  <c r="E72" i="1" s="1"/>
  <c r="F71" i="1"/>
  <c r="I71" i="1" s="1"/>
  <c r="G71" i="1" s="1"/>
  <c r="D72" i="1" s="1"/>
  <c r="L71" i="1"/>
  <c r="M71" i="1"/>
  <c r="N71" i="1" s="1"/>
  <c r="O71" i="1" s="1"/>
  <c r="Q71" i="1" s="1"/>
  <c r="P72" i="1" l="1"/>
  <c r="F72" i="1"/>
  <c r="I72" i="1" s="1"/>
  <c r="G72" i="1" s="1"/>
  <c r="D73" i="1" s="1"/>
  <c r="J72" i="1"/>
  <c r="H72" i="1" s="1"/>
  <c r="E73" i="1" s="1"/>
  <c r="L72" i="1"/>
  <c r="M72" i="1"/>
  <c r="N72" i="1" s="1"/>
  <c r="O72" i="1" s="1"/>
  <c r="Q72" i="1" s="1"/>
  <c r="P73" i="1" l="1"/>
  <c r="J73" i="1"/>
  <c r="H73" i="1" s="1"/>
  <c r="E74" i="1" s="1"/>
  <c r="F73" i="1"/>
  <c r="I73" i="1" s="1"/>
  <c r="G73" i="1" s="1"/>
  <c r="D74" i="1" s="1"/>
  <c r="L73" i="1"/>
  <c r="M73" i="1"/>
  <c r="N73" i="1" s="1"/>
  <c r="O73" i="1" s="1"/>
  <c r="Q73" i="1" s="1"/>
  <c r="F74" i="1" l="1"/>
  <c r="J74" i="1"/>
  <c r="H74" i="1" s="1"/>
  <c r="E75" i="1" s="1"/>
  <c r="P74" i="1"/>
  <c r="I74" i="1"/>
  <c r="G74" i="1" s="1"/>
  <c r="D75" i="1" s="1"/>
  <c r="L74" i="1"/>
  <c r="M74" i="1"/>
  <c r="N74" i="1" s="1"/>
  <c r="O74" i="1" s="1"/>
  <c r="Q74" i="1" s="1"/>
  <c r="P75" i="1" l="1"/>
  <c r="F75" i="1"/>
  <c r="I75" i="1" s="1"/>
  <c r="G75" i="1" s="1"/>
  <c r="J75" i="1"/>
  <c r="H75" i="1" s="1"/>
  <c r="M75" i="1"/>
  <c r="N75" i="1" s="1"/>
  <c r="O75" i="1" s="1"/>
  <c r="Q75" i="1" s="1"/>
  <c r="L75" i="1"/>
</calcChain>
</file>

<file path=xl/sharedStrings.xml><?xml version="1.0" encoding="utf-8"?>
<sst xmlns="http://schemas.openxmlformats.org/spreadsheetml/2006/main" count="47" uniqueCount="34">
  <si>
    <t>m</t>
  </si>
  <si>
    <t>l</t>
  </si>
  <si>
    <t>g</t>
  </si>
  <si>
    <t>alpha</t>
  </si>
  <si>
    <t>dt</t>
  </si>
  <si>
    <t>omega</t>
  </si>
  <si>
    <t>eps</t>
  </si>
  <si>
    <t>Da</t>
  </si>
  <si>
    <t>Do</t>
  </si>
  <si>
    <t>x</t>
  </si>
  <si>
    <t>y</t>
  </si>
  <si>
    <t>h</t>
  </si>
  <si>
    <t>Ep</t>
  </si>
  <si>
    <t>Ek</t>
  </si>
  <si>
    <t>Et</t>
  </si>
  <si>
    <t>DO/2</t>
  </si>
  <si>
    <t>De/2</t>
  </si>
  <si>
    <t>K1_A</t>
  </si>
  <si>
    <t>K1_O</t>
  </si>
  <si>
    <t>K2_A</t>
  </si>
  <si>
    <t>K2_O</t>
  </si>
  <si>
    <t>K3_A</t>
  </si>
  <si>
    <t>K3_O</t>
  </si>
  <si>
    <t>K4_A</t>
  </si>
  <si>
    <t>A/2_k1</t>
  </si>
  <si>
    <t>O/2_k1</t>
  </si>
  <si>
    <t>E/2_k1</t>
  </si>
  <si>
    <t>A/2_k2</t>
  </si>
  <si>
    <t>O/2_k2</t>
  </si>
  <si>
    <t>E/2_k2</t>
  </si>
  <si>
    <t>A/2_k3</t>
  </si>
  <si>
    <t>O/2_k3</t>
  </si>
  <si>
    <t>E/2_k3</t>
  </si>
  <si>
    <t>K4_O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</si>
</sst>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Лист1!$L$8:$L$76</c:f>
              <c:numCache>
                <c:formatCode>General</c:formatCode>
                <c:ptCount val="69"/>
                <c:pt idx="0">
                  <c:v>0</c:v>
                </c:pt>
                <c:pt idx="1">
                  <c:v>7.0710678118654746</c:v>
                </c:pt>
                <c:pt idx="2">
                  <c:v>7.0648150505435936</c:v>
                </c:pt>
                <c:pt idx="3">
                  <c:v>7.0460292160365467</c:v>
                </c:pt>
                <c:pt idx="4">
                  <c:v>7.0146336912521434</c:v>
                </c:pt>
                <c:pt idx="5">
                  <c:v>6.9705099777909538</c:v>
                </c:pt>
                <c:pt idx="6">
                  <c:v>6.9135005954655702</c:v>
                </c:pt>
                <c:pt idx="7">
                  <c:v>6.8434132065234614</c:v>
                </c:pt>
                <c:pt idx="8">
                  <c:v>6.76002593747973</c:v>
                </c:pt>
                <c:pt idx="9">
                  <c:v>6.6630938586218482</c:v>
                </c:pt>
                <c:pt idx="10">
                  <c:v>6.5523565659478757</c:v>
                </c:pt>
                <c:pt idx="11">
                  <c:v>6.4275467922601877</c:v>
                </c:pt>
                <c:pt idx="12">
                  <c:v>6.28839995325934</c:v>
                </c:pt>
                <c:pt idx="13">
                  <c:v>6.1346645108853179</c:v>
                </c:pt>
                <c:pt idx="14">
                  <c:v>5.9661130102002087</c:v>
                </c:pt>
                <c:pt idx="15">
                  <c:v>5.7825536184285404</c:v>
                </c:pt>
                <c:pt idx="16">
                  <c:v>5.5838419662785235</c:v>
                </c:pt>
                <c:pt idx="17">
                  <c:v>5.369893063541844</c:v>
                </c:pt>
                <c:pt idx="18">
                  <c:v>5.1406930346448609</c:v>
                </c:pt>
                <c:pt idx="19">
                  <c:v>4.8963103969397448</c:v>
                </c:pt>
                <c:pt idx="20">
                  <c:v>4.6369065868591566</c:v>
                </c:pt>
                <c:pt idx="21">
                  <c:v>4.3627454284378082</c:v>
                </c:pt>
                <c:pt idx="22">
                  <c:v>4.0742012368890128</c:v>
                </c:pt>
                <c:pt idx="23">
                  <c:v>3.7717652584771293</c:v>
                </c:pt>
                <c:pt idx="24">
                  <c:v>3.4560501680747602</c:v>
                </c:pt>
                <c:pt idx="25">
                  <c:v>3.1277923782871966</c:v>
                </c:pt>
                <c:pt idx="26">
                  <c:v>2.7878519590138433</c:v>
                </c:pt>
                <c:pt idx="27">
                  <c:v>2.4372100232418212</c:v>
                </c:pt>
                <c:pt idx="28">
                  <c:v>2.0769635024121809</c:v>
                </c:pt>
                <c:pt idx="29">
                  <c:v>1.7083173107741327</c:v>
                </c:pt>
                <c:pt idx="30">
                  <c:v>1.3325739799381018</c:v>
                </c:pt>
                <c:pt idx="31">
                  <c:v>0.95112092894119349</c:v>
                </c:pt>
                <c:pt idx="32">
                  <c:v>0.56541561770898985</c:v>
                </c:pt>
                <c:pt idx="33">
                  <c:v>0.17696890879642946</c:v>
                </c:pt>
                <c:pt idx="34">
                  <c:v>-0.21267297025679563</c:v>
                </c:pt>
                <c:pt idx="35">
                  <c:v>-0.6019474173477497</c:v>
                </c:pt>
                <c:pt idx="36">
                  <c:v>-0.98929491433195083</c:v>
                </c:pt>
                <c:pt idx="37">
                  <c:v>-1.3731784492921437</c:v>
                </c:pt>
                <c:pt idx="38">
                  <c:v>-1.7521023980923009</c:v>
                </c:pt>
                <c:pt idx="39">
                  <c:v>-2.1246303802829267</c:v>
                </c:pt>
                <c:pt idx="40">
                  <c:v>-2.489401642540765</c:v>
                </c:pt>
                <c:pt idx="41">
                  <c:v>-2.8451455774461447</c:v>
                </c:pt>
                <c:pt idx="42">
                  <c:v>-3.1906940535581629</c:v>
                </c:pt>
                <c:pt idx="43">
                  <c:v>-3.5249913108176796</c:v>
                </c:pt>
                <c:pt idx="44">
                  <c:v>-3.8471012592741931</c:v>
                </c:pt>
                <c:pt idx="45">
                  <c:v>-4.1562121048684828</c:v>
                </c:pt>
                <c:pt idx="46">
                  <c:v>-4.4516383095462366</c:v>
                </c:pt>
                <c:pt idx="47">
                  <c:v>-4.7328199707738223</c:v>
                </c:pt>
                <c:pt idx="48">
                  <c:v>-4.9993197746218199</c:v>
                </c:pt>
                <c:pt idx="49">
                  <c:v>-5.2508177347538085</c:v>
                </c:pt>
                <c:pt idx="50">
                  <c:v>-5.4871039754846498</c:v>
                </c:pt>
                <c:pt idx="51">
                  <c:v>-5.7080698499322589</c:v>
                </c:pt>
                <c:pt idx="52">
                  <c:v>-5.9136977043027397</c:v>
                </c:pt>
                <c:pt idx="53">
                  <c:v>-6.104049607289542</c:v>
                </c:pt>
                <c:pt idx="54">
                  <c:v>-6.2792553607162791</c:v>
                </c:pt>
                <c:pt idx="55">
                  <c:v>-6.4395000955609714</c:v>
                </c:pt>
                <c:pt idx="56">
                  <c:v>-6.5850117382358757</c:v>
                </c:pt>
                <c:pt idx="57">
                  <c:v>-6.716048607408112</c:v>
                </c:pt>
                <c:pt idx="58">
                  <c:v>-6.8328873736325013</c:v>
                </c:pt>
                <c:pt idx="59">
                  <c:v>-6.9358115843834636</c:v>
                </c:pt>
                <c:pt idx="60">
                  <c:v>-7.0251009272505591</c:v>
                </c:pt>
                <c:pt idx="61">
                  <c:v>-7.1010213753646703</c:v>
                </c:pt>
                <c:pt idx="62">
                  <c:v>-7.1638163325148323</c:v>
                </c:pt>
                <c:pt idx="63">
                  <c:v>-7.213698871563258</c:v>
                </c:pt>
                <c:pt idx="64">
                  <c:v>-7.2508451390401394</c:v>
                </c:pt>
                <c:pt idx="65">
                  <c:v>-7.2753889813031849</c:v>
                </c:pt>
                <c:pt idx="66">
                  <c:v>-7.2874178332436248</c:v>
                </c:pt>
                <c:pt idx="67">
                  <c:v>-7.2869698988713347</c:v>
                </c:pt>
                <c:pt idx="68">
                  <c:v>0</c:v>
                </c:pt>
              </c:numCache>
            </c:numRef>
          </c:xVal>
          <c:yVal>
            <c:numRef>
              <c:f>Лист1!$M$8:$M$76</c:f>
              <c:numCache>
                <c:formatCode>General</c:formatCode>
                <c:ptCount val="69"/>
                <c:pt idx="0">
                  <c:v>0</c:v>
                </c:pt>
                <c:pt idx="1">
                  <c:v>-7.0710678118654755</c:v>
                </c:pt>
                <c:pt idx="2">
                  <c:v>-7.0773150489159882</c:v>
                </c:pt>
                <c:pt idx="3">
                  <c:v>-7.0960180585141845</c:v>
                </c:pt>
                <c:pt idx="4">
                  <c:v>-7.1270550845037199</c:v>
                </c:pt>
                <c:pt idx="5">
                  <c:v>-7.1702155232263944</c:v>
                </c:pt>
                <c:pt idx="6">
                  <c:v>-7.2251996177612421</c:v>
                </c:pt>
                <c:pt idx="7">
                  <c:v>-7.2916181801284887</c:v>
                </c:pt>
                <c:pt idx="8">
                  <c:v>-7.3689924226179855</c:v>
                </c:pt>
                <c:pt idx="9">
                  <c:v>-7.4567540009843292</c:v>
                </c:pt>
                <c:pt idx="10">
                  <c:v>-7.5542453913464955</c:v>
                </c:pt>
                <c:pt idx="11">
                  <c:v>-7.6607207385014213</c:v>
                </c:pt>
                <c:pt idx="12">
                  <c:v>-7.7753473252227074</c:v>
                </c:pt>
                <c:pt idx="13">
                  <c:v>-7.8972078191525519</c:v>
                </c:pt>
                <c:pt idx="14">
                  <c:v>-8.0253034552918798</c:v>
                </c:pt>
                <c:pt idx="15">
                  <c:v>-8.1585583070784615</c:v>
                </c:pt>
                <c:pt idx="16">
                  <c:v>-8.295824786941127</c:v>
                </c:pt>
                <c:pt idx="17">
                  <c:v>-8.4358904975186348</c:v>
                </c:pt>
                <c:pt idx="18">
                  <c:v>-8.5774865271566476</c:v>
                </c:pt>
                <c:pt idx="19">
                  <c:v>-8.7192972478761011</c:v>
                </c:pt>
                <c:pt idx="20">
                  <c:v>-8.8599716311477081</c:v>
                </c:pt>
                <c:pt idx="21">
                  <c:v>-8.9981360473514176</c:v>
                </c:pt>
                <c:pt idx="22">
                  <c:v>-9.1324084600576221</c:v>
                </c:pt>
                <c:pt idx="23">
                  <c:v>-9.2614138680303544</c:v>
                </c:pt>
                <c:pt idx="24">
                  <c:v>-9.3838007883666421</c:v>
                </c:pt>
                <c:pt idx="25">
                  <c:v>-9.4982585160822257</c:v>
                </c:pt>
                <c:pt idx="26">
                  <c:v>-9.6035348416415225</c:v>
                </c:pt>
                <c:pt idx="27">
                  <c:v>-9.6984538614466587</c:v>
                </c:pt>
                <c:pt idx="28">
                  <c:v>-9.7819334801279307</c:v>
                </c:pt>
                <c:pt idx="29">
                  <c:v>-9.8530021803361763</c:v>
                </c:pt>
                <c:pt idx="30">
                  <c:v>-9.9108146278694935</c:v>
                </c:pt>
                <c:pt idx="31">
                  <c:v>-9.9546656889385314</c:v>
                </c:pt>
                <c:pt idx="32">
                  <c:v>-9.984002462902879</c:v>
                </c:pt>
                <c:pt idx="33">
                  <c:v>-9.9984339776446696</c:v>
                </c:pt>
                <c:pt idx="34">
                  <c:v>-9.9977382546114981</c:v>
                </c:pt>
                <c:pt idx="35">
                  <c:v>-9.9818665241901723</c:v>
                </c:pt>
                <c:pt idx="36">
                  <c:v>-9.9509444563054892</c:v>
                </c:pt>
                <c:pt idx="37">
                  <c:v>-9.9052703621051972</c:v>
                </c:pt>
                <c:pt idx="38">
                  <c:v>-9.8453104159594282</c:v>
                </c:pt>
                <c:pt idx="39">
                  <c:v>-9.7716910382583642</c:v>
                </c:pt>
                <c:pt idx="40">
                  <c:v>-9.6851886642499299</c:v>
                </c:pt>
                <c:pt idx="41">
                  <c:v>-9.5867171984542576</c:v>
                </c:pt>
                <c:pt idx="42">
                  <c:v>-9.4773135147355223</c:v>
                </c:pt>
                <c:pt idx="43">
                  <c:v>-9.3581214064928577</c:v>
                </c:pt>
                <c:pt idx="44">
                  <c:v>-9.2303744182395402</c:v>
                </c:pt>
                <c:pt idx="45">
                  <c:v>-9.095377998705974</c:v>
                </c:pt>
                <c:pt idx="46">
                  <c:v>-8.9544914071643582</c:v>
                </c:pt>
                <c:pt idx="47">
                  <c:v>-8.8091097804627498</c:v>
                </c:pt>
                <c:pt idx="48">
                  <c:v>-8.6606467305320365</c:v>
                </c:pt>
                <c:pt idx="49">
                  <c:v>-8.5105177936712444</c:v>
                </c:pt>
                <c:pt idx="50">
                  <c:v>-8.3601249968060021</c:v>
                </c:pt>
                <c:pt idx="51">
                  <c:v>-8.2108427453151442</c:v>
                </c:pt>
                <c:pt idx="52">
                  <c:v>-8.0640051749812578</c:v>
                </c:pt>
                <c:pt idx="53">
                  <c:v>-7.9208950499137654</c:v>
                </c:pt>
                <c:pt idx="54">
                  <c:v>-7.7827342312914594</c:v>
                </c:pt>
                <c:pt idx="55">
                  <c:v>-7.650675690373383</c:v>
                </c:pt>
                <c:pt idx="56">
                  <c:v>-7.5257969948235885</c:v>
                </c:pt>
                <c:pt idx="57">
                  <c:v>-7.4090951608770395</c:v>
                </c:pt>
                <c:pt idx="58">
                  <c:v>-7.3014827356677037</c:v>
                </c:pt>
                <c:pt idx="59">
                  <c:v>-7.2037849541704224</c:v>
                </c:pt>
                <c:pt idx="60">
                  <c:v>-7.1167378033719455</c:v>
                </c:pt>
                <c:pt idx="61">
                  <c:v>-7.0409868219315719</c:v>
                </c:pt>
                <c:pt idx="62">
                  <c:v>-6.9770864659966589</c:v>
                </c:pt>
                <c:pt idx="63">
                  <c:v>-6.9254998801824392</c:v>
                </c:pt>
                <c:pt idx="64">
                  <c:v>-6.8865989261505556</c:v>
                </c:pt>
                <c:pt idx="65">
                  <c:v>-6.8606643388765356</c:v>
                </c:pt>
                <c:pt idx="66">
                  <c:v>-6.8478859017745606</c:v>
                </c:pt>
                <c:pt idx="67">
                  <c:v>-6.8483625555999215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D-479C-B403-546DA94B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24256"/>
        <c:axId val="1748939648"/>
      </c:scatterChart>
      <c:valAx>
        <c:axId val="17489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39648"/>
        <c:crosses val="autoZero"/>
        <c:crossBetween val="midCat"/>
      </c:valAx>
      <c:valAx>
        <c:axId val="174893964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98148148148149"/>
          <c:w val="0.89019685039370078"/>
          <c:h val="0.743619130941965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Лист1!$O$9:$O$75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29.226849510840118</c:v>
                </c:pt>
                <c:pt idx="2">
                  <c:v>29.039819414858155</c:v>
                </c:pt>
                <c:pt idx="3">
                  <c:v>28.729449154962801</c:v>
                </c:pt>
                <c:pt idx="4">
                  <c:v>28.297844767736056</c:v>
                </c:pt>
                <c:pt idx="5">
                  <c:v>27.748003822387581</c:v>
                </c:pt>
                <c:pt idx="6">
                  <c:v>27.083818198715115</c:v>
                </c:pt>
                <c:pt idx="7">
                  <c:v>26.310075773820145</c:v>
                </c:pt>
                <c:pt idx="8">
                  <c:v>25.432459990156708</c:v>
                </c:pt>
                <c:pt idx="9">
                  <c:v>24.457546086535046</c:v>
                </c:pt>
                <c:pt idx="10">
                  <c:v>23.392792614985787</c:v>
                </c:pt>
                <c:pt idx="11">
                  <c:v>22.246526747772926</c:v>
                </c:pt>
                <c:pt idx="12">
                  <c:v>21.027921808474481</c:v>
                </c:pt>
                <c:pt idx="13">
                  <c:v>19.746965447081202</c:v>
                </c:pt>
                <c:pt idx="14">
                  <c:v>18.414416929215385</c:v>
                </c:pt>
                <c:pt idx="15">
                  <c:v>17.04175213058873</c:v>
                </c:pt>
                <c:pt idx="16">
                  <c:v>15.641095024813652</c:v>
                </c:pt>
                <c:pt idx="17">
                  <c:v>14.225134728433524</c:v>
                </c:pt>
                <c:pt idx="18">
                  <c:v>12.807027521238989</c:v>
                </c:pt>
                <c:pt idx="19">
                  <c:v>11.400283688522919</c:v>
                </c:pt>
                <c:pt idx="20">
                  <c:v>10.018639526485824</c:v>
                </c:pt>
                <c:pt idx="21">
                  <c:v>8.6759153994237792</c:v>
                </c:pt>
                <c:pt idx="22">
                  <c:v>7.3858613196964562</c:v>
                </c:pt>
                <c:pt idx="23">
                  <c:v>6.1619921163335789</c:v>
                </c:pt>
                <c:pt idx="24">
                  <c:v>5.0174148391777429</c:v>
                </c:pt>
                <c:pt idx="25">
                  <c:v>3.9646515835847751</c:v>
                </c:pt>
                <c:pt idx="26">
                  <c:v>3.0154613855334134</c:v>
                </c:pt>
                <c:pt idx="27">
                  <c:v>2.1806651987206926</c:v>
                </c:pt>
                <c:pt idx="28">
                  <c:v>1.4699781966382375</c:v>
                </c:pt>
                <c:pt idx="29">
                  <c:v>0.89185372130506479</c:v>
                </c:pt>
                <c:pt idx="30">
                  <c:v>0.45334311061468568</c:v>
                </c:pt>
                <c:pt idx="31">
                  <c:v>0.1599753709712104</c:v>
                </c:pt>
                <c:pt idx="32">
                  <c:v>1.566022355330432E-2</c:v>
                </c:pt>
                <c:pt idx="33">
                  <c:v>2.261745388501879E-2</c:v>
                </c:pt>
                <c:pt idx="34">
                  <c:v>0.18133475809827715</c:v>
                </c:pt>
                <c:pt idx="35">
                  <c:v>0.49055543694510817</c:v>
                </c:pt>
                <c:pt idx="36">
                  <c:v>0.94729637894802821</c:v>
                </c:pt>
                <c:pt idx="37">
                  <c:v>1.5468958404057176</c:v>
                </c:pt>
                <c:pt idx="38">
                  <c:v>2.2830896174163584</c:v>
                </c:pt>
                <c:pt idx="39">
                  <c:v>3.1481133575007014</c:v>
                </c:pt>
                <c:pt idx="40">
                  <c:v>4.1328280154574237</c:v>
                </c:pt>
                <c:pt idx="41">
                  <c:v>5.226864852644777</c:v>
                </c:pt>
                <c:pt idx="42">
                  <c:v>6.4187859350714227</c:v>
                </c:pt>
                <c:pt idx="43">
                  <c:v>7.6962558176045981</c:v>
                </c:pt>
                <c:pt idx="44">
                  <c:v>9.0462200129402603</c:v>
                </c:pt>
                <c:pt idx="45">
                  <c:v>10.455085928356418</c:v>
                </c:pt>
                <c:pt idx="46">
                  <c:v>11.908902195372502</c:v>
                </c:pt>
                <c:pt idx="47">
                  <c:v>13.393532694679635</c:v>
                </c:pt>
                <c:pt idx="48">
                  <c:v>14.894822063287556</c:v>
                </c:pt>
                <c:pt idx="49">
                  <c:v>16.398750031939979</c:v>
                </c:pt>
                <c:pt idx="50">
                  <c:v>17.891572546848558</c:v>
                </c:pt>
                <c:pt idx="51">
                  <c:v>19.359948250187422</c:v>
                </c:pt>
                <c:pt idx="52">
                  <c:v>20.791049500862346</c:v>
                </c:pt>
                <c:pt idx="53">
                  <c:v>22.172657687085405</c:v>
                </c:pt>
                <c:pt idx="54">
                  <c:v>23.49324309626617</c:v>
                </c:pt>
                <c:pt idx="55">
                  <c:v>24.742030051764115</c:v>
                </c:pt>
                <c:pt idx="56">
                  <c:v>25.909048391229604</c:v>
                </c:pt>
                <c:pt idx="57">
                  <c:v>26.985172643322962</c:v>
                </c:pt>
                <c:pt idx="58">
                  <c:v>27.962150458295774</c:v>
                </c:pt>
                <c:pt idx="59">
                  <c:v>28.832621966280545</c:v>
                </c:pt>
                <c:pt idx="60">
                  <c:v>29.590131780684281</c:v>
                </c:pt>
                <c:pt idx="61">
                  <c:v>30.229135340033409</c:v>
                </c:pt>
                <c:pt idx="62">
                  <c:v>30.745001198175608</c:v>
                </c:pt>
                <c:pt idx="63">
                  <c:v>31.134010738494446</c:v>
                </c:pt>
                <c:pt idx="64">
                  <c:v>31.393356611234644</c:v>
                </c:pt>
                <c:pt idx="65">
                  <c:v>31.521140982254394</c:v>
                </c:pt>
                <c:pt idx="66">
                  <c:v>31.516374444000785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D-41D7-8A35-B7F93590F0E0}"/>
            </c:ext>
          </c:extLst>
        </c:ser>
        <c:ser>
          <c:idx val="1"/>
          <c:order val="1"/>
          <c:tx>
            <c:strRef>
              <c:f>Лист1!$P$7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Лист1!$P$9:$P$75</c:f>
              <c:numCache>
                <c:formatCode>General</c:formatCode>
                <c:ptCount val="67"/>
                <c:pt idx="0">
                  <c:v>0</c:v>
                </c:pt>
                <c:pt idx="1">
                  <c:v>6.25E-2</c:v>
                </c:pt>
                <c:pt idx="2">
                  <c:v>0.24977898037468801</c:v>
                </c:pt>
                <c:pt idx="3">
                  <c:v>0.56084174912375018</c:v>
                </c:pt>
                <c:pt idx="4">
                  <c:v>0.99380649167832547</c:v>
                </c:pt>
                <c:pt idx="5">
                  <c:v>1.5459022624337235</c:v>
                </c:pt>
                <c:pt idx="6">
                  <c:v>2.2134665276656875</c:v>
                </c:pt>
                <c:pt idx="7">
                  <c:v>2.9919434955977824</c:v>
                </c:pt>
                <c:pt idx="8">
                  <c:v>3.8758841917393769</c:v>
                </c:pt>
                <c:pt idx="9">
                  <c:v>4.8589494373320647</c:v>
                </c:pt>
                <c:pt idx="10">
                  <c:v>5.9339170586443304</c:v>
                </c:pt>
                <c:pt idx="11">
                  <c:v>7.0926947872455504</c:v>
                </c:pt>
                <c:pt idx="12">
                  <c:v>8.3263403982048985</c:v>
                </c:pt>
                <c:pt idx="13">
                  <c:v>9.6250906662191777</c:v>
                </c:pt>
                <c:pt idx="14">
                  <c:v>10.978400691070808</c:v>
                </c:pt>
                <c:pt idx="15">
                  <c:v>12.374995046430369</c:v>
                </c:pt>
                <c:pt idx="16">
                  <c:v>13.802932034126814</c:v>
                </c:pt>
                <c:pt idx="17">
                  <c:v>15.249682075991785</c:v>
                </c:pt>
                <c:pt idx="18">
                  <c:v>16.702220946457782</c:v>
                </c:pt>
                <c:pt idx="19">
                  <c:v>18.147138144017198</c:v>
                </c:pt>
                <c:pt idx="20">
                  <c:v>19.570760225363969</c:v>
                </c:pt>
                <c:pt idx="21">
                  <c:v>20.959288394092617</c:v>
                </c:pt>
                <c:pt idx="22">
                  <c:v>22.298949062580427</c:v>
                </c:pt>
                <c:pt idx="23">
                  <c:v>23.576155512157275</c:v>
                </c:pt>
                <c:pt idx="24">
                  <c:v>24.777678188045034</c:v>
                </c:pt>
                <c:pt idx="25">
                  <c:v>25.890820610182764</c:v>
                </c:pt>
                <c:pt idx="26">
                  <c:v>26.903597389121643</c:v>
                </c:pt>
                <c:pt idx="27">
                  <c:v>27.8049104379316</c:v>
                </c:pt>
                <c:pt idx="28">
                  <c:v>28.584719194836239</c:v>
                </c:pt>
                <c:pt idx="29">
                  <c:v>29.234200541344475</c:v>
                </c:pt>
                <c:pt idx="30">
                  <c:v>29.745894135083965</c:v>
                </c:pt>
                <c:pt idx="31">
                  <c:v>30.113829085478134</c:v>
                </c:pt>
                <c:pt idx="32">
                  <c:v>30.333628284582009</c:v>
                </c:pt>
                <c:pt idx="33">
                  <c:v>30.402587255394199</c:v>
                </c:pt>
                <c:pt idx="34">
                  <c:v>30.319725076222909</c:v>
                </c:pt>
                <c:pt idx="35">
                  <c:v>30.085805753270229</c:v>
                </c:pt>
                <c:pt idx="36">
                  <c:v>29.703329307792657</c:v>
                </c:pt>
                <c:pt idx="37">
                  <c:v>29.176492776763506</c:v>
                </c:pt>
                <c:pt idx="38">
                  <c:v>28.511122251916142</c:v>
                </c:pt>
                <c:pt idx="39">
                  <c:v>27.71457795666981</c:v>
                </c:pt>
                <c:pt idx="40">
                  <c:v>26.795635142302721</c:v>
                </c:pt>
                <c:pt idx="41">
                  <c:v>25.764344238423213</c:v>
                </c:pt>
                <c:pt idx="42">
                  <c:v>24.631874191108551</c:v>
                </c:pt>
                <c:pt idx="43">
                  <c:v>23.410343247565635</c:v>
                </c:pt>
                <c:pt idx="44">
                  <c:v>22.112641591776356</c:v>
                </c:pt>
                <c:pt idx="45">
                  <c:v>20.752250204571094</c:v>
                </c:pt>
                <c:pt idx="46">
                  <c:v>19.343060126580887</c:v>
                </c:pt>
                <c:pt idx="47">
                  <c:v>17.899195964089348</c:v>
                </c:pt>
                <c:pt idx="48">
                  <c:v>16.434847022407151</c:v>
                </c:pt>
                <c:pt idx="49">
                  <c:v>14.964108909225903</c:v>
                </c:pt>
                <c:pt idx="50">
                  <c:v>13.500837853189667</c:v>
                </c:pt>
                <c:pt idx="51">
                  <c:v>12.058519361819348</c:v>
                </c:pt>
                <c:pt idx="52">
                  <c:v>10.650152226795806</c:v>
                </c:pt>
                <c:pt idx="53">
                  <c:v>9.2881482986463126</c:v>
                </c:pt>
                <c:pt idx="54">
                  <c:v>7.9842479177037102</c:v>
                </c:pt>
                <c:pt idx="55">
                  <c:v>6.749450419399607</c:v>
                </c:pt>
                <c:pt idx="56">
                  <c:v>5.5939587400043438</c:v>
                </c:pt>
                <c:pt idx="57">
                  <c:v>4.5271368395274552</c:v>
                </c:pt>
                <c:pt idx="58">
                  <c:v>3.5574784330783054</c:v>
                </c:pt>
                <c:pt idx="59">
                  <c:v>2.6925853784494067</c:v>
                </c:pt>
                <c:pt idx="60">
                  <c:v>1.9391540011679105</c:v>
                </c:pt>
                <c:pt idx="61">
                  <c:v>1.302967641958086</c:v>
                </c:pt>
                <c:pt idx="62">
                  <c:v>0.78889377745852873</c:v>
                </c:pt>
                <c:pt idx="63">
                  <c:v>0.40088418457109848</c:v>
                </c:pt>
                <c:pt idx="64">
                  <c:v>0.14197678336915026</c:v>
                </c:pt>
                <c:pt idx="65">
                  <c:v>1.4297994776401944E-2</c:v>
                </c:pt>
                <c:pt idx="66">
                  <c:v>1.9064679524776244E-2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85D-41D7-8A35-B7F93590F0E0}"/>
            </c:ext>
          </c:extLst>
        </c:ser>
        <c:ser>
          <c:idx val="2"/>
          <c:order val="2"/>
          <c:tx>
            <c:strRef>
              <c:f>Лист1!$Q$7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Лист1!$Q$9:$Q$75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29.289349510840118</c:v>
                </c:pt>
                <c:pt idx="2">
                  <c:v>29.289598395232844</c:v>
                </c:pt>
                <c:pt idx="3">
                  <c:v>29.29029090408655</c:v>
                </c:pt>
                <c:pt idx="4">
                  <c:v>29.29165125941438</c:v>
                </c:pt>
                <c:pt idx="5">
                  <c:v>29.293906084821305</c:v>
                </c:pt>
                <c:pt idx="6">
                  <c:v>29.297284726380802</c:v>
                </c:pt>
                <c:pt idx="7">
                  <c:v>29.302019269417926</c:v>
                </c:pt>
                <c:pt idx="8">
                  <c:v>29.308344181896086</c:v>
                </c:pt>
                <c:pt idx="9">
                  <c:v>29.316495523867111</c:v>
                </c:pt>
                <c:pt idx="10">
                  <c:v>29.326709673630116</c:v>
                </c:pt>
                <c:pt idx="11">
                  <c:v>29.339221535018474</c:v>
                </c:pt>
                <c:pt idx="12">
                  <c:v>29.35426220667938</c:v>
                </c:pt>
                <c:pt idx="13">
                  <c:v>29.372056113300381</c:v>
                </c:pt>
                <c:pt idx="14">
                  <c:v>29.392817620286195</c:v>
                </c:pt>
                <c:pt idx="15">
                  <c:v>29.416747177019097</c:v>
                </c:pt>
                <c:pt idx="16">
                  <c:v>29.444027058940463</c:v>
                </c:pt>
                <c:pt idx="17">
                  <c:v>29.474816804425309</c:v>
                </c:pt>
                <c:pt idx="18">
                  <c:v>29.509248467696771</c:v>
                </c:pt>
                <c:pt idx="19">
                  <c:v>29.547421832540117</c:v>
                </c:pt>
                <c:pt idx="20">
                  <c:v>29.589399751849793</c:v>
                </c:pt>
                <c:pt idx="21">
                  <c:v>29.635203793516396</c:v>
                </c:pt>
                <c:pt idx="22">
                  <c:v>29.684810382276883</c:v>
                </c:pt>
                <c:pt idx="23">
                  <c:v>29.738147628490854</c:v>
                </c:pt>
                <c:pt idx="24">
                  <c:v>29.795093027222777</c:v>
                </c:pt>
                <c:pt idx="25">
                  <c:v>29.85547219376754</c:v>
                </c:pt>
                <c:pt idx="26">
                  <c:v>29.919058774655056</c:v>
                </c:pt>
                <c:pt idx="27">
                  <c:v>29.985575636652293</c:v>
                </c:pt>
                <c:pt idx="28">
                  <c:v>30.054697391474477</c:v>
                </c:pt>
                <c:pt idx="29">
                  <c:v>30.126054262649539</c:v>
                </c:pt>
                <c:pt idx="30">
                  <c:v>30.199237245698651</c:v>
                </c:pt>
                <c:pt idx="31">
                  <c:v>30.273804456449344</c:v>
                </c:pt>
                <c:pt idx="32">
                  <c:v>30.349288508135313</c:v>
                </c:pt>
                <c:pt idx="33">
                  <c:v>30.425204709279217</c:v>
                </c:pt>
                <c:pt idx="34">
                  <c:v>30.501059834321186</c:v>
                </c:pt>
                <c:pt idx="35">
                  <c:v>30.576361190215337</c:v>
                </c:pt>
                <c:pt idx="36">
                  <c:v>30.650625686740685</c:v>
                </c:pt>
                <c:pt idx="37">
                  <c:v>30.723388617169224</c:v>
                </c:pt>
                <c:pt idx="38">
                  <c:v>30.7942118693325</c:v>
                </c:pt>
                <c:pt idx="39">
                  <c:v>30.862691314170512</c:v>
                </c:pt>
                <c:pt idx="40">
                  <c:v>30.928463157760145</c:v>
                </c:pt>
                <c:pt idx="41">
                  <c:v>30.99120909106799</c:v>
                </c:pt>
                <c:pt idx="42">
                  <c:v>31.050660126179974</c:v>
                </c:pt>
                <c:pt idx="43">
                  <c:v>31.106599065170233</c:v>
                </c:pt>
                <c:pt idx="44">
                  <c:v>31.158861604716616</c:v>
                </c:pt>
                <c:pt idx="45">
                  <c:v>31.207336132927512</c:v>
                </c:pt>
                <c:pt idx="46">
                  <c:v>31.251962321953389</c:v>
                </c:pt>
                <c:pt idx="47">
                  <c:v>31.292728658768983</c:v>
                </c:pt>
                <c:pt idx="48">
                  <c:v>31.329669085694707</c:v>
                </c:pt>
                <c:pt idx="49">
                  <c:v>31.362858941165882</c:v>
                </c:pt>
                <c:pt idx="50">
                  <c:v>31.392410400038223</c:v>
                </c:pt>
                <c:pt idx="51">
                  <c:v>31.418467612006772</c:v>
                </c:pt>
                <c:pt idx="52">
                  <c:v>31.441201727658154</c:v>
                </c:pt>
                <c:pt idx="53">
                  <c:v>31.460805985731717</c:v>
                </c:pt>
                <c:pt idx="54">
                  <c:v>31.477491013969882</c:v>
                </c:pt>
                <c:pt idx="55">
                  <c:v>31.491480471163722</c:v>
                </c:pt>
                <c:pt idx="56">
                  <c:v>31.503007131233947</c:v>
                </c:pt>
                <c:pt idx="57">
                  <c:v>31.512309482850416</c:v>
                </c:pt>
                <c:pt idx="58">
                  <c:v>31.519628891374079</c:v>
                </c:pt>
                <c:pt idx="59">
                  <c:v>31.525207344729953</c:v>
                </c:pt>
                <c:pt idx="60">
                  <c:v>31.529285781852192</c:v>
                </c:pt>
                <c:pt idx="61">
                  <c:v>31.532102981991496</c:v>
                </c:pt>
                <c:pt idx="62">
                  <c:v>31.533894975634137</c:v>
                </c:pt>
                <c:pt idx="63">
                  <c:v>31.534894923065544</c:v>
                </c:pt>
                <c:pt idx="64">
                  <c:v>31.535333394603793</c:v>
                </c:pt>
                <c:pt idx="65">
                  <c:v>31.535438977030797</c:v>
                </c:pt>
                <c:pt idx="66">
                  <c:v>31.535439123525563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85D-41D7-8A35-B7F9359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91072"/>
        <c:axId val="1660686080"/>
      </c:scatterChart>
      <c:valAx>
        <c:axId val="1660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86080"/>
        <c:crosses val="autoZero"/>
        <c:crossBetween val="midCat"/>
      </c:valAx>
      <c:valAx>
        <c:axId val="1660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24</xdr:row>
      <xdr:rowOff>7620</xdr:rowOff>
    </xdr:from>
    <xdr:to>
      <xdr:col>7</xdr:col>
      <xdr:colOff>563880</xdr:colOff>
      <xdr:row>39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38</xdr:row>
      <xdr:rowOff>7620</xdr:rowOff>
    </xdr:from>
    <xdr:to>
      <xdr:col>15</xdr:col>
      <xdr:colOff>358140</xdr:colOff>
      <xdr:row>53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6"/>
  <sheetViews>
    <sheetView workbookViewId="0">
      <selection activeCell="M9" sqref="M9"/>
    </sheetView>
  </sheetViews>
  <sheetFormatPr defaultRowHeight="14.4" x14ac:dyDescent="0.3"/>
  <sheetData>
    <row r="1" spans="4:17" x14ac:dyDescent="0.3">
      <c r="D1" t="s">
        <v>0</v>
      </c>
      <c r="E1">
        <v>1</v>
      </c>
    </row>
    <row r="2" spans="4:17" x14ac:dyDescent="0.3">
      <c r="D2" t="s">
        <v>1</v>
      </c>
      <c r="E2">
        <v>10</v>
      </c>
    </row>
    <row r="3" spans="4:17" x14ac:dyDescent="0.3">
      <c r="D3" t="s">
        <v>2</v>
      </c>
      <c r="E3">
        <v>-10</v>
      </c>
    </row>
    <row r="4" spans="4:17" x14ac:dyDescent="0.3">
      <c r="D4" t="s">
        <v>3</v>
      </c>
      <c r="E4">
        <f>RADIANS(45)</f>
        <v>0.78539816339744828</v>
      </c>
    </row>
    <row r="5" spans="4:17" x14ac:dyDescent="0.3">
      <c r="D5" t="s">
        <v>4</v>
      </c>
      <c r="E5">
        <v>0.05</v>
      </c>
    </row>
    <row r="7" spans="4:17" x14ac:dyDescent="0.3">
      <c r="D7" t="s">
        <v>3</v>
      </c>
      <c r="E7" t="s">
        <v>5</v>
      </c>
      <c r="F7" t="s">
        <v>6</v>
      </c>
      <c r="G7" t="s">
        <v>7</v>
      </c>
      <c r="H7" t="s">
        <v>8</v>
      </c>
      <c r="I7" t="s">
        <v>15</v>
      </c>
      <c r="J7" t="s">
        <v>16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4:17" x14ac:dyDescent="0.3">
      <c r="L8">
        <v>0</v>
      </c>
      <c r="M8">
        <v>0</v>
      </c>
    </row>
    <row r="9" spans="4:17" x14ac:dyDescent="0.3">
      <c r="D9">
        <f>ANGLE</f>
        <v>0.78539816339744828</v>
      </c>
      <c r="E9">
        <v>0</v>
      </c>
      <c r="F9">
        <f>GRAVITY *SIN(D9)/LENGTH</f>
        <v>-0.70710678118654746</v>
      </c>
      <c r="G9">
        <f>I9*TIME</f>
        <v>-8.8388347648318442E-4</v>
      </c>
      <c r="H9">
        <f>J9*TIME</f>
        <v>-3.5355339059327376E-2</v>
      </c>
      <c r="I9">
        <f>E9+F9*TIME/2</f>
        <v>-1.7677669529663688E-2</v>
      </c>
      <c r="J9">
        <f>GRAVITY/LENGTH *SIN(D9)</f>
        <v>-0.70710678118654746</v>
      </c>
      <c r="L9">
        <f>LENGTH*SIN(D9)</f>
        <v>7.0710678118654746</v>
      </c>
      <c r="M9">
        <f>-LENGTH*COS(D9)</f>
        <v>-7.0710678118654755</v>
      </c>
      <c r="N9">
        <f>LENGTH+M9</f>
        <v>2.9289321881345245</v>
      </c>
      <c r="O9">
        <f>ABS(MASS*GRAVITY*N9)</f>
        <v>29.289321881345245</v>
      </c>
      <c r="P9">
        <f>MASS*E9^2*LENGTH^2/2</f>
        <v>0</v>
      </c>
      <c r="Q9">
        <f>O9+P9</f>
        <v>29.289321881345245</v>
      </c>
    </row>
    <row r="10" spans="4:17" x14ac:dyDescent="0.3">
      <c r="D10">
        <f>D9+G9</f>
        <v>0.78451427992096512</v>
      </c>
      <c r="E10">
        <f>E9+H9</f>
        <v>-3.5355339059327376E-2</v>
      </c>
      <c r="F10">
        <f>GRAVITY/LENGTH*SIN(D10)</f>
        <v>-0.70648150505435936</v>
      </c>
      <c r="G10">
        <f>I10*TIME</f>
        <v>-2.6508688342843181E-3</v>
      </c>
      <c r="H10">
        <f>J10*TIME</f>
        <v>-3.5324075252717968E-2</v>
      </c>
      <c r="I10">
        <f>E10+F10*TIME/2</f>
        <v>-5.301737668568636E-2</v>
      </c>
      <c r="J10">
        <f>GRAVITY/LENGTH *SIN(D10)</f>
        <v>-0.70648150505435936</v>
      </c>
      <c r="L10">
        <f>LENGTH*SIN(D10)</f>
        <v>7.0648150505435936</v>
      </c>
      <c r="M10">
        <f>-LENGTH*COS(D10)</f>
        <v>-7.0773150489159882</v>
      </c>
      <c r="N10">
        <f>LENGTH+M10</f>
        <v>2.9226849510840118</v>
      </c>
      <c r="O10">
        <f>ABS(MASS*GRAVITY*N10)</f>
        <v>29.226849510840118</v>
      </c>
      <c r="P10">
        <f>MASS*E10^2*LENGTH^2/2</f>
        <v>6.25E-2</v>
      </c>
      <c r="Q10">
        <f t="shared" ref="Q10:Q73" si="0">O10+P10</f>
        <v>29.289349510840118</v>
      </c>
    </row>
    <row r="11" spans="4:17" x14ac:dyDescent="0.3">
      <c r="D11">
        <f t="shared" ref="D11:D74" si="1">D10+G10</f>
        <v>0.78186341108668078</v>
      </c>
      <c r="E11">
        <f t="shared" ref="E11:E74" si="2">E10+H10</f>
        <v>-7.0679414312045344E-2</v>
      </c>
      <c r="F11">
        <f>GRAVITY/LENGTH*SIN(D11)</f>
        <v>-0.70460292160365467</v>
      </c>
      <c r="G11">
        <f>I11*TIME</f>
        <v>-4.4147243676068357E-3</v>
      </c>
      <c r="H11">
        <f>J11*TIME</f>
        <v>-3.5230146080182732E-2</v>
      </c>
      <c r="I11">
        <f>E11+F11*TIME/2</f>
        <v>-8.8294487352136714E-2</v>
      </c>
      <c r="J11">
        <f>GRAVITY/LENGTH *SIN(D11)</f>
        <v>-0.70460292160365467</v>
      </c>
      <c r="L11">
        <f>LENGTH*SIN(D11)</f>
        <v>7.0460292160365467</v>
      </c>
      <c r="M11">
        <f>-LENGTH*COS(D11)</f>
        <v>-7.0960180585141845</v>
      </c>
      <c r="N11">
        <f>LENGTH+M11</f>
        <v>2.9039819414858155</v>
      </c>
      <c r="O11">
        <f>ABS(MASS*GRAVITY*N11)</f>
        <v>29.039819414858155</v>
      </c>
      <c r="P11">
        <f>MASS*E11^2*LENGTH^2/2</f>
        <v>0.24977898037468801</v>
      </c>
      <c r="Q11">
        <f t="shared" si="0"/>
        <v>29.289598395232844</v>
      </c>
    </row>
    <row r="12" spans="4:17" x14ac:dyDescent="0.3">
      <c r="D12">
        <f t="shared" si="1"/>
        <v>0.77744868671907397</v>
      </c>
      <c r="E12">
        <f t="shared" si="2"/>
        <v>-0.10590956039222807</v>
      </c>
      <c r="F12">
        <f>GRAVITY/LENGTH*SIN(D12)</f>
        <v>-0.70146336912521434</v>
      </c>
      <c r="G12">
        <f>I12*TIME</f>
        <v>-6.1723072310179219E-3</v>
      </c>
      <c r="H12">
        <f>J12*TIME</f>
        <v>-3.5073168456260718E-2</v>
      </c>
      <c r="I12">
        <f>E12+F12*TIME/2</f>
        <v>-0.12344614462035843</v>
      </c>
      <c r="J12">
        <f>GRAVITY/LENGTH *SIN(D12)</f>
        <v>-0.70146336912521434</v>
      </c>
      <c r="L12">
        <f>LENGTH*SIN(D12)</f>
        <v>7.0146336912521434</v>
      </c>
      <c r="M12">
        <f>-LENGTH*COS(D12)</f>
        <v>-7.1270550845037199</v>
      </c>
      <c r="N12">
        <f>LENGTH+M12</f>
        <v>2.8729449154962801</v>
      </c>
      <c r="O12">
        <f>ABS(MASS*GRAVITY*N12)</f>
        <v>28.729449154962801</v>
      </c>
      <c r="P12">
        <f>MASS*E12^2*LENGTH^2/2</f>
        <v>0.56084174912375018</v>
      </c>
      <c r="Q12">
        <f t="shared" si="0"/>
        <v>29.29029090408655</v>
      </c>
    </row>
    <row r="13" spans="4:17" x14ac:dyDescent="0.3">
      <c r="D13">
        <f t="shared" si="1"/>
        <v>0.77127637948805605</v>
      </c>
      <c r="E13">
        <f t="shared" si="2"/>
        <v>-0.14098272884848878</v>
      </c>
      <c r="F13">
        <f>GRAVITY/LENGTH*SIN(D13)</f>
        <v>-0.6970509977790954</v>
      </c>
      <c r="G13">
        <f>I13*TIME</f>
        <v>-7.9204501896483082E-3</v>
      </c>
      <c r="H13">
        <f>J13*TIME</f>
        <v>-3.4852549888954774E-2</v>
      </c>
      <c r="I13">
        <f>E13+F13*TIME/2</f>
        <v>-0.15840900379296616</v>
      </c>
      <c r="J13">
        <f>GRAVITY/LENGTH *SIN(D13)</f>
        <v>-0.6970509977790954</v>
      </c>
      <c r="L13">
        <f>LENGTH*SIN(D13)</f>
        <v>6.9705099777909538</v>
      </c>
      <c r="M13">
        <f>-LENGTH*COS(D13)</f>
        <v>-7.1702155232263944</v>
      </c>
      <c r="N13">
        <f>LENGTH+M13</f>
        <v>2.8297844767736056</v>
      </c>
      <c r="O13">
        <f>ABS(MASS*GRAVITY*N13)</f>
        <v>28.297844767736056</v>
      </c>
      <c r="P13">
        <f>MASS*E13^2*LENGTH^2/2</f>
        <v>0.99380649167832547</v>
      </c>
      <c r="Q13">
        <f t="shared" si="0"/>
        <v>29.29165125941438</v>
      </c>
    </row>
    <row r="14" spans="4:17" x14ac:dyDescent="0.3">
      <c r="D14">
        <f t="shared" si="1"/>
        <v>0.76335592929840779</v>
      </c>
      <c r="E14">
        <f t="shared" si="2"/>
        <v>-0.17583527873744356</v>
      </c>
      <c r="F14">
        <f>GRAVITY/LENGTH*SIN(D14)</f>
        <v>-0.69135005954655704</v>
      </c>
      <c r="G14">
        <f>I14*TIME</f>
        <v>-9.6559515113053759E-3</v>
      </c>
      <c r="H14">
        <f>J14*TIME</f>
        <v>-3.4567502977327851E-2</v>
      </c>
      <c r="I14">
        <f>E14+F14*TIME/2</f>
        <v>-0.19311903022610749</v>
      </c>
      <c r="J14">
        <f>GRAVITY/LENGTH *SIN(D14)</f>
        <v>-0.69135005954655704</v>
      </c>
      <c r="L14">
        <f>LENGTH*SIN(D14)</f>
        <v>6.9135005954655702</v>
      </c>
      <c r="M14">
        <f>-LENGTH*COS(D14)</f>
        <v>-7.2251996177612421</v>
      </c>
      <c r="N14">
        <f>LENGTH+M14</f>
        <v>2.7748003822387579</v>
      </c>
      <c r="O14">
        <f>ABS(MASS*GRAVITY*N14)</f>
        <v>27.748003822387581</v>
      </c>
      <c r="P14">
        <f>MASS*E14^2*LENGTH^2/2</f>
        <v>1.5459022624337235</v>
      </c>
      <c r="Q14">
        <f t="shared" si="0"/>
        <v>29.293906084821305</v>
      </c>
    </row>
    <row r="15" spans="4:17" x14ac:dyDescent="0.3">
      <c r="D15">
        <f t="shared" si="1"/>
        <v>0.7536999777871024</v>
      </c>
      <c r="E15">
        <f t="shared" si="2"/>
        <v>-0.21040278171477142</v>
      </c>
      <c r="F15">
        <f>GRAVITY/LENGTH*SIN(D15)</f>
        <v>-0.6843413206523461</v>
      </c>
      <c r="G15">
        <f>I15*TIME</f>
        <v>-1.1375565736554004E-2</v>
      </c>
      <c r="H15">
        <f>J15*TIME</f>
        <v>-3.4217066032617309E-2</v>
      </c>
      <c r="I15">
        <f>E15+F15*TIME/2</f>
        <v>-0.22751131473108008</v>
      </c>
      <c r="J15">
        <f>GRAVITY/LENGTH *SIN(D15)</f>
        <v>-0.6843413206523461</v>
      </c>
      <c r="L15">
        <f>LENGTH*SIN(D15)</f>
        <v>6.8434132065234614</v>
      </c>
      <c r="M15">
        <f>-LENGTH*COS(D15)</f>
        <v>-7.2916181801284887</v>
      </c>
      <c r="N15">
        <f>LENGTH+M15</f>
        <v>2.7083818198715113</v>
      </c>
      <c r="O15">
        <f>ABS(MASS*GRAVITY*N15)</f>
        <v>27.083818198715115</v>
      </c>
      <c r="P15">
        <f>MASS*E15^2*LENGTH^2/2</f>
        <v>2.2134665276656875</v>
      </c>
      <c r="Q15">
        <f t="shared" si="0"/>
        <v>29.297284726380802</v>
      </c>
    </row>
    <row r="16" spans="4:17" x14ac:dyDescent="0.3">
      <c r="D16">
        <f t="shared" si="1"/>
        <v>0.74232441205054844</v>
      </c>
      <c r="E16">
        <f t="shared" si="2"/>
        <v>-0.24461984774738874</v>
      </c>
      <c r="F16">
        <f>GRAVITY/LENGTH*SIN(D16)</f>
        <v>-0.676002593747973</v>
      </c>
      <c r="G16">
        <f>I16*TIME</f>
        <v>-1.3075995629554405E-2</v>
      </c>
      <c r="H16">
        <f>J16*TIME</f>
        <v>-3.380012968739865E-2</v>
      </c>
      <c r="I16">
        <f>E16+F16*TIME/2</f>
        <v>-0.26151991259108809</v>
      </c>
      <c r="J16">
        <f>GRAVITY/LENGTH *SIN(D16)</f>
        <v>-0.676002593747973</v>
      </c>
      <c r="L16">
        <f>LENGTH*SIN(D16)</f>
        <v>6.76002593747973</v>
      </c>
      <c r="M16">
        <f>-LENGTH*COS(D16)</f>
        <v>-7.3689924226179855</v>
      </c>
      <c r="N16">
        <f>LENGTH+M16</f>
        <v>2.6310075773820145</v>
      </c>
      <c r="O16">
        <f>ABS(MASS*GRAVITY*N16)</f>
        <v>26.310075773820145</v>
      </c>
      <c r="P16">
        <f>MASS*E16^2*LENGTH^2/2</f>
        <v>2.9919434955977824</v>
      </c>
      <c r="Q16">
        <f t="shared" si="0"/>
        <v>29.302019269417926</v>
      </c>
    </row>
    <row r="17" spans="4:17" x14ac:dyDescent="0.3">
      <c r="D17">
        <f t="shared" si="1"/>
        <v>0.72924841642099403</v>
      </c>
      <c r="E17">
        <f t="shared" si="2"/>
        <v>-0.27841997743478741</v>
      </c>
      <c r="F17">
        <f>GRAVITY/LENGTH*SIN(D17)</f>
        <v>-0.6663093858621848</v>
      </c>
      <c r="G17">
        <f>I17*TIME</f>
        <v>-1.4753885604067103E-2</v>
      </c>
      <c r="H17">
        <f>J17*TIME</f>
        <v>-3.3315469293109239E-2</v>
      </c>
      <c r="I17">
        <f>E17+F17*TIME/2</f>
        <v>-0.29507771208134204</v>
      </c>
      <c r="J17">
        <f>GRAVITY/LENGTH *SIN(D17)</f>
        <v>-0.6663093858621848</v>
      </c>
      <c r="L17">
        <f>LENGTH*SIN(D17)</f>
        <v>6.6630938586218482</v>
      </c>
      <c r="M17">
        <f>-LENGTH*COS(D17)</f>
        <v>-7.4567540009843292</v>
      </c>
      <c r="N17">
        <f>LENGTH+M17</f>
        <v>2.5432459990156708</v>
      </c>
      <c r="O17">
        <f>ABS(MASS*GRAVITY*N17)</f>
        <v>25.432459990156708</v>
      </c>
      <c r="P17">
        <f>MASS*E17^2*LENGTH^2/2</f>
        <v>3.8758841917393769</v>
      </c>
      <c r="Q17">
        <f t="shared" si="0"/>
        <v>29.308344181896086</v>
      </c>
    </row>
    <row r="18" spans="4:17" x14ac:dyDescent="0.3">
      <c r="D18">
        <f t="shared" si="1"/>
        <v>0.71449453081692693</v>
      </c>
      <c r="E18">
        <f t="shared" si="2"/>
        <v>-0.31173544672789666</v>
      </c>
      <c r="F18">
        <f>GRAVITY/LENGTH*SIN(D18)</f>
        <v>-0.65523565659478755</v>
      </c>
      <c r="G18">
        <f>I18*TIME</f>
        <v>-1.6405816907138319E-2</v>
      </c>
      <c r="H18">
        <f>J18*TIME</f>
        <v>-3.2761782829739378E-2</v>
      </c>
      <c r="I18">
        <f>E18+F18*TIME/2</f>
        <v>-0.32811633814276636</v>
      </c>
      <c r="J18">
        <f>GRAVITY/LENGTH *SIN(D18)</f>
        <v>-0.65523565659478755</v>
      </c>
      <c r="L18">
        <f>LENGTH*SIN(D18)</f>
        <v>6.5523565659478757</v>
      </c>
      <c r="M18">
        <f>-LENGTH*COS(D18)</f>
        <v>-7.5542453913464955</v>
      </c>
      <c r="N18">
        <f>LENGTH+M18</f>
        <v>2.4457546086535045</v>
      </c>
      <c r="O18">
        <f>ABS(MASS*GRAVITY*N18)</f>
        <v>24.457546086535046</v>
      </c>
      <c r="P18">
        <f>MASS*E18^2*LENGTH^2/2</f>
        <v>4.8589494373320647</v>
      </c>
      <c r="Q18">
        <f t="shared" si="0"/>
        <v>29.316495523867111</v>
      </c>
    </row>
    <row r="19" spans="4:17" x14ac:dyDescent="0.3">
      <c r="D19">
        <f t="shared" si="1"/>
        <v>0.69808871390978866</v>
      </c>
      <c r="E19">
        <f t="shared" si="2"/>
        <v>-0.34449722955763606</v>
      </c>
      <c r="F19">
        <f>GRAVITY/LENGTH*SIN(D19)</f>
        <v>-0.64275467922601881</v>
      </c>
      <c r="G19">
        <f>I19*TIME</f>
        <v>-1.8028304826914327E-2</v>
      </c>
      <c r="H19">
        <f>J19*TIME</f>
        <v>-3.2137733961300943E-2</v>
      </c>
      <c r="I19">
        <f>E19+F19*TIME/2</f>
        <v>-0.36056609653828653</v>
      </c>
      <c r="J19">
        <f>GRAVITY/LENGTH *SIN(D19)</f>
        <v>-0.64275467922601881</v>
      </c>
      <c r="L19">
        <f>LENGTH*SIN(D19)</f>
        <v>6.4275467922601877</v>
      </c>
      <c r="M19">
        <f>-LENGTH*COS(D19)</f>
        <v>-7.6607207385014213</v>
      </c>
      <c r="N19">
        <f>LENGTH+M19</f>
        <v>2.3392792614985787</v>
      </c>
      <c r="O19">
        <f>ABS(MASS*GRAVITY*N19)</f>
        <v>23.392792614985787</v>
      </c>
      <c r="P19">
        <f>MASS*E19^2*LENGTH^2/2</f>
        <v>5.9339170586443304</v>
      </c>
      <c r="Q19">
        <f t="shared" si="0"/>
        <v>29.326709673630116</v>
      </c>
    </row>
    <row r="20" spans="4:17" x14ac:dyDescent="0.3">
      <c r="D20">
        <f t="shared" si="1"/>
        <v>0.68006040908287435</v>
      </c>
      <c r="E20">
        <f t="shared" si="2"/>
        <v>-0.37663496351893699</v>
      </c>
      <c r="F20">
        <f>GRAVITY/LENGTH*SIN(D20)</f>
        <v>-0.62883999532593404</v>
      </c>
      <c r="G20">
        <f>I20*TIME</f>
        <v>-1.961779817010427E-2</v>
      </c>
      <c r="H20">
        <f>J20*TIME</f>
        <v>-3.1441999766296705E-2</v>
      </c>
      <c r="I20">
        <f>E20+F20*TIME/2</f>
        <v>-0.39235596340208534</v>
      </c>
      <c r="J20">
        <f>GRAVITY/LENGTH *SIN(D20)</f>
        <v>-0.62883999532593404</v>
      </c>
      <c r="L20">
        <f>LENGTH*SIN(D20)</f>
        <v>6.28839995325934</v>
      </c>
      <c r="M20">
        <f>-LENGTH*COS(D20)</f>
        <v>-7.7753473252227074</v>
      </c>
      <c r="N20">
        <f>LENGTH+M20</f>
        <v>2.2246526747772926</v>
      </c>
      <c r="O20">
        <f>ABS(MASS*GRAVITY*N20)</f>
        <v>22.246526747772926</v>
      </c>
      <c r="P20">
        <f>MASS*E20^2*LENGTH^2/2</f>
        <v>7.0926947872455504</v>
      </c>
      <c r="Q20">
        <f t="shared" si="0"/>
        <v>29.339221535018474</v>
      </c>
    </row>
    <row r="21" spans="4:17" x14ac:dyDescent="0.3">
      <c r="D21">
        <f t="shared" si="1"/>
        <v>0.66044261091277012</v>
      </c>
      <c r="E21">
        <f t="shared" si="2"/>
        <v>-0.40807696328523368</v>
      </c>
      <c r="F21">
        <f>GRAVITY/LENGTH*SIN(D21)</f>
        <v>-0.61346645108853182</v>
      </c>
      <c r="G21">
        <f>I21*TIME</f>
        <v>-2.1170681228122351E-2</v>
      </c>
      <c r="H21">
        <f>J21*TIME</f>
        <v>-3.0673322554426591E-2</v>
      </c>
      <c r="I21">
        <f>E21+F21*TIME/2</f>
        <v>-0.42341362456244697</v>
      </c>
      <c r="J21">
        <f>GRAVITY/LENGTH *SIN(D21)</f>
        <v>-0.61346645108853182</v>
      </c>
      <c r="L21">
        <f>LENGTH*SIN(D21)</f>
        <v>6.1346645108853179</v>
      </c>
      <c r="M21">
        <f>-LENGTH*COS(D21)</f>
        <v>-7.8972078191525519</v>
      </c>
      <c r="N21">
        <f>LENGTH+M21</f>
        <v>2.1027921808474481</v>
      </c>
      <c r="O21">
        <f>ABS(MASS*GRAVITY*N21)</f>
        <v>21.027921808474481</v>
      </c>
      <c r="P21">
        <f>MASS*E21^2*LENGTH^2/2</f>
        <v>8.3263403982048985</v>
      </c>
      <c r="Q21">
        <f t="shared" si="0"/>
        <v>29.35426220667938</v>
      </c>
    </row>
    <row r="22" spans="4:17" x14ac:dyDescent="0.3">
      <c r="D22">
        <f t="shared" si="1"/>
        <v>0.63927192968464774</v>
      </c>
      <c r="E22">
        <f t="shared" si="2"/>
        <v>-0.43875028583966025</v>
      </c>
      <c r="F22">
        <f>GRAVITY/LENGTH*SIN(D22)</f>
        <v>-0.59661130102002091</v>
      </c>
      <c r="G22">
        <f>I22*TIME</f>
        <v>-2.268327841825804E-2</v>
      </c>
      <c r="H22">
        <f>J22*TIME</f>
        <v>-2.9830565051001047E-2</v>
      </c>
      <c r="I22">
        <f>E22+F22*TIME/2</f>
        <v>-0.45366556836516075</v>
      </c>
      <c r="J22">
        <f>GRAVITY/LENGTH *SIN(D22)</f>
        <v>-0.59661130102002091</v>
      </c>
      <c r="L22">
        <f>LENGTH*SIN(D22)</f>
        <v>5.9661130102002087</v>
      </c>
      <c r="M22">
        <f>-LENGTH*COS(D22)</f>
        <v>-8.0253034552918798</v>
      </c>
      <c r="N22">
        <f>LENGTH+M22</f>
        <v>1.9746965447081202</v>
      </c>
      <c r="O22">
        <f>ABS(MASS*GRAVITY*N22)</f>
        <v>19.746965447081202</v>
      </c>
      <c r="P22">
        <f>MASS*E22^2*LENGTH^2/2</f>
        <v>9.6250906662191777</v>
      </c>
      <c r="Q22">
        <f t="shared" si="0"/>
        <v>29.372056113300381</v>
      </c>
    </row>
    <row r="23" spans="4:17" x14ac:dyDescent="0.3">
      <c r="D23">
        <f t="shared" si="1"/>
        <v>0.61658865126638973</v>
      </c>
      <c r="E23">
        <f t="shared" si="2"/>
        <v>-0.46858085089066132</v>
      </c>
      <c r="F23">
        <f>GRAVITY/LENGTH*SIN(D23)</f>
        <v>-0.57825536184285409</v>
      </c>
      <c r="G23">
        <f>I23*TIME</f>
        <v>-2.4151861746836634E-2</v>
      </c>
      <c r="H23">
        <f>J23*TIME</f>
        <v>-2.8912768092142705E-2</v>
      </c>
      <c r="I23">
        <f>E23+F23*TIME/2</f>
        <v>-0.48303723493673267</v>
      </c>
      <c r="J23">
        <f>GRAVITY/LENGTH *SIN(D23)</f>
        <v>-0.57825536184285409</v>
      </c>
      <c r="L23">
        <f>LENGTH*SIN(D23)</f>
        <v>5.7825536184285404</v>
      </c>
      <c r="M23">
        <f>-LENGTH*COS(D23)</f>
        <v>-8.1585583070784615</v>
      </c>
      <c r="N23">
        <f>LENGTH+M23</f>
        <v>1.8414416929215385</v>
      </c>
      <c r="O23">
        <f>ABS(MASS*GRAVITY*N23)</f>
        <v>18.414416929215385</v>
      </c>
      <c r="P23">
        <f>MASS*E23^2*LENGTH^2/2</f>
        <v>10.978400691070808</v>
      </c>
      <c r="Q23">
        <f t="shared" si="0"/>
        <v>29.392817620286195</v>
      </c>
    </row>
    <row r="24" spans="4:17" x14ac:dyDescent="0.3">
      <c r="D24">
        <f t="shared" si="1"/>
        <v>0.59243678951955314</v>
      </c>
      <c r="E24">
        <f t="shared" si="2"/>
        <v>-0.49749361898280403</v>
      </c>
      <c r="F24">
        <f>GRAVITY/LENGTH*SIN(D24)</f>
        <v>-0.55838419662785233</v>
      </c>
      <c r="G24">
        <f>I24*TIME</f>
        <v>-2.5572661194925017E-2</v>
      </c>
      <c r="H24">
        <f>J24*TIME</f>
        <v>-2.7919209831392618E-2</v>
      </c>
      <c r="I24">
        <f>E24+F24*TIME/2</f>
        <v>-0.51145322389850034</v>
      </c>
      <c r="J24">
        <f>GRAVITY/LENGTH *SIN(D24)</f>
        <v>-0.55838419662785233</v>
      </c>
      <c r="L24">
        <f>LENGTH*SIN(D24)</f>
        <v>5.5838419662785235</v>
      </c>
      <c r="M24">
        <f>-LENGTH*COS(D24)</f>
        <v>-8.295824786941127</v>
      </c>
      <c r="N24">
        <f>LENGTH+M24</f>
        <v>1.704175213058873</v>
      </c>
      <c r="O24">
        <f>ABS(MASS*GRAVITY*N24)</f>
        <v>17.04175213058873</v>
      </c>
      <c r="P24">
        <f>MASS*E24^2*LENGTH^2/2</f>
        <v>12.374995046430369</v>
      </c>
      <c r="Q24">
        <f t="shared" si="0"/>
        <v>29.416747177019097</v>
      </c>
    </row>
    <row r="25" spans="4:17" x14ac:dyDescent="0.3">
      <c r="D25">
        <f t="shared" si="1"/>
        <v>0.56686412832462807</v>
      </c>
      <c r="E25">
        <f t="shared" si="2"/>
        <v>-0.5254128288141966</v>
      </c>
      <c r="F25">
        <f>GRAVITY/LENGTH*SIN(D25)</f>
        <v>-0.5369893063541844</v>
      </c>
      <c r="G25">
        <f>I25*TIME</f>
        <v>-2.6941878073652559E-2</v>
      </c>
      <c r="H25">
        <f>J25*TIME</f>
        <v>-2.6849465317709223E-2</v>
      </c>
      <c r="I25">
        <f>E25+F25*TIME/2</f>
        <v>-0.53883756147305117</v>
      </c>
      <c r="J25">
        <f>GRAVITY/LENGTH *SIN(D25)</f>
        <v>-0.5369893063541844</v>
      </c>
      <c r="L25">
        <f>LENGTH*SIN(D25)</f>
        <v>5.369893063541844</v>
      </c>
      <c r="M25">
        <f>-LENGTH*COS(D25)</f>
        <v>-8.4358904975186348</v>
      </c>
      <c r="N25">
        <f>LENGTH+M25</f>
        <v>1.5641095024813652</v>
      </c>
      <c r="O25">
        <f>ABS(MASS*GRAVITY*N25)</f>
        <v>15.641095024813652</v>
      </c>
      <c r="P25">
        <f>MASS*E25^2*LENGTH^2/2</f>
        <v>13.802932034126814</v>
      </c>
      <c r="Q25">
        <f t="shared" si="0"/>
        <v>29.444027058940463</v>
      </c>
    </row>
    <row r="26" spans="4:17" x14ac:dyDescent="0.3">
      <c r="D26">
        <f t="shared" si="1"/>
        <v>0.53992225025097551</v>
      </c>
      <c r="E26">
        <f t="shared" si="2"/>
        <v>-0.55226229413190586</v>
      </c>
      <c r="F26">
        <f>GRAVITY/LENGTH*SIN(D26)</f>
        <v>-0.51406930346448609</v>
      </c>
      <c r="G26">
        <f>I26*TIME</f>
        <v>-2.8255701335925899E-2</v>
      </c>
      <c r="H26">
        <f>J26*TIME</f>
        <v>-2.5703465173224305E-2</v>
      </c>
      <c r="I26">
        <f>E26+F26*TIME/2</f>
        <v>-0.56511402671851796</v>
      </c>
      <c r="J26">
        <f>GRAVITY/LENGTH *SIN(D26)</f>
        <v>-0.51406930346448609</v>
      </c>
      <c r="L26">
        <f>LENGTH*SIN(D26)</f>
        <v>5.1406930346448609</v>
      </c>
      <c r="M26">
        <f>-LENGTH*COS(D26)</f>
        <v>-8.5774865271566476</v>
      </c>
      <c r="N26">
        <f>LENGTH+M26</f>
        <v>1.4225134728433524</v>
      </c>
      <c r="O26">
        <f>ABS(MASS*GRAVITY*N26)</f>
        <v>14.225134728433524</v>
      </c>
      <c r="P26">
        <f>MASS*E26^2*LENGTH^2/2</f>
        <v>15.249682075991785</v>
      </c>
      <c r="Q26">
        <f t="shared" si="0"/>
        <v>29.474816804425309</v>
      </c>
    </row>
    <row r="27" spans="4:17" x14ac:dyDescent="0.3">
      <c r="D27">
        <f t="shared" si="1"/>
        <v>0.51166654891504959</v>
      </c>
      <c r="E27">
        <f t="shared" si="2"/>
        <v>-0.57796575930513017</v>
      </c>
      <c r="F27">
        <f>GRAVITY/LENGTH*SIN(D27)</f>
        <v>-0.48963103969397448</v>
      </c>
      <c r="G27">
        <f>I27*TIME</f>
        <v>-2.951032676487398E-2</v>
      </c>
      <c r="H27">
        <f>J27*TIME</f>
        <v>-2.4481551984698726E-2</v>
      </c>
      <c r="I27">
        <f>E27+F27*TIME/2</f>
        <v>-0.59020653529747957</v>
      </c>
      <c r="J27">
        <f>GRAVITY/LENGTH *SIN(D27)</f>
        <v>-0.48963103969397448</v>
      </c>
      <c r="L27">
        <f>LENGTH*SIN(D27)</f>
        <v>4.8963103969397448</v>
      </c>
      <c r="M27">
        <f>-LENGTH*COS(D27)</f>
        <v>-8.7192972478761011</v>
      </c>
      <c r="N27">
        <f>LENGTH+M27</f>
        <v>1.2807027521238989</v>
      </c>
      <c r="O27">
        <f>ABS(MASS*GRAVITY*N27)</f>
        <v>12.807027521238989</v>
      </c>
      <c r="P27">
        <f>MASS*E27^2*LENGTH^2/2</f>
        <v>16.702220946457782</v>
      </c>
      <c r="Q27">
        <f t="shared" si="0"/>
        <v>29.509248467696771</v>
      </c>
    </row>
    <row r="28" spans="4:17" x14ac:dyDescent="0.3">
      <c r="D28">
        <f t="shared" si="1"/>
        <v>0.48215622215017562</v>
      </c>
      <c r="E28">
        <f t="shared" si="2"/>
        <v>-0.60244731128982887</v>
      </c>
      <c r="F28">
        <f>GRAVITY/LENGTH*SIN(D28)</f>
        <v>-0.46369065868591564</v>
      </c>
      <c r="G28">
        <f>I28*TIME</f>
        <v>-3.0701978887848837E-2</v>
      </c>
      <c r="H28">
        <f>J28*TIME</f>
        <v>-2.3184532934295784E-2</v>
      </c>
      <c r="I28">
        <f>E28+F28*TIME/2</f>
        <v>-0.61403957775697671</v>
      </c>
      <c r="J28">
        <f>GRAVITY/LENGTH *SIN(D28)</f>
        <v>-0.46369065868591564</v>
      </c>
      <c r="L28">
        <f>LENGTH*SIN(D28)</f>
        <v>4.6369065868591566</v>
      </c>
      <c r="M28">
        <f>-LENGTH*COS(D28)</f>
        <v>-8.8599716311477081</v>
      </c>
      <c r="N28">
        <f>LENGTH+M28</f>
        <v>1.1400283688522919</v>
      </c>
      <c r="O28">
        <f>ABS(MASS*GRAVITY*N28)</f>
        <v>11.400283688522919</v>
      </c>
      <c r="P28">
        <f>MASS*E28^2*LENGTH^2/2</f>
        <v>18.147138144017198</v>
      </c>
      <c r="Q28">
        <f t="shared" si="0"/>
        <v>29.547421832540117</v>
      </c>
    </row>
    <row r="29" spans="4:17" x14ac:dyDescent="0.3">
      <c r="D29">
        <f t="shared" si="1"/>
        <v>0.4514542432623268</v>
      </c>
      <c r="E29">
        <f t="shared" si="2"/>
        <v>-0.62563184422412466</v>
      </c>
      <c r="F29">
        <f>GRAVITY/LENGTH*SIN(D29)</f>
        <v>-0.43627454284378081</v>
      </c>
      <c r="G29">
        <f>I29*TIME</f>
        <v>-3.182693538976096E-2</v>
      </c>
      <c r="H29">
        <f>J29*TIME</f>
        <v>-2.1813727142189043E-2</v>
      </c>
      <c r="I29">
        <f>E29+F29*TIME/2</f>
        <v>-0.63653870779521915</v>
      </c>
      <c r="J29">
        <f>GRAVITY/LENGTH *SIN(D29)</f>
        <v>-0.43627454284378081</v>
      </c>
      <c r="L29">
        <f>LENGTH*SIN(D29)</f>
        <v>4.3627454284378082</v>
      </c>
      <c r="M29">
        <f>-LENGTH*COS(D29)</f>
        <v>-8.9981360473514176</v>
      </c>
      <c r="N29">
        <f>LENGTH+M29</f>
        <v>1.0018639526485824</v>
      </c>
      <c r="O29">
        <f>ABS(MASS*GRAVITY*N29)</f>
        <v>10.018639526485824</v>
      </c>
      <c r="P29">
        <f>MASS*E29^2*LENGTH^2/2</f>
        <v>19.570760225363969</v>
      </c>
      <c r="Q29">
        <f t="shared" si="0"/>
        <v>29.589399751849793</v>
      </c>
    </row>
    <row r="30" spans="4:17" x14ac:dyDescent="0.3">
      <c r="D30">
        <f t="shared" si="1"/>
        <v>0.41962730787256586</v>
      </c>
      <c r="E30">
        <f t="shared" si="2"/>
        <v>-0.64744557136631364</v>
      </c>
      <c r="F30">
        <f>GRAVITY/LENGTH*SIN(D30)</f>
        <v>-0.40742012368890129</v>
      </c>
      <c r="G30">
        <f>I30*TIME</f>
        <v>-3.288155372292681E-2</v>
      </c>
      <c r="H30">
        <f>J30*TIME</f>
        <v>-2.0371006184445067E-2</v>
      </c>
      <c r="I30">
        <f>E30+F30*TIME/2</f>
        <v>-0.65763107445853619</v>
      </c>
      <c r="J30">
        <f>GRAVITY/LENGTH *SIN(D30)</f>
        <v>-0.40742012368890129</v>
      </c>
      <c r="L30">
        <f>LENGTH*SIN(D30)</f>
        <v>4.0742012368890128</v>
      </c>
      <c r="M30">
        <f>-LENGTH*COS(D30)</f>
        <v>-9.1324084600576221</v>
      </c>
      <c r="N30">
        <f>LENGTH+M30</f>
        <v>0.86759153994237792</v>
      </c>
      <c r="O30">
        <f>ABS(MASS*GRAVITY*N30)</f>
        <v>8.6759153994237792</v>
      </c>
      <c r="P30">
        <f>MASS*E30^2*LENGTH^2/2</f>
        <v>20.959288394092617</v>
      </c>
      <c r="Q30">
        <f t="shared" si="0"/>
        <v>29.635203793516396</v>
      </c>
    </row>
    <row r="31" spans="4:17" x14ac:dyDescent="0.3">
      <c r="D31">
        <f t="shared" si="1"/>
        <v>0.38674575414963908</v>
      </c>
      <c r="E31">
        <f t="shared" si="2"/>
        <v>-0.66781657755075874</v>
      </c>
      <c r="F31">
        <f>GRAVITY/LENGTH*SIN(D31)</f>
        <v>-0.37717652584771294</v>
      </c>
      <c r="G31">
        <f>I31*TIME</f>
        <v>-3.3862299534847581E-2</v>
      </c>
      <c r="H31">
        <f>J31*TIME</f>
        <v>-1.8858826292385649E-2</v>
      </c>
      <c r="I31">
        <f>E31+F31*TIME/2</f>
        <v>-0.67724599069695157</v>
      </c>
      <c r="J31">
        <f>GRAVITY/LENGTH *SIN(D31)</f>
        <v>-0.37717652584771294</v>
      </c>
      <c r="L31">
        <f>LENGTH*SIN(D31)</f>
        <v>3.7717652584771293</v>
      </c>
      <c r="M31">
        <f>-LENGTH*COS(D31)</f>
        <v>-9.2614138680303544</v>
      </c>
      <c r="N31">
        <f>LENGTH+M31</f>
        <v>0.73858613196964562</v>
      </c>
      <c r="O31">
        <f>ABS(MASS*GRAVITY*N31)</f>
        <v>7.3858613196964562</v>
      </c>
      <c r="P31">
        <f>MASS*E31^2*LENGTH^2/2</f>
        <v>22.298949062580427</v>
      </c>
      <c r="Q31">
        <f t="shared" si="0"/>
        <v>29.684810382276883</v>
      </c>
    </row>
    <row r="32" spans="4:17" x14ac:dyDescent="0.3">
      <c r="D32">
        <f t="shared" si="1"/>
        <v>0.35288345461479148</v>
      </c>
      <c r="E32">
        <f t="shared" si="2"/>
        <v>-0.68667540384314441</v>
      </c>
      <c r="F32">
        <f>GRAVITY/LENGTH*SIN(D32)</f>
        <v>-0.34560501680747602</v>
      </c>
      <c r="G32">
        <f>I32*TIME</f>
        <v>-3.4765776463166566E-2</v>
      </c>
      <c r="H32">
        <f>J32*TIME</f>
        <v>-1.7280250840373802E-2</v>
      </c>
      <c r="I32">
        <f>E32+F32*TIME/2</f>
        <v>-0.69531552926333129</v>
      </c>
      <c r="J32">
        <f>GRAVITY/LENGTH *SIN(D32)</f>
        <v>-0.34560501680747602</v>
      </c>
      <c r="L32">
        <f>LENGTH*SIN(D32)</f>
        <v>3.4560501680747602</v>
      </c>
      <c r="M32">
        <f>-LENGTH*COS(D32)</f>
        <v>-9.3838007883666421</v>
      </c>
      <c r="N32">
        <f>LENGTH+M32</f>
        <v>0.61619921163335789</v>
      </c>
      <c r="O32">
        <f>ABS(MASS*GRAVITY*N32)</f>
        <v>6.1619921163335789</v>
      </c>
      <c r="P32">
        <f>MASS*E32^2*LENGTH^2/2</f>
        <v>23.576155512157275</v>
      </c>
      <c r="Q32">
        <f t="shared" si="0"/>
        <v>29.738147628490854</v>
      </c>
    </row>
    <row r="33" spans="4:17" x14ac:dyDescent="0.3">
      <c r="D33">
        <f t="shared" si="1"/>
        <v>0.31811767815162489</v>
      </c>
      <c r="E33">
        <f t="shared" si="2"/>
        <v>-0.70395565468351817</v>
      </c>
      <c r="F33">
        <f>GRAVITY/LENGTH*SIN(D33)</f>
        <v>-0.31277923782871964</v>
      </c>
      <c r="G33">
        <f>I33*TIME</f>
        <v>-3.5588756781461804E-2</v>
      </c>
      <c r="H33">
        <f>J33*TIME</f>
        <v>-1.5638961891435984E-2</v>
      </c>
      <c r="I33">
        <f>E33+F33*TIME/2</f>
        <v>-0.71177513562923611</v>
      </c>
      <c r="J33">
        <f>GRAVITY/LENGTH *SIN(D33)</f>
        <v>-0.31277923782871964</v>
      </c>
      <c r="L33">
        <f>LENGTH*SIN(D33)</f>
        <v>3.1277923782871966</v>
      </c>
      <c r="M33">
        <f>-LENGTH*COS(D33)</f>
        <v>-9.4982585160822257</v>
      </c>
      <c r="N33">
        <f>LENGTH+M33</f>
        <v>0.50174148391777429</v>
      </c>
      <c r="O33">
        <f>ABS(MASS*GRAVITY*N33)</f>
        <v>5.0174148391777429</v>
      </c>
      <c r="P33">
        <f>MASS*E33^2*LENGTH^2/2</f>
        <v>24.777678188045034</v>
      </c>
      <c r="Q33">
        <f t="shared" si="0"/>
        <v>29.795093027222777</v>
      </c>
    </row>
    <row r="34" spans="4:17" x14ac:dyDescent="0.3">
      <c r="D34">
        <f t="shared" si="1"/>
        <v>0.28252892137016311</v>
      </c>
      <c r="E34">
        <f t="shared" si="2"/>
        <v>-0.71959461657495416</v>
      </c>
      <c r="F34">
        <f>GRAVITY/LENGTH*SIN(D34)</f>
        <v>-0.27878519590138434</v>
      </c>
      <c r="G34">
        <f>I34*TIME</f>
        <v>-3.6328212323624438E-2</v>
      </c>
      <c r="H34">
        <f>J34*TIME</f>
        <v>-1.3939259795069218E-2</v>
      </c>
      <c r="I34">
        <f>E34+F34*TIME/2</f>
        <v>-0.72656424647248874</v>
      </c>
      <c r="J34">
        <f>GRAVITY/LENGTH *SIN(D34)</f>
        <v>-0.27878519590138434</v>
      </c>
      <c r="L34">
        <f>LENGTH*SIN(D34)</f>
        <v>2.7878519590138433</v>
      </c>
      <c r="M34">
        <f>-LENGTH*COS(D34)</f>
        <v>-9.6035348416415225</v>
      </c>
      <c r="N34">
        <f>LENGTH+M34</f>
        <v>0.39646515835847751</v>
      </c>
      <c r="O34">
        <f>ABS(MASS*GRAVITY*N34)</f>
        <v>3.9646515835847751</v>
      </c>
      <c r="P34">
        <f>MASS*E34^2*LENGTH^2/2</f>
        <v>25.890820610182764</v>
      </c>
      <c r="Q34">
        <f t="shared" si="0"/>
        <v>29.85547219376754</v>
      </c>
    </row>
    <row r="35" spans="4:17" x14ac:dyDescent="0.3">
      <c r="D35">
        <f t="shared" si="1"/>
        <v>0.24620070904653868</v>
      </c>
      <c r="E35">
        <f t="shared" si="2"/>
        <v>-0.73353387637002343</v>
      </c>
      <c r="F35">
        <f>GRAVITY/LENGTH*SIN(D35)</f>
        <v>-0.24372100232418215</v>
      </c>
      <c r="G35">
        <f>I35*TIME</f>
        <v>-3.69813450714064E-2</v>
      </c>
      <c r="H35">
        <f>J35*TIME</f>
        <v>-1.2186050116209109E-2</v>
      </c>
      <c r="I35">
        <f>E35+F35*TIME/2</f>
        <v>-0.73962690142812804</v>
      </c>
      <c r="J35">
        <f>GRAVITY/LENGTH *SIN(D35)</f>
        <v>-0.24372100232418215</v>
      </c>
      <c r="L35">
        <f>LENGTH*SIN(D35)</f>
        <v>2.4372100232418212</v>
      </c>
      <c r="M35">
        <f>-LENGTH*COS(D35)</f>
        <v>-9.6984538614466587</v>
      </c>
      <c r="N35">
        <f>LENGTH+M35</f>
        <v>0.30154613855334134</v>
      </c>
      <c r="O35">
        <f>ABS(MASS*GRAVITY*N35)</f>
        <v>3.0154613855334134</v>
      </c>
      <c r="P35">
        <f>MASS*E35^2*LENGTH^2/2</f>
        <v>26.903597389121643</v>
      </c>
      <c r="Q35">
        <f t="shared" si="0"/>
        <v>29.919058774655056</v>
      </c>
    </row>
    <row r="36" spans="4:17" x14ac:dyDescent="0.3">
      <c r="D36">
        <f t="shared" si="1"/>
        <v>0.20921936397513227</v>
      </c>
      <c r="E36">
        <f t="shared" si="2"/>
        <v>-0.74571992648623253</v>
      </c>
      <c r="F36">
        <f>GRAVITY/LENGTH*SIN(D36)</f>
        <v>-0.20769635024121808</v>
      </c>
      <c r="G36">
        <f>I36*TIME</f>
        <v>-3.7545616762113154E-2</v>
      </c>
      <c r="H36">
        <f>J36*TIME</f>
        <v>-1.0384817512060905E-2</v>
      </c>
      <c r="I36">
        <f>E36+F36*TIME/2</f>
        <v>-0.75091233524226297</v>
      </c>
      <c r="J36">
        <f>GRAVITY/LENGTH *SIN(D36)</f>
        <v>-0.20769635024121808</v>
      </c>
      <c r="L36">
        <f>LENGTH*SIN(D36)</f>
        <v>2.0769635024121809</v>
      </c>
      <c r="M36">
        <f>-LENGTH*COS(D36)</f>
        <v>-9.7819334801279307</v>
      </c>
      <c r="N36">
        <f>LENGTH+M36</f>
        <v>0.21806651987206926</v>
      </c>
      <c r="O36">
        <f>ABS(MASS*GRAVITY*N36)</f>
        <v>2.1806651987206926</v>
      </c>
      <c r="P36">
        <f>MASS*E36^2*LENGTH^2/2</f>
        <v>27.8049104379316</v>
      </c>
      <c r="Q36">
        <f t="shared" si="0"/>
        <v>29.985575636652293</v>
      </c>
    </row>
    <row r="37" spans="4:17" x14ac:dyDescent="0.3">
      <c r="D37">
        <f t="shared" si="1"/>
        <v>0.17167374721301912</v>
      </c>
      <c r="E37">
        <f t="shared" si="2"/>
        <v>-0.75610474399829342</v>
      </c>
      <c r="F37">
        <f>GRAVITY/LENGTH*SIN(D37)</f>
        <v>-0.17083173107741328</v>
      </c>
      <c r="G37">
        <f>I37*TIME</f>
        <v>-3.8018776863761441E-2</v>
      </c>
      <c r="H37">
        <f>J37*TIME</f>
        <v>-8.5415865538706649E-3</v>
      </c>
      <c r="I37">
        <f>E37+F37*TIME/2</f>
        <v>-0.76037553727522877</v>
      </c>
      <c r="J37">
        <f>GRAVITY/LENGTH *SIN(D37)</f>
        <v>-0.17083173107741328</v>
      </c>
      <c r="L37">
        <f>LENGTH*SIN(D37)</f>
        <v>1.7083173107741327</v>
      </c>
      <c r="M37">
        <f>-LENGTH*COS(D37)</f>
        <v>-9.8530021803361763</v>
      </c>
      <c r="N37">
        <f>LENGTH+M37</f>
        <v>0.14699781966382375</v>
      </c>
      <c r="O37">
        <f>ABS(MASS*GRAVITY*N37)</f>
        <v>1.4699781966382375</v>
      </c>
      <c r="P37">
        <f>MASS*E37^2*LENGTH^2/2</f>
        <v>28.584719194836239</v>
      </c>
      <c r="Q37">
        <f t="shared" si="0"/>
        <v>30.054697391474477</v>
      </c>
    </row>
    <row r="38" spans="4:17" x14ac:dyDescent="0.3">
      <c r="D38">
        <f t="shared" si="1"/>
        <v>0.13365497034925766</v>
      </c>
      <c r="E38">
        <f t="shared" si="2"/>
        <v>-0.76464633055216413</v>
      </c>
      <c r="F38">
        <f>GRAVITY/LENGTH*SIN(D38)</f>
        <v>-0.13325739799381017</v>
      </c>
      <c r="G38">
        <f>I38*TIME</f>
        <v>-3.8398888275100469E-2</v>
      </c>
      <c r="H38">
        <f>J38*TIME</f>
        <v>-6.6628698996905088E-3</v>
      </c>
      <c r="I38">
        <f>E38+F38*TIME/2</f>
        <v>-0.76797776550200936</v>
      </c>
      <c r="J38">
        <f>GRAVITY/LENGTH *SIN(D38)</f>
        <v>-0.13325739799381017</v>
      </c>
      <c r="L38">
        <f>LENGTH*SIN(D38)</f>
        <v>1.3325739799381018</v>
      </c>
      <c r="M38">
        <f>-LENGTH*COS(D38)</f>
        <v>-9.9108146278694935</v>
      </c>
      <c r="N38">
        <f>LENGTH+M38</f>
        <v>8.9185372130506479E-2</v>
      </c>
      <c r="O38">
        <f>ABS(MASS*GRAVITY*N38)</f>
        <v>0.89185372130506479</v>
      </c>
      <c r="P38">
        <f>MASS*E38^2*LENGTH^2/2</f>
        <v>29.234200541344475</v>
      </c>
      <c r="Q38">
        <f t="shared" si="0"/>
        <v>30.126054262649539</v>
      </c>
    </row>
    <row r="39" spans="4:17" x14ac:dyDescent="0.3">
      <c r="D39">
        <f t="shared" si="1"/>
        <v>9.52560820741572E-2</v>
      </c>
      <c r="E39">
        <f t="shared" si="2"/>
        <v>-0.77130920045185469</v>
      </c>
      <c r="F39">
        <f>GRAVITY/LENGTH*SIN(D39)</f>
        <v>-9.5112092894119343E-2</v>
      </c>
      <c r="G39">
        <f>I39*TIME</f>
        <v>-3.8684350138710383E-2</v>
      </c>
      <c r="H39">
        <f>J39*TIME</f>
        <v>-4.7556046447059675E-3</v>
      </c>
      <c r="I39">
        <f>E39+F39*TIME/2</f>
        <v>-0.77368700277420765</v>
      </c>
      <c r="J39">
        <f>GRAVITY/LENGTH *SIN(D39)</f>
        <v>-9.5112092894119343E-2</v>
      </c>
      <c r="L39">
        <f>LENGTH*SIN(D39)</f>
        <v>0.95112092894119349</v>
      </c>
      <c r="M39">
        <f>-LENGTH*COS(D39)</f>
        <v>-9.9546656889385314</v>
      </c>
      <c r="N39">
        <f>LENGTH+M39</f>
        <v>4.5334311061468568E-2</v>
      </c>
      <c r="O39">
        <f>ABS(MASS*GRAVITY*N39)</f>
        <v>0.45334311061468568</v>
      </c>
      <c r="P39">
        <f>MASS*E39^2*LENGTH^2/2</f>
        <v>29.745894135083965</v>
      </c>
      <c r="Q39">
        <f t="shared" si="0"/>
        <v>30.199237245698651</v>
      </c>
    </row>
    <row r="40" spans="4:17" x14ac:dyDescent="0.3">
      <c r="D40">
        <f t="shared" si="1"/>
        <v>5.6571731935446817E-2</v>
      </c>
      <c r="E40">
        <f t="shared" si="2"/>
        <v>-0.77606480509656062</v>
      </c>
      <c r="F40">
        <f>GRAVITY/LENGTH*SIN(D40)</f>
        <v>-5.6541561770898988E-2</v>
      </c>
      <c r="G40">
        <f>I40*TIME</f>
        <v>-3.8873917207041656E-2</v>
      </c>
      <c r="H40">
        <f>J40*TIME</f>
        <v>-2.8270780885449494E-3</v>
      </c>
      <c r="I40">
        <f>E40+F40*TIME/2</f>
        <v>-0.77747834414083306</v>
      </c>
      <c r="J40">
        <f>GRAVITY/LENGTH *SIN(D40)</f>
        <v>-5.6541561770898988E-2</v>
      </c>
      <c r="L40">
        <f>LENGTH*SIN(D40)</f>
        <v>0.56541561770898985</v>
      </c>
      <c r="M40">
        <f>-LENGTH*COS(D40)</f>
        <v>-9.984002462902879</v>
      </c>
      <c r="N40">
        <f>LENGTH+M40</f>
        <v>1.599753709712104E-2</v>
      </c>
      <c r="O40">
        <f>ABS(MASS*GRAVITY*N40)</f>
        <v>0.1599753709712104</v>
      </c>
      <c r="P40">
        <f>MASS*E40^2*LENGTH^2/2</f>
        <v>30.113829085478134</v>
      </c>
      <c r="Q40">
        <f t="shared" si="0"/>
        <v>30.273804456449344</v>
      </c>
    </row>
    <row r="41" spans="4:17" x14ac:dyDescent="0.3">
      <c r="D41">
        <f t="shared" si="1"/>
        <v>1.7697814728405162E-2</v>
      </c>
      <c r="E41">
        <f t="shared" si="2"/>
        <v>-0.7788918831851056</v>
      </c>
      <c r="F41">
        <f>GRAVITY/LENGTH*SIN(D41)</f>
        <v>-1.7696890879642945E-2</v>
      </c>
      <c r="G41">
        <f>I41*TIME</f>
        <v>-3.8966715272854835E-2</v>
      </c>
      <c r="H41">
        <f>J41*TIME</f>
        <v>-8.8484454398214728E-4</v>
      </c>
      <c r="I41">
        <f>E41+F41*TIME/2</f>
        <v>-0.7793343054570967</v>
      </c>
      <c r="J41">
        <f>GRAVITY/LENGTH *SIN(D41)</f>
        <v>-1.7696890879642945E-2</v>
      </c>
      <c r="L41">
        <f>LENGTH*SIN(D41)</f>
        <v>0.17696890879642946</v>
      </c>
      <c r="M41">
        <f>-LENGTH*COS(D41)</f>
        <v>-9.9984339776446696</v>
      </c>
      <c r="N41">
        <f>LENGTH+M41</f>
        <v>1.566022355330432E-3</v>
      </c>
      <c r="O41">
        <f>ABS(MASS*GRAVITY*N41)</f>
        <v>1.566022355330432E-2</v>
      </c>
      <c r="P41">
        <f>MASS*E41^2*LENGTH^2/2</f>
        <v>30.333628284582009</v>
      </c>
      <c r="Q41">
        <f t="shared" si="0"/>
        <v>30.349288508135313</v>
      </c>
    </row>
    <row r="42" spans="4:17" x14ac:dyDescent="0.3">
      <c r="D42">
        <f t="shared" si="1"/>
        <v>-2.1268900544449673E-2</v>
      </c>
      <c r="E42">
        <f t="shared" si="2"/>
        <v>-0.77977672772908779</v>
      </c>
      <c r="F42">
        <f>GRAVITY/LENGTH*SIN(D42)</f>
        <v>2.1267297025679564E-2</v>
      </c>
      <c r="G42">
        <f>I42*TIME</f>
        <v>-3.8962252265172297E-2</v>
      </c>
      <c r="H42">
        <f>J42*TIME</f>
        <v>1.0633648512839782E-3</v>
      </c>
      <c r="I42">
        <f>E42+F42*TIME/2</f>
        <v>-0.77924504530344585</v>
      </c>
      <c r="J42">
        <f>GRAVITY/LENGTH *SIN(D42)</f>
        <v>2.1267297025679564E-2</v>
      </c>
      <c r="L42">
        <f>LENGTH*SIN(D42)</f>
        <v>-0.21267297025679563</v>
      </c>
      <c r="M42">
        <f>-LENGTH*COS(D42)</f>
        <v>-9.9977382546114981</v>
      </c>
      <c r="N42">
        <f>LENGTH+M42</f>
        <v>2.261745388501879E-3</v>
      </c>
      <c r="O42">
        <f>ABS(MASS*GRAVITY*N42)</f>
        <v>2.261745388501879E-2</v>
      </c>
      <c r="P42">
        <f>MASS*E42^2*LENGTH^2/2</f>
        <v>30.402587255394199</v>
      </c>
      <c r="Q42">
        <f t="shared" si="0"/>
        <v>30.425204709279217</v>
      </c>
    </row>
    <row r="43" spans="4:17" x14ac:dyDescent="0.3">
      <c r="D43">
        <f t="shared" si="1"/>
        <v>-6.023115280962197E-2</v>
      </c>
      <c r="E43">
        <f t="shared" si="2"/>
        <v>-0.77871336287780379</v>
      </c>
      <c r="F43">
        <f>GRAVITY/LENGTH*SIN(D43)</f>
        <v>6.0194741734774973E-2</v>
      </c>
      <c r="G43">
        <f>I43*TIME</f>
        <v>-3.8860424716721721E-2</v>
      </c>
      <c r="H43">
        <f>J43*TIME</f>
        <v>3.0097370867387487E-3</v>
      </c>
      <c r="I43">
        <f>E43+F43*TIME/2</f>
        <v>-0.7772084943344344</v>
      </c>
      <c r="J43">
        <f>GRAVITY/LENGTH *SIN(D43)</f>
        <v>6.0194741734774973E-2</v>
      </c>
      <c r="L43">
        <f>LENGTH*SIN(D43)</f>
        <v>-0.6019474173477497</v>
      </c>
      <c r="M43">
        <f>-LENGTH*COS(D43)</f>
        <v>-9.9818665241901723</v>
      </c>
      <c r="N43">
        <f>LENGTH+M43</f>
        <v>1.8133475809827715E-2</v>
      </c>
      <c r="O43">
        <f>ABS(MASS*GRAVITY*N43)</f>
        <v>0.18133475809827715</v>
      </c>
      <c r="P43">
        <f>MASS*E43^2*LENGTH^2/2</f>
        <v>30.319725076222909</v>
      </c>
      <c r="Q43">
        <f t="shared" si="0"/>
        <v>30.501059834321186</v>
      </c>
    </row>
    <row r="44" spans="4:17" x14ac:dyDescent="0.3">
      <c r="D44">
        <f t="shared" si="1"/>
        <v>-9.9091577526343691E-2</v>
      </c>
      <c r="E44">
        <f t="shared" si="2"/>
        <v>-0.775703625791065</v>
      </c>
      <c r="F44">
        <f>GRAVITY/LENGTH*SIN(D44)</f>
        <v>9.8929491433195085E-2</v>
      </c>
      <c r="G44">
        <f>I44*TIME</f>
        <v>-3.8661519425261755E-2</v>
      </c>
      <c r="H44">
        <f>J44*TIME</f>
        <v>4.9464745716597544E-3</v>
      </c>
      <c r="I44">
        <f>E44+F44*TIME/2</f>
        <v>-0.77323038850523507</v>
      </c>
      <c r="J44">
        <f>GRAVITY/LENGTH *SIN(D44)</f>
        <v>9.8929491433195085E-2</v>
      </c>
      <c r="L44">
        <f>LENGTH*SIN(D44)</f>
        <v>-0.98929491433195083</v>
      </c>
      <c r="M44">
        <f>-LENGTH*COS(D44)</f>
        <v>-9.9509444563054892</v>
      </c>
      <c r="N44">
        <f>LENGTH+M44</f>
        <v>4.9055543694510817E-2</v>
      </c>
      <c r="O44">
        <f>ABS(MASS*GRAVITY*N44)</f>
        <v>0.49055543694510817</v>
      </c>
      <c r="P44">
        <f>MASS*E44^2*LENGTH^2/2</f>
        <v>30.085805753270229</v>
      </c>
      <c r="Q44">
        <f t="shared" si="0"/>
        <v>30.576361190215337</v>
      </c>
    </row>
    <row r="45" spans="4:17" x14ac:dyDescent="0.3">
      <c r="D45">
        <f t="shared" si="1"/>
        <v>-0.13775309695160545</v>
      </c>
      <c r="E45">
        <f t="shared" si="2"/>
        <v>-0.77075715121940525</v>
      </c>
      <c r="F45">
        <f>GRAVITY/LENGTH*SIN(D45)</f>
        <v>0.13731784492921437</v>
      </c>
      <c r="G45">
        <f>I45*TIME</f>
        <v>-3.8366210254808748E-2</v>
      </c>
      <c r="H45">
        <f>J45*TIME</f>
        <v>6.8658922464607183E-3</v>
      </c>
      <c r="I45">
        <f>E45+F45*TIME/2</f>
        <v>-0.76732420509617494</v>
      </c>
      <c r="J45">
        <f>GRAVITY/LENGTH *SIN(D45)</f>
        <v>0.13731784492921437</v>
      </c>
      <c r="L45">
        <f>LENGTH*SIN(D45)</f>
        <v>-1.3731784492921437</v>
      </c>
      <c r="M45">
        <f>-LENGTH*COS(D45)</f>
        <v>-9.9052703621051972</v>
      </c>
      <c r="N45">
        <f>LENGTH+M45</f>
        <v>9.4729637894802821E-2</v>
      </c>
      <c r="O45">
        <f>ABS(MASS*GRAVITY*N45)</f>
        <v>0.94729637894802821</v>
      </c>
      <c r="P45">
        <f>MASS*E45^2*LENGTH^2/2</f>
        <v>29.703329307792657</v>
      </c>
      <c r="Q45">
        <f t="shared" si="0"/>
        <v>30.650625686740685</v>
      </c>
    </row>
    <row r="46" spans="4:17" x14ac:dyDescent="0.3">
      <c r="D46">
        <f t="shared" si="1"/>
        <v>-0.17611930720641419</v>
      </c>
      <c r="E46">
        <f t="shared" si="2"/>
        <v>-0.76389125897294452</v>
      </c>
      <c r="F46">
        <f>GRAVITY/LENGTH*SIN(D46)</f>
        <v>0.17521023980923009</v>
      </c>
      <c r="G46">
        <f>I46*TIME</f>
        <v>-3.7975550148885692E-2</v>
      </c>
      <c r="H46">
        <f>J46*TIME</f>
        <v>8.7605119904615048E-3</v>
      </c>
      <c r="I46">
        <f>E46+F46*TIME/2</f>
        <v>-0.75951100297771379</v>
      </c>
      <c r="J46">
        <f>GRAVITY/LENGTH *SIN(D46)</f>
        <v>0.17521023980923009</v>
      </c>
      <c r="L46">
        <f>LENGTH*SIN(D46)</f>
        <v>-1.7521023980923009</v>
      </c>
      <c r="M46">
        <f>-LENGTH*COS(D46)</f>
        <v>-9.8453104159594282</v>
      </c>
      <c r="N46">
        <f>LENGTH+M46</f>
        <v>0.15468958404057176</v>
      </c>
      <c r="O46">
        <f>ABS(MASS*GRAVITY*N46)</f>
        <v>1.5468958404057176</v>
      </c>
      <c r="P46">
        <f>MASS*E46^2*LENGTH^2/2</f>
        <v>29.176492776763506</v>
      </c>
      <c r="Q46">
        <f t="shared" si="0"/>
        <v>30.723388617169224</v>
      </c>
    </row>
    <row r="47" spans="4:17" x14ac:dyDescent="0.3">
      <c r="D47">
        <f t="shared" si="1"/>
        <v>-0.21409485735529987</v>
      </c>
      <c r="E47">
        <f t="shared" si="2"/>
        <v>-0.75513074698248306</v>
      </c>
      <c r="F47">
        <f>GRAVITY/LENGTH*SIN(D47)</f>
        <v>0.21246303802829269</v>
      </c>
      <c r="G47">
        <f>I47*TIME</f>
        <v>-3.7490958551588793E-2</v>
      </c>
      <c r="H47">
        <f>J47*TIME</f>
        <v>1.0623151901414635E-2</v>
      </c>
      <c r="I47">
        <f>E47+F47*TIME/2</f>
        <v>-0.74981917103177576</v>
      </c>
      <c r="J47">
        <f>GRAVITY/LENGTH *SIN(D47)</f>
        <v>0.21246303802829269</v>
      </c>
      <c r="L47">
        <f>LENGTH*SIN(D47)</f>
        <v>-2.1246303802829267</v>
      </c>
      <c r="M47">
        <f>-LENGTH*COS(D47)</f>
        <v>-9.7716910382583642</v>
      </c>
      <c r="N47">
        <f>LENGTH+M47</f>
        <v>0.22830896174163584</v>
      </c>
      <c r="O47">
        <f>ABS(MASS*GRAVITY*N47)</f>
        <v>2.2830896174163584</v>
      </c>
      <c r="P47">
        <f>MASS*E47^2*LENGTH^2/2</f>
        <v>28.511122251916142</v>
      </c>
      <c r="Q47">
        <f t="shared" si="0"/>
        <v>30.7942118693325</v>
      </c>
    </row>
    <row r="48" spans="4:17" x14ac:dyDescent="0.3">
      <c r="D48">
        <f t="shared" si="1"/>
        <v>-0.25158581590688867</v>
      </c>
      <c r="E48">
        <f t="shared" si="2"/>
        <v>-0.74450759508106845</v>
      </c>
      <c r="F48">
        <f>GRAVITY/LENGTH*SIN(D48)</f>
        <v>0.2489401642540765</v>
      </c>
      <c r="G48">
        <f>I48*TIME</f>
        <v>-3.6914204548735834E-2</v>
      </c>
      <c r="H48">
        <f>J48*TIME</f>
        <v>1.2447008212703826E-2</v>
      </c>
      <c r="I48">
        <f>E48+F48*TIME/2</f>
        <v>-0.73828409097471659</v>
      </c>
      <c r="J48">
        <f>GRAVITY/LENGTH *SIN(D48)</f>
        <v>0.2489401642540765</v>
      </c>
      <c r="L48">
        <f>LENGTH*SIN(D48)</f>
        <v>-2.489401642540765</v>
      </c>
      <c r="M48">
        <f>-LENGTH*COS(D48)</f>
        <v>-9.6851886642499299</v>
      </c>
      <c r="N48">
        <f>LENGTH+M48</f>
        <v>0.31481133575007014</v>
      </c>
      <c r="O48">
        <f>ABS(MASS*GRAVITY*N48)</f>
        <v>3.1481133575007014</v>
      </c>
      <c r="P48">
        <f>MASS*E48^2*LENGTH^2/2</f>
        <v>27.71457795666981</v>
      </c>
      <c r="Q48">
        <f t="shared" si="0"/>
        <v>30.862691314170512</v>
      </c>
    </row>
    <row r="49" spans="4:17" x14ac:dyDescent="0.3">
      <c r="D49">
        <f t="shared" si="1"/>
        <v>-0.28850002045562451</v>
      </c>
      <c r="E49">
        <f t="shared" si="2"/>
        <v>-0.73206058686836462</v>
      </c>
      <c r="F49">
        <f>GRAVITY/LENGTH*SIN(D49)</f>
        <v>0.28451455774461448</v>
      </c>
      <c r="G49">
        <f>I49*TIME</f>
        <v>-3.6247386146237466E-2</v>
      </c>
      <c r="H49">
        <f>J49*TIME</f>
        <v>1.4225727887230725E-2</v>
      </c>
      <c r="I49">
        <f>E49+F49*TIME/2</f>
        <v>-0.72494772292474929</v>
      </c>
      <c r="J49">
        <f>GRAVITY/LENGTH *SIN(D49)</f>
        <v>0.28451455774461448</v>
      </c>
      <c r="L49">
        <f>LENGTH*SIN(D49)</f>
        <v>-2.8451455774461447</v>
      </c>
      <c r="M49">
        <f>-LENGTH*COS(D49)</f>
        <v>-9.5867171984542576</v>
      </c>
      <c r="N49">
        <f>LENGTH+M49</f>
        <v>0.41328280154574237</v>
      </c>
      <c r="O49">
        <f>ABS(MASS*GRAVITY*N49)</f>
        <v>4.1328280154574237</v>
      </c>
      <c r="P49">
        <f>MASS*E49^2*LENGTH^2/2</f>
        <v>26.795635142302721</v>
      </c>
      <c r="Q49">
        <f t="shared" si="0"/>
        <v>30.928463157760145</v>
      </c>
    </row>
    <row r="50" spans="4:17" x14ac:dyDescent="0.3">
      <c r="D50">
        <f t="shared" si="1"/>
        <v>-0.32474740660186197</v>
      </c>
      <c r="E50">
        <f t="shared" si="2"/>
        <v>-0.71783485898113386</v>
      </c>
      <c r="F50">
        <f>GRAVITY/LENGTH*SIN(D50)</f>
        <v>0.31906940535581629</v>
      </c>
      <c r="G50">
        <f>I50*TIME</f>
        <v>-3.5492906192361923E-2</v>
      </c>
      <c r="H50">
        <f>J50*TIME</f>
        <v>1.5953470267790815E-2</v>
      </c>
      <c r="I50">
        <f>E50+F50*TIME/2</f>
        <v>-0.70985812384723845</v>
      </c>
      <c r="J50">
        <f>GRAVITY/LENGTH *SIN(D50)</f>
        <v>0.31906940535581629</v>
      </c>
      <c r="L50">
        <f>LENGTH*SIN(D50)</f>
        <v>-3.1906940535581629</v>
      </c>
      <c r="M50">
        <f>-LENGTH*COS(D50)</f>
        <v>-9.4773135147355223</v>
      </c>
      <c r="N50">
        <f>LENGTH+M50</f>
        <v>0.5226864852644777</v>
      </c>
      <c r="O50">
        <f>ABS(MASS*GRAVITY*N50)</f>
        <v>5.226864852644777</v>
      </c>
      <c r="P50">
        <f>MASS*E50^2*LENGTH^2/2</f>
        <v>25.764344238423213</v>
      </c>
      <c r="Q50">
        <f t="shared" si="0"/>
        <v>30.99120909106799</v>
      </c>
    </row>
    <row r="51" spans="4:17" x14ac:dyDescent="0.3">
      <c r="D51">
        <f t="shared" si="1"/>
        <v>-0.36024031279422386</v>
      </c>
      <c r="E51">
        <f t="shared" si="2"/>
        <v>-0.70188138871334305</v>
      </c>
      <c r="F51">
        <f>GRAVITY/LENGTH*SIN(D51)</f>
        <v>0.35249913108176795</v>
      </c>
      <c r="G51">
        <f>I51*TIME</f>
        <v>-3.4653445521814943E-2</v>
      </c>
      <c r="H51">
        <f>J51*TIME</f>
        <v>1.7624956554088397E-2</v>
      </c>
      <c r="I51">
        <f>E51+F51*TIME/2</f>
        <v>-0.69306891043629881</v>
      </c>
      <c r="J51">
        <f>GRAVITY/LENGTH *SIN(D51)</f>
        <v>0.35249913108176795</v>
      </c>
      <c r="L51">
        <f>LENGTH*SIN(D51)</f>
        <v>-3.5249913108176796</v>
      </c>
      <c r="M51">
        <f>-LENGTH*COS(D51)</f>
        <v>-9.3581214064928577</v>
      </c>
      <c r="N51">
        <f>LENGTH+M51</f>
        <v>0.64187859350714227</v>
      </c>
      <c r="O51">
        <f>ABS(MASS*GRAVITY*N51)</f>
        <v>6.4187859350714227</v>
      </c>
      <c r="P51">
        <f>MASS*E51^2*LENGTH^2/2</f>
        <v>24.631874191108551</v>
      </c>
      <c r="Q51">
        <f t="shared" si="0"/>
        <v>31.050660126179974</v>
      </c>
    </row>
    <row r="52" spans="4:17" x14ac:dyDescent="0.3">
      <c r="D52">
        <f t="shared" si="1"/>
        <v>-0.39489375831603879</v>
      </c>
      <c r="E52">
        <f t="shared" si="2"/>
        <v>-0.68425643215925469</v>
      </c>
      <c r="F52">
        <f>GRAVITY/LENGTH*SIN(D52)</f>
        <v>0.38471012592741932</v>
      </c>
      <c r="G52">
        <f>I52*TIME</f>
        <v>-3.3731933950553461E-2</v>
      </c>
      <c r="H52">
        <f>J52*TIME</f>
        <v>1.9235506296370969E-2</v>
      </c>
      <c r="I52">
        <f>E52+F52*TIME/2</f>
        <v>-0.67463867901106922</v>
      </c>
      <c r="J52">
        <f>GRAVITY/LENGTH *SIN(D52)</f>
        <v>0.38471012592741932</v>
      </c>
      <c r="L52">
        <f>LENGTH*SIN(D52)</f>
        <v>-3.8471012592741931</v>
      </c>
      <c r="M52">
        <f>-LENGTH*COS(D52)</f>
        <v>-9.2303744182395402</v>
      </c>
      <c r="N52">
        <f>LENGTH+M52</f>
        <v>0.76962558176045981</v>
      </c>
      <c r="O52">
        <f>ABS(MASS*GRAVITY*N52)</f>
        <v>7.6962558176045981</v>
      </c>
      <c r="P52">
        <f>MASS*E52^2*LENGTH^2/2</f>
        <v>23.410343247565635</v>
      </c>
      <c r="Q52">
        <f t="shared" si="0"/>
        <v>31.106599065170233</v>
      </c>
    </row>
    <row r="53" spans="4:17" x14ac:dyDescent="0.3">
      <c r="D53">
        <f t="shared" si="1"/>
        <v>-0.42862569226659225</v>
      </c>
      <c r="E53">
        <f t="shared" si="2"/>
        <v>-0.66502092586288375</v>
      </c>
      <c r="F53">
        <f>GRAVITY/LENGTH*SIN(D53)</f>
        <v>0.41562121048684825</v>
      </c>
      <c r="G53">
        <f>I53*TIME</f>
        <v>-3.2731519780035627E-2</v>
      </c>
      <c r="H53">
        <f>J53*TIME</f>
        <v>2.0781060524342414E-2</v>
      </c>
      <c r="I53">
        <f>E53+F53*TIME/2</f>
        <v>-0.65463039560071257</v>
      </c>
      <c r="J53">
        <f>GRAVITY/LENGTH *SIN(D53)</f>
        <v>0.41562121048684825</v>
      </c>
      <c r="L53">
        <f>LENGTH*SIN(D53)</f>
        <v>-4.1562121048684828</v>
      </c>
      <c r="M53">
        <f>-LENGTH*COS(D53)</f>
        <v>-9.095377998705974</v>
      </c>
      <c r="N53">
        <f>LENGTH+M53</f>
        <v>0.90462200129402603</v>
      </c>
      <c r="O53">
        <f>ABS(MASS*GRAVITY*N53)</f>
        <v>9.0462200129402603</v>
      </c>
      <c r="P53">
        <f>MASS*E53^2*LENGTH^2/2</f>
        <v>22.112641591776356</v>
      </c>
      <c r="Q53">
        <f t="shared" si="0"/>
        <v>31.158861604716616</v>
      </c>
    </row>
    <row r="54" spans="4:17" x14ac:dyDescent="0.3">
      <c r="D54">
        <f t="shared" si="1"/>
        <v>-0.46135721204662788</v>
      </c>
      <c r="E54">
        <f t="shared" si="2"/>
        <v>-0.64423986533854138</v>
      </c>
      <c r="F54">
        <f>GRAVITY/LENGTH*SIN(D54)</f>
        <v>0.4451638309546237</v>
      </c>
      <c r="G54">
        <f>I54*TIME</f>
        <v>-3.165553847823379E-2</v>
      </c>
      <c r="H54">
        <f>J54*TIME</f>
        <v>2.2258191547731187E-2</v>
      </c>
      <c r="I54">
        <f>E54+F54*TIME/2</f>
        <v>-0.63311076956467582</v>
      </c>
      <c r="J54">
        <f>GRAVITY/LENGTH *SIN(D54)</f>
        <v>0.4451638309546237</v>
      </c>
      <c r="L54">
        <f>LENGTH*SIN(D54)</f>
        <v>-4.4516383095462366</v>
      </c>
      <c r="M54">
        <f>-LENGTH*COS(D54)</f>
        <v>-8.9544914071643582</v>
      </c>
      <c r="N54">
        <f>LENGTH+M54</f>
        <v>1.0455085928356418</v>
      </c>
      <c r="O54">
        <f>ABS(MASS*GRAVITY*N54)</f>
        <v>10.455085928356418</v>
      </c>
      <c r="P54">
        <f>MASS*E54^2*LENGTH^2/2</f>
        <v>20.752250204571094</v>
      </c>
      <c r="Q54">
        <f t="shared" si="0"/>
        <v>31.207336132927512</v>
      </c>
    </row>
    <row r="55" spans="4:17" x14ac:dyDescent="0.3">
      <c r="D55">
        <f t="shared" si="1"/>
        <v>-0.49301275052486165</v>
      </c>
      <c r="E55">
        <f t="shared" si="2"/>
        <v>-0.62198167379081015</v>
      </c>
      <c r="F55">
        <f>GRAVITY/LENGTH*SIN(D55)</f>
        <v>0.47328199707738222</v>
      </c>
      <c r="G55">
        <f>I55*TIME</f>
        <v>-3.0507481193193783E-2</v>
      </c>
      <c r="H55">
        <f>J55*TIME</f>
        <v>2.3664099853869112E-2</v>
      </c>
      <c r="I55">
        <f>E55+F55*TIME/2</f>
        <v>-0.61014962386387561</v>
      </c>
      <c r="J55">
        <f>GRAVITY/LENGTH *SIN(D55)</f>
        <v>0.47328199707738222</v>
      </c>
      <c r="L55">
        <f>LENGTH*SIN(D55)</f>
        <v>-4.7328199707738223</v>
      </c>
      <c r="M55">
        <f>-LENGTH*COS(D55)</f>
        <v>-8.8091097804627498</v>
      </c>
      <c r="N55">
        <f>LENGTH+M55</f>
        <v>1.1908902195372502</v>
      </c>
      <c r="O55">
        <f>ABS(MASS*GRAVITY*N55)</f>
        <v>11.908902195372502</v>
      </c>
      <c r="P55">
        <f>MASS*E55^2*LENGTH^2/2</f>
        <v>19.343060126580887</v>
      </c>
      <c r="Q55">
        <f t="shared" si="0"/>
        <v>31.251962321953389</v>
      </c>
    </row>
    <row r="56" spans="4:17" x14ac:dyDescent="0.3">
      <c r="D56">
        <f t="shared" si="1"/>
        <v>-0.5235202317180554</v>
      </c>
      <c r="E56">
        <f t="shared" si="2"/>
        <v>-0.59831757393694107</v>
      </c>
      <c r="F56">
        <f>GRAVITY/LENGTH*SIN(D56)</f>
        <v>0.49993197746218199</v>
      </c>
      <c r="G56">
        <f>I56*TIME</f>
        <v>-2.9290963725019326E-2</v>
      </c>
      <c r="H56">
        <f>J56*TIME</f>
        <v>2.4996598873109101E-2</v>
      </c>
      <c r="I56">
        <f>E56+F56*TIME/2</f>
        <v>-0.58581927450038651</v>
      </c>
      <c r="J56">
        <f>GRAVITY/LENGTH *SIN(D56)</f>
        <v>0.49993197746218199</v>
      </c>
      <c r="L56">
        <f>LENGTH*SIN(D56)</f>
        <v>-4.9993197746218199</v>
      </c>
      <c r="M56">
        <f>-LENGTH*COS(D56)</f>
        <v>-8.6606467305320365</v>
      </c>
      <c r="N56">
        <f>LENGTH+M56</f>
        <v>1.3393532694679635</v>
      </c>
      <c r="O56">
        <f>ABS(MASS*GRAVITY*N56)</f>
        <v>13.393532694679635</v>
      </c>
      <c r="P56">
        <f>MASS*E56^2*LENGTH^2/2</f>
        <v>17.899195964089348</v>
      </c>
      <c r="Q56">
        <f t="shared" si="0"/>
        <v>31.292728658768983</v>
      </c>
    </row>
    <row r="57" spans="4:17" x14ac:dyDescent="0.3">
      <c r="D57">
        <f t="shared" si="1"/>
        <v>-0.55281119544307478</v>
      </c>
      <c r="E57">
        <f t="shared" si="2"/>
        <v>-0.57332097506383195</v>
      </c>
      <c r="F57">
        <f>GRAVITY/LENGTH*SIN(D57)</f>
        <v>0.52508177347538088</v>
      </c>
      <c r="G57">
        <f>I57*TIME</f>
        <v>-2.8009696536347373E-2</v>
      </c>
      <c r="H57">
        <f>J57*TIME</f>
        <v>2.6254088673769046E-2</v>
      </c>
      <c r="I57">
        <f>E57+F57*TIME/2</f>
        <v>-0.56019393072694745</v>
      </c>
      <c r="J57">
        <f>GRAVITY/LENGTH *SIN(D57)</f>
        <v>0.52508177347538088</v>
      </c>
      <c r="L57">
        <f>LENGTH*SIN(D57)</f>
        <v>-5.2508177347538085</v>
      </c>
      <c r="M57">
        <f>-LENGTH*COS(D57)</f>
        <v>-8.5105177936712444</v>
      </c>
      <c r="N57">
        <f>LENGTH+M57</f>
        <v>1.4894822063287556</v>
      </c>
      <c r="O57">
        <f>ABS(MASS*GRAVITY*N57)</f>
        <v>14.894822063287556</v>
      </c>
      <c r="P57">
        <f>MASS*E57^2*LENGTH^2/2</f>
        <v>16.434847022407151</v>
      </c>
      <c r="Q57">
        <f t="shared" si="0"/>
        <v>31.329669085694707</v>
      </c>
    </row>
    <row r="58" spans="4:17" x14ac:dyDescent="0.3">
      <c r="D58">
        <f t="shared" si="1"/>
        <v>-0.5808208919794221</v>
      </c>
      <c r="E58">
        <f t="shared" si="2"/>
        <v>-0.54706688639006296</v>
      </c>
      <c r="F58">
        <f>GRAVITY/LENGTH*SIN(D58)</f>
        <v>0.54871039754846496</v>
      </c>
      <c r="G58">
        <f>I58*TIME</f>
        <v>-2.6667456322567569E-2</v>
      </c>
      <c r="H58">
        <f>J58*TIME</f>
        <v>2.7435519877423251E-2</v>
      </c>
      <c r="I58">
        <f>E58+F58*TIME/2</f>
        <v>-0.53334912645135135</v>
      </c>
      <c r="J58">
        <f>GRAVITY/LENGTH *SIN(D58)</f>
        <v>0.54871039754846496</v>
      </c>
      <c r="L58">
        <f>LENGTH*SIN(D58)</f>
        <v>-5.4871039754846498</v>
      </c>
      <c r="M58">
        <f>-LENGTH*COS(D58)</f>
        <v>-8.3601249968060021</v>
      </c>
      <c r="N58">
        <f>LENGTH+M58</f>
        <v>1.6398750031939979</v>
      </c>
      <c r="O58">
        <f>ABS(MASS*GRAVITY*N58)</f>
        <v>16.398750031939979</v>
      </c>
      <c r="P58">
        <f>MASS*E58^2*LENGTH^2/2</f>
        <v>14.964108909225903</v>
      </c>
      <c r="Q58">
        <f t="shared" si="0"/>
        <v>31.362858941165882</v>
      </c>
    </row>
    <row r="59" spans="4:17" x14ac:dyDescent="0.3">
      <c r="D59">
        <f t="shared" si="1"/>
        <v>-0.60748834830198972</v>
      </c>
      <c r="E59">
        <f t="shared" si="2"/>
        <v>-0.51963136651263975</v>
      </c>
      <c r="F59">
        <f>GRAVITY/LENGTH*SIN(D59)</f>
        <v>0.57080698499322591</v>
      </c>
      <c r="G59">
        <f>I59*TIME</f>
        <v>-2.5268059594390459E-2</v>
      </c>
      <c r="H59">
        <f>J59*TIME</f>
        <v>2.8540349249661298E-2</v>
      </c>
      <c r="I59">
        <f>E59+F59*TIME/2</f>
        <v>-0.50536119188780915</v>
      </c>
      <c r="J59">
        <f>GRAVITY/LENGTH *SIN(D59)</f>
        <v>0.57080698499322591</v>
      </c>
      <c r="L59">
        <f>LENGTH*SIN(D59)</f>
        <v>-5.7080698499322589</v>
      </c>
      <c r="M59">
        <f>-LENGTH*COS(D59)</f>
        <v>-8.2108427453151442</v>
      </c>
      <c r="N59">
        <f>LENGTH+M59</f>
        <v>1.7891572546848558</v>
      </c>
      <c r="O59">
        <f>ABS(MASS*GRAVITY*N59)</f>
        <v>17.891572546848558</v>
      </c>
      <c r="P59">
        <f>MASS*E59^2*LENGTH^2/2</f>
        <v>13.500837853189667</v>
      </c>
      <c r="Q59">
        <f t="shared" si="0"/>
        <v>31.392410400038223</v>
      </c>
    </row>
    <row r="60" spans="4:17" x14ac:dyDescent="0.3">
      <c r="D60">
        <f t="shared" si="1"/>
        <v>-0.63275640789638021</v>
      </c>
      <c r="E60">
        <f t="shared" si="2"/>
        <v>-0.49109101726297844</v>
      </c>
      <c r="F60">
        <f>GRAVITY/LENGTH*SIN(D60)</f>
        <v>0.59136977043027394</v>
      </c>
      <c r="G60">
        <f>I60*TIME</f>
        <v>-2.3815338650111081E-2</v>
      </c>
      <c r="H60">
        <f>J60*TIME</f>
        <v>2.9568488521513697E-2</v>
      </c>
      <c r="I60">
        <f>E60+F60*TIME/2</f>
        <v>-0.47630677300222157</v>
      </c>
      <c r="J60">
        <f>GRAVITY/LENGTH *SIN(D60)</f>
        <v>0.59136977043027394</v>
      </c>
      <c r="L60">
        <f>LENGTH*SIN(D60)</f>
        <v>-5.9136977043027397</v>
      </c>
      <c r="M60">
        <f>-LENGTH*COS(D60)</f>
        <v>-8.0640051749812578</v>
      </c>
      <c r="N60">
        <f>LENGTH+M60</f>
        <v>1.9359948250187422</v>
      </c>
      <c r="O60">
        <f>ABS(MASS*GRAVITY*N60)</f>
        <v>19.359948250187422</v>
      </c>
      <c r="P60">
        <f>MASS*E60^2*LENGTH^2/2</f>
        <v>12.058519361819348</v>
      </c>
      <c r="Q60">
        <f t="shared" si="0"/>
        <v>31.418467612006772</v>
      </c>
    </row>
    <row r="61" spans="4:17" x14ac:dyDescent="0.3">
      <c r="D61">
        <f t="shared" si="1"/>
        <v>-0.65657174654649131</v>
      </c>
      <c r="E61">
        <f t="shared" si="2"/>
        <v>-0.46152252874146471</v>
      </c>
      <c r="F61">
        <f>GRAVITY/LENGTH*SIN(D61)</f>
        <v>0.61040496072895423</v>
      </c>
      <c r="G61">
        <f>I61*TIME</f>
        <v>-2.2313120236162044E-2</v>
      </c>
      <c r="H61">
        <f>J61*TIME</f>
        <v>3.0520248036447713E-2</v>
      </c>
      <c r="I61">
        <f>E61+F61*TIME/2</f>
        <v>-0.44626240472324086</v>
      </c>
      <c r="J61">
        <f>GRAVITY/LENGTH *SIN(D61)</f>
        <v>0.61040496072895423</v>
      </c>
      <c r="L61">
        <f>LENGTH*SIN(D61)</f>
        <v>-6.104049607289542</v>
      </c>
      <c r="M61">
        <f>-LENGTH*COS(D61)</f>
        <v>-7.9208950499137654</v>
      </c>
      <c r="N61">
        <f>LENGTH+M61</f>
        <v>2.0791049500862346</v>
      </c>
      <c r="O61">
        <f>ABS(MASS*GRAVITY*N61)</f>
        <v>20.791049500862346</v>
      </c>
      <c r="P61">
        <f>MASS*E61^2*LENGTH^2/2</f>
        <v>10.650152226795806</v>
      </c>
      <c r="Q61">
        <f t="shared" si="0"/>
        <v>31.441201727658154</v>
      </c>
    </row>
    <row r="62" spans="4:17" x14ac:dyDescent="0.3">
      <c r="D62">
        <f t="shared" si="1"/>
        <v>-0.67888486678265336</v>
      </c>
      <c r="E62">
        <f t="shared" si="2"/>
        <v>-0.431002280705017</v>
      </c>
      <c r="F62">
        <f>GRAVITY/LENGTH*SIN(D62)</f>
        <v>0.62792553607162793</v>
      </c>
      <c r="G62">
        <f>I62*TIME</f>
        <v>-2.0765207115161319E-2</v>
      </c>
      <c r="H62">
        <f>J62*TIME</f>
        <v>3.1396276803581397E-2</v>
      </c>
      <c r="I62">
        <f>E62+F62*TIME/2</f>
        <v>-0.41530414230322632</v>
      </c>
      <c r="J62">
        <f>GRAVITY/LENGTH *SIN(D62)</f>
        <v>0.62792553607162793</v>
      </c>
      <c r="L62">
        <f>LENGTH*SIN(D62)</f>
        <v>-6.2792553607162791</v>
      </c>
      <c r="M62">
        <f>-LENGTH*COS(D62)</f>
        <v>-7.7827342312914594</v>
      </c>
      <c r="N62">
        <f>LENGTH+M62</f>
        <v>2.2172657687085406</v>
      </c>
      <c r="O62">
        <f>ABS(MASS*GRAVITY*N62)</f>
        <v>22.172657687085405</v>
      </c>
      <c r="P62">
        <f>MASS*E62^2*LENGTH^2/2</f>
        <v>9.2881482986463126</v>
      </c>
      <c r="Q62">
        <f t="shared" si="0"/>
        <v>31.460805985731717</v>
      </c>
    </row>
    <row r="63" spans="4:17" x14ac:dyDescent="0.3">
      <c r="D63">
        <f t="shared" si="1"/>
        <v>-0.69965007389781464</v>
      </c>
      <c r="E63">
        <f t="shared" si="2"/>
        <v>-0.39960600390143564</v>
      </c>
      <c r="F63">
        <f>GRAVITY/LENGTH*SIN(D63)</f>
        <v>0.64395000955609716</v>
      </c>
      <c r="G63">
        <f>I63*TIME</f>
        <v>-1.9175362683126661E-2</v>
      </c>
      <c r="H63">
        <f>J63*TIME</f>
        <v>3.2197500477804862E-2</v>
      </c>
      <c r="I63">
        <f>E63+F63*TIME/2</f>
        <v>-0.38350725366253319</v>
      </c>
      <c r="J63">
        <f>GRAVITY/LENGTH *SIN(D63)</f>
        <v>0.64395000955609716</v>
      </c>
      <c r="L63">
        <f>LENGTH*SIN(D63)</f>
        <v>-6.4395000955609714</v>
      </c>
      <c r="M63">
        <f>-LENGTH*COS(D63)</f>
        <v>-7.650675690373383</v>
      </c>
      <c r="N63">
        <f>LENGTH+M63</f>
        <v>2.349324309626617</v>
      </c>
      <c r="O63">
        <f>ABS(MASS*GRAVITY*N63)</f>
        <v>23.49324309626617</v>
      </c>
      <c r="P63">
        <f>MASS*E63^2*LENGTH^2/2</f>
        <v>7.9842479177037102</v>
      </c>
      <c r="Q63">
        <f t="shared" si="0"/>
        <v>31.477491013969882</v>
      </c>
    </row>
    <row r="64" spans="4:17" x14ac:dyDescent="0.3">
      <c r="D64">
        <f t="shared" si="1"/>
        <v>-0.71882543658094133</v>
      </c>
      <c r="E64">
        <f t="shared" si="2"/>
        <v>-0.36740850342363079</v>
      </c>
      <c r="F64">
        <f>GRAVITY/LENGTH*SIN(D64)</f>
        <v>0.65850117382358753</v>
      </c>
      <c r="G64">
        <f>I64*TIME</f>
        <v>-1.7547298703902058E-2</v>
      </c>
      <c r="H64">
        <f>J64*TIME</f>
        <v>3.2925058691179378E-2</v>
      </c>
      <c r="I64">
        <f>E64+F64*TIME/2</f>
        <v>-0.35094597407804112</v>
      </c>
      <c r="J64">
        <f>GRAVITY/LENGTH *SIN(D64)</f>
        <v>0.65850117382358753</v>
      </c>
      <c r="L64">
        <f>LENGTH*SIN(D64)</f>
        <v>-6.5850117382358757</v>
      </c>
      <c r="M64">
        <f>-LENGTH*COS(D64)</f>
        <v>-7.5257969948235885</v>
      </c>
      <c r="N64">
        <f>LENGTH+M64</f>
        <v>2.4742030051764115</v>
      </c>
      <c r="O64">
        <f>ABS(MASS*GRAVITY*N64)</f>
        <v>24.742030051764115</v>
      </c>
      <c r="P64">
        <f>MASS*E64^2*LENGTH^2/2</f>
        <v>6.749450419399607</v>
      </c>
      <c r="Q64">
        <f t="shared" si="0"/>
        <v>31.491480471163722</v>
      </c>
    </row>
    <row r="65" spans="4:17" x14ac:dyDescent="0.3">
      <c r="D65">
        <f t="shared" si="1"/>
        <v>-0.73637273528484337</v>
      </c>
      <c r="E65">
        <f t="shared" si="2"/>
        <v>-0.3344834447324514</v>
      </c>
      <c r="F65">
        <f>GRAVITY/LENGTH*SIN(D65)</f>
        <v>0.67160486074081116</v>
      </c>
      <c r="G65">
        <f>I65*TIME</f>
        <v>-1.5884666160696555E-2</v>
      </c>
      <c r="H65">
        <f>J65*TIME</f>
        <v>3.3580243037040561E-2</v>
      </c>
      <c r="I65">
        <f>E65+F65*TIME/2</f>
        <v>-0.31769332321393112</v>
      </c>
      <c r="J65">
        <f>GRAVITY/LENGTH *SIN(D65)</f>
        <v>0.67160486074081116</v>
      </c>
      <c r="L65">
        <f>LENGTH*SIN(D65)</f>
        <v>-6.716048607408112</v>
      </c>
      <c r="M65">
        <f>-LENGTH*COS(D65)</f>
        <v>-7.4090951608770395</v>
      </c>
      <c r="N65">
        <f>LENGTH+M65</f>
        <v>2.5909048391229605</v>
      </c>
      <c r="O65">
        <f>ABS(MASS*GRAVITY*N65)</f>
        <v>25.909048391229604</v>
      </c>
      <c r="P65">
        <f>MASS*E65^2*LENGTH^2/2</f>
        <v>5.5939587400043438</v>
      </c>
      <c r="Q65">
        <f t="shared" si="0"/>
        <v>31.503007131233947</v>
      </c>
    </row>
    <row r="66" spans="4:17" x14ac:dyDescent="0.3">
      <c r="D66">
        <f t="shared" si="1"/>
        <v>-0.75225740144553987</v>
      </c>
      <c r="E66">
        <f t="shared" si="2"/>
        <v>-0.30090320169541085</v>
      </c>
      <c r="F66">
        <f>GRAVITY/LENGTH*SIN(D66)</f>
        <v>0.68328873736325013</v>
      </c>
      <c r="G66">
        <f>I66*TIME</f>
        <v>-1.4191049163066481E-2</v>
      </c>
      <c r="H66">
        <f>J66*TIME</f>
        <v>3.4164436868162507E-2</v>
      </c>
      <c r="I66">
        <f>E66+F66*TIME/2</f>
        <v>-0.2838209832613296</v>
      </c>
      <c r="J66">
        <f>GRAVITY/LENGTH *SIN(D66)</f>
        <v>0.68328873736325013</v>
      </c>
      <c r="L66">
        <f>LENGTH*SIN(D66)</f>
        <v>-6.8328873736325013</v>
      </c>
      <c r="M66">
        <f>-LENGTH*COS(D66)</f>
        <v>-7.3014827356677037</v>
      </c>
      <c r="N66">
        <f>LENGTH+M66</f>
        <v>2.6985172643322963</v>
      </c>
      <c r="O66">
        <f>ABS(MASS*GRAVITY*N66)</f>
        <v>26.985172643322962</v>
      </c>
      <c r="P66">
        <f>MASS*E66^2*LENGTH^2/2</f>
        <v>4.5271368395274552</v>
      </c>
      <c r="Q66">
        <f t="shared" si="0"/>
        <v>31.512309482850416</v>
      </c>
    </row>
    <row r="67" spans="4:17" x14ac:dyDescent="0.3">
      <c r="D67">
        <f t="shared" si="1"/>
        <v>-0.76644845060860634</v>
      </c>
      <c r="E67">
        <f t="shared" si="2"/>
        <v>-0.26673876482724834</v>
      </c>
      <c r="F67">
        <f>GRAVITY/LENGTH*SIN(D67)</f>
        <v>0.69358115843834633</v>
      </c>
      <c r="G67">
        <f>I67*TIME</f>
        <v>-1.2469961793314485E-2</v>
      </c>
      <c r="H67">
        <f>J67*TIME</f>
        <v>3.467905792191732E-2</v>
      </c>
      <c r="I67">
        <f>E67+F67*TIME/2</f>
        <v>-0.24939923586628968</v>
      </c>
      <c r="J67">
        <f>GRAVITY/LENGTH *SIN(D67)</f>
        <v>0.69358115843834633</v>
      </c>
      <c r="L67">
        <f>LENGTH*SIN(D67)</f>
        <v>-6.9358115843834636</v>
      </c>
      <c r="M67">
        <f>-LENGTH*COS(D67)</f>
        <v>-7.2037849541704224</v>
      </c>
      <c r="N67">
        <f>LENGTH+M67</f>
        <v>2.7962150458295776</v>
      </c>
      <c r="O67">
        <f>ABS(MASS*GRAVITY*N67)</f>
        <v>27.962150458295774</v>
      </c>
      <c r="P67">
        <f>MASS*E67^2*LENGTH^2/2</f>
        <v>3.5574784330783054</v>
      </c>
      <c r="Q67">
        <f t="shared" si="0"/>
        <v>31.519628891374079</v>
      </c>
    </row>
    <row r="68" spans="4:17" x14ac:dyDescent="0.3">
      <c r="D68">
        <f t="shared" si="1"/>
        <v>-0.77891841240192083</v>
      </c>
      <c r="E68">
        <f t="shared" si="2"/>
        <v>-0.23205970690533101</v>
      </c>
      <c r="F68">
        <f>GRAVITY/LENGTH*SIN(D68)</f>
        <v>0.70251009272505593</v>
      </c>
      <c r="G68">
        <f>I68*TIME</f>
        <v>-1.0724847729360231E-2</v>
      </c>
      <c r="H68">
        <f>J68*TIME</f>
        <v>3.5125504636252795E-2</v>
      </c>
      <c r="I68">
        <f>E68+F68*TIME/2</f>
        <v>-0.21449695458720461</v>
      </c>
      <c r="J68">
        <f>GRAVITY/LENGTH *SIN(D68)</f>
        <v>0.70251009272505593</v>
      </c>
      <c r="L68">
        <f>LENGTH*SIN(D68)</f>
        <v>-7.0251009272505591</v>
      </c>
      <c r="M68">
        <f>-LENGTH*COS(D68)</f>
        <v>-7.1167378033719455</v>
      </c>
      <c r="N68">
        <f>LENGTH+M68</f>
        <v>2.8832621966280545</v>
      </c>
      <c r="O68">
        <f>ABS(MASS*GRAVITY*N68)</f>
        <v>28.832621966280545</v>
      </c>
      <c r="P68">
        <f>MASS*E68^2*LENGTH^2/2</f>
        <v>2.6925853784494067</v>
      </c>
      <c r="Q68">
        <f t="shared" si="0"/>
        <v>31.525207344729953</v>
      </c>
    </row>
    <row r="69" spans="4:17" x14ac:dyDescent="0.3">
      <c r="D69">
        <f t="shared" si="1"/>
        <v>-0.78964326013128106</v>
      </c>
      <c r="E69">
        <f t="shared" si="2"/>
        <v>-0.19693420226907821</v>
      </c>
      <c r="F69">
        <f>GRAVITY/LENGTH*SIN(D69)</f>
        <v>0.710102137536467</v>
      </c>
      <c r="G69">
        <f>I69*TIME</f>
        <v>-8.9590824415333274E-3</v>
      </c>
      <c r="H69">
        <f>J69*TIME</f>
        <v>3.5505106876823352E-2</v>
      </c>
      <c r="I69">
        <f>E69+F69*TIME/2</f>
        <v>-0.17918164883066653</v>
      </c>
      <c r="J69">
        <f>GRAVITY/LENGTH *SIN(D69)</f>
        <v>0.710102137536467</v>
      </c>
      <c r="L69">
        <f>LENGTH*SIN(D69)</f>
        <v>-7.1010213753646703</v>
      </c>
      <c r="M69">
        <f>-LENGTH*COS(D69)</f>
        <v>-7.0409868219315719</v>
      </c>
      <c r="N69">
        <f>LENGTH+M69</f>
        <v>2.9590131780684281</v>
      </c>
      <c r="O69">
        <f>ABS(MASS*GRAVITY*N69)</f>
        <v>29.590131780684281</v>
      </c>
      <c r="P69">
        <f>MASS*E69^2*LENGTH^2/2</f>
        <v>1.9391540011679105</v>
      </c>
      <c r="Q69">
        <f t="shared" si="0"/>
        <v>31.529285781852192</v>
      </c>
    </row>
    <row r="70" spans="4:17" x14ac:dyDescent="0.3">
      <c r="D70">
        <f t="shared" si="1"/>
        <v>-0.79860234257281437</v>
      </c>
      <c r="E70">
        <f t="shared" si="2"/>
        <v>-0.16142909539225486</v>
      </c>
      <c r="F70">
        <f>GRAVITY/LENGTH*SIN(D70)</f>
        <v>0.71638163325148319</v>
      </c>
      <c r="G70">
        <f>I70*TIME</f>
        <v>-7.1759777280483899E-3</v>
      </c>
      <c r="H70">
        <f>J70*TIME</f>
        <v>3.5819081662574158E-2</v>
      </c>
      <c r="I70">
        <f>E70+F70*TIME/2</f>
        <v>-0.14351955456096779</v>
      </c>
      <c r="J70">
        <f>GRAVITY/LENGTH *SIN(D70)</f>
        <v>0.71638163325148319</v>
      </c>
      <c r="L70">
        <f>LENGTH*SIN(D70)</f>
        <v>-7.1638163325148323</v>
      </c>
      <c r="M70">
        <f>-LENGTH*COS(D70)</f>
        <v>-6.9770864659966589</v>
      </c>
      <c r="N70">
        <f>LENGTH+M70</f>
        <v>3.0229135340033411</v>
      </c>
      <c r="O70">
        <f>ABS(MASS*GRAVITY*N70)</f>
        <v>30.229135340033409</v>
      </c>
      <c r="P70">
        <f>MASS*E70^2*LENGTH^2/2</f>
        <v>1.302967641958086</v>
      </c>
      <c r="Q70">
        <f t="shared" si="0"/>
        <v>31.532102981991496</v>
      </c>
    </row>
    <row r="71" spans="4:17" x14ac:dyDescent="0.3">
      <c r="D71">
        <f t="shared" si="1"/>
        <v>-0.80577832030086272</v>
      </c>
      <c r="E71">
        <f t="shared" si="2"/>
        <v>-0.1256100137296807</v>
      </c>
      <c r="F71">
        <f>GRAVITY/LENGTH*SIN(D71)</f>
        <v>0.72136988715632577</v>
      </c>
      <c r="G71">
        <f>I71*TIME</f>
        <v>-5.378788327538628E-3</v>
      </c>
      <c r="H71">
        <f>J71*TIME</f>
        <v>3.606849435781629E-2</v>
      </c>
      <c r="I71">
        <f>E71+F71*TIME/2</f>
        <v>-0.10757576655077256</v>
      </c>
      <c r="J71">
        <f>GRAVITY/LENGTH *SIN(D71)</f>
        <v>0.72136988715632577</v>
      </c>
      <c r="L71">
        <f>LENGTH*SIN(D71)</f>
        <v>-7.213698871563258</v>
      </c>
      <c r="M71">
        <f>-LENGTH*COS(D71)</f>
        <v>-6.9254998801824392</v>
      </c>
      <c r="N71">
        <f>LENGTH+M71</f>
        <v>3.0745001198175608</v>
      </c>
      <c r="O71">
        <f>ABS(MASS*GRAVITY*N71)</f>
        <v>30.745001198175608</v>
      </c>
      <c r="P71">
        <f>MASS*E71^2*LENGTH^2/2</f>
        <v>0.78889377745852873</v>
      </c>
      <c r="Q71">
        <f t="shared" si="0"/>
        <v>31.533894975634137</v>
      </c>
    </row>
    <row r="72" spans="4:17" x14ac:dyDescent="0.3">
      <c r="D72">
        <f t="shared" si="1"/>
        <v>-0.81115710862840129</v>
      </c>
      <c r="E72">
        <f t="shared" si="2"/>
        <v>-8.9541519371864414E-2</v>
      </c>
      <c r="F72">
        <f>GRAVITY/LENGTH*SIN(D72)</f>
        <v>0.72508451390401396</v>
      </c>
      <c r="G72">
        <f>I72*TIME</f>
        <v>-3.5707203262132035E-3</v>
      </c>
      <c r="H72">
        <f>J72*TIME</f>
        <v>3.6254225695200697E-2</v>
      </c>
      <c r="I72">
        <f>E72+F72*TIME/2</f>
        <v>-7.1414406524264062E-2</v>
      </c>
      <c r="J72">
        <f>GRAVITY/LENGTH *SIN(D72)</f>
        <v>0.72508451390401396</v>
      </c>
      <c r="L72">
        <f>LENGTH*SIN(D72)</f>
        <v>-7.2508451390401394</v>
      </c>
      <c r="M72">
        <f>-LENGTH*COS(D72)</f>
        <v>-6.8865989261505556</v>
      </c>
      <c r="N72">
        <f>LENGTH+M72</f>
        <v>3.1134010738494444</v>
      </c>
      <c r="O72">
        <f>ABS(MASS*GRAVITY*N72)</f>
        <v>31.134010738494446</v>
      </c>
      <c r="P72">
        <f>MASS*E72^2*LENGTH^2/2</f>
        <v>0.40088418457109848</v>
      </c>
      <c r="Q72">
        <f t="shared" si="0"/>
        <v>31.534894923065544</v>
      </c>
    </row>
    <row r="73" spans="4:17" x14ac:dyDescent="0.3">
      <c r="D73">
        <f t="shared" si="1"/>
        <v>-0.81472782895461449</v>
      </c>
      <c r="E73">
        <f t="shared" si="2"/>
        <v>-5.3287293676663718E-2</v>
      </c>
      <c r="F73">
        <f>GRAVITY/LENGTH*SIN(D73)</f>
        <v>0.72753889813031847</v>
      </c>
      <c r="G73">
        <f>I73*TIME</f>
        <v>-1.7549410611702879E-3</v>
      </c>
      <c r="H73">
        <f>J73*TIME</f>
        <v>3.6376944906515926E-2</v>
      </c>
      <c r="I73">
        <f>E73+F73*TIME/2</f>
        <v>-3.5098821223405754E-2</v>
      </c>
      <c r="J73">
        <f>GRAVITY/LENGTH *SIN(D73)</f>
        <v>0.72753889813031847</v>
      </c>
      <c r="L73">
        <f>LENGTH*SIN(D73)</f>
        <v>-7.2753889813031849</v>
      </c>
      <c r="M73">
        <f>-LENGTH*COS(D73)</f>
        <v>-6.8606643388765356</v>
      </c>
      <c r="N73">
        <f>LENGTH+M73</f>
        <v>3.1393356611234644</v>
      </c>
      <c r="O73">
        <f>ABS(MASS*GRAVITY*N73)</f>
        <v>31.393356611234644</v>
      </c>
      <c r="P73">
        <f>MASS*E73^2*LENGTH^2/2</f>
        <v>0.14197678336915026</v>
      </c>
      <c r="Q73">
        <f t="shared" si="0"/>
        <v>31.535333394603793</v>
      </c>
    </row>
    <row r="74" spans="4:17" x14ac:dyDescent="0.3">
      <c r="D74">
        <f t="shared" si="1"/>
        <v>-0.81648277001578473</v>
      </c>
      <c r="E74">
        <f t="shared" si="2"/>
        <v>-1.6910348770147791E-2</v>
      </c>
      <c r="F74">
        <f>GRAVITY/LENGTH*SIN(D74)</f>
        <v>0.72874178332436246</v>
      </c>
      <c r="G74">
        <f>I74*TIME</f>
        <v>6.5409790648063469E-5</v>
      </c>
      <c r="H74">
        <f>J74*TIME</f>
        <v>3.6437089166218121E-2</v>
      </c>
      <c r="I74">
        <f>E74+F74*TIME/2</f>
        <v>1.3081958129612693E-3</v>
      </c>
      <c r="J74">
        <f>GRAVITY/LENGTH *SIN(D74)</f>
        <v>0.72874178332436246</v>
      </c>
      <c r="L74">
        <f>LENGTH*SIN(D74)</f>
        <v>-7.2874178332436248</v>
      </c>
      <c r="M74">
        <f>-LENGTH*COS(D74)</f>
        <v>-6.8478859017745606</v>
      </c>
      <c r="N74">
        <f>LENGTH+M74</f>
        <v>3.1521140982254394</v>
      </c>
      <c r="O74">
        <f>ABS(MASS*GRAVITY*N74)</f>
        <v>31.521140982254394</v>
      </c>
      <c r="P74">
        <f>MASS*E74^2*LENGTH^2/2</f>
        <v>1.4297994776401944E-2</v>
      </c>
      <c r="Q74">
        <f t="shared" ref="Q74:Q75" si="3">O74+P74</f>
        <v>31.535438977030797</v>
      </c>
    </row>
    <row r="75" spans="4:17" x14ac:dyDescent="0.3">
      <c r="D75">
        <f t="shared" ref="D75:E75" si="4">D74+G74</f>
        <v>-0.81641736022513667</v>
      </c>
      <c r="E75">
        <f t="shared" si="4"/>
        <v>1.952674039607033E-2</v>
      </c>
      <c r="F75">
        <f>GRAVITY/LENGTH*SIN(D75)</f>
        <v>0.72869698988713349</v>
      </c>
      <c r="G75">
        <f>I75*TIME</f>
        <v>1.8872082571624337E-3</v>
      </c>
      <c r="H75">
        <f>J75*TIME</f>
        <v>3.6434849494356679E-2</v>
      </c>
      <c r="I75">
        <f>E75+F75*TIME/2</f>
        <v>3.7744165143248673E-2</v>
      </c>
      <c r="J75">
        <f>GRAVITY/LENGTH *SIN(D75)</f>
        <v>0.72869698988713349</v>
      </c>
      <c r="L75">
        <f>LENGTH*SIN(D75)</f>
        <v>-7.2869698988713347</v>
      </c>
      <c r="M75">
        <f>-LENGTH*COS(D75)</f>
        <v>-6.8483625555999215</v>
      </c>
      <c r="N75">
        <f>LENGTH+M75</f>
        <v>3.1516374444000785</v>
      </c>
      <c r="O75">
        <f>ABS(MASS*GRAVITY*N75)</f>
        <v>31.516374444000785</v>
      </c>
      <c r="P75">
        <f>MASS*E75^2*LENGTH^2/2</f>
        <v>1.9064679524776244E-2</v>
      </c>
      <c r="Q75">
        <f t="shared" si="3"/>
        <v>31.535439123525563</v>
      </c>
    </row>
    <row r="76" spans="4:17" x14ac:dyDescent="0.3">
      <c r="L76">
        <v>0</v>
      </c>
      <c r="M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79"/>
  <sheetViews>
    <sheetView tabSelected="1" topLeftCell="P1" workbookViewId="0">
      <selection activeCell="T5" sqref="T5"/>
    </sheetView>
  </sheetViews>
  <sheetFormatPr defaultRowHeight="14.4" x14ac:dyDescent="0.3"/>
  <cols>
    <col min="5" max="5" width="19.33203125" customWidth="1"/>
    <col min="6" max="22" width="23.33203125" customWidth="1"/>
    <col min="24" max="24" width="12.6640625" bestFit="1" customWidth="1"/>
  </cols>
  <sheetData>
    <row r="1" spans="3:26" x14ac:dyDescent="0.3">
      <c r="C1" t="s">
        <v>0</v>
      </c>
      <c r="D1">
        <v>1</v>
      </c>
    </row>
    <row r="2" spans="3:26" x14ac:dyDescent="0.3">
      <c r="C2" t="s">
        <v>1</v>
      </c>
      <c r="D2">
        <v>10</v>
      </c>
    </row>
    <row r="3" spans="3:26" x14ac:dyDescent="0.3">
      <c r="C3" t="s">
        <v>2</v>
      </c>
      <c r="D3">
        <v>-10</v>
      </c>
    </row>
    <row r="4" spans="3:26" x14ac:dyDescent="0.3">
      <c r="C4" t="s">
        <v>3</v>
      </c>
      <c r="D4">
        <f>RADIANS(45)</f>
        <v>0.78539816339744828</v>
      </c>
    </row>
    <row r="5" spans="3:26" x14ac:dyDescent="0.3">
      <c r="C5" t="s">
        <v>4</v>
      </c>
      <c r="D5">
        <v>0.1</v>
      </c>
    </row>
    <row r="6" spans="3:26" x14ac:dyDescent="0.3">
      <c r="Y6" t="s">
        <v>9</v>
      </c>
      <c r="Z6" t="s">
        <v>10</v>
      </c>
    </row>
    <row r="7" spans="3:26" x14ac:dyDescent="0.3">
      <c r="C7" t="s">
        <v>3</v>
      </c>
      <c r="D7" t="s">
        <v>5</v>
      </c>
      <c r="E7" t="s">
        <v>6</v>
      </c>
      <c r="F7" t="s">
        <v>17</v>
      </c>
      <c r="G7" t="s">
        <v>18</v>
      </c>
      <c r="H7" t="s">
        <v>24</v>
      </c>
      <c r="I7" t="s">
        <v>25</v>
      </c>
      <c r="J7" t="s">
        <v>26</v>
      </c>
      <c r="K7" t="s">
        <v>19</v>
      </c>
      <c r="L7" t="s">
        <v>20</v>
      </c>
      <c r="M7" t="s">
        <v>27</v>
      </c>
      <c r="N7" t="s">
        <v>28</v>
      </c>
      <c r="O7" t="s">
        <v>29</v>
      </c>
      <c r="P7" t="s">
        <v>21</v>
      </c>
      <c r="Q7" t="s">
        <v>22</v>
      </c>
      <c r="R7" t="s">
        <v>30</v>
      </c>
      <c r="S7" t="s">
        <v>31</v>
      </c>
      <c r="T7" t="s">
        <v>32</v>
      </c>
      <c r="U7" t="s">
        <v>23</v>
      </c>
      <c r="V7" t="s">
        <v>33</v>
      </c>
      <c r="W7" t="s">
        <v>7</v>
      </c>
      <c r="X7" t="s">
        <v>8</v>
      </c>
      <c r="Y7">
        <v>0</v>
      </c>
      <c r="Z7">
        <v>0</v>
      </c>
    </row>
    <row r="8" spans="3:26" x14ac:dyDescent="0.3">
      <c r="C8">
        <f>D4</f>
        <v>0.78539816339744828</v>
      </c>
      <c r="D8">
        <v>0</v>
      </c>
      <c r="E8">
        <f>GRAV/LEN*SIN(C8)</f>
        <v>-0.70710678118654746</v>
      </c>
      <c r="F8">
        <f>D8</f>
        <v>0</v>
      </c>
      <c r="G8">
        <f>E8</f>
        <v>-0.70710678118654746</v>
      </c>
      <c r="H8">
        <f>C8+F8*delta/2</f>
        <v>0.78539816339744828</v>
      </c>
      <c r="I8">
        <f>D8+G8*delta/2</f>
        <v>-3.5355339059327376E-2</v>
      </c>
      <c r="J8">
        <f>GRAV/LEN*SIN(H8)</f>
        <v>-0.70710678118654746</v>
      </c>
      <c r="K8">
        <f>I8</f>
        <v>-3.5355339059327376E-2</v>
      </c>
      <c r="L8">
        <f>J8</f>
        <v>-0.70710678118654746</v>
      </c>
      <c r="M8">
        <f>C8+K8*delta/2</f>
        <v>0.78363039644448196</v>
      </c>
      <c r="N8">
        <f>D8+L8*delta/2</f>
        <v>-3.5355339059327376E-2</v>
      </c>
      <c r="O8">
        <f>GRAV/LEN*SIN(K8)</f>
        <v>3.5347973824032292E-2</v>
      </c>
      <c r="P8">
        <f>N8</f>
        <v>-3.5355339059327376E-2</v>
      </c>
      <c r="Q8">
        <f>O8</f>
        <v>3.5347973824032292E-2</v>
      </c>
      <c r="R8">
        <f>C8*P8*delta</f>
        <v>-2.776801836348979E-3</v>
      </c>
      <c r="S8">
        <f>D8+Q8*delta</f>
        <v>3.5347973824032294E-3</v>
      </c>
      <c r="T8">
        <f>GRAV/LEN*SIN(R8)</f>
        <v>2.7767982678691535E-3</v>
      </c>
      <c r="U8">
        <f>S8</f>
        <v>3.5347973824032294E-3</v>
      </c>
      <c r="V8">
        <f>T8</f>
        <v>2.7767982678691535E-3</v>
      </c>
      <c r="W8">
        <f>(F8+K8+P8+U8)/6* delta</f>
        <v>-1.1195980122708589E-3</v>
      </c>
      <c r="X8">
        <f>(G8+L8+Q8+V8)/6*delta</f>
        <v>-2.2934813171353222E-2</v>
      </c>
      <c r="Y8">
        <f>LEN*SIN(C8)</f>
        <v>7.0710678118654746</v>
      </c>
      <c r="Z8">
        <f>-LEN*COS(C8)</f>
        <v>-7.0710678118654755</v>
      </c>
    </row>
    <row r="9" spans="3:26" x14ac:dyDescent="0.3">
      <c r="C9">
        <f>C8+W8</f>
        <v>0.78427856538517737</v>
      </c>
      <c r="D9">
        <f>X8+D8</f>
        <v>-2.2934813171353222E-2</v>
      </c>
      <c r="E9">
        <f>GRAV*SIN(C9)/LEN</f>
        <v>-0.7063146628262359</v>
      </c>
      <c r="F9">
        <f>D9</f>
        <v>-2.2934813171353222E-2</v>
      </c>
      <c r="G9">
        <f>E9</f>
        <v>-0.7063146628262359</v>
      </c>
      <c r="H9">
        <f>C9+F9*delta/2</f>
        <v>0.78313182472660969</v>
      </c>
      <c r="I9">
        <f>D9+G9*delta/2</f>
        <v>-5.8250546312665019E-2</v>
      </c>
      <c r="J9">
        <f>GRAV/LEN*SIN(H9)</f>
        <v>-0.70550242316347622</v>
      </c>
      <c r="K9">
        <f>I9</f>
        <v>-5.8250546312665019E-2</v>
      </c>
      <c r="L9">
        <f>J9</f>
        <v>-0.70550242316347622</v>
      </c>
      <c r="M9">
        <f>C9+K9*delta/2</f>
        <v>0.78136603806954408</v>
      </c>
      <c r="N9">
        <f>D9+L9*delta/2</f>
        <v>-5.8209934329527036E-2</v>
      </c>
      <c r="O9">
        <f>GRAV/LEN*SIN(K9)</f>
        <v>5.8217609992400061E-2</v>
      </c>
      <c r="P9">
        <f>N9</f>
        <v>-5.8209934329527036E-2</v>
      </c>
      <c r="Q9">
        <f>O9</f>
        <v>5.8217609992400061E-2</v>
      </c>
      <c r="R9">
        <f>C9*P9*delta</f>
        <v>-4.565280378712685E-3</v>
      </c>
      <c r="S9">
        <f>D9+Q9*delta</f>
        <v>-1.7113052172113216E-2</v>
      </c>
      <c r="T9">
        <f>GRAV/LEN*SIN(R9)</f>
        <v>4.5652645206305728E-3</v>
      </c>
      <c r="U9">
        <f>S9</f>
        <v>-1.7113052172113216E-2</v>
      </c>
      <c r="V9">
        <f>T9</f>
        <v>4.5652645206305728E-3</v>
      </c>
      <c r="W9">
        <f>(F9+K9+P9+U9)/6* delta</f>
        <v>-2.6084724330943084E-3</v>
      </c>
      <c r="X9">
        <f>(G9+L9+Q9+V9)/6*delta</f>
        <v>-2.2483903524611357E-2</v>
      </c>
      <c r="Y9">
        <f>LEN*SIN(C9)</f>
        <v>7.0631466282623592</v>
      </c>
      <c r="Z9">
        <f>-LEN*COS(C9)</f>
        <v>-7.0789801318880716</v>
      </c>
    </row>
    <row r="10" spans="3:26" x14ac:dyDescent="0.3">
      <c r="C10">
        <f t="shared" ref="C10:C17" si="0">C9+W9</f>
        <v>0.78167009295208312</v>
      </c>
      <c r="D10">
        <f t="shared" ref="D10:D17" si="1">X9+D9</f>
        <v>-4.5418716695964576E-2</v>
      </c>
      <c r="E10">
        <f>GRAV*SIN(C10)/LEN</f>
        <v>-0.70446572954091946</v>
      </c>
      <c r="F10">
        <f t="shared" ref="F10:F17" si="2">D10</f>
        <v>-4.5418716695964576E-2</v>
      </c>
      <c r="G10">
        <f t="shared" ref="G10:G17" si="3">E10</f>
        <v>-0.70446572954091946</v>
      </c>
      <c r="H10">
        <f>C10+F10*delta/2</f>
        <v>0.77939915711728491</v>
      </c>
      <c r="I10">
        <f>D10+G10*delta/2</f>
        <v>-8.064200317301054E-2</v>
      </c>
      <c r="J10">
        <f>GRAV/LEN*SIN(H10)</f>
        <v>-0.70285214494035986</v>
      </c>
      <c r="K10">
        <f t="shared" ref="K10:K17" si="4">I10</f>
        <v>-8.064200317301054E-2</v>
      </c>
      <c r="L10">
        <f t="shared" ref="L10:L17" si="5">J10</f>
        <v>-0.70285214494035986</v>
      </c>
      <c r="M10">
        <f>C10+K10*delta/2</f>
        <v>0.7776379927934326</v>
      </c>
      <c r="N10">
        <f>D10+L10*delta/2</f>
        <v>-8.0561323942982571E-2</v>
      </c>
      <c r="O10">
        <f>GRAV/LEN*SIN(K10)</f>
        <v>8.0554627314377958E-2</v>
      </c>
      <c r="P10">
        <f t="shared" ref="P10:P17" si="6">N10</f>
        <v>-8.0561323942982571E-2</v>
      </c>
      <c r="Q10">
        <f t="shared" ref="Q10:Q17" si="7">O10</f>
        <v>8.0554627314377958E-2</v>
      </c>
      <c r="R10">
        <f>C10*P10*delta</f>
        <v>-6.2972377574854067E-3</v>
      </c>
      <c r="S10">
        <f>D10+Q10*delta</f>
        <v>-3.7363253964526777E-2</v>
      </c>
      <c r="T10">
        <f>GRAV/LEN*SIN(R10)</f>
        <v>6.2971961378606002E-3</v>
      </c>
      <c r="U10">
        <f t="shared" ref="U10:U17" si="8">S10</f>
        <v>-3.7363253964526777E-2</v>
      </c>
      <c r="V10">
        <f t="shared" ref="V10:V17" si="9">T10</f>
        <v>6.2971961378606002E-3</v>
      </c>
      <c r="W10">
        <f>(F10+K10+P10+U10)/6* delta</f>
        <v>-4.0664216296080738E-3</v>
      </c>
      <c r="X10">
        <f>(G10+L10+Q10+V10)/6*delta</f>
        <v>-2.2007767517150681E-2</v>
      </c>
      <c r="Y10">
        <f>LEN*SIN(C10)</f>
        <v>7.0446572954091948</v>
      </c>
      <c r="Z10">
        <f>-LEN*COS(C10)</f>
        <v>-7.0973800511342224</v>
      </c>
    </row>
    <row r="11" spans="3:26" x14ac:dyDescent="0.3">
      <c r="C11">
        <f t="shared" si="0"/>
        <v>0.7776036713224751</v>
      </c>
      <c r="D11">
        <f t="shared" si="1"/>
        <v>-6.7426484213115256E-2</v>
      </c>
      <c r="E11">
        <f>GRAV*SIN(C11)/LEN</f>
        <v>-0.70157381908068639</v>
      </c>
      <c r="F11">
        <f t="shared" si="2"/>
        <v>-6.7426484213115256E-2</v>
      </c>
      <c r="G11">
        <f t="shared" si="3"/>
        <v>-0.70157381908068639</v>
      </c>
      <c r="H11">
        <f>C11+F11*delta/2</f>
        <v>0.77423234711181932</v>
      </c>
      <c r="I11">
        <f>D11+G11*delta/2</f>
        <v>-0.10250517516714958</v>
      </c>
      <c r="J11">
        <f>GRAV/LEN*SIN(H11)</f>
        <v>-0.69916744186212976</v>
      </c>
      <c r="K11">
        <f t="shared" si="4"/>
        <v>-0.10250517516714958</v>
      </c>
      <c r="L11">
        <f t="shared" si="5"/>
        <v>-0.69916744186212976</v>
      </c>
      <c r="M11">
        <f>C11+K11*delta/2</f>
        <v>0.77247841256411764</v>
      </c>
      <c r="N11">
        <f>D11+L11*delta/2</f>
        <v>-0.10238485630622174</v>
      </c>
      <c r="O11">
        <f>GRAV/LEN*SIN(K11)</f>
        <v>0.10232576049337565</v>
      </c>
      <c r="P11">
        <f t="shared" si="6"/>
        <v>-0.10238485630622174</v>
      </c>
      <c r="Q11">
        <f t="shared" si="7"/>
        <v>0.10232576049337565</v>
      </c>
      <c r="R11">
        <f>C11*P11*delta</f>
        <v>-7.9614840151542091E-3</v>
      </c>
      <c r="S11">
        <f>D11+Q11*delta</f>
        <v>-5.7193908163777687E-2</v>
      </c>
      <c r="T11">
        <f>GRAV/LEN*SIN(R11)</f>
        <v>7.9613999086745445E-3</v>
      </c>
      <c r="U11">
        <f t="shared" si="8"/>
        <v>-5.7193908163777687E-2</v>
      </c>
      <c r="V11">
        <f t="shared" si="9"/>
        <v>7.9613999086745445E-3</v>
      </c>
      <c r="W11">
        <f>(F11+K11+P11+U11)/6* delta</f>
        <v>-5.4918403975044048E-3</v>
      </c>
      <c r="X11">
        <f>(G11+L11+Q11+V11)/6*delta</f>
        <v>-2.1507568342346104E-2</v>
      </c>
      <c r="Y11">
        <f>LEN*SIN(C11)</f>
        <v>7.0157381908068643</v>
      </c>
      <c r="Z11">
        <f>-LEN*COS(C11)</f>
        <v>-7.1259678386906877</v>
      </c>
    </row>
    <row r="12" spans="3:26" x14ac:dyDescent="0.3">
      <c r="C12">
        <f t="shared" si="0"/>
        <v>0.77211183092497071</v>
      </c>
      <c r="D12">
        <f t="shared" si="1"/>
        <v>-8.8934052555461357E-2</v>
      </c>
      <c r="E12">
        <f>GRAV*SIN(C12)/LEN</f>
        <v>-0.69764979113209524</v>
      </c>
      <c r="F12">
        <f t="shared" si="2"/>
        <v>-8.8934052555461357E-2</v>
      </c>
      <c r="G12">
        <f t="shared" si="3"/>
        <v>-0.69764979113209524</v>
      </c>
      <c r="H12">
        <f>C12+F12*delta/2</f>
        <v>0.76766512829719769</v>
      </c>
      <c r="I12">
        <f>D12+G12*delta/2</f>
        <v>-0.12381654211206612</v>
      </c>
      <c r="J12">
        <f>GRAV/LEN*SIN(H12)</f>
        <v>-0.69445711330919568</v>
      </c>
      <c r="K12">
        <f t="shared" si="4"/>
        <v>-0.12381654211206612</v>
      </c>
      <c r="L12">
        <f t="shared" si="5"/>
        <v>-0.69445711330919568</v>
      </c>
      <c r="M12">
        <f>C12+K12*delta/2</f>
        <v>0.76592100381936745</v>
      </c>
      <c r="N12">
        <f>D12+L12*delta/2</f>
        <v>-0.12365690822092115</v>
      </c>
      <c r="O12">
        <f>GRAV/LEN*SIN(K12)</f>
        <v>0.12350042219565738</v>
      </c>
      <c r="P12">
        <f t="shared" si="6"/>
        <v>-0.12365690822092115</v>
      </c>
      <c r="Q12">
        <f t="shared" si="7"/>
        <v>0.12350042219565738</v>
      </c>
      <c r="R12">
        <f>C12*P12*delta</f>
        <v>-9.5476961812976501E-3</v>
      </c>
      <c r="S12">
        <f>D12+Q12*delta</f>
        <v>-7.6584010335895625E-2</v>
      </c>
      <c r="T12">
        <f>GRAV/LEN*SIN(R12)</f>
        <v>9.5475511230113212E-3</v>
      </c>
      <c r="U12">
        <f t="shared" si="8"/>
        <v>-7.6584010335895625E-2</v>
      </c>
      <c r="V12">
        <f t="shared" si="9"/>
        <v>9.5475511230113212E-3</v>
      </c>
      <c r="W12">
        <f>(F12+K12+P12+U12)/6* delta</f>
        <v>-6.8831918870724054E-3</v>
      </c>
      <c r="X12">
        <f>(G12+L12+Q12+V12)/6*delta</f>
        <v>-2.0984315518710366E-2</v>
      </c>
      <c r="Y12">
        <f>LEN*SIN(C12)</f>
        <v>6.9764979113209522</v>
      </c>
      <c r="Z12">
        <f>-LEN*COS(C12)</f>
        <v>-7.1643894989967141</v>
      </c>
    </row>
    <row r="13" spans="3:26" x14ac:dyDescent="0.3">
      <c r="C13">
        <f t="shared" si="0"/>
        <v>0.76522863903789828</v>
      </c>
      <c r="D13">
        <f t="shared" si="1"/>
        <v>-0.10991836807417173</v>
      </c>
      <c r="E13">
        <f>GRAV*SIN(C13)/LEN</f>
        <v>-0.69270191662865932</v>
      </c>
      <c r="F13">
        <f t="shared" si="2"/>
        <v>-0.10991836807417173</v>
      </c>
      <c r="G13">
        <f t="shared" si="3"/>
        <v>-0.69270191662865932</v>
      </c>
      <c r="H13">
        <f>C13+F13*delta/2</f>
        <v>0.75973272063418973</v>
      </c>
      <c r="I13">
        <f>D13+G13*delta/2</f>
        <v>-0.1445534639056047</v>
      </c>
      <c r="J13">
        <f>GRAV/LEN*SIN(H13)</f>
        <v>-0.68872768679591645</v>
      </c>
      <c r="K13">
        <f t="shared" si="4"/>
        <v>-0.1445534639056047</v>
      </c>
      <c r="L13">
        <f t="shared" si="5"/>
        <v>-0.68872768679591645</v>
      </c>
      <c r="M13">
        <f>C13+K13*delta/2</f>
        <v>0.758000965842618</v>
      </c>
      <c r="N13">
        <f>D13+L13*delta/2</f>
        <v>-0.14435475241396756</v>
      </c>
      <c r="O13">
        <f>GRAV/LEN*SIN(K13)</f>
        <v>0.14405056521712434</v>
      </c>
      <c r="P13">
        <f t="shared" si="6"/>
        <v>-0.14435475241396756</v>
      </c>
      <c r="Q13">
        <f t="shared" si="7"/>
        <v>0.14405056521712434</v>
      </c>
      <c r="R13">
        <f>C13*P13*delta</f>
        <v>-1.1046439072839316E-2</v>
      </c>
      <c r="S13">
        <f>D13+Q13*delta</f>
        <v>-9.551331155245929E-2</v>
      </c>
      <c r="T13">
        <f>GRAV/LEN*SIN(R13)</f>
        <v>1.104621441943481E-2</v>
      </c>
      <c r="U13">
        <f t="shared" si="8"/>
        <v>-9.551331155245929E-2</v>
      </c>
      <c r="V13">
        <f t="shared" si="9"/>
        <v>1.104621441943481E-2</v>
      </c>
      <c r="W13">
        <f>(F13+K13+P13+U13)/6* delta</f>
        <v>-8.2389982657700544E-3</v>
      </c>
      <c r="X13">
        <f>(G13+L13+Q13+V13)/6*delta</f>
        <v>-2.0438880396466949E-2</v>
      </c>
      <c r="Y13">
        <f>LEN*SIN(C13)</f>
        <v>6.927019166286593</v>
      </c>
      <c r="Z13">
        <f>-LEN*COS(C13)</f>
        <v>-7.2122399758950193</v>
      </c>
    </row>
    <row r="14" spans="3:26" x14ac:dyDescent="0.3">
      <c r="C14">
        <f t="shared" si="0"/>
        <v>0.75698964077212827</v>
      </c>
      <c r="D14">
        <f t="shared" si="1"/>
        <v>-0.13035724847063868</v>
      </c>
      <c r="E14">
        <f>GRAV*SIN(C14)/LEN</f>
        <v>-0.68673631004139679</v>
      </c>
      <c r="F14">
        <f t="shared" si="2"/>
        <v>-0.13035724847063868</v>
      </c>
      <c r="G14">
        <f t="shared" si="3"/>
        <v>-0.68673631004139679</v>
      </c>
      <c r="H14">
        <f>C14+F14*delta/2</f>
        <v>0.75047177834859635</v>
      </c>
      <c r="I14">
        <f>D14+G14*delta/2</f>
        <v>-0.16469406397270853</v>
      </c>
      <c r="J14">
        <f>GRAV/LEN*SIN(H14)</f>
        <v>-0.68198387911896508</v>
      </c>
      <c r="K14">
        <f t="shared" si="4"/>
        <v>-0.16469406397270853</v>
      </c>
      <c r="L14">
        <f t="shared" si="5"/>
        <v>-0.68198387911896508</v>
      </c>
      <c r="M14">
        <f>C14+K14*delta/2</f>
        <v>0.74875493757349287</v>
      </c>
      <c r="N14">
        <f>D14+L14*delta/2</f>
        <v>-0.16445644242658694</v>
      </c>
      <c r="O14">
        <f>GRAV/LEN*SIN(K14)</f>
        <v>0.16395054239555598</v>
      </c>
      <c r="P14">
        <f t="shared" si="6"/>
        <v>-0.16445644242658694</v>
      </c>
      <c r="Q14">
        <f t="shared" si="7"/>
        <v>0.16395054239555598</v>
      </c>
      <c r="R14">
        <f>C14*P14*delta</f>
        <v>-1.2449182327516425E-2</v>
      </c>
      <c r="S14">
        <f>D14+Q14*delta</f>
        <v>-0.11396219423108307</v>
      </c>
      <c r="T14">
        <f>GRAV/LEN*SIN(R14)</f>
        <v>1.2448860763187249E-2</v>
      </c>
      <c r="U14">
        <f t="shared" si="8"/>
        <v>-0.11396219423108307</v>
      </c>
      <c r="V14">
        <f t="shared" si="9"/>
        <v>1.2448860763187249E-2</v>
      </c>
      <c r="W14">
        <f>(F14+K14+P14+U14)/6* delta</f>
        <v>-9.5578324850169542E-3</v>
      </c>
      <c r="X14">
        <f>(G14+L14+Q14+V14)/6*delta</f>
        <v>-1.9872013100026977E-2</v>
      </c>
      <c r="Y14">
        <f>LEN*SIN(C14)</f>
        <v>6.8673631004139679</v>
      </c>
      <c r="Z14">
        <f>-LEN*COS(C14)</f>
        <v>-7.2690662431341657</v>
      </c>
    </row>
    <row r="15" spans="3:26" x14ac:dyDescent="0.3">
      <c r="C15">
        <f t="shared" si="0"/>
        <v>0.74743180828711131</v>
      </c>
      <c r="D15">
        <f t="shared" si="1"/>
        <v>-0.15022926157066566</v>
      </c>
      <c r="E15">
        <f>GRAV*SIN(C15)/LEN</f>
        <v>-0.67975739688950898</v>
      </c>
      <c r="F15">
        <f t="shared" si="2"/>
        <v>-0.15022926157066566</v>
      </c>
      <c r="G15">
        <f t="shared" si="3"/>
        <v>-0.67975739688950898</v>
      </c>
      <c r="H15">
        <f>C15+F15*delta/2</f>
        <v>0.73992034520857808</v>
      </c>
      <c r="I15">
        <f>D15+G15*delta/2</f>
        <v>-0.18421713141514112</v>
      </c>
      <c r="J15">
        <f>GRAV/LEN*SIN(H15)</f>
        <v>-0.67422908693005013</v>
      </c>
      <c r="K15">
        <f t="shared" si="4"/>
        <v>-0.18421713141514112</v>
      </c>
      <c r="L15">
        <f t="shared" si="5"/>
        <v>-0.67422908693005013</v>
      </c>
      <c r="M15">
        <f>C15+K15*delta/2</f>
        <v>0.73822095171635427</v>
      </c>
      <c r="N15">
        <f>D15+L15*delta/2</f>
        <v>-0.18394071591716815</v>
      </c>
      <c r="O15">
        <f>GRAV/LEN*SIN(K15)</f>
        <v>0.183176967326238</v>
      </c>
      <c r="P15">
        <f t="shared" si="6"/>
        <v>-0.18394071591716815</v>
      </c>
      <c r="Q15">
        <f t="shared" si="7"/>
        <v>0.183176967326238</v>
      </c>
      <c r="R15">
        <f>C15*P15*delta</f>
        <v>-1.3748314191559483E-2</v>
      </c>
      <c r="S15">
        <f>D15+Q15*delta</f>
        <v>-0.13191156483804187</v>
      </c>
      <c r="T15">
        <f>GRAV/LEN*SIN(R15)</f>
        <v>1.3747881086765569E-2</v>
      </c>
      <c r="U15">
        <f t="shared" si="8"/>
        <v>-0.13191156483804187</v>
      </c>
      <c r="V15">
        <f t="shared" si="9"/>
        <v>1.3747881086765569E-2</v>
      </c>
      <c r="W15">
        <f>(F15+K15+P15+U15)/6* delta</f>
        <v>-1.0838311229016949E-2</v>
      </c>
      <c r="X15">
        <f>(G15+L15+Q15+V15)/6*delta</f>
        <v>-1.928436059010926E-2</v>
      </c>
      <c r="Y15">
        <f>LEN*SIN(C15)</f>
        <v>6.7975739688950902</v>
      </c>
      <c r="Z15">
        <f>-LEN*COS(C15)</f>
        <v>-7.3343703299874257</v>
      </c>
    </row>
    <row r="16" spans="3:26" x14ac:dyDescent="0.3">
      <c r="C16">
        <f t="shared" si="0"/>
        <v>0.7365934970580944</v>
      </c>
      <c r="D16">
        <f t="shared" si="1"/>
        <v>-0.16951362216077492</v>
      </c>
      <c r="E16">
        <f>GRAV*SIN(C16)/LEN</f>
        <v>-0.6717684088724859</v>
      </c>
      <c r="F16">
        <f t="shared" si="2"/>
        <v>-0.16951362216077492</v>
      </c>
      <c r="G16">
        <f t="shared" si="3"/>
        <v>-0.6717684088724859</v>
      </c>
      <c r="H16">
        <f>C16+F16*delta/2</f>
        <v>0.72811781595005565</v>
      </c>
      <c r="I16">
        <f>D16+G16*delta/2</f>
        <v>-0.20310204260439924</v>
      </c>
      <c r="J16">
        <f>GRAV/LEN*SIN(H16)</f>
        <v>-0.66546589922585997</v>
      </c>
      <c r="K16">
        <f t="shared" si="4"/>
        <v>-0.20310204260439924</v>
      </c>
      <c r="L16">
        <f t="shared" si="5"/>
        <v>-0.66546589922585997</v>
      </c>
      <c r="M16">
        <f>C16+K16*delta/2</f>
        <v>0.72643839492787443</v>
      </c>
      <c r="N16">
        <f>D16+L16*delta/2</f>
        <v>-0.20278691712206792</v>
      </c>
      <c r="O16">
        <f>GRAV/LEN*SIN(K16)</f>
        <v>0.20170857833508429</v>
      </c>
      <c r="P16">
        <f t="shared" si="6"/>
        <v>-0.20278691712206792</v>
      </c>
      <c r="Q16">
        <f t="shared" si="7"/>
        <v>0.20170857833508429</v>
      </c>
      <c r="R16">
        <f>C16*P16*delta</f>
        <v>-1.4937152444057397E-2</v>
      </c>
      <c r="S16">
        <f>D16+Q16*delta</f>
        <v>-0.14934276432726651</v>
      </c>
      <c r="T16">
        <f>GRAV/LEN*SIN(R16)</f>
        <v>1.4936596991021829E-2</v>
      </c>
      <c r="U16">
        <f t="shared" si="8"/>
        <v>-0.14934276432726651</v>
      </c>
      <c r="V16">
        <f t="shared" si="9"/>
        <v>1.4936596991021829E-2</v>
      </c>
      <c r="W16">
        <f>(F16+K16+P16+U16)/6* delta</f>
        <v>-1.2079089103575143E-2</v>
      </c>
      <c r="X16">
        <f>(G16+L16+Q16+V16)/6*delta</f>
        <v>-1.8676485546204002E-2</v>
      </c>
      <c r="Y16">
        <f>LEN*SIN(C16)</f>
        <v>6.7176840887248588</v>
      </c>
      <c r="Z16">
        <f>-LEN*COS(C16)</f>
        <v>-7.4076123335453286</v>
      </c>
    </row>
    <row r="17" spans="3:26" x14ac:dyDescent="0.3">
      <c r="C17">
        <f t="shared" si="0"/>
        <v>0.72451440795451927</v>
      </c>
      <c r="D17">
        <f t="shared" si="1"/>
        <v>-0.18819010770697892</v>
      </c>
      <c r="E17">
        <f>GRAV*SIN(C17)/LEN</f>
        <v>-0.66277189912873413</v>
      </c>
      <c r="F17">
        <f t="shared" si="2"/>
        <v>-0.18819010770697892</v>
      </c>
      <c r="G17">
        <f t="shared" si="3"/>
        <v>-0.66277189912873413</v>
      </c>
      <c r="H17">
        <f>C17+F17*delta/2</f>
        <v>0.71510490256917036</v>
      </c>
      <c r="I17">
        <f>D17+G17*delta/2</f>
        <v>-0.22132870266341562</v>
      </c>
      <c r="J17">
        <f>GRAV/LEN*SIN(H17)</f>
        <v>-0.65569662431057429</v>
      </c>
      <c r="K17">
        <f t="shared" si="4"/>
        <v>-0.22132870266341562</v>
      </c>
      <c r="L17">
        <f t="shared" si="5"/>
        <v>-0.65569662431057429</v>
      </c>
      <c r="M17">
        <f>C17+K17*delta/2</f>
        <v>0.71344797282134853</v>
      </c>
      <c r="N17">
        <f>D17+L17*delta/2</f>
        <v>-0.22097493892250764</v>
      </c>
      <c r="O17">
        <f>GRAV/LEN*SIN(K17)</f>
        <v>0.21952610760267924</v>
      </c>
      <c r="P17">
        <f t="shared" si="6"/>
        <v>-0.22097493892250764</v>
      </c>
      <c r="Q17">
        <f t="shared" si="7"/>
        <v>0.21952610760267924</v>
      </c>
      <c r="R17">
        <f>C17*P17*delta</f>
        <v>-1.600995270462267E-2</v>
      </c>
      <c r="S17">
        <f>D17+Q17*delta</f>
        <v>-0.166237496946711</v>
      </c>
      <c r="T17">
        <f>GRAV/LEN*SIN(R17)</f>
        <v>1.6009268771982488E-2</v>
      </c>
      <c r="U17">
        <f t="shared" si="8"/>
        <v>-0.166237496946711</v>
      </c>
      <c r="V17">
        <f t="shared" si="9"/>
        <v>1.6009268771982488E-2</v>
      </c>
      <c r="W17">
        <f>(F17+K17+P17+U17)/6* delta</f>
        <v>-1.3278854103993551E-2</v>
      </c>
      <c r="X17">
        <f>(G17+L17+Q17+V17)/6*delta</f>
        <v>-1.8048885784410783E-2</v>
      </c>
      <c r="Y17">
        <f>LEN*SIN(C17)</f>
        <v>6.6277189912873418</v>
      </c>
      <c r="Z17">
        <f>-LEN*COS(C17)</f>
        <v>-7.488213470016003</v>
      </c>
    </row>
    <row r="18" spans="3:26" x14ac:dyDescent="0.3">
      <c r="C18">
        <f t="shared" ref="C18:C26" si="10">C17+W17</f>
        <v>0.71123555385052573</v>
      </c>
      <c r="D18">
        <f t="shared" ref="D18:D26" si="11">X17+D17</f>
        <v>-0.20623899349138969</v>
      </c>
      <c r="E18">
        <f>GRAV*SIN(C18)/LEN</f>
        <v>-0.65277027017663025</v>
      </c>
      <c r="F18">
        <f t="shared" ref="F18:F26" si="12">D18</f>
        <v>-0.20623899349138969</v>
      </c>
      <c r="G18">
        <f t="shared" ref="G18:G26" si="13">E18</f>
        <v>-0.65277027017663025</v>
      </c>
      <c r="H18">
        <f>C18+F18*delta/2</f>
        <v>0.70092360417595623</v>
      </c>
      <c r="I18">
        <f>D18+G18*delta/2</f>
        <v>-0.2388775070002212</v>
      </c>
      <c r="J18">
        <f>GRAV/LEN*SIN(H18)</f>
        <v>-0.64492382380216717</v>
      </c>
      <c r="K18">
        <f t="shared" ref="K18:K26" si="14">I18</f>
        <v>-0.2388775070002212</v>
      </c>
      <c r="L18">
        <f t="shared" ref="L18:L26" si="15">J18</f>
        <v>-0.64492382380216717</v>
      </c>
      <c r="M18">
        <f>C18+K18*delta/2</f>
        <v>0.69929167850051466</v>
      </c>
      <c r="N18">
        <f>D18+L18*delta/2</f>
        <v>-0.23848518468149804</v>
      </c>
      <c r="O18">
        <f>GRAV/LEN*SIN(K18)</f>
        <v>0.23661215682739542</v>
      </c>
      <c r="P18">
        <f t="shared" ref="P18:P26" si="16">N18</f>
        <v>-0.23848518468149804</v>
      </c>
      <c r="Q18">
        <f t="shared" ref="Q18:Q26" si="17">O18</f>
        <v>0.23661215682739542</v>
      </c>
      <c r="R18">
        <f>C18*P18*delta</f>
        <v>-1.6961914241209016E-2</v>
      </c>
      <c r="S18">
        <f>D18+Q18*delta</f>
        <v>-0.18257777780865014</v>
      </c>
      <c r="T18">
        <f>GRAV/LEN*SIN(R18)</f>
        <v>1.6961100910647686E-2</v>
      </c>
      <c r="U18">
        <f t="shared" ref="U18:U26" si="18">S18</f>
        <v>-0.18257777780865014</v>
      </c>
      <c r="V18">
        <f t="shared" ref="V18:V26" si="19">T18</f>
        <v>1.6961100910647686E-2</v>
      </c>
      <c r="W18">
        <f>(F18+K18+P18+U18)/6* delta</f>
        <v>-1.4436324383029317E-2</v>
      </c>
      <c r="X18">
        <f>(G18+L18+Q18+V18)/6*delta</f>
        <v>-1.740201393734591E-2</v>
      </c>
      <c r="Y18">
        <f>LEN*SIN(C18)</f>
        <v>6.5277027017663025</v>
      </c>
      <c r="Z18">
        <f>-LEN*COS(C18)</f>
        <v>-7.5755592161472087</v>
      </c>
    </row>
    <row r="19" spans="3:26" x14ac:dyDescent="0.3">
      <c r="C19">
        <f t="shared" si="10"/>
        <v>0.69679922946749639</v>
      </c>
      <c r="D19">
        <f t="shared" si="11"/>
        <v>-0.22364100742873561</v>
      </c>
      <c r="E19">
        <f>GRAV*SIN(C19)/LEN</f>
        <v>-0.64176630710230664</v>
      </c>
      <c r="F19">
        <f t="shared" si="12"/>
        <v>-0.22364100742873561</v>
      </c>
      <c r="G19">
        <f t="shared" si="13"/>
        <v>-0.64176630710230664</v>
      </c>
      <c r="H19">
        <f>C19+F19*delta/2</f>
        <v>0.68561717909605957</v>
      </c>
      <c r="I19">
        <f>D19+G19*delta/2</f>
        <v>-0.25572932278385097</v>
      </c>
      <c r="J19">
        <f>GRAV/LEN*SIN(H19)</f>
        <v>-0.63315084623775264</v>
      </c>
      <c r="K19">
        <f t="shared" si="14"/>
        <v>-0.25572932278385097</v>
      </c>
      <c r="L19">
        <f t="shared" si="15"/>
        <v>-0.63315084623775264</v>
      </c>
      <c r="M19">
        <f>C19+K19*delta/2</f>
        <v>0.68401276332830385</v>
      </c>
      <c r="N19">
        <f>D19+L19*delta/2</f>
        <v>-0.25529854974062322</v>
      </c>
      <c r="O19">
        <f>GRAV/LEN*SIN(K19)</f>
        <v>0.25295108037431291</v>
      </c>
      <c r="P19">
        <f t="shared" si="16"/>
        <v>-0.25529854974062322</v>
      </c>
      <c r="Q19">
        <f t="shared" si="17"/>
        <v>0.25295108037431291</v>
      </c>
      <c r="R19">
        <f>C19*P19*delta</f>
        <v>-1.7789183274343558E-2</v>
      </c>
      <c r="S19">
        <f>D19+Q19*delta</f>
        <v>-0.19834589939130431</v>
      </c>
      <c r="T19">
        <f>GRAV/LEN*SIN(R19)</f>
        <v>1.7788245043066992E-2</v>
      </c>
      <c r="U19">
        <f t="shared" si="18"/>
        <v>-0.19834589939130431</v>
      </c>
      <c r="V19">
        <f t="shared" si="19"/>
        <v>1.7788245043066992E-2</v>
      </c>
      <c r="W19">
        <f>(F19+K19+P19+U19)/6* delta</f>
        <v>-1.5550246322408569E-2</v>
      </c>
      <c r="X19">
        <f>(G19+L19+Q19+V19)/6*delta</f>
        <v>-1.6736297132044654E-2</v>
      </c>
      <c r="Y19">
        <f>LEN*SIN(C19)</f>
        <v>6.4176630710230667</v>
      </c>
      <c r="Z19">
        <f>-LEN*COS(C19)</f>
        <v>-7.6690025887873308</v>
      </c>
    </row>
    <row r="20" spans="3:26" x14ac:dyDescent="0.3">
      <c r="C20">
        <f t="shared" si="10"/>
        <v>0.68124898314508786</v>
      </c>
      <c r="D20">
        <f t="shared" si="11"/>
        <v>-0.24037730456078027</v>
      </c>
      <c r="E20">
        <f>GRAV*SIN(C20)/LEN</f>
        <v>-0.62976370854019748</v>
      </c>
      <c r="F20">
        <f t="shared" si="12"/>
        <v>-0.24037730456078027</v>
      </c>
      <c r="G20">
        <f t="shared" si="13"/>
        <v>-0.62976370854019748</v>
      </c>
      <c r="H20">
        <f>C20+F20*delta/2</f>
        <v>0.66923011791704889</v>
      </c>
      <c r="I20">
        <f>D20+G20*delta/2</f>
        <v>-0.27186548998779014</v>
      </c>
      <c r="J20">
        <f>GRAV/LEN*SIN(H20)</f>
        <v>-0.62038235280447385</v>
      </c>
      <c r="K20">
        <f t="shared" si="14"/>
        <v>-0.27186548998779014</v>
      </c>
      <c r="L20">
        <f t="shared" si="15"/>
        <v>-0.62038235280447385</v>
      </c>
      <c r="M20">
        <f>C20+K20*delta/2</f>
        <v>0.66765570864569834</v>
      </c>
      <c r="N20">
        <f>D20+L20*delta/2</f>
        <v>-0.27139642220100396</v>
      </c>
      <c r="O20">
        <f>GRAV/LEN*SIN(K20)</f>
        <v>0.26852887648410512</v>
      </c>
      <c r="P20">
        <f t="shared" si="16"/>
        <v>-0.27139642220100396</v>
      </c>
      <c r="Q20">
        <f t="shared" si="17"/>
        <v>0.26852887648410512</v>
      </c>
      <c r="R20">
        <f>C20*P20*delta</f>
        <v>-1.8488853665364891E-2</v>
      </c>
      <c r="S20">
        <f>D20+Q20*delta</f>
        <v>-0.21352441691236976</v>
      </c>
      <c r="T20">
        <f>GRAV/LEN*SIN(R20)</f>
        <v>1.8487800318802917E-2</v>
      </c>
      <c r="U20">
        <f t="shared" si="18"/>
        <v>-0.21352441691236976</v>
      </c>
      <c r="V20">
        <f t="shared" si="19"/>
        <v>1.8487800318802917E-2</v>
      </c>
      <c r="W20">
        <f>(F20+K20+P20+U20)/6* delta</f>
        <v>-1.6619393894365734E-2</v>
      </c>
      <c r="X20">
        <f>(G20+L20+Q20+V20)/6*delta</f>
        <v>-1.6052156409029388E-2</v>
      </c>
      <c r="Y20">
        <f>LEN*SIN(C20)</f>
        <v>6.2976370854019752</v>
      </c>
      <c r="Z20">
        <f>-LEN*COS(C20)</f>
        <v>-7.767867605757047</v>
      </c>
    </row>
    <row r="21" spans="3:26" x14ac:dyDescent="0.3">
      <c r="C21">
        <f t="shared" si="10"/>
        <v>0.66462958925072213</v>
      </c>
      <c r="D21">
        <f t="shared" si="11"/>
        <v>-0.25642946096980967</v>
      </c>
      <c r="E21">
        <f>GRAV*SIN(C21)/LEN</f>
        <v>-0.61676760796722518</v>
      </c>
      <c r="F21">
        <f t="shared" si="12"/>
        <v>-0.25642946096980967</v>
      </c>
      <c r="G21">
        <f t="shared" si="13"/>
        <v>-0.61676760796722518</v>
      </c>
      <c r="H21">
        <f>C21+F21*delta/2</f>
        <v>0.65180811620223167</v>
      </c>
      <c r="I21">
        <f>D21+G21*delta/2</f>
        <v>-0.28726784136817096</v>
      </c>
      <c r="J21">
        <f>GRAV/LEN*SIN(H21)</f>
        <v>-0.60662482770331461</v>
      </c>
      <c r="K21">
        <f t="shared" si="14"/>
        <v>-0.28726784136817096</v>
      </c>
      <c r="L21">
        <f t="shared" si="15"/>
        <v>-0.60662482770331461</v>
      </c>
      <c r="M21">
        <f>C21+K21*delta/2</f>
        <v>0.6502661971823136</v>
      </c>
      <c r="N21">
        <f>D21+L21*delta/2</f>
        <v>-0.28676070235497542</v>
      </c>
      <c r="O21">
        <f>GRAV/LEN*SIN(K21)</f>
        <v>0.28333308681433422</v>
      </c>
      <c r="P21">
        <f t="shared" si="16"/>
        <v>-0.28676070235497542</v>
      </c>
      <c r="Q21">
        <f t="shared" si="17"/>
        <v>0.28333308681433422</v>
      </c>
      <c r="R21">
        <f>C21*P21*delta</f>
        <v>-1.9058964781943591E-2</v>
      </c>
      <c r="S21">
        <f>D21+Q21*delta</f>
        <v>-0.22809615228837626</v>
      </c>
      <c r="T21">
        <f>GRAV/LEN*SIN(R21)</f>
        <v>1.9057810960025734E-2</v>
      </c>
      <c r="U21">
        <f t="shared" si="18"/>
        <v>-0.22809615228837626</v>
      </c>
      <c r="V21">
        <f t="shared" si="19"/>
        <v>1.9057810960025734E-2</v>
      </c>
      <c r="W21">
        <f>(F21+K21+P21+U21)/6* delta</f>
        <v>-1.7642569283022207E-2</v>
      </c>
      <c r="X21">
        <f>(G21+L21+Q21+V21)/6*delta</f>
        <v>-1.5350025631602995E-2</v>
      </c>
      <c r="Y21">
        <f>LEN*SIN(C21)</f>
        <v>6.1676760796722521</v>
      </c>
      <c r="Z21">
        <f>-LEN*COS(C21)</f>
        <v>-7.871452964747915</v>
      </c>
    </row>
    <row r="22" spans="3:26" x14ac:dyDescent="0.3">
      <c r="C22">
        <f t="shared" si="10"/>
        <v>0.64698701996769992</v>
      </c>
      <c r="D22">
        <f t="shared" si="11"/>
        <v>-0.27177948660141266</v>
      </c>
      <c r="E22">
        <f>GRAV*SIN(C22)/LEN</f>
        <v>-0.60278507782230362</v>
      </c>
      <c r="F22">
        <f t="shared" si="12"/>
        <v>-0.27177948660141266</v>
      </c>
      <c r="G22">
        <f t="shared" si="13"/>
        <v>-0.60278507782230362</v>
      </c>
      <c r="H22">
        <f>C22+F22*delta/2</f>
        <v>0.63339804563762925</v>
      </c>
      <c r="I22">
        <f>D22+G22*delta/2</f>
        <v>-0.30191874049252782</v>
      </c>
      <c r="J22">
        <f>GRAV/LEN*SIN(H22)</f>
        <v>-0.59188706566819549</v>
      </c>
      <c r="K22">
        <f t="shared" si="14"/>
        <v>-0.30191874049252782</v>
      </c>
      <c r="L22">
        <f t="shared" si="15"/>
        <v>-0.59188706566819549</v>
      </c>
      <c r="M22">
        <f>C22+K22*delta/2</f>
        <v>0.6318910829430735</v>
      </c>
      <c r="N22">
        <f>D22+L22*delta/2</f>
        <v>-0.30137383988482241</v>
      </c>
      <c r="O22">
        <f>GRAV/LEN*SIN(K22)</f>
        <v>0.29735270435400063</v>
      </c>
      <c r="P22">
        <f t="shared" si="16"/>
        <v>-0.30137383988482241</v>
      </c>
      <c r="Q22">
        <f t="shared" si="17"/>
        <v>0.29735270435400063</v>
      </c>
      <c r="R22">
        <f>C22*P22*delta</f>
        <v>-1.9498496256330402E-2</v>
      </c>
      <c r="S22">
        <f>D22+Q22*delta</f>
        <v>-0.2420442161660126</v>
      </c>
      <c r="T22">
        <f>GRAV/LEN*SIN(R22)</f>
        <v>1.9497260753194235E-2</v>
      </c>
      <c r="U22">
        <f t="shared" si="18"/>
        <v>-0.2420442161660126</v>
      </c>
      <c r="V22">
        <f t="shared" si="19"/>
        <v>1.9497260753194235E-2</v>
      </c>
      <c r="W22">
        <f>(F22+K22+P22+U22)/6* delta</f>
        <v>-1.8618604719079591E-2</v>
      </c>
      <c r="X22">
        <f>(G22+L22+Q22+V22)/6*delta</f>
        <v>-1.4630369639721738E-2</v>
      </c>
      <c r="Y22">
        <f>LEN*SIN(C22)</f>
        <v>6.0278507782230362</v>
      </c>
      <c r="Z22">
        <f>-LEN*COS(C22)</f>
        <v>-7.9790359690551549</v>
      </c>
    </row>
    <row r="23" spans="3:26" x14ac:dyDescent="0.3">
      <c r="C23">
        <f t="shared" si="10"/>
        <v>0.6283684152486203</v>
      </c>
      <c r="D23">
        <f t="shared" si="11"/>
        <v>-0.28640985624113441</v>
      </c>
      <c r="E23">
        <f>GRAV*SIN(C23)/LEN</f>
        <v>-0.58782560899417613</v>
      </c>
      <c r="F23">
        <f t="shared" si="12"/>
        <v>-0.28640985624113441</v>
      </c>
      <c r="G23">
        <f t="shared" si="13"/>
        <v>-0.58782560899417613</v>
      </c>
      <c r="H23">
        <f>C23+F23*delta/2</f>
        <v>0.61404792243656359</v>
      </c>
      <c r="I23">
        <f>D23+G23*delta/2</f>
        <v>-0.3158011366908432</v>
      </c>
      <c r="J23">
        <f>GRAV/LEN*SIN(H23)</f>
        <v>-0.57618062923717972</v>
      </c>
      <c r="K23">
        <f t="shared" si="14"/>
        <v>-0.3158011366908432</v>
      </c>
      <c r="L23">
        <f t="shared" si="15"/>
        <v>-0.57618062923717972</v>
      </c>
      <c r="M23">
        <f>C23+K23*delta/2</f>
        <v>0.61257835841407815</v>
      </c>
      <c r="N23">
        <f>D23+L23*delta/2</f>
        <v>-0.31521888770299339</v>
      </c>
      <c r="O23">
        <f>GRAV/LEN*SIN(K23)</f>
        <v>0.31057808958759275</v>
      </c>
      <c r="P23">
        <f t="shared" si="16"/>
        <v>-0.31521888770299339</v>
      </c>
      <c r="Q23">
        <f t="shared" si="17"/>
        <v>0.31057808958759275</v>
      </c>
      <c r="R23">
        <f>C23*P23*delta</f>
        <v>-1.9807359292236277E-2</v>
      </c>
      <c r="S23">
        <f>D23+Q23*delta</f>
        <v>-0.25535204728237515</v>
      </c>
      <c r="T23">
        <f>GRAV/LEN*SIN(R23)</f>
        <v>1.9806064142538233E-2</v>
      </c>
      <c r="U23">
        <f t="shared" si="18"/>
        <v>-0.25535204728237515</v>
      </c>
      <c r="V23">
        <f t="shared" si="19"/>
        <v>1.9806064142538233E-2</v>
      </c>
      <c r="W23">
        <f>(F23+K23+P23+U23)/6* delta</f>
        <v>-1.9546365465289105E-2</v>
      </c>
      <c r="X23">
        <f>(G23+L23+Q23+V23)/6*delta</f>
        <v>-1.3893701408353748E-2</v>
      </c>
      <c r="Y23">
        <f>LEN*SIN(C23)</f>
        <v>5.8782560899417611</v>
      </c>
      <c r="Z23">
        <f>-LEN*COS(C23)</f>
        <v>-8.0898767197691335</v>
      </c>
    </row>
    <row r="24" spans="3:26" x14ac:dyDescent="0.3">
      <c r="C24">
        <f t="shared" si="10"/>
        <v>0.60882204978333121</v>
      </c>
      <c r="D24">
        <f t="shared" si="11"/>
        <v>-0.30030355764948813</v>
      </c>
      <c r="E24">
        <f>GRAV*SIN(C24)/LEN</f>
        <v>-0.57190155831768841</v>
      </c>
      <c r="F24">
        <f t="shared" si="12"/>
        <v>-0.30030355764948813</v>
      </c>
      <c r="G24">
        <f t="shared" si="13"/>
        <v>-0.57190155831768841</v>
      </c>
      <c r="H24">
        <f>C24+F24*delta/2</f>
        <v>0.59380687190085679</v>
      </c>
      <c r="I24">
        <f>D24+G24*delta/2</f>
        <v>-0.32889863556537258</v>
      </c>
      <c r="J24">
        <f>GRAV/LEN*SIN(H24)</f>
        <v>-0.55952026853157044</v>
      </c>
      <c r="K24">
        <f t="shared" si="14"/>
        <v>-0.32889863556537258</v>
      </c>
      <c r="L24">
        <f t="shared" si="15"/>
        <v>-0.55952026853157044</v>
      </c>
      <c r="M24">
        <f>C24+K24*delta/2</f>
        <v>0.59237711800506254</v>
      </c>
      <c r="N24">
        <f>D24+L24*delta/2</f>
        <v>-0.32827957107606665</v>
      </c>
      <c r="O24">
        <f>GRAV/LEN*SIN(K24)</f>
        <v>0.32300089468203719</v>
      </c>
      <c r="P24">
        <f t="shared" si="16"/>
        <v>-0.32827957107606665</v>
      </c>
      <c r="Q24">
        <f t="shared" si="17"/>
        <v>0.32300089468203719</v>
      </c>
      <c r="R24">
        <f>C24*P24*delta</f>
        <v>-1.998638413645237E-2</v>
      </c>
      <c r="S24">
        <f>D24+Q24*delta</f>
        <v>-0.2680034681812844</v>
      </c>
      <c r="T24">
        <f>GRAV/LEN*SIN(R24)</f>
        <v>1.9985053551014015E-2</v>
      </c>
      <c r="U24">
        <f t="shared" si="18"/>
        <v>-0.2680034681812844</v>
      </c>
      <c r="V24">
        <f t="shared" si="19"/>
        <v>1.9985053551014015E-2</v>
      </c>
      <c r="W24">
        <f>(F24+K24+P24+U24)/6* delta</f>
        <v>-2.0424753874536863E-2</v>
      </c>
      <c r="X24">
        <f>(G24+L24+Q24+V24)/6*delta</f>
        <v>-1.3140597976936794E-2</v>
      </c>
      <c r="Y24">
        <f>LEN*SIN(C24)</f>
        <v>5.7190155831768843</v>
      </c>
      <c r="Z24">
        <f>-LEN*COS(C24)</f>
        <v>-8.2032225838008301</v>
      </c>
    </row>
    <row r="25" spans="3:26" x14ac:dyDescent="0.3">
      <c r="C25">
        <f t="shared" si="10"/>
        <v>0.5883972959087943</v>
      </c>
      <c r="D25">
        <f t="shared" si="11"/>
        <v>-0.31344415562642491</v>
      </c>
      <c r="E25">
        <f>GRAV*SIN(C25)/LEN</f>
        <v>-0.55502855690586506</v>
      </c>
      <c r="F25">
        <f t="shared" si="12"/>
        <v>-0.31344415562642491</v>
      </c>
      <c r="G25">
        <f t="shared" si="13"/>
        <v>-0.55502855690586506</v>
      </c>
      <c r="H25">
        <f>C25+F25*delta/2</f>
        <v>0.57272508812747303</v>
      </c>
      <c r="I25">
        <f>D25+G25*delta/2</f>
        <v>-0.34119558347171819</v>
      </c>
      <c r="J25">
        <f>GRAV/LEN*SIN(H25)</f>
        <v>-0.54192429656536123</v>
      </c>
      <c r="K25">
        <f t="shared" si="14"/>
        <v>-0.34119558347171819</v>
      </c>
      <c r="L25">
        <f t="shared" si="15"/>
        <v>-0.54192429656536123</v>
      </c>
      <c r="M25">
        <f>C25+K25*delta/2</f>
        <v>0.57133751673520838</v>
      </c>
      <c r="N25">
        <f>D25+L25*delta/2</f>
        <v>-0.34054037045469299</v>
      </c>
      <c r="O25">
        <f>GRAV/LEN*SIN(K25)</f>
        <v>0.33461399542177461</v>
      </c>
      <c r="P25">
        <f t="shared" si="16"/>
        <v>-0.34054037045469299</v>
      </c>
      <c r="Q25">
        <f t="shared" si="17"/>
        <v>0.33461399542177461</v>
      </c>
      <c r="R25">
        <f>C25*P25*delta</f>
        <v>-2.0037303312332042E-2</v>
      </c>
      <c r="S25">
        <f>D25+Q25*delta</f>
        <v>-0.27998275608424744</v>
      </c>
      <c r="T25">
        <f>GRAV/LEN*SIN(R25)</f>
        <v>2.0035962531328246E-2</v>
      </c>
      <c r="U25">
        <f t="shared" si="18"/>
        <v>-0.27998275608424744</v>
      </c>
      <c r="V25">
        <f t="shared" si="19"/>
        <v>2.0035962531328246E-2</v>
      </c>
      <c r="W25">
        <f>(F25+K25+P25+U25)/6* delta</f>
        <v>-2.1252714427284727E-2</v>
      </c>
      <c r="X25">
        <f>(G25+L25+Q25+V25)/6*delta</f>
        <v>-1.2371714925302058E-2</v>
      </c>
      <c r="Y25">
        <f>LEN*SIN(C25)</f>
        <v>5.5502855690586506</v>
      </c>
      <c r="Z25">
        <f>-LEN*COS(C25)</f>
        <v>-8.3183129360405346</v>
      </c>
    </row>
    <row r="26" spans="3:26" x14ac:dyDescent="0.3">
      <c r="C26">
        <f t="shared" si="10"/>
        <v>0.56714458148150959</v>
      </c>
      <c r="D26">
        <f t="shared" si="11"/>
        <v>-0.32581587055172695</v>
      </c>
      <c r="E26">
        <f>GRAV*SIN(C26)/LEN</f>
        <v>-0.53722587244502551</v>
      </c>
      <c r="F26">
        <f t="shared" si="12"/>
        <v>-0.32581587055172695</v>
      </c>
      <c r="G26">
        <f t="shared" si="13"/>
        <v>-0.53722587244502551</v>
      </c>
      <c r="H26">
        <f>C26+F26*delta/2</f>
        <v>0.55085378795392326</v>
      </c>
      <c r="I26">
        <f>D26+G26*delta/2</f>
        <v>-0.35267716417397821</v>
      </c>
      <c r="J26">
        <f>GRAV/LEN*SIN(H26)</f>
        <v>-0.52341491350215885</v>
      </c>
      <c r="K26">
        <f t="shared" si="14"/>
        <v>-0.35267716417397821</v>
      </c>
      <c r="L26">
        <f t="shared" si="15"/>
        <v>-0.52341491350215885</v>
      </c>
      <c r="M26">
        <f>C26+K26*delta/2</f>
        <v>0.5495107232728107</v>
      </c>
      <c r="N26">
        <f>D26+L26*delta/2</f>
        <v>-0.35198661622683491</v>
      </c>
      <c r="O26">
        <f>GRAV/LEN*SIN(K26)</f>
        <v>0.34541143061499574</v>
      </c>
      <c r="P26">
        <f t="shared" si="16"/>
        <v>-0.35198661622683491</v>
      </c>
      <c r="Q26">
        <f t="shared" si="17"/>
        <v>0.34541143061499574</v>
      </c>
      <c r="R26">
        <f>C26*P26*delta</f>
        <v>-1.9962730214706102E-2</v>
      </c>
      <c r="S26">
        <f>D26+Q26*delta</f>
        <v>-0.29127472749022737</v>
      </c>
      <c r="T26">
        <f>GRAV/LEN*SIN(R26)</f>
        <v>1.9961404347866963E-2</v>
      </c>
      <c r="U26">
        <f t="shared" si="18"/>
        <v>-0.29127472749022737</v>
      </c>
      <c r="V26">
        <f t="shared" si="19"/>
        <v>1.9961404347866963E-2</v>
      </c>
      <c r="W26">
        <f>(F26+K26+P26+U26)/6* delta</f>
        <v>-2.2029239640712794E-2</v>
      </c>
      <c r="X26">
        <f>(G26+L26+Q26+V26)/6*delta</f>
        <v>-1.1587799183072029E-2</v>
      </c>
      <c r="Y26">
        <f>LEN*SIN(C26)</f>
        <v>5.3722587244502549</v>
      </c>
      <c r="Z26">
        <f>-LEN*COS(C26)</f>
        <v>-8.4343841623184392</v>
      </c>
    </row>
    <row r="27" spans="3:26" x14ac:dyDescent="0.3">
      <c r="C27">
        <f>C26+W26</f>
        <v>0.5451153418407968</v>
      </c>
      <c r="D27">
        <f>X26+D26</f>
        <v>-0.33740366973479896</v>
      </c>
      <c r="E27">
        <f>GRAV*SIN(C27)/LEN</f>
        <v>-0.51851671901168273</v>
      </c>
      <c r="F27">
        <f>D27</f>
        <v>-0.33740366973479896</v>
      </c>
      <c r="G27">
        <f>E27</f>
        <v>-0.51851671901168273</v>
      </c>
      <c r="H27">
        <f>C27+F27*delta/2</f>
        <v>0.52824515835405683</v>
      </c>
      <c r="I27">
        <f>D27+G27*delta/2</f>
        <v>-0.36332950568538308</v>
      </c>
      <c r="J27">
        <f>GRAV/LEN*SIN(H27)</f>
        <v>-0.50401847381521436</v>
      </c>
      <c r="K27">
        <f>I27</f>
        <v>-0.36332950568538308</v>
      </c>
      <c r="L27">
        <f>J27</f>
        <v>-0.50401847381521436</v>
      </c>
      <c r="M27">
        <f>C27+K27*delta/2</f>
        <v>0.52694886655652762</v>
      </c>
      <c r="N27">
        <f>D27+L27*delta/2</f>
        <v>-0.36260459342555967</v>
      </c>
      <c r="O27">
        <f>GRAV/LEN*SIN(K27)</f>
        <v>0.355388348727954</v>
      </c>
      <c r="P27">
        <f>N27</f>
        <v>-0.36260459342555967</v>
      </c>
      <c r="Q27">
        <f>O27</f>
        <v>0.355388348727954</v>
      </c>
      <c r="R27">
        <f>C27*P27*delta</f>
        <v>-1.9766132689821712E-2</v>
      </c>
      <c r="S27">
        <f>D27+Q27*delta</f>
        <v>-0.30186483486200355</v>
      </c>
      <c r="T27">
        <f>GRAV/LEN*SIN(R27)</f>
        <v>1.9764845610286436E-2</v>
      </c>
      <c r="U27">
        <f>S27</f>
        <v>-0.30186483486200355</v>
      </c>
      <c r="V27">
        <f>T27</f>
        <v>1.9764845610286436E-2</v>
      </c>
      <c r="W27">
        <f>(F27+K27+P27+U27)/6* delta</f>
        <v>-2.2753376728462421E-2</v>
      </c>
      <c r="X27">
        <f>(G27+L27+Q27+V27)/6*delta</f>
        <v>-1.0789699974810945E-2</v>
      </c>
      <c r="Y27">
        <f>LEN*SIN(C27)</f>
        <v>5.185167190116827</v>
      </c>
      <c r="Z27">
        <f>-LEN*COS(C27)</f>
        <v>-8.5506748979560658</v>
      </c>
    </row>
    <row r="28" spans="3:26" x14ac:dyDescent="0.3">
      <c r="C28">
        <f t="shared" ref="C28:C34" si="20">C27+W27</f>
        <v>0.52236196511233435</v>
      </c>
      <c r="D28">
        <f t="shared" ref="D28:D34" si="21">X27+D27</f>
        <v>-0.3481933697096099</v>
      </c>
      <c r="E28">
        <f>GRAV*SIN(C28)/LEN</f>
        <v>-0.49892850854757126</v>
      </c>
      <c r="F28">
        <f t="shared" ref="F28:F34" si="22">D28</f>
        <v>-0.3481933697096099</v>
      </c>
      <c r="G28">
        <f t="shared" ref="G28:G34" si="23">E28</f>
        <v>-0.49892850854757126</v>
      </c>
      <c r="H28">
        <f>C28+F28*delta/2</f>
        <v>0.50495229662685381</v>
      </c>
      <c r="I28">
        <f>D28+G28*delta/2</f>
        <v>-0.37313979513698847</v>
      </c>
      <c r="J28">
        <f>GRAV/LEN*SIN(H28)</f>
        <v>-0.48376569099897548</v>
      </c>
      <c r="K28">
        <f t="shared" ref="K28:K34" si="24">I28</f>
        <v>-0.37313979513698847</v>
      </c>
      <c r="L28">
        <f t="shared" ref="L28:L34" si="25">J28</f>
        <v>-0.48376569099897548</v>
      </c>
      <c r="M28">
        <f>C28+K28*delta/2</f>
        <v>0.50370497535548497</v>
      </c>
      <c r="N28">
        <f>D28+L28*delta/2</f>
        <v>-0.37238165425955866</v>
      </c>
      <c r="O28">
        <f>GRAV/LEN*SIN(K28)</f>
        <v>0.36454096156336152</v>
      </c>
      <c r="P28">
        <f t="shared" ref="P28:P34" si="26">N28</f>
        <v>-0.37238165425955866</v>
      </c>
      <c r="Q28">
        <f t="shared" ref="Q28:Q34" si="27">O28</f>
        <v>0.36454096156336152</v>
      </c>
      <c r="R28">
        <f>C28*P28*delta</f>
        <v>-1.9451801269080495E-2</v>
      </c>
      <c r="S28">
        <f>D28+Q28*delta</f>
        <v>-0.31173927355327374</v>
      </c>
      <c r="T28">
        <f>GRAV/LEN*SIN(R28)</f>
        <v>1.9450574620939208E-2</v>
      </c>
      <c r="U28">
        <f t="shared" ref="U28:U34" si="28">S28</f>
        <v>-0.31173927355327374</v>
      </c>
      <c r="V28">
        <f t="shared" ref="V28:V34" si="29">T28</f>
        <v>1.9450574620939208E-2</v>
      </c>
      <c r="W28">
        <f>(F28+K28+P28+U28)/6* delta</f>
        <v>-2.3424234877657182E-2</v>
      </c>
      <c r="X28">
        <f>(G28+L28+Q28+V28)/6*delta</f>
        <v>-9.9783777227041015E-3</v>
      </c>
      <c r="Y28">
        <f>LEN*SIN(C28)</f>
        <v>4.9892850854757125</v>
      </c>
      <c r="Z28">
        <f>-LEN*COS(C28)</f>
        <v>-8.6664314649023559</v>
      </c>
    </row>
    <row r="29" spans="3:26" x14ac:dyDescent="0.3">
      <c r="C29">
        <f t="shared" si="20"/>
        <v>0.49893773023467719</v>
      </c>
      <c r="D29">
        <f t="shared" si="21"/>
        <v>-0.358171747432314</v>
      </c>
      <c r="E29">
        <f>GRAV*SIN(C29)/LEN</f>
        <v>-0.47849303886150468</v>
      </c>
      <c r="F29">
        <f t="shared" si="22"/>
        <v>-0.358171747432314</v>
      </c>
      <c r="G29">
        <f t="shared" si="23"/>
        <v>-0.47849303886150468</v>
      </c>
      <c r="H29">
        <f>C29+F29*delta/2</f>
        <v>0.48102914286306148</v>
      </c>
      <c r="I29">
        <f>D29+G29*delta/2</f>
        <v>-0.38209639937538925</v>
      </c>
      <c r="J29">
        <f>GRAV/LEN*SIN(H29)</f>
        <v>-0.46269177533146588</v>
      </c>
      <c r="K29">
        <f t="shared" si="24"/>
        <v>-0.38209639937538925</v>
      </c>
      <c r="L29">
        <f t="shared" si="25"/>
        <v>-0.46269177533146588</v>
      </c>
      <c r="M29">
        <f>C29+K29*delta/2</f>
        <v>0.47983291026590774</v>
      </c>
      <c r="N29">
        <f>D29+L29*delta/2</f>
        <v>-0.38130633619888732</v>
      </c>
      <c r="O29">
        <f>GRAV/LEN*SIN(K29)</f>
        <v>0.37286650487182255</v>
      </c>
      <c r="P29">
        <f t="shared" si="26"/>
        <v>-0.38130633619888732</v>
      </c>
      <c r="Q29">
        <f t="shared" si="27"/>
        <v>0.37286650487182255</v>
      </c>
      <c r="R29">
        <f>C29*P29*delta</f>
        <v>-1.9024811790717359E-2</v>
      </c>
      <c r="S29">
        <f>D29+Q29*delta</f>
        <v>-0.32088509694513173</v>
      </c>
      <c r="T29">
        <f>GRAV/LEN*SIN(R29)</f>
        <v>1.9023664160440545E-2</v>
      </c>
      <c r="U29">
        <f t="shared" si="28"/>
        <v>-0.32088509694513173</v>
      </c>
      <c r="V29">
        <f t="shared" si="29"/>
        <v>1.9023664160440545E-2</v>
      </c>
      <c r="W29">
        <f>(F29+K29+P29+U29)/6* delta</f>
        <v>-2.4040992999195376E-2</v>
      </c>
      <c r="X29">
        <f>(G29+L29+Q29+V29)/6*delta</f>
        <v>-9.15491075267846E-3</v>
      </c>
      <c r="Y29">
        <f>LEN*SIN(C29)</f>
        <v>4.7849303886150469</v>
      </c>
      <c r="Z29">
        <f>-LEN*COS(C29)</f>
        <v>-8.7809134590945739</v>
      </c>
    </row>
    <row r="30" spans="3:26" x14ac:dyDescent="0.3">
      <c r="C30">
        <f t="shared" si="20"/>
        <v>0.47489673723548181</v>
      </c>
      <c r="D30">
        <f t="shared" si="21"/>
        <v>-0.36732665818499244</v>
      </c>
      <c r="E30">
        <f>GRAV*SIN(C30)/LEN</f>
        <v>-0.45724661391587257</v>
      </c>
      <c r="F30">
        <f t="shared" si="22"/>
        <v>-0.36732665818499244</v>
      </c>
      <c r="G30">
        <f t="shared" si="23"/>
        <v>-0.45724661391587257</v>
      </c>
      <c r="H30">
        <f>C30+F30*delta/2</f>
        <v>0.45653040432623221</v>
      </c>
      <c r="I30">
        <f>D30+G30*delta/2</f>
        <v>-0.39018898888078607</v>
      </c>
      <c r="J30">
        <f>GRAV/LEN*SIN(H30)</f>
        <v>-0.44083650119237938</v>
      </c>
      <c r="K30">
        <f t="shared" si="24"/>
        <v>-0.39018898888078607</v>
      </c>
      <c r="L30">
        <f t="shared" si="25"/>
        <v>-0.44083650119237938</v>
      </c>
      <c r="M30">
        <f>C30+K30*delta/2</f>
        <v>0.4553872877914425</v>
      </c>
      <c r="N30">
        <f>D30+L30*delta/2</f>
        <v>-0.38936848324461143</v>
      </c>
      <c r="O30">
        <f>GRAV/LEN*SIN(K30)</f>
        <v>0.380363205860616</v>
      </c>
      <c r="P30">
        <f t="shared" si="26"/>
        <v>-0.38936848324461143</v>
      </c>
      <c r="Q30">
        <f t="shared" si="27"/>
        <v>0.380363205860616</v>
      </c>
      <c r="R30">
        <f>C30*P30*delta</f>
        <v>-1.8490982227519433E-2</v>
      </c>
      <c r="S30">
        <f>D30+Q30*delta</f>
        <v>-0.32929033759893084</v>
      </c>
      <c r="T30">
        <f>GRAV/LEN*SIN(R30)</f>
        <v>1.8489928517114531E-2</v>
      </c>
      <c r="U30">
        <f t="shared" si="28"/>
        <v>-0.32929033759893084</v>
      </c>
      <c r="V30">
        <f t="shared" si="29"/>
        <v>1.8489928517114531E-2</v>
      </c>
      <c r="W30">
        <f>(F30+K30+P30+U30)/6* delta</f>
        <v>-2.4602907798488682E-2</v>
      </c>
      <c r="X30">
        <f>(G30+L30+Q30+V30)/6*delta</f>
        <v>-8.3204996788420246E-3</v>
      </c>
      <c r="Y30">
        <f>LEN*SIN(C30)</f>
        <v>4.5724661391587258</v>
      </c>
      <c r="Z30">
        <f>-LEN*COS(C30)</f>
        <v>-8.8933994291410805</v>
      </c>
    </row>
    <row r="31" spans="3:26" x14ac:dyDescent="0.3">
      <c r="C31">
        <f t="shared" si="20"/>
        <v>0.45029382943699314</v>
      </c>
      <c r="D31">
        <f t="shared" si="21"/>
        <v>-0.37564715786383446</v>
      </c>
      <c r="E31">
        <f>GRAV*SIN(C31)/LEN</f>
        <v>-0.43523009319601441</v>
      </c>
      <c r="F31">
        <f t="shared" si="22"/>
        <v>-0.37564715786383446</v>
      </c>
      <c r="G31">
        <f t="shared" si="23"/>
        <v>-0.43523009319601441</v>
      </c>
      <c r="H31">
        <f>C31+F31*delta/2</f>
        <v>0.43151147154380143</v>
      </c>
      <c r="I31">
        <f>D31+G31*delta/2</f>
        <v>-0.39740866252363516</v>
      </c>
      <c r="J31">
        <f>GRAV/LEN*SIN(H31)</f>
        <v>-0.41824420159080183</v>
      </c>
      <c r="K31">
        <f t="shared" si="24"/>
        <v>-0.39740866252363516</v>
      </c>
      <c r="L31">
        <f t="shared" si="25"/>
        <v>-0.41824420159080183</v>
      </c>
      <c r="M31">
        <f>C31+K31*delta/2</f>
        <v>0.43042339631081139</v>
      </c>
      <c r="N31">
        <f>D31+L31*delta/2</f>
        <v>-0.39655936794337454</v>
      </c>
      <c r="O31">
        <f>GRAV/LEN*SIN(K31)</f>
        <v>0.38703025763091081</v>
      </c>
      <c r="P31">
        <f t="shared" si="26"/>
        <v>-0.39655936794337454</v>
      </c>
      <c r="Q31">
        <f t="shared" si="27"/>
        <v>0.38703025763091081</v>
      </c>
      <c r="R31">
        <f>C31*P31*delta</f>
        <v>-1.785682363903357E-2</v>
      </c>
      <c r="S31">
        <f>D31+Q31*delta</f>
        <v>-0.33694413210074337</v>
      </c>
      <c r="T31">
        <f>GRAV/LEN*SIN(R31)</f>
        <v>1.7855874664727902E-2</v>
      </c>
      <c r="U31">
        <f t="shared" si="28"/>
        <v>-0.33694413210074337</v>
      </c>
      <c r="V31">
        <f t="shared" si="29"/>
        <v>1.7855874664727902E-2</v>
      </c>
      <c r="W31">
        <f>(F31+K31+P31+U31)/6* delta</f>
        <v>-2.5109322007193124E-2</v>
      </c>
      <c r="X31">
        <f>(G31+L31+Q31+V31)/6*delta</f>
        <v>-7.4764693748529598E-3</v>
      </c>
      <c r="Y31">
        <f>LEN*SIN(C31)</f>
        <v>4.3523009319601442</v>
      </c>
      <c r="Z31">
        <f>-LEN*COS(C31)</f>
        <v>-9.0031925780613431</v>
      </c>
    </row>
    <row r="32" spans="3:26" x14ac:dyDescent="0.3">
      <c r="C32">
        <f t="shared" si="20"/>
        <v>0.42518450742980002</v>
      </c>
      <c r="D32">
        <f t="shared" si="21"/>
        <v>-0.38312362723868743</v>
      </c>
      <c r="E32">
        <f>GRAV*SIN(C32)/LEN</f>
        <v>-0.41248886813922014</v>
      </c>
      <c r="F32">
        <f t="shared" si="22"/>
        <v>-0.38312362723868743</v>
      </c>
      <c r="G32">
        <f t="shared" si="23"/>
        <v>-0.41248886813922014</v>
      </c>
      <c r="H32">
        <f>C32+F32*delta/2</f>
        <v>0.40602832606786565</v>
      </c>
      <c r="I32">
        <f>D32+G32*delta/2</f>
        <v>-0.40374807064564844</v>
      </c>
      <c r="J32">
        <f>GRAV/LEN*SIN(H32)</f>
        <v>-0.39496368882981298</v>
      </c>
      <c r="K32">
        <f t="shared" si="24"/>
        <v>-0.40374807064564844</v>
      </c>
      <c r="L32">
        <f t="shared" si="25"/>
        <v>-0.39496368882981298</v>
      </c>
      <c r="M32">
        <f>C32+K32*delta/2</f>
        <v>0.40499710389751759</v>
      </c>
      <c r="N32">
        <f>D32+L32*delta/2</f>
        <v>-0.40287181168017805</v>
      </c>
      <c r="O32">
        <f>GRAV/LEN*SIN(K32)</f>
        <v>0.39286780062258636</v>
      </c>
      <c r="P32">
        <f t="shared" si="26"/>
        <v>-0.40287181168017805</v>
      </c>
      <c r="Q32">
        <f t="shared" si="27"/>
        <v>0.39286780062258636</v>
      </c>
      <c r="R32">
        <f>C32*P32*delta</f>
        <v>-1.7129485280658767E-2</v>
      </c>
      <c r="S32">
        <f>D32+Q32*delta</f>
        <v>-0.34383684717642882</v>
      </c>
      <c r="T32">
        <f>GRAV/LEN*SIN(R32)</f>
        <v>1.7128647606115408E-2</v>
      </c>
      <c r="U32">
        <f t="shared" si="28"/>
        <v>-0.34383684717642882</v>
      </c>
      <c r="V32">
        <f t="shared" si="29"/>
        <v>1.7128647606115408E-2</v>
      </c>
      <c r="W32">
        <f>(F32+K32+P32+U32)/6* delta</f>
        <v>-2.5559672612349045E-2</v>
      </c>
      <c r="X32">
        <f>(G32+L32+Q32+V32)/6*delta</f>
        <v>-6.6242684790055227E-3</v>
      </c>
      <c r="Y32">
        <f>LEN*SIN(C32)</f>
        <v>4.1248886813922017</v>
      </c>
      <c r="Z32">
        <f>-LEN*COS(C32)</f>
        <v>-9.1096264119953076</v>
      </c>
    </row>
    <row r="33" spans="3:26" ht="15" customHeight="1" x14ac:dyDescent="0.3">
      <c r="C33">
        <f t="shared" si="20"/>
        <v>0.39962483481745098</v>
      </c>
      <c r="D33">
        <f t="shared" si="21"/>
        <v>-0.38974789571769297</v>
      </c>
      <c r="E33">
        <f>GRAV*SIN(C33)/LEN</f>
        <v>-0.38907276489569848</v>
      </c>
      <c r="F33">
        <f t="shared" si="22"/>
        <v>-0.38974789571769297</v>
      </c>
      <c r="G33">
        <f t="shared" si="23"/>
        <v>-0.38907276489569848</v>
      </c>
      <c r="H33">
        <f>C33+F33*delta/2</f>
        <v>0.38013744003156635</v>
      </c>
      <c r="I33">
        <f>D33+G33*delta/2</f>
        <v>-0.40920153396247788</v>
      </c>
      <c r="J33">
        <f>GRAV/LEN*SIN(H33)</f>
        <v>-0.37104810160610929</v>
      </c>
      <c r="K33">
        <f t="shared" si="24"/>
        <v>-0.40920153396247788</v>
      </c>
      <c r="L33">
        <f t="shared" si="25"/>
        <v>-0.37104810160610929</v>
      </c>
      <c r="M33">
        <f>C33+K33*delta/2</f>
        <v>0.37916475811932709</v>
      </c>
      <c r="N33">
        <f>D33+L33*delta/2</f>
        <v>-0.40830030079799845</v>
      </c>
      <c r="O33">
        <f>GRAV/LEN*SIN(K33)</f>
        <v>0.39787691116662538</v>
      </c>
      <c r="P33">
        <f t="shared" si="26"/>
        <v>-0.40830030079799845</v>
      </c>
      <c r="Q33">
        <f t="shared" si="27"/>
        <v>0.39787691116662538</v>
      </c>
      <c r="R33">
        <f>C33*P33*delta</f>
        <v>-1.6316694026231569E-2</v>
      </c>
      <c r="S33">
        <f>D33+Q33*delta</f>
        <v>-0.34996020460103044</v>
      </c>
      <c r="T33">
        <f>GRAV/LEN*SIN(R33)</f>
        <v>1.6315970024712662E-2</v>
      </c>
      <c r="U33">
        <f t="shared" si="28"/>
        <v>-0.34996020460103044</v>
      </c>
      <c r="V33">
        <f t="shared" si="29"/>
        <v>1.6315970024712662E-2</v>
      </c>
      <c r="W33">
        <f>(F33+K33+P33+U33)/6* delta</f>
        <v>-2.5953498917986664E-2</v>
      </c>
      <c r="X33">
        <f>(G33+L33+Q33+V33)/6*delta</f>
        <v>-5.765466421841163E-3</v>
      </c>
      <c r="Y33">
        <f>LEN*SIN(C33)</f>
        <v>3.8907276489569846</v>
      </c>
      <c r="Z33">
        <f>-LEN*COS(C33)</f>
        <v>-9.2120702538377142</v>
      </c>
    </row>
    <row r="34" spans="3:26" x14ac:dyDescent="0.3">
      <c r="C34">
        <f t="shared" si="20"/>
        <v>0.37367133589946433</v>
      </c>
      <c r="D34">
        <f t="shared" si="21"/>
        <v>-0.39551336213953414</v>
      </c>
      <c r="E34">
        <f>GRAV*SIN(C34)/LEN</f>
        <v>-0.36503587407805299</v>
      </c>
      <c r="F34">
        <f t="shared" si="22"/>
        <v>-0.39551336213953414</v>
      </c>
      <c r="G34">
        <f t="shared" si="23"/>
        <v>-0.36503587407805299</v>
      </c>
      <c r="H34">
        <f>C34+F34*delta/2</f>
        <v>0.3538956677924876</v>
      </c>
      <c r="I34">
        <f>D34+G34*delta/2</f>
        <v>-0.41376515584343682</v>
      </c>
      <c r="J34">
        <f>GRAV/LEN*SIN(H34)</f>
        <v>-0.34655468027756048</v>
      </c>
      <c r="K34">
        <f t="shared" si="24"/>
        <v>-0.41376515584343682</v>
      </c>
      <c r="L34">
        <f t="shared" si="25"/>
        <v>-0.34655468027756048</v>
      </c>
      <c r="M34">
        <f>C34+K34*delta/2</f>
        <v>0.35298307810729246</v>
      </c>
      <c r="N34">
        <f>D34+L34*delta/2</f>
        <v>-0.41284109615341219</v>
      </c>
      <c r="O34">
        <f>GRAV/LEN*SIN(K34)</f>
        <v>0.40205959723182705</v>
      </c>
      <c r="P34">
        <f t="shared" si="26"/>
        <v>-0.41284109615341219</v>
      </c>
      <c r="Q34">
        <f t="shared" si="27"/>
        <v>0.40205959723182705</v>
      </c>
      <c r="R34">
        <f>C34*P34*delta</f>
        <v>-1.5426688391384474E-2</v>
      </c>
      <c r="S34">
        <f>D34+Q34*delta</f>
        <v>-0.35530740241635145</v>
      </c>
      <c r="T34">
        <f>GRAV/LEN*SIN(R34)</f>
        <v>1.5426076517801521E-2</v>
      </c>
      <c r="U34">
        <f t="shared" si="28"/>
        <v>-0.35530740241635145</v>
      </c>
      <c r="V34">
        <f t="shared" si="29"/>
        <v>1.5426076517801521E-2</v>
      </c>
      <c r="W34">
        <f>(F34+K34+P34+U34)/6* delta</f>
        <v>-2.629045027587891E-2</v>
      </c>
      <c r="X34">
        <f>(G34+L34+Q34+V34)/6*delta</f>
        <v>-4.9017480100997483E-3</v>
      </c>
      <c r="Y34">
        <f>LEN*SIN(C34)</f>
        <v>3.65035874078053</v>
      </c>
      <c r="Z34">
        <f>-LEN*COS(C34)</f>
        <v>-9.3099345359463825</v>
      </c>
    </row>
    <row r="35" spans="3:26" x14ac:dyDescent="0.3">
      <c r="C35">
        <f>C34+W34</f>
        <v>0.34738088562358543</v>
      </c>
      <c r="D35">
        <f>X34+D34</f>
        <v>-0.40041511014963388</v>
      </c>
      <c r="E35">
        <f>GRAV*SIN(C35)/LEN</f>
        <v>-0.34043630959361348</v>
      </c>
      <c r="F35">
        <f>D35</f>
        <v>-0.40041511014963388</v>
      </c>
      <c r="G35">
        <f>E35</f>
        <v>-0.34043630959361348</v>
      </c>
      <c r="H35">
        <f>C35+F35*delta/2</f>
        <v>0.32736013011610376</v>
      </c>
      <c r="I35">
        <f>D35+G35*delta/2</f>
        <v>-0.41743692562931456</v>
      </c>
      <c r="J35">
        <f>GRAV/LEN*SIN(H35)</f>
        <v>-0.32154447349084186</v>
      </c>
      <c r="K35">
        <f>I35</f>
        <v>-0.41743692562931456</v>
      </c>
      <c r="L35">
        <f>J35</f>
        <v>-0.32154447349084186</v>
      </c>
      <c r="M35">
        <f>C35+K35*delta/2</f>
        <v>0.32650903934211972</v>
      </c>
      <c r="N35">
        <f>D35+L35*delta/2</f>
        <v>-0.416492333824176</v>
      </c>
      <c r="O35">
        <f>GRAV/LEN*SIN(K35)</f>
        <v>0.40541880140101011</v>
      </c>
      <c r="P35">
        <f>N35</f>
        <v>-0.416492333824176</v>
      </c>
      <c r="Q35">
        <f>O35</f>
        <v>0.40541880140101011</v>
      </c>
      <c r="R35">
        <f>C35*P35*delta</f>
        <v>-1.4468147577927627E-2</v>
      </c>
      <c r="S35">
        <f>D35+Q35*delta</f>
        <v>-0.35987323000953286</v>
      </c>
      <c r="T35">
        <f>GRAV/LEN*SIN(R35)</f>
        <v>1.4467642820179542E-2</v>
      </c>
      <c r="U35">
        <f>S35</f>
        <v>-0.35987323000953286</v>
      </c>
      <c r="V35">
        <f>T35</f>
        <v>1.4467642820179542E-2</v>
      </c>
      <c r="W35">
        <f>(F35+K35+P35+U35)/6* delta</f>
        <v>-2.657029332687762E-2</v>
      </c>
      <c r="X35">
        <f>(G35+L35+Q35+V35)/6*delta</f>
        <v>-4.0349056477210939E-3</v>
      </c>
      <c r="Y35">
        <f>LEN*SIN(C35)</f>
        <v>3.4043630959361346</v>
      </c>
      <c r="Z35">
        <f>-LEN*COS(C35)</f>
        <v>-9.4026757846385483</v>
      </c>
    </row>
    <row r="36" spans="3:26" x14ac:dyDescent="0.3">
      <c r="C36">
        <f t="shared" ref="C36:C41" si="30">C35+W35</f>
        <v>0.32081059229670783</v>
      </c>
      <c r="D36">
        <f t="shared" ref="D36:D41" si="31">X35+D35</f>
        <v>-0.40445001579735496</v>
      </c>
      <c r="E36">
        <f>GRAV*SIN(C36)/LEN</f>
        <v>-0.31533590010498969</v>
      </c>
      <c r="F36">
        <f t="shared" ref="F36:F41" si="32">D36</f>
        <v>-0.40445001579735496</v>
      </c>
      <c r="G36">
        <f t="shared" ref="G36:G41" si="33">E36</f>
        <v>-0.31533590010498969</v>
      </c>
      <c r="H36">
        <f>C36+F36*delta/2</f>
        <v>0.30058809150684007</v>
      </c>
      <c r="I36">
        <f>D36+G36*delta/2</f>
        <v>-0.42021681080260442</v>
      </c>
      <c r="J36">
        <f>GRAV/LEN*SIN(H36)</f>
        <v>-0.29608198080131437</v>
      </c>
      <c r="K36">
        <f t="shared" ref="K36:K41" si="34">I36</f>
        <v>-0.42021681080260442</v>
      </c>
      <c r="L36">
        <f t="shared" ref="L36:L41" si="35">J36</f>
        <v>-0.29608198080131437</v>
      </c>
      <c r="M36">
        <f>C36+K36*delta/2</f>
        <v>0.29979975175657758</v>
      </c>
      <c r="N36">
        <f>D36+L36*delta/2</f>
        <v>-0.4192541148374207</v>
      </c>
      <c r="O36">
        <f>GRAV/LEN*SIN(K36)</f>
        <v>0.40795841102023522</v>
      </c>
      <c r="P36">
        <f t="shared" ref="P36:P41" si="36">N36</f>
        <v>-0.4192541148374207</v>
      </c>
      <c r="Q36">
        <f t="shared" ref="Q36:Q41" si="37">O36</f>
        <v>0.40795841102023522</v>
      </c>
      <c r="R36">
        <f>C36*P36*delta</f>
        <v>-1.3450116090382489E-2</v>
      </c>
      <c r="S36">
        <f>D36+Q36*delta</f>
        <v>-0.36365417469533146</v>
      </c>
      <c r="T36">
        <f>GRAV/LEN*SIN(R36)</f>
        <v>1.3449710560445862E-2</v>
      </c>
      <c r="U36">
        <f t="shared" ref="U36:U41" si="38">S36</f>
        <v>-0.36365417469533146</v>
      </c>
      <c r="V36">
        <f t="shared" ref="V36:V41" si="39">T36</f>
        <v>1.3449710560445862E-2</v>
      </c>
      <c r="W36">
        <f>(F36+K36+P36+U36)/6* delta</f>
        <v>-2.6792918602211863E-2</v>
      </c>
      <c r="X36">
        <f>(G36+L36+Q36+V36)/6*delta</f>
        <v>-3.1668293220937153E-3</v>
      </c>
      <c r="Y36">
        <f>LEN*SIN(C36)</f>
        <v>3.1533590010498971</v>
      </c>
      <c r="Z36">
        <f>-LEN*COS(C36)</f>
        <v>-9.4898012102729314</v>
      </c>
    </row>
    <row r="37" spans="3:26" x14ac:dyDescent="0.3">
      <c r="C37">
        <f t="shared" si="30"/>
        <v>0.29401767369449594</v>
      </c>
      <c r="D37">
        <f t="shared" si="31"/>
        <v>-0.40761684511944868</v>
      </c>
      <c r="E37">
        <f>GRAV*SIN(C37)/LEN</f>
        <v>-0.28979981808436445</v>
      </c>
      <c r="F37">
        <f t="shared" si="32"/>
        <v>-0.40761684511944868</v>
      </c>
      <c r="G37">
        <f t="shared" si="33"/>
        <v>-0.28979981808436445</v>
      </c>
      <c r="H37">
        <f>C37+F37*delta/2</f>
        <v>0.27363683143852352</v>
      </c>
      <c r="I37">
        <f>D37+G37*delta/2</f>
        <v>-0.42210683602366689</v>
      </c>
      <c r="J37">
        <f>GRAV/LEN*SIN(H37)</f>
        <v>-0.27023473729215641</v>
      </c>
      <c r="K37">
        <f t="shared" si="34"/>
        <v>-0.42210683602366689</v>
      </c>
      <c r="L37">
        <f t="shared" si="35"/>
        <v>-0.27023473729215641</v>
      </c>
      <c r="M37">
        <f>C37+K37*delta/2</f>
        <v>0.2729123318933126</v>
      </c>
      <c r="N37">
        <f>D37+L37*delta/2</f>
        <v>-0.4211285819840565</v>
      </c>
      <c r="O37">
        <f>GRAV/LEN*SIN(K37)</f>
        <v>0.40968327533401322</v>
      </c>
      <c r="P37">
        <f t="shared" si="36"/>
        <v>-0.4211285819840565</v>
      </c>
      <c r="Q37">
        <f t="shared" si="37"/>
        <v>0.40968327533401322</v>
      </c>
      <c r="R37">
        <f>C37*P37*delta</f>
        <v>-1.2381924600121412E-2</v>
      </c>
      <c r="S37">
        <f>D37+Q37*delta</f>
        <v>-0.36664851758604733</v>
      </c>
      <c r="T37">
        <f>GRAV/LEN*SIN(R37)</f>
        <v>1.2381608219492066E-2</v>
      </c>
      <c r="U37">
        <f t="shared" si="38"/>
        <v>-0.36664851758604733</v>
      </c>
      <c r="V37">
        <f t="shared" si="39"/>
        <v>1.2381608219492066E-2</v>
      </c>
      <c r="W37">
        <f>(F37+K37+P37+U37)/6* delta</f>
        <v>-2.6958346345220326E-2</v>
      </c>
      <c r="X37">
        <f>(G37+L37+Q37+V37)/6*delta</f>
        <v>-2.2994945303835934E-3</v>
      </c>
      <c r="Y37">
        <f>LEN*SIN(C37)</f>
        <v>2.8979981808436444</v>
      </c>
      <c r="Z37">
        <f>-LEN*COS(C37)</f>
        <v>-9.5708728203767777</v>
      </c>
    </row>
    <row r="38" spans="3:26" x14ac:dyDescent="0.3">
      <c r="C38">
        <f t="shared" si="30"/>
        <v>0.26705932734927562</v>
      </c>
      <c r="D38">
        <f t="shared" si="31"/>
        <v>-0.40991633964983226</v>
      </c>
      <c r="E38">
        <f>GRAV*SIN(C38)/LEN</f>
        <v>-0.2638961527704064</v>
      </c>
      <c r="F38">
        <f t="shared" si="32"/>
        <v>-0.40991633964983226</v>
      </c>
      <c r="G38">
        <f t="shared" si="33"/>
        <v>-0.2638961527704064</v>
      </c>
      <c r="H38">
        <f>C38+F38*delta/2</f>
        <v>0.24656351036678401</v>
      </c>
      <c r="I38">
        <f>D38+G38*delta/2</f>
        <v>-0.42311114728835258</v>
      </c>
      <c r="J38">
        <f>GRAV/LEN*SIN(H38)</f>
        <v>-0.24407284746312666</v>
      </c>
      <c r="K38">
        <f t="shared" si="34"/>
        <v>-0.42311114728835258</v>
      </c>
      <c r="L38">
        <f t="shared" si="35"/>
        <v>-0.24407284746312666</v>
      </c>
      <c r="M38">
        <f>C38+K38*delta/2</f>
        <v>0.24590376998485799</v>
      </c>
      <c r="N38">
        <f>D38+L38*delta/2</f>
        <v>-0.42211998202298862</v>
      </c>
      <c r="O38">
        <f>GRAV/LEN*SIN(K38)</f>
        <v>0.41059922925399522</v>
      </c>
      <c r="P38">
        <f t="shared" si="36"/>
        <v>-0.42211998202298862</v>
      </c>
      <c r="Q38">
        <f t="shared" si="37"/>
        <v>0.41059922925399522</v>
      </c>
      <c r="R38">
        <f>C38*P38*delta</f>
        <v>-1.1273107845974767E-2</v>
      </c>
      <c r="S38">
        <f>D38+Q38*delta</f>
        <v>-0.36885641672443276</v>
      </c>
      <c r="T38">
        <f>GRAV/LEN*SIN(R38)</f>
        <v>1.1272869077505411E-2</v>
      </c>
      <c r="U38">
        <f t="shared" si="38"/>
        <v>-0.36885641672443276</v>
      </c>
      <c r="V38">
        <f t="shared" si="39"/>
        <v>1.1272869077505411E-2</v>
      </c>
      <c r="W38">
        <f>(F38+K38+P38+U38)/6* delta</f>
        <v>-2.7066731428093439E-2</v>
      </c>
      <c r="X38">
        <f>(G38+L38+Q38+V38)/6*delta</f>
        <v>-1.4349483650338743E-3</v>
      </c>
      <c r="Y38">
        <f>LEN*SIN(C38)</f>
        <v>2.6389615277040641</v>
      </c>
      <c r="Z38">
        <f>-LEN*COS(C38)</f>
        <v>-9.6455109794814824</v>
      </c>
    </row>
    <row r="39" spans="3:26" x14ac:dyDescent="0.3">
      <c r="C39">
        <f t="shared" si="30"/>
        <v>0.23999259592118219</v>
      </c>
      <c r="D39">
        <f t="shared" si="31"/>
        <v>-0.41135128801486615</v>
      </c>
      <c r="E39">
        <f>GRAV*SIN(C39)/LEN</f>
        <v>-0.23769543455769465</v>
      </c>
      <c r="F39">
        <f t="shared" si="32"/>
        <v>-0.41135128801486615</v>
      </c>
      <c r="G39">
        <f t="shared" si="33"/>
        <v>-0.23769543455769465</v>
      </c>
      <c r="H39">
        <f>C39+F39*delta/2</f>
        <v>0.21942503152043888</v>
      </c>
      <c r="I39">
        <f>D39+G39*delta/2</f>
        <v>-0.42323605974275086</v>
      </c>
      <c r="J39">
        <f>GRAV/LEN*SIN(H39)</f>
        <v>-0.21766847676700782</v>
      </c>
      <c r="K39">
        <f t="shared" si="34"/>
        <v>-0.42323605974275086</v>
      </c>
      <c r="L39">
        <f t="shared" si="35"/>
        <v>-0.21766847676700782</v>
      </c>
      <c r="M39">
        <f>C39+K39*delta/2</f>
        <v>0.21883079293404464</v>
      </c>
      <c r="N39">
        <f>D39+L39*delta/2</f>
        <v>-0.42223471185321654</v>
      </c>
      <c r="O39">
        <f>GRAV/LEN*SIN(K39)</f>
        <v>0.41071312321497738</v>
      </c>
      <c r="P39">
        <f t="shared" si="36"/>
        <v>-0.42223471185321654</v>
      </c>
      <c r="Q39">
        <f t="shared" si="37"/>
        <v>0.41071312321497738</v>
      </c>
      <c r="R39">
        <f>C39*P39*delta</f>
        <v>-1.013332045856858E-2</v>
      </c>
      <c r="S39">
        <f>D39+Q39*delta</f>
        <v>-0.3702799756933684</v>
      </c>
      <c r="T39">
        <f>GRAV/LEN*SIN(R39)</f>
        <v>1.0133147037502697E-2</v>
      </c>
      <c r="U39">
        <f t="shared" si="38"/>
        <v>-0.3702799756933684</v>
      </c>
      <c r="V39">
        <f t="shared" si="39"/>
        <v>1.0133147037502697E-2</v>
      </c>
      <c r="W39">
        <f>(F39+K39+P39+U39)/6* delta</f>
        <v>-2.7118367255070032E-2</v>
      </c>
      <c r="X39">
        <f>(G39+L39+Q39+V39)/6*delta</f>
        <v>-5.7529401787037267E-4</v>
      </c>
      <c r="Y39">
        <f>LEN*SIN(C39)</f>
        <v>2.3769543455769466</v>
      </c>
      <c r="Z39">
        <f>-LEN*COS(C39)</f>
        <v>-9.7133973479438627</v>
      </c>
    </row>
    <row r="40" spans="3:26" x14ac:dyDescent="0.3">
      <c r="C40">
        <f t="shared" si="30"/>
        <v>0.21287422866611216</v>
      </c>
      <c r="D40">
        <f t="shared" si="31"/>
        <v>-0.41192658203273652</v>
      </c>
      <c r="E40">
        <f>GRAV*SIN(C40)/LEN</f>
        <v>-0.21127011940418963</v>
      </c>
      <c r="F40">
        <f t="shared" si="32"/>
        <v>-0.41192658203273652</v>
      </c>
      <c r="G40">
        <f t="shared" si="33"/>
        <v>-0.21127011940418963</v>
      </c>
      <c r="H40">
        <f>C40+F40*delta/2</f>
        <v>0.19227789956447533</v>
      </c>
      <c r="I40">
        <f>D40+G40*delta/2</f>
        <v>-0.42249008800294602</v>
      </c>
      <c r="J40">
        <f>GRAV/LEN*SIN(H40)</f>
        <v>-0.19109531008369995</v>
      </c>
      <c r="K40">
        <f t="shared" si="34"/>
        <v>-0.42249008800294602</v>
      </c>
      <c r="L40">
        <f t="shared" si="35"/>
        <v>-0.19109531008369995</v>
      </c>
      <c r="M40">
        <f>C40+K40*delta/2</f>
        <v>0.19174972426596487</v>
      </c>
      <c r="N40">
        <f>D40+L40*delta/2</f>
        <v>-0.42148134753692151</v>
      </c>
      <c r="O40">
        <f>GRAV/LEN*SIN(K40)</f>
        <v>0.41003285835930808</v>
      </c>
      <c r="P40">
        <f t="shared" si="36"/>
        <v>-0.42148134753692151</v>
      </c>
      <c r="Q40">
        <f t="shared" si="37"/>
        <v>0.41003285835930808</v>
      </c>
      <c r="R40">
        <f>C40*P40*delta</f>
        <v>-8.9722516754075724E-3</v>
      </c>
      <c r="S40">
        <f>D40+Q40*delta</f>
        <v>-0.3709232961968057</v>
      </c>
      <c r="T40">
        <f>GRAV/LEN*SIN(R40)</f>
        <v>8.9721312962379521E-3</v>
      </c>
      <c r="U40">
        <f t="shared" si="38"/>
        <v>-0.3709232961968057</v>
      </c>
      <c r="V40">
        <f t="shared" si="39"/>
        <v>8.9721312962379521E-3</v>
      </c>
      <c r="W40">
        <f>(F40+K40+P40+U40)/6* delta</f>
        <v>-2.7113688562823497E-2</v>
      </c>
      <c r="X40">
        <f>(G40+L40+Q40+V40)/6*delta</f>
        <v>2.7732600279427463E-4</v>
      </c>
      <c r="Y40">
        <f>LEN*SIN(C40)</f>
        <v>2.1127011940418963</v>
      </c>
      <c r="Z40">
        <f>-LEN*COS(C40)</f>
        <v>-9.7742771428220685</v>
      </c>
    </row>
    <row r="41" spans="3:26" x14ac:dyDescent="0.3">
      <c r="C41">
        <f t="shared" si="30"/>
        <v>0.18576054010328866</v>
      </c>
      <c r="D41">
        <f t="shared" si="31"/>
        <v>-0.41164925602994223</v>
      </c>
      <c r="E41">
        <f>GRAV*SIN(C41)/LEN</f>
        <v>-0.18469404269426479</v>
      </c>
      <c r="F41">
        <f t="shared" si="32"/>
        <v>-0.41164925602994223</v>
      </c>
      <c r="G41">
        <f t="shared" si="33"/>
        <v>-0.18469404269426479</v>
      </c>
      <c r="H41">
        <f>C41+F41*delta/2</f>
        <v>0.16517807730179154</v>
      </c>
      <c r="I41">
        <f>D41+G41*delta/2</f>
        <v>-0.42088395816465546</v>
      </c>
      <c r="J41">
        <f>GRAV/LEN*SIN(H41)</f>
        <v>-0.16442798710436432</v>
      </c>
      <c r="K41">
        <f t="shared" si="34"/>
        <v>-0.42088395816465546</v>
      </c>
      <c r="L41">
        <f t="shared" si="35"/>
        <v>-0.16442798710436432</v>
      </c>
      <c r="M41">
        <f>C41+K41*delta/2</f>
        <v>0.16471634219505588</v>
      </c>
      <c r="N41">
        <f>D41+L41*delta/2</f>
        <v>-0.41987065538516044</v>
      </c>
      <c r="O41">
        <f>GRAV/LEN*SIN(K41)</f>
        <v>0.40856742606996643</v>
      </c>
      <c r="P41">
        <f t="shared" si="36"/>
        <v>-0.41987065538516044</v>
      </c>
      <c r="Q41">
        <f t="shared" si="37"/>
        <v>0.40856742606996643</v>
      </c>
      <c r="R41">
        <f>C41*P41*delta</f>
        <v>-7.7995399717869195E-3</v>
      </c>
      <c r="S41">
        <f>D41+Q41*delta</f>
        <v>-0.37079251342294561</v>
      </c>
      <c r="T41">
        <f>GRAV/LEN*SIN(R41)</f>
        <v>7.7994608940206789E-3</v>
      </c>
      <c r="U41">
        <f t="shared" si="38"/>
        <v>-0.37079251342294561</v>
      </c>
      <c r="V41">
        <f t="shared" si="39"/>
        <v>7.7994608940206789E-3</v>
      </c>
      <c r="W41">
        <f>(F41+K41+P41+U41)/6* delta</f>
        <v>-2.7053273050045065E-2</v>
      </c>
      <c r="X41">
        <f>(G41+L41+Q41+V41)/6*delta</f>
        <v>1.1207476194226337E-3</v>
      </c>
      <c r="Y41">
        <f>LEN*SIN(C41)</f>
        <v>1.8469404269426479</v>
      </c>
      <c r="Z41">
        <f>-LEN*COS(C41)</f>
        <v>-9.8279606765251621</v>
      </c>
    </row>
    <row r="42" spans="3:26" x14ac:dyDescent="0.3">
      <c r="C42">
        <f>C41+W41</f>
        <v>0.15870726705324359</v>
      </c>
      <c r="D42">
        <f>X41+D41</f>
        <v>-0.41052850841051958</v>
      </c>
      <c r="E42">
        <f>GRAV*SIN(C42)/LEN</f>
        <v>-0.15804185261158396</v>
      </c>
      <c r="F42">
        <f>D42</f>
        <v>-0.41052850841051958</v>
      </c>
      <c r="G42">
        <f>E42</f>
        <v>-0.15804185261158396</v>
      </c>
      <c r="H42">
        <f>C42+F42*delta/2</f>
        <v>0.1381808416327176</v>
      </c>
      <c r="I42">
        <f>D42+G42*delta/2</f>
        <v>-0.41843060104109875</v>
      </c>
      <c r="J42">
        <f>GRAV/LEN*SIN(H42)</f>
        <v>-0.13774152502531628</v>
      </c>
      <c r="K42">
        <f>I42</f>
        <v>-0.41843060104109875</v>
      </c>
      <c r="L42">
        <f>J42</f>
        <v>-0.13774152502531628</v>
      </c>
      <c r="M42">
        <f>C42+K42*delta/2</f>
        <v>0.13778573700118865</v>
      </c>
      <c r="N42">
        <f>D42+L42*delta/2</f>
        <v>-0.41741558466178541</v>
      </c>
      <c r="O42">
        <f>GRAV/LEN*SIN(K42)</f>
        <v>0.4063269506559456</v>
      </c>
      <c r="P42">
        <f>N42</f>
        <v>-0.41741558466178541</v>
      </c>
      <c r="Q42">
        <f>O42</f>
        <v>0.4063269506559456</v>
      </c>
      <c r="R42">
        <f>C42*P42*delta</f>
        <v>-6.624688666710378E-3</v>
      </c>
      <c r="S42">
        <f>D42+Q42*delta</f>
        <v>-0.369895813344925</v>
      </c>
      <c r="T42">
        <f>GRAV/LEN*SIN(R42)</f>
        <v>6.6246402110835866E-3</v>
      </c>
      <c r="U42">
        <f>S42</f>
        <v>-0.369895813344925</v>
      </c>
      <c r="V42">
        <f>T42</f>
        <v>6.6246402110835866E-3</v>
      </c>
      <c r="W42">
        <f>(F42+K42+P42+U42)/6* delta</f>
        <v>-2.6937841790972146E-2</v>
      </c>
      <c r="X42">
        <f>(G42+L42+Q42+V42)/6*delta</f>
        <v>1.952803553835483E-3</v>
      </c>
      <c r="Y42">
        <f>LEN*SIN(C42)</f>
        <v>1.5804185261158397</v>
      </c>
      <c r="Z42">
        <f>-LEN*COS(C42)</f>
        <v>-9.8743241430646691</v>
      </c>
    </row>
    <row r="43" spans="3:26" x14ac:dyDescent="0.3">
      <c r="C43">
        <f t="shared" ref="C43:C47" si="40">C42+W42</f>
        <v>0.13176942526227145</v>
      </c>
      <c r="D43">
        <f t="shared" ref="D43:D47" si="41">X42+D42</f>
        <v>-0.4085757048566841</v>
      </c>
      <c r="E43">
        <f>GRAV*SIN(C43)/LEN</f>
        <v>-0.13138843343452891</v>
      </c>
      <c r="F43">
        <f t="shared" ref="F43:F47" si="42">D43</f>
        <v>-0.4085757048566841</v>
      </c>
      <c r="G43">
        <f t="shared" ref="G43:G47" si="43">E43</f>
        <v>-0.13138843343452891</v>
      </c>
      <c r="H43">
        <f>C43+F43*delta/2</f>
        <v>0.11134064001943725</v>
      </c>
      <c r="I43">
        <f>D43+G43*delta/2</f>
        <v>-0.41514512652841057</v>
      </c>
      <c r="J43">
        <f>GRAV/LEN*SIN(H43)</f>
        <v>-0.11111073910737931</v>
      </c>
      <c r="K43">
        <f t="shared" ref="K43:K47" si="44">I43</f>
        <v>-0.41514512652841057</v>
      </c>
      <c r="L43">
        <f t="shared" ref="L43:L47" si="45">J43</f>
        <v>-0.11111073910737931</v>
      </c>
      <c r="M43">
        <f>C43+K43*delta/2</f>
        <v>0.11101216893585092</v>
      </c>
      <c r="N43">
        <f>D43+L43*delta/2</f>
        <v>-0.41413124181205307</v>
      </c>
      <c r="O43">
        <f>GRAV/LEN*SIN(K43)</f>
        <v>0.40332273379391115</v>
      </c>
      <c r="P43">
        <f t="shared" ref="P43:P47" si="46">N43</f>
        <v>-0.41413124181205307</v>
      </c>
      <c r="Q43">
        <f t="shared" ref="Q43:Q47" si="47">O43</f>
        <v>0.40332273379391115</v>
      </c>
      <c r="R43">
        <f>C43*P43*delta</f>
        <v>-5.4569835716724996E-3</v>
      </c>
      <c r="S43">
        <f>D43+Q43*delta</f>
        <v>-0.36824343147729299</v>
      </c>
      <c r="T43">
        <f>GRAV/LEN*SIN(R43)</f>
        <v>5.456956488094267E-3</v>
      </c>
      <c r="U43">
        <f t="shared" ref="U43:U47" si="48">S43</f>
        <v>-0.36824343147729299</v>
      </c>
      <c r="V43">
        <f t="shared" ref="V43:V47" si="49">T43</f>
        <v>5.456956488094267E-3</v>
      </c>
      <c r="W43">
        <f>(F43+K43+P43+U43)/6* delta</f>
        <v>-2.6768258411240684E-2</v>
      </c>
      <c r="X43">
        <f>(G43+L43+Q43+V43)/6*delta</f>
        <v>2.7713419623349531E-3</v>
      </c>
      <c r="Y43">
        <f>LEN*SIN(C43)</f>
        <v>1.3138843343452891</v>
      </c>
      <c r="Z43">
        <f>-LEN*COS(C43)</f>
        <v>-9.9133096368449038</v>
      </c>
    </row>
    <row r="44" spans="3:26" x14ac:dyDescent="0.3">
      <c r="C44">
        <f t="shared" si="40"/>
        <v>0.10500116685103077</v>
      </c>
      <c r="D44">
        <f t="shared" si="41"/>
        <v>-0.40580436289434912</v>
      </c>
      <c r="E44">
        <f>GRAV*SIN(C44)/LEN</f>
        <v>-0.10480832925348307</v>
      </c>
      <c r="F44">
        <f t="shared" si="42"/>
        <v>-0.40580436289434912</v>
      </c>
      <c r="G44">
        <f t="shared" si="43"/>
        <v>-0.10480832925348307</v>
      </c>
      <c r="H44">
        <f>C44+F44*delta/2</f>
        <v>8.4710948706313308E-2</v>
      </c>
      <c r="I44">
        <f>D44+G44*delta/2</f>
        <v>-0.41104477935702327</v>
      </c>
      <c r="J44">
        <f>GRAV/LEN*SIN(H44)</f>
        <v>-8.4609671535367331E-2</v>
      </c>
      <c r="K44">
        <f t="shared" si="44"/>
        <v>-0.41104477935702327</v>
      </c>
      <c r="L44">
        <f t="shared" si="45"/>
        <v>-8.4609671535367331E-2</v>
      </c>
      <c r="M44">
        <f>C44+K44*delta/2</f>
        <v>8.4448927883179606E-2</v>
      </c>
      <c r="N44">
        <f>D44+L44*delta/2</f>
        <v>-0.41003484647111749</v>
      </c>
      <c r="O44">
        <f>GRAV/LEN*SIN(K44)</f>
        <v>0.39956729915991968</v>
      </c>
      <c r="P44">
        <f t="shared" si="46"/>
        <v>-0.41003484647111749</v>
      </c>
      <c r="Q44">
        <f t="shared" si="47"/>
        <v>0.39956729915991968</v>
      </c>
      <c r="R44">
        <f>C44*P44*delta</f>
        <v>-4.3054137329050597E-3</v>
      </c>
      <c r="S44">
        <f>D44+Q44*delta</f>
        <v>-0.36584763297835715</v>
      </c>
      <c r="T44">
        <f>GRAV/LEN*SIN(R44)</f>
        <v>4.3054004316377204E-3</v>
      </c>
      <c r="U44">
        <f t="shared" si="48"/>
        <v>-0.36584763297835715</v>
      </c>
      <c r="V44">
        <f t="shared" si="49"/>
        <v>4.3054004316377204E-3</v>
      </c>
      <c r="W44">
        <f>(F44+K44+P44+U44)/6* delta</f>
        <v>-2.6545527028347449E-2</v>
      </c>
      <c r="X44">
        <f>(G44+L44+Q44+V44)/6*delta</f>
        <v>3.574244980045117E-3</v>
      </c>
      <c r="Y44">
        <f>LEN*SIN(C44)</f>
        <v>1.0480832925348307</v>
      </c>
      <c r="Z44">
        <f>-LEN*COS(C44)</f>
        <v>-9.9449244045346745</v>
      </c>
    </row>
    <row r="45" spans="3:26" x14ac:dyDescent="0.3">
      <c r="C45">
        <f t="shared" si="40"/>
        <v>7.8455639822683318E-2</v>
      </c>
      <c r="D45">
        <f t="shared" si="41"/>
        <v>-0.40223011791430402</v>
      </c>
      <c r="E45">
        <f>GRAV*SIN(C45)/LEN</f>
        <v>-7.8375178421023886E-2</v>
      </c>
      <c r="F45">
        <f t="shared" si="42"/>
        <v>-0.40223011791430402</v>
      </c>
      <c r="G45">
        <f t="shared" si="43"/>
        <v>-7.8375178421023886E-2</v>
      </c>
      <c r="H45">
        <f>C45+F45*delta/2</f>
        <v>5.834413392696812E-2</v>
      </c>
      <c r="I45">
        <f>D45+G45*delta/2</f>
        <v>-0.40614887683535522</v>
      </c>
      <c r="J45">
        <f>GRAV/LEN*SIN(H45)</f>
        <v>-5.8311038619213558E-2</v>
      </c>
      <c r="K45">
        <f t="shared" si="44"/>
        <v>-0.40614887683535522</v>
      </c>
      <c r="L45">
        <f t="shared" si="45"/>
        <v>-5.8311038619213558E-2</v>
      </c>
      <c r="M45">
        <f>C45+K45*delta/2</f>
        <v>5.8148195980915557E-2</v>
      </c>
      <c r="N45">
        <f>D45+L45*delta/2</f>
        <v>-0.40514566984526468</v>
      </c>
      <c r="O45">
        <f>GRAV/LEN*SIN(K45)</f>
        <v>0.3950744355557172</v>
      </c>
      <c r="P45">
        <f t="shared" si="46"/>
        <v>-0.40514566984526468</v>
      </c>
      <c r="Q45">
        <f t="shared" si="47"/>
        <v>0.3950744355557172</v>
      </c>
      <c r="R45">
        <f>C45*P45*delta</f>
        <v>-3.1785962749099855E-3</v>
      </c>
      <c r="S45">
        <f>D45+Q45*delta</f>
        <v>-0.36272267435873229</v>
      </c>
      <c r="T45">
        <f>GRAV/LEN*SIN(R45)</f>
        <v>3.1785909224350717E-3</v>
      </c>
      <c r="U45">
        <f t="shared" si="48"/>
        <v>-0.36272267435873229</v>
      </c>
      <c r="V45">
        <f t="shared" si="49"/>
        <v>3.1785909224350717E-3</v>
      </c>
      <c r="W45">
        <f>(F45+K45+P45+U45)/6* delta</f>
        <v>-2.6270788982560939E-2</v>
      </c>
      <c r="X45">
        <f>(G45+L45+Q45+V45)/6*delta</f>
        <v>4.3594468239652471E-3</v>
      </c>
      <c r="Y45">
        <f>LEN*SIN(C45)</f>
        <v>0.78375178421023883</v>
      </c>
      <c r="Z45">
        <f>-LEN*COS(C45)</f>
        <v>-9.9692393461460878</v>
      </c>
    </row>
    <row r="46" spans="3:26" x14ac:dyDescent="0.3">
      <c r="C46">
        <f t="shared" si="40"/>
        <v>5.2184850840122379E-2</v>
      </c>
      <c r="D46">
        <f t="shared" si="41"/>
        <v>-0.39787067109033875</v>
      </c>
      <c r="E46">
        <f>GRAV*SIN(C46)/LEN</f>
        <v>-5.2161168590526052E-2</v>
      </c>
      <c r="F46">
        <f t="shared" si="42"/>
        <v>-0.39787067109033875</v>
      </c>
      <c r="G46">
        <f t="shared" si="43"/>
        <v>-5.2161168590526052E-2</v>
      </c>
      <c r="H46">
        <f>C46+F46*delta/2</f>
        <v>3.2291317285605442E-2</v>
      </c>
      <c r="I46">
        <f>D46+G46*delta/2</f>
        <v>-0.40047872951986507</v>
      </c>
      <c r="J46">
        <f>GRAV/LEN*SIN(H46)</f>
        <v>-3.2285705728423937E-2</v>
      </c>
      <c r="K46">
        <f t="shared" si="44"/>
        <v>-0.40047872951986507</v>
      </c>
      <c r="L46">
        <f t="shared" si="45"/>
        <v>-3.2285705728423937E-2</v>
      </c>
      <c r="M46">
        <f>C46+K46*delta/2</f>
        <v>3.2160914364129128E-2</v>
      </c>
      <c r="N46">
        <f>D46+L46*delta/2</f>
        <v>-0.39948495637675996</v>
      </c>
      <c r="O46">
        <f>GRAV/LEN*SIN(K46)</f>
        <v>0.38985923675540607</v>
      </c>
      <c r="P46">
        <f t="shared" si="46"/>
        <v>-0.39948495637675996</v>
      </c>
      <c r="Q46">
        <f t="shared" si="47"/>
        <v>0.38985923675540607</v>
      </c>
      <c r="R46">
        <f>C46*P46*delta</f>
        <v>-2.0847062861394016E-3</v>
      </c>
      <c r="S46">
        <f>D46+Q46*delta</f>
        <v>-0.35888474741479814</v>
      </c>
      <c r="T46">
        <f>GRAV/LEN*SIN(R46)</f>
        <v>2.0847047761173724E-3</v>
      </c>
      <c r="U46">
        <f t="shared" si="48"/>
        <v>-0.35888474741479814</v>
      </c>
      <c r="V46">
        <f t="shared" si="49"/>
        <v>2.0847047761173724E-3</v>
      </c>
      <c r="W46">
        <f>(F46+K46+P46+U46)/6* delta</f>
        <v>-2.5945318406696033E-2</v>
      </c>
      <c r="X46">
        <f>(G46+L46+Q46+V46)/6*delta</f>
        <v>5.1249511202095584E-3</v>
      </c>
      <c r="Y46">
        <f>LEN*SIN(C46)</f>
        <v>0.52161168590526052</v>
      </c>
      <c r="Z46">
        <f>-LEN*COS(C46)</f>
        <v>-9.9863867964908657</v>
      </c>
    </row>
    <row r="47" spans="3:26" x14ac:dyDescent="0.3">
      <c r="C47">
        <f t="shared" si="40"/>
        <v>2.6239532433426346E-2</v>
      </c>
      <c r="D47">
        <f t="shared" si="41"/>
        <v>-0.39274571997012919</v>
      </c>
      <c r="E47">
        <f>GRAV*SIN(C47)/LEN</f>
        <v>-2.6236521493610165E-2</v>
      </c>
      <c r="F47">
        <f t="shared" si="42"/>
        <v>-0.39274571997012919</v>
      </c>
      <c r="G47">
        <f t="shared" si="43"/>
        <v>-2.6236521493610165E-2</v>
      </c>
      <c r="H47">
        <f>C47+F47*delta/2</f>
        <v>6.6022464349198839E-3</v>
      </c>
      <c r="I47">
        <f>D47+G47*delta/2</f>
        <v>-0.39405754604480969</v>
      </c>
      <c r="J47">
        <f>GRAV/LEN*SIN(H47)</f>
        <v>-6.6021984700804148E-3</v>
      </c>
      <c r="K47">
        <f t="shared" si="44"/>
        <v>-0.39405754604480969</v>
      </c>
      <c r="L47">
        <f t="shared" si="45"/>
        <v>-6.6021984700804148E-3</v>
      </c>
      <c r="M47">
        <f>C47+K47*delta/2</f>
        <v>6.5366551311858596E-3</v>
      </c>
      <c r="N47">
        <f>D47+L47*delta/2</f>
        <v>-0.39307582989363321</v>
      </c>
      <c r="O47">
        <f>GRAV/LEN*SIN(K47)</f>
        <v>0.38393813627726053</v>
      </c>
      <c r="P47">
        <f t="shared" si="46"/>
        <v>-0.39307582989363321</v>
      </c>
      <c r="Q47">
        <f t="shared" si="47"/>
        <v>0.38393813627726053</v>
      </c>
      <c r="R47">
        <f>C47*P47*delta</f>
        <v>-1.0314125987289965E-3</v>
      </c>
      <c r="S47">
        <f>D47+Q47*delta</f>
        <v>-0.35435190634240316</v>
      </c>
      <c r="T47">
        <f>GRAV/LEN*SIN(R47)</f>
        <v>1.0314124158574984E-3</v>
      </c>
      <c r="U47">
        <f t="shared" si="48"/>
        <v>-0.35435190634240316</v>
      </c>
      <c r="V47">
        <f t="shared" si="49"/>
        <v>1.0314124158574984E-3</v>
      </c>
      <c r="W47">
        <f>(F47+K47+P47+U47)/6* delta</f>
        <v>-2.5570516704182922E-2</v>
      </c>
      <c r="X47">
        <f>(G47+L47+Q47+V47)/6*delta</f>
        <v>5.8688471454904582E-3</v>
      </c>
      <c r="Y47">
        <f>LEN*SIN(C47)</f>
        <v>0.26236521493610165</v>
      </c>
      <c r="Z47">
        <f>-LEN*COS(C47)</f>
        <v>-9.9965576322047749</v>
      </c>
    </row>
    <row r="48" spans="3:26" x14ac:dyDescent="0.3">
      <c r="C48">
        <f>C47+W47</f>
        <v>6.6901572924342456E-4</v>
      </c>
      <c r="D48">
        <f>X47+D47</f>
        <v>-0.38687687282463873</v>
      </c>
      <c r="E48">
        <f>GRAV*SIN(C48)/LEN</f>
        <v>-6.6901567933685415E-4</v>
      </c>
      <c r="F48">
        <f>D48</f>
        <v>-0.38687687282463873</v>
      </c>
      <c r="G48">
        <f>E48</f>
        <v>-6.6901567933685415E-4</v>
      </c>
      <c r="H48">
        <f>C48+F48*delta/2</f>
        <v>-1.8674827911988514E-2</v>
      </c>
      <c r="I48">
        <f>D48+G48*delta/2</f>
        <v>-0.38691032360860556</v>
      </c>
      <c r="J48">
        <f>GRAV/LEN*SIN(H48)</f>
        <v>1.8673742459041472E-2</v>
      </c>
      <c r="K48">
        <f>I48</f>
        <v>-0.38691032360860556</v>
      </c>
      <c r="L48">
        <f>J48</f>
        <v>1.8673742459041472E-2</v>
      </c>
      <c r="M48">
        <f>C48+K48*delta/2</f>
        <v>-1.8676500451186854E-2</v>
      </c>
      <c r="N48">
        <f>D48+L48*delta/2</f>
        <v>-0.38594318570168668</v>
      </c>
      <c r="O48">
        <f>GRAV/LEN*SIN(K48)</f>
        <v>0.37732893532642159</v>
      </c>
      <c r="P48">
        <f>N48</f>
        <v>-0.38594318570168668</v>
      </c>
      <c r="Q48">
        <f>O48</f>
        <v>0.37732893532642159</v>
      </c>
      <c r="R48">
        <f>C48*P48*delta</f>
        <v>-2.5820206182874437E-5</v>
      </c>
      <c r="S48">
        <f>D48+Q48*delta</f>
        <v>-0.34914397929199659</v>
      </c>
      <c r="T48">
        <f>GRAV/LEN*SIN(R48)</f>
        <v>2.5820206180005455E-5</v>
      </c>
      <c r="U48">
        <f>S48</f>
        <v>-0.34914397929199659</v>
      </c>
      <c r="V48">
        <f>T48</f>
        <v>2.5820206180005455E-5</v>
      </c>
      <c r="W48">
        <f>(F48+K48+P48+U48)/6* delta</f>
        <v>-2.5147906023782127E-2</v>
      </c>
      <c r="X48">
        <f>(G48+L48+Q48+V48)/6*delta</f>
        <v>6.5893247052051032E-3</v>
      </c>
      <c r="Y48">
        <f>LEN*SIN(C48)</f>
        <v>6.6901567933685419E-3</v>
      </c>
      <c r="Z48">
        <f>-LEN*COS(C48)</f>
        <v>-9.9999977620898548</v>
      </c>
    </row>
    <row r="49" spans="3:26" x14ac:dyDescent="0.3">
      <c r="C49">
        <f t="shared" ref="C49:C53" si="50">C48+W48</f>
        <v>-2.4478890294538702E-2</v>
      </c>
      <c r="D49">
        <f t="shared" ref="D49:D53" si="51">X48+D48</f>
        <v>-0.3802875481194336</v>
      </c>
      <c r="E49">
        <f>GRAV*SIN(C49)/LEN</f>
        <v>2.44764456770423E-2</v>
      </c>
      <c r="F49">
        <f t="shared" ref="F49:F53" si="52">D49</f>
        <v>-0.3802875481194336</v>
      </c>
      <c r="G49">
        <f t="shared" ref="G49:G53" si="53">E49</f>
        <v>2.44764456770423E-2</v>
      </c>
      <c r="H49">
        <f>C49+F49*delta/2</f>
        <v>-4.3493267700510388E-2</v>
      </c>
      <c r="I49">
        <f>D49+G49*delta/2</f>
        <v>-0.37906372583558151</v>
      </c>
      <c r="J49">
        <f>GRAV/LEN*SIN(H49)</f>
        <v>4.3479556553530141E-2</v>
      </c>
      <c r="K49">
        <f t="shared" ref="K49:K53" si="54">I49</f>
        <v>-0.37906372583558151</v>
      </c>
      <c r="L49">
        <f t="shared" ref="L49:L53" si="55">J49</f>
        <v>4.3479556553530141E-2</v>
      </c>
      <c r="M49">
        <f>C49+K49*delta/2</f>
        <v>-4.3432076586317779E-2</v>
      </c>
      <c r="N49">
        <f>D49+L49*delta/2</f>
        <v>-0.37811357029175707</v>
      </c>
      <c r="O49">
        <f>GRAV/LEN*SIN(K49)</f>
        <v>0.37005082225815966</v>
      </c>
      <c r="P49">
        <f t="shared" ref="P49:P53" si="56">N49</f>
        <v>-0.37811357029175707</v>
      </c>
      <c r="Q49">
        <f t="shared" ref="Q49:Q53" si="57">O49</f>
        <v>0.37005082225815966</v>
      </c>
      <c r="R49">
        <f>C49*P49*delta</f>
        <v>9.255800606048271E-4</v>
      </c>
      <c r="S49">
        <f>D49+Q49*delta</f>
        <v>-0.34328246589361766</v>
      </c>
      <c r="T49">
        <f>GRAV/LEN*SIN(R49)</f>
        <v>-9.255799284476658E-4</v>
      </c>
      <c r="U49">
        <f t="shared" ref="U49:U53" si="58">S49</f>
        <v>-0.34328246589361766</v>
      </c>
      <c r="V49">
        <f t="shared" ref="V49:V53" si="59">T49</f>
        <v>-9.255799284476658E-4</v>
      </c>
      <c r="W49">
        <f>(F49+K49+P49+U49)/6* delta</f>
        <v>-2.4679121835673168E-2</v>
      </c>
      <c r="X49">
        <f>(G49+L49+Q49+V49)/6*delta</f>
        <v>7.2846874093380745E-3</v>
      </c>
      <c r="Y49">
        <f>LEN*SIN(C49)</f>
        <v>-0.24476445677042299</v>
      </c>
      <c r="Z49">
        <f>-LEN*COS(C49)</f>
        <v>-9.9970040692550413</v>
      </c>
    </row>
    <row r="50" spans="3:26" x14ac:dyDescent="0.3">
      <c r="C50">
        <f t="shared" si="50"/>
        <v>-4.915801213021187E-2</v>
      </c>
      <c r="D50">
        <f t="shared" si="51"/>
        <v>-0.37300286071009553</v>
      </c>
      <c r="E50">
        <f>GRAV*SIN(C50)/LEN</f>
        <v>4.9138216049636307E-2</v>
      </c>
      <c r="F50">
        <f t="shared" si="52"/>
        <v>-0.37300286071009553</v>
      </c>
      <c r="G50">
        <f t="shared" si="53"/>
        <v>4.9138216049636307E-2</v>
      </c>
      <c r="H50">
        <f>C50+F50*delta/2</f>
        <v>-6.7808155165716644E-2</v>
      </c>
      <c r="I50">
        <f>D50+G50*delta/2</f>
        <v>-0.37054594990761369</v>
      </c>
      <c r="J50">
        <f>GRAV/LEN*SIN(H50)</f>
        <v>6.775620407232022E-2</v>
      </c>
      <c r="K50">
        <f t="shared" si="54"/>
        <v>-0.37054594990761369</v>
      </c>
      <c r="L50">
        <f t="shared" si="55"/>
        <v>6.775620407232022E-2</v>
      </c>
      <c r="M50">
        <f>C50+K50*delta/2</f>
        <v>-6.7685309625592549E-2</v>
      </c>
      <c r="N50">
        <f>D50+L50*delta/2</f>
        <v>-0.36961505050647953</v>
      </c>
      <c r="O50">
        <f>GRAV/LEN*SIN(K50)</f>
        <v>0.36212438207609376</v>
      </c>
      <c r="P50">
        <f t="shared" si="56"/>
        <v>-0.36961505050647953</v>
      </c>
      <c r="Q50">
        <f t="shared" si="57"/>
        <v>0.36212438207609376</v>
      </c>
      <c r="R50">
        <f>C50*P50*delta</f>
        <v>1.8169541136306396E-3</v>
      </c>
      <c r="S50">
        <f>D50+Q50*delta</f>
        <v>-0.33679042250248614</v>
      </c>
      <c r="T50">
        <f>GRAV/LEN*SIN(R50)</f>
        <v>-1.8169531139056304E-3</v>
      </c>
      <c r="U50">
        <f t="shared" si="58"/>
        <v>-0.33679042250248614</v>
      </c>
      <c r="V50">
        <f t="shared" si="59"/>
        <v>-1.8169531139056304E-3</v>
      </c>
      <c r="W50">
        <f>(F50+K50+P50+U50)/6* delta</f>
        <v>-2.4165904727111252E-2</v>
      </c>
      <c r="X50">
        <f>(G50+L50+Q50+V50)/6*delta</f>
        <v>7.9533641514024107E-3</v>
      </c>
      <c r="Y50">
        <f>LEN*SIN(C50)</f>
        <v>-0.49138216049636307</v>
      </c>
      <c r="Z50">
        <f>-LEN*COS(C50)</f>
        <v>-9.9879198821549391</v>
      </c>
    </row>
    <row r="51" spans="3:26" x14ac:dyDescent="0.3">
      <c r="C51">
        <f t="shared" si="50"/>
        <v>-7.3323916857323118E-2</v>
      </c>
      <c r="D51">
        <f t="shared" si="51"/>
        <v>-0.36504949655869312</v>
      </c>
      <c r="E51">
        <f>GRAV*SIN(C51)/LEN</f>
        <v>7.3258231438898216E-2</v>
      </c>
      <c r="F51">
        <f t="shared" si="52"/>
        <v>-0.36504949655869312</v>
      </c>
      <c r="G51">
        <f t="shared" si="53"/>
        <v>7.3258231438898216E-2</v>
      </c>
      <c r="H51">
        <f>C51+F51*delta/2</f>
        <v>-9.1576391685257774E-2</v>
      </c>
      <c r="I51">
        <f>D51+G51*delta/2</f>
        <v>-0.36138658498674819</v>
      </c>
      <c r="J51">
        <f>GRAV/LEN*SIN(H51)</f>
        <v>9.1448448480434569E-2</v>
      </c>
      <c r="K51">
        <f t="shared" si="54"/>
        <v>-0.36138658498674819</v>
      </c>
      <c r="L51">
        <f t="shared" si="55"/>
        <v>9.1448448480434569E-2</v>
      </c>
      <c r="M51">
        <f>C51+K51*delta/2</f>
        <v>-9.1393246106660525E-2</v>
      </c>
      <c r="N51">
        <f>D51+L51*delta/2</f>
        <v>-0.36047707413467139</v>
      </c>
      <c r="O51">
        <f>GRAV/LEN*SIN(K51)</f>
        <v>0.35357159469979327</v>
      </c>
      <c r="P51">
        <f t="shared" si="56"/>
        <v>-0.36047707413467139</v>
      </c>
      <c r="Q51">
        <f t="shared" si="57"/>
        <v>0.35357159469979327</v>
      </c>
      <c r="R51">
        <f>C51*P51*delta</f>
        <v>2.6431591012821749E-3</v>
      </c>
      <c r="S51">
        <f>D51+Q51*delta</f>
        <v>-0.32969233708871382</v>
      </c>
      <c r="T51">
        <f>GRAV/LEN*SIN(R51)</f>
        <v>-2.6431560236372352E-3</v>
      </c>
      <c r="U51">
        <f t="shared" si="58"/>
        <v>-0.32969233708871382</v>
      </c>
      <c r="V51">
        <f t="shared" si="59"/>
        <v>-2.6431560236372352E-3</v>
      </c>
      <c r="W51">
        <f>(F51+K51+P51+U51)/6* delta</f>
        <v>-2.3610091546147113E-2</v>
      </c>
      <c r="X51">
        <f>(G51+L51+Q51+V51)/6*delta</f>
        <v>8.5939186432581489E-3</v>
      </c>
      <c r="Y51">
        <f>LEN*SIN(C51)</f>
        <v>-0.73258231438898214</v>
      </c>
      <c r="Z51">
        <f>-LEN*COS(C51)</f>
        <v>-9.9731300579429156</v>
      </c>
    </row>
    <row r="52" spans="3:26" x14ac:dyDescent="0.3">
      <c r="C52">
        <f t="shared" si="50"/>
        <v>-9.6934008403470232E-2</v>
      </c>
      <c r="D52">
        <f t="shared" si="51"/>
        <v>-0.35645557791543497</v>
      </c>
      <c r="E52">
        <f>GRAV*SIN(C52)/LEN</f>
        <v>9.6782277785227272E-2</v>
      </c>
      <c r="F52">
        <f t="shared" si="52"/>
        <v>-0.35645557791543497</v>
      </c>
      <c r="G52">
        <f t="shared" si="53"/>
        <v>9.6782277785227272E-2</v>
      </c>
      <c r="H52">
        <f>C52+F52*delta/2</f>
        <v>-0.11475678729924198</v>
      </c>
      <c r="I52">
        <f>D52+G52*delta/2</f>
        <v>-0.35161646402617364</v>
      </c>
      <c r="J52">
        <f>GRAV/LEN*SIN(H52)</f>
        <v>0.11450507877386173</v>
      </c>
      <c r="K52">
        <f t="shared" si="54"/>
        <v>-0.35161646402617364</v>
      </c>
      <c r="L52">
        <f t="shared" si="55"/>
        <v>0.11450507877386173</v>
      </c>
      <c r="M52">
        <f>C52+K52*delta/2</f>
        <v>-0.11451483160477892</v>
      </c>
      <c r="N52">
        <f>D52+L52*delta/2</f>
        <v>-0.35073032397674186</v>
      </c>
      <c r="O52">
        <f>GRAV/LEN*SIN(K52)</f>
        <v>0.34441582100332402</v>
      </c>
      <c r="P52">
        <f t="shared" si="56"/>
        <v>-0.35073032397674186</v>
      </c>
      <c r="Q52">
        <f t="shared" si="57"/>
        <v>0.34441582100332402</v>
      </c>
      <c r="R52">
        <f>C52*P52*delta</f>
        <v>3.3997696171713335E-3</v>
      </c>
      <c r="S52">
        <f>D52+Q52*delta</f>
        <v>-0.32201399581510259</v>
      </c>
      <c r="T52">
        <f>GRAV/LEN*SIN(R52)</f>
        <v>-3.3997630678399742E-3</v>
      </c>
      <c r="U52">
        <f t="shared" si="58"/>
        <v>-0.32201399581510259</v>
      </c>
      <c r="V52">
        <f t="shared" si="59"/>
        <v>-3.3997630678399742E-3</v>
      </c>
      <c r="W52">
        <f>(F52+K52+P52+U52)/6* delta</f>
        <v>-2.3013606028890889E-2</v>
      </c>
      <c r="X52">
        <f>(G52+L52+Q52+V52)/6*delta</f>
        <v>9.2050569082428851E-3</v>
      </c>
      <c r="Y52">
        <f>LEN*SIN(C52)</f>
        <v>-0.96782277785227278</v>
      </c>
      <c r="Z52">
        <f>-LEN*COS(C52)</f>
        <v>-9.9530557654757619</v>
      </c>
    </row>
    <row r="53" spans="3:26" x14ac:dyDescent="0.3">
      <c r="C53">
        <f t="shared" si="50"/>
        <v>-0.11994761443236113</v>
      </c>
      <c r="D53">
        <f t="shared" si="51"/>
        <v>-0.34725052100719211</v>
      </c>
      <c r="E53">
        <f>GRAV*SIN(C53)/LEN</f>
        <v>0.11966019828073719</v>
      </c>
      <c r="F53">
        <f t="shared" si="52"/>
        <v>-0.34725052100719211</v>
      </c>
      <c r="G53">
        <f t="shared" si="53"/>
        <v>0.11966019828073719</v>
      </c>
      <c r="H53">
        <f>C53+F53*delta/2</f>
        <v>-0.13731014048272072</v>
      </c>
      <c r="I53">
        <f>D53+G53*delta/2</f>
        <v>-0.34126751109315523</v>
      </c>
      <c r="J53">
        <f>GRAV/LEN*SIN(H53)</f>
        <v>0.13687907111367123</v>
      </c>
      <c r="K53">
        <f t="shared" si="54"/>
        <v>-0.34126751109315523</v>
      </c>
      <c r="L53">
        <f t="shared" si="55"/>
        <v>0.13687907111367123</v>
      </c>
      <c r="M53">
        <f>C53+K53*delta/2</f>
        <v>-0.13701098998701888</v>
      </c>
      <c r="N53">
        <f>D53+L53*delta/2</f>
        <v>-0.34040656745150855</v>
      </c>
      <c r="O53">
        <f>GRAV/LEN*SIN(K53)</f>
        <v>0.33468177592999099</v>
      </c>
      <c r="P53">
        <f t="shared" si="56"/>
        <v>-0.34040656745150855</v>
      </c>
      <c r="Q53">
        <f t="shared" si="57"/>
        <v>0.33468177592999099</v>
      </c>
      <c r="R53">
        <f>C53*P53*delta</f>
        <v>4.0830955702917081E-3</v>
      </c>
      <c r="S53">
        <f>D53+Q53*delta</f>
        <v>-0.31378234341419303</v>
      </c>
      <c r="T53">
        <f>GRAV/LEN*SIN(R53)</f>
        <v>-4.0830842249645616E-3</v>
      </c>
      <c r="U53">
        <f t="shared" si="58"/>
        <v>-0.31378234341419303</v>
      </c>
      <c r="V53">
        <f t="shared" si="59"/>
        <v>-4.0830842249645616E-3</v>
      </c>
      <c r="W53">
        <f>(F53+K53+P53+U53)/6* delta</f>
        <v>-2.2378449049434149E-2</v>
      </c>
      <c r="X53">
        <f>(G53+L53+Q53+V53)/6*delta</f>
        <v>9.7856326849905806E-3</v>
      </c>
      <c r="Y53">
        <f>LEN*SIN(C53)</f>
        <v>-1.196601982807372</v>
      </c>
      <c r="Z53">
        <f>-LEN*COS(C53)</f>
        <v>-9.928149056835391</v>
      </c>
    </row>
    <row r="54" spans="3:26" x14ac:dyDescent="0.3">
      <c r="C54">
        <f>C53+W53</f>
        <v>-0.14232606348179527</v>
      </c>
      <c r="D54">
        <f>X53+D53</f>
        <v>-0.33746488832220156</v>
      </c>
      <c r="E54">
        <f>GRAV*SIN(C54)/LEN</f>
        <v>0.14184604033126699</v>
      </c>
      <c r="F54">
        <f>D54</f>
        <v>-0.33746488832220156</v>
      </c>
      <c r="G54">
        <f>E54</f>
        <v>0.14184604033126699</v>
      </c>
      <c r="H54">
        <f>C54+F54*delta/2</f>
        <v>-0.15919930789790535</v>
      </c>
      <c r="I54">
        <f>D54+G54*delta/2</f>
        <v>-0.33037258630563821</v>
      </c>
      <c r="J54">
        <f>GRAV/LEN*SIN(H54)</f>
        <v>0.15852769053986385</v>
      </c>
      <c r="K54">
        <f>I54</f>
        <v>-0.33037258630563821</v>
      </c>
      <c r="L54">
        <f>J54</f>
        <v>0.15852769053986385</v>
      </c>
      <c r="M54">
        <f>C54+K54*delta/2</f>
        <v>-0.15884469279707719</v>
      </c>
      <c r="N54">
        <f>D54+L54*delta/2</f>
        <v>-0.32953850379520838</v>
      </c>
      <c r="O54">
        <f>GRAV/LEN*SIN(K54)</f>
        <v>0.3243954883165493</v>
      </c>
      <c r="P54">
        <f>N54</f>
        <v>-0.32953850379520838</v>
      </c>
      <c r="Q54">
        <f>O54</f>
        <v>0.3243954883165493</v>
      </c>
      <c r="R54">
        <f>C54*P54*delta</f>
        <v>4.6901918010852665E-3</v>
      </c>
      <c r="S54">
        <f>D54+Q54*delta</f>
        <v>-0.30502533949054661</v>
      </c>
      <c r="T54">
        <f>GRAV/LEN*SIN(R54)</f>
        <v>-4.6901746053764895E-3</v>
      </c>
      <c r="U54">
        <f>S54</f>
        <v>-0.30502533949054661</v>
      </c>
      <c r="V54">
        <f>T54</f>
        <v>-4.6901746053764895E-3</v>
      </c>
      <c r="W54">
        <f>(F54+K54+P54+U54)/6* delta</f>
        <v>-2.1706688631893248E-2</v>
      </c>
      <c r="X54">
        <f>(G54+L54+Q54+V54)/6*delta</f>
        <v>1.0334650743038395E-2</v>
      </c>
      <c r="Y54">
        <f>LEN*SIN(C54)</f>
        <v>-1.41846040331267</v>
      </c>
      <c r="Z54">
        <f>-LEN*COS(C54)</f>
        <v>-9.8988873154629893</v>
      </c>
    </row>
    <row r="55" spans="3:26" x14ac:dyDescent="0.3">
      <c r="C55">
        <f t="shared" ref="C55:C59" si="60">C54+W54</f>
        <v>-0.16403275211368851</v>
      </c>
      <c r="D55">
        <f t="shared" ref="D55:D59" si="61">X54+D54</f>
        <v>-0.32713023757916315</v>
      </c>
      <c r="E55">
        <f>GRAV*SIN(C55)/LEN</f>
        <v>0.16329814323538075</v>
      </c>
      <c r="F55">
        <f t="shared" ref="F55:F59" si="62">D55</f>
        <v>-0.32713023757916315</v>
      </c>
      <c r="G55">
        <f t="shared" ref="G55:G59" si="63">E55</f>
        <v>0.16329814323538075</v>
      </c>
      <c r="H55">
        <f>C55+F55*delta/2</f>
        <v>-0.18038926399264665</v>
      </c>
      <c r="I55">
        <f>D55+G55*delta/2</f>
        <v>-0.31896533041739411</v>
      </c>
      <c r="J55">
        <f>GRAV/LEN*SIN(H55)</f>
        <v>0.1794125347762891</v>
      </c>
      <c r="K55">
        <f t="shared" ref="K55:K59" si="64">I55</f>
        <v>-0.31896533041739411</v>
      </c>
      <c r="L55">
        <f t="shared" ref="L55:L59" si="65">J55</f>
        <v>0.1794125347762891</v>
      </c>
      <c r="M55">
        <f>C55+K55*delta/2</f>
        <v>-0.1799810186345582</v>
      </c>
      <c r="N55">
        <f>D55+L55*delta/2</f>
        <v>-0.31815961084034872</v>
      </c>
      <c r="O55">
        <f>GRAV/LEN*SIN(K55)</f>
        <v>0.31358424739932544</v>
      </c>
      <c r="P55">
        <f t="shared" ref="P55:P59" si="66">N55</f>
        <v>-0.31815961084034872</v>
      </c>
      <c r="Q55">
        <f t="shared" ref="Q55:Q59" si="67">O55</f>
        <v>0.31358424739932544</v>
      </c>
      <c r="R55">
        <f>C55*P55*delta</f>
        <v>5.2188596577562524E-3</v>
      </c>
      <c r="S55">
        <f>D55+Q55*delta</f>
        <v>-0.2957718128392306</v>
      </c>
      <c r="T55">
        <f>GRAV/LEN*SIN(R55)</f>
        <v>-5.2188359672133717E-3</v>
      </c>
      <c r="U55">
        <f t="shared" ref="U55:U59" si="68">S55</f>
        <v>-0.2957718128392306</v>
      </c>
      <c r="V55">
        <f t="shared" ref="V55:V59" si="69">T55</f>
        <v>-5.2188359672133717E-3</v>
      </c>
      <c r="W55">
        <f>(F55+K55+P55+U55)/6* delta</f>
        <v>-2.1000449861268946E-2</v>
      </c>
      <c r="X55">
        <f>(G55+L55+Q55+V55)/6*delta</f>
        <v>1.0851268157396366E-2</v>
      </c>
      <c r="Y55">
        <f>LEN*SIN(C55)</f>
        <v>-1.6329814323538074</v>
      </c>
      <c r="Z55">
        <f>-LEN*COS(C55)</f>
        <v>-9.8657676661062581</v>
      </c>
    </row>
    <row r="56" spans="3:26" x14ac:dyDescent="0.3">
      <c r="C56">
        <f t="shared" si="60"/>
        <v>-0.18503320197495746</v>
      </c>
      <c r="D56">
        <f t="shared" si="61"/>
        <v>-0.31627896942176681</v>
      </c>
      <c r="E56">
        <f>GRAV*SIN(C56)/LEN</f>
        <v>0.18397916885142473</v>
      </c>
      <c r="F56">
        <f t="shared" si="62"/>
        <v>-0.31627896942176681</v>
      </c>
      <c r="G56">
        <f t="shared" si="63"/>
        <v>0.18397916885142473</v>
      </c>
      <c r="H56">
        <f>C56+F56*delta/2</f>
        <v>-0.20084715044604579</v>
      </c>
      <c r="I56">
        <f>D56+G56*delta/2</f>
        <v>-0.30708001097919557</v>
      </c>
      <c r="J56">
        <f>GRAV/LEN*SIN(H56)</f>
        <v>0.19949952324542866</v>
      </c>
      <c r="K56">
        <f t="shared" si="64"/>
        <v>-0.30708001097919557</v>
      </c>
      <c r="L56">
        <f t="shared" si="65"/>
        <v>0.19949952324542866</v>
      </c>
      <c r="M56">
        <f>C56+K56*delta/2</f>
        <v>-0.20038720252391723</v>
      </c>
      <c r="N56">
        <f>D56+L56*delta/2</f>
        <v>-0.30630399325949537</v>
      </c>
      <c r="O56">
        <f>GRAV/LEN*SIN(K56)</f>
        <v>0.3022765363116347</v>
      </c>
      <c r="P56">
        <f t="shared" si="66"/>
        <v>-0.30630399325949537</v>
      </c>
      <c r="Q56">
        <f t="shared" si="67"/>
        <v>0.3022765363116347</v>
      </c>
      <c r="R56">
        <f>C56*P56*delta</f>
        <v>5.6676408650520212E-3</v>
      </c>
      <c r="S56">
        <f>D56+Q56*delta</f>
        <v>-0.28605131579060333</v>
      </c>
      <c r="T56">
        <f>GRAV/LEN*SIN(R56)</f>
        <v>-5.6676105222962757E-3</v>
      </c>
      <c r="U56">
        <f t="shared" si="68"/>
        <v>-0.28605131579060333</v>
      </c>
      <c r="V56">
        <f t="shared" si="69"/>
        <v>-5.6676105222962757E-3</v>
      </c>
      <c r="W56">
        <f>(F56+K56+P56+U56)/6* delta</f>
        <v>-2.0261904824184353E-2</v>
      </c>
      <c r="X56">
        <f>(G56+L56+Q56+V56)/6*delta</f>
        <v>1.1334793631436531E-2</v>
      </c>
      <c r="Y56">
        <f>LEN*SIN(C56)</f>
        <v>-1.8397916885142473</v>
      </c>
      <c r="Z56">
        <f>-LEN*COS(C56)</f>
        <v>-9.8293014270025267</v>
      </c>
    </row>
    <row r="57" spans="3:26" x14ac:dyDescent="0.3">
      <c r="C57">
        <f t="shared" si="60"/>
        <v>-0.20529510679914181</v>
      </c>
      <c r="D57">
        <f t="shared" si="61"/>
        <v>-0.30494417579033029</v>
      </c>
      <c r="E57">
        <f>GRAV*SIN(C57)/LEN</f>
        <v>0.20385607858975979</v>
      </c>
      <c r="F57">
        <f t="shared" si="62"/>
        <v>-0.30494417579033029</v>
      </c>
      <c r="G57">
        <f t="shared" si="63"/>
        <v>0.20385607858975979</v>
      </c>
      <c r="H57">
        <f>C57+F57*delta/2</f>
        <v>-0.22054231558865833</v>
      </c>
      <c r="I57">
        <f>D57+G57*delta/2</f>
        <v>-0.29475137186084227</v>
      </c>
      <c r="J57">
        <f>GRAV/LEN*SIN(H57)</f>
        <v>0.21875883536328933</v>
      </c>
      <c r="K57">
        <f t="shared" si="64"/>
        <v>-0.29475137186084227</v>
      </c>
      <c r="L57">
        <f t="shared" si="65"/>
        <v>0.21875883536328933</v>
      </c>
      <c r="M57">
        <f>C57+K57*delta/2</f>
        <v>-0.22003267539218394</v>
      </c>
      <c r="N57">
        <f>D57+L57*delta/2</f>
        <v>-0.2940062340221658</v>
      </c>
      <c r="O57">
        <f>GRAV/LEN*SIN(K57)</f>
        <v>0.29050195320372602</v>
      </c>
      <c r="P57">
        <f t="shared" si="66"/>
        <v>-0.2940062340221658</v>
      </c>
      <c r="Q57">
        <f t="shared" si="67"/>
        <v>0.29050195320372602</v>
      </c>
      <c r="R57">
        <f>C57*P57*delta</f>
        <v>6.0358041213194012E-3</v>
      </c>
      <c r="S57">
        <f>D57+Q57*delta</f>
        <v>-0.27589398046995767</v>
      </c>
      <c r="T57">
        <f>GRAV/LEN*SIN(R57)</f>
        <v>-6.0357674730585186E-3</v>
      </c>
      <c r="U57">
        <f t="shared" si="68"/>
        <v>-0.27589398046995767</v>
      </c>
      <c r="V57">
        <f t="shared" si="69"/>
        <v>-6.0357674730585186E-3</v>
      </c>
      <c r="W57">
        <f>(F57+K57+P57+U57)/6* delta</f>
        <v>-1.949326270238827E-2</v>
      </c>
      <c r="X57">
        <f>(G57+L57+Q57+V57)/6*delta</f>
        <v>1.178468499472861E-2</v>
      </c>
      <c r="Y57">
        <f>LEN*SIN(C57)</f>
        <v>-2.038560785897598</v>
      </c>
      <c r="Z57">
        <f>-LEN*COS(C57)</f>
        <v>-9.7900086783516471</v>
      </c>
    </row>
    <row r="58" spans="3:26" x14ac:dyDescent="0.3">
      <c r="C58">
        <f t="shared" si="60"/>
        <v>-0.22478836950153008</v>
      </c>
      <c r="D58">
        <f t="shared" si="61"/>
        <v>-0.29315949079560166</v>
      </c>
      <c r="E58">
        <f>GRAV*SIN(C58)/LEN</f>
        <v>0.22290006097431631</v>
      </c>
      <c r="F58">
        <f t="shared" si="62"/>
        <v>-0.29315949079560166</v>
      </c>
      <c r="G58">
        <f t="shared" si="63"/>
        <v>0.22290006097431631</v>
      </c>
      <c r="H58">
        <f>C58+F58*delta/2</f>
        <v>-0.23944634404131016</v>
      </c>
      <c r="I58">
        <f>D58+G58*delta/2</f>
        <v>-0.28201448774688587</v>
      </c>
      <c r="J58">
        <f>GRAV/LEN*SIN(H58)</f>
        <v>0.2371648029648542</v>
      </c>
      <c r="K58">
        <f t="shared" si="64"/>
        <v>-0.28201448774688587</v>
      </c>
      <c r="L58">
        <f t="shared" si="65"/>
        <v>0.2371648029648542</v>
      </c>
      <c r="M58">
        <f>C58+K58*delta/2</f>
        <v>-0.23888909388887439</v>
      </c>
      <c r="N58">
        <f>D58+L58*delta/2</f>
        <v>-0.28130125064735895</v>
      </c>
      <c r="O58">
        <f>GRAV/LEN*SIN(K58)</f>
        <v>0.27829112091156089</v>
      </c>
      <c r="P58">
        <f t="shared" si="66"/>
        <v>-0.28130125064735895</v>
      </c>
      <c r="Q58">
        <f t="shared" si="67"/>
        <v>0.27829112091156089</v>
      </c>
      <c r="R58">
        <f>C58*P58*delta</f>
        <v>6.3233249471761057E-3</v>
      </c>
      <c r="S58">
        <f>D58+Q58*delta</f>
        <v>-0.26533037870444559</v>
      </c>
      <c r="T58">
        <f>GRAV/LEN*SIN(R58)</f>
        <v>-6.3232828081608919E-3</v>
      </c>
      <c r="U58">
        <f t="shared" si="68"/>
        <v>-0.26533037870444559</v>
      </c>
      <c r="V58">
        <f t="shared" si="69"/>
        <v>-6.3232828081608919E-3</v>
      </c>
      <c r="W58">
        <f>(F58+K58+P58+U58)/6* delta</f>
        <v>-1.8696760131571535E-2</v>
      </c>
      <c r="X58">
        <f>(G58+L58+Q58+V58)/6*delta</f>
        <v>1.2200545034042843E-2</v>
      </c>
      <c r="Y58">
        <f>LEN*SIN(C58)</f>
        <v>-2.2290006097431632</v>
      </c>
      <c r="Z58">
        <f>-LEN*COS(C58)</f>
        <v>-9.7484130134994071</v>
      </c>
    </row>
    <row r="59" spans="3:26" x14ac:dyDescent="0.3">
      <c r="C59">
        <f t="shared" si="60"/>
        <v>-0.24348512963310162</v>
      </c>
      <c r="D59">
        <f t="shared" si="61"/>
        <v>-0.28095894576155883</v>
      </c>
      <c r="E59">
        <f>GRAV*SIN(C59)/LEN</f>
        <v>0.2410864147522597</v>
      </c>
      <c r="F59">
        <f t="shared" si="62"/>
        <v>-0.28095894576155883</v>
      </c>
      <c r="G59">
        <f t="shared" si="63"/>
        <v>0.2410864147522597</v>
      </c>
      <c r="H59">
        <f>C59+F59*delta/2</f>
        <v>-0.25753307692117955</v>
      </c>
      <c r="I59">
        <f>D59+G59*delta/2</f>
        <v>-0.26890462502394585</v>
      </c>
      <c r="J59">
        <f>GRAV/LEN*SIN(H59)</f>
        <v>0.25469576231163987</v>
      </c>
      <c r="K59">
        <f t="shared" si="64"/>
        <v>-0.26890462502394585</v>
      </c>
      <c r="L59">
        <f t="shared" si="65"/>
        <v>0.25469576231163987</v>
      </c>
      <c r="M59">
        <f>C59+K59*delta/2</f>
        <v>-0.25693036088429894</v>
      </c>
      <c r="N59">
        <f>D59+L59*delta/2</f>
        <v>-0.26822415764597685</v>
      </c>
      <c r="O59">
        <f>GRAV/LEN*SIN(K59)</f>
        <v>0.26567558635906091</v>
      </c>
      <c r="P59">
        <f t="shared" si="66"/>
        <v>-0.26822415764597685</v>
      </c>
      <c r="Q59">
        <f t="shared" si="67"/>
        <v>0.26567558635906091</v>
      </c>
      <c r="R59">
        <f>C59*P59*delta</f>
        <v>6.5308593795160158E-3</v>
      </c>
      <c r="S59">
        <f>D59+Q59*delta</f>
        <v>-0.25439138712565273</v>
      </c>
      <c r="T59">
        <f>GRAV/LEN*SIN(R59)</f>
        <v>-6.5308129537774212E-3</v>
      </c>
      <c r="U59">
        <f t="shared" si="68"/>
        <v>-0.25439138712565273</v>
      </c>
      <c r="V59">
        <f t="shared" si="69"/>
        <v>-6.5308129537774212E-3</v>
      </c>
      <c r="W59">
        <f>(F59+K59+P59+U59)/6* delta</f>
        <v>-1.7874651925952237E-2</v>
      </c>
      <c r="X59">
        <f>(G59+L59+Q59+V59)/6*delta</f>
        <v>1.258211584115305E-2</v>
      </c>
      <c r="Y59">
        <f>LEN*SIN(C59)</f>
        <v>-2.4108641475225969</v>
      </c>
      <c r="Z59">
        <f>-LEN*COS(C59)</f>
        <v>-9.7050365306983846</v>
      </c>
    </row>
    <row r="60" spans="3:26" x14ac:dyDescent="0.3">
      <c r="C60">
        <f>C59+W59</f>
        <v>-0.26135978155905387</v>
      </c>
      <c r="D60">
        <f>X59+D59</f>
        <v>-0.26837682992040579</v>
      </c>
      <c r="E60">
        <f>GRAV*SIN(C60)/LEN</f>
        <v>0.2583943930866297</v>
      </c>
      <c r="F60">
        <f>D60</f>
        <v>-0.26837682992040579</v>
      </c>
      <c r="G60">
        <f>E60</f>
        <v>0.2583943930866297</v>
      </c>
      <c r="H60">
        <f>C60+F60*delta/2</f>
        <v>-0.27477862305507417</v>
      </c>
      <c r="I60">
        <f>D60+G60*delta/2</f>
        <v>-0.25545711026607432</v>
      </c>
      <c r="J60">
        <f>GRAV/LEN*SIN(H60)</f>
        <v>0.27133387155393013</v>
      </c>
      <c r="K60">
        <f>I60</f>
        <v>-0.25545711026607432</v>
      </c>
      <c r="L60">
        <f>J60</f>
        <v>0.27133387155393013</v>
      </c>
      <c r="M60">
        <f>C60+K60*delta/2</f>
        <v>-0.27413263707235758</v>
      </c>
      <c r="N60">
        <f>D60+L60*delta/2</f>
        <v>-0.25481013634270927</v>
      </c>
      <c r="O60">
        <f>GRAV/LEN*SIN(K60)</f>
        <v>0.25268771109222371</v>
      </c>
      <c r="P60">
        <f>N60</f>
        <v>-0.25481013634270927</v>
      </c>
      <c r="Q60">
        <f>O60</f>
        <v>0.25268771109222371</v>
      </c>
      <c r="R60">
        <f>C60*P60*delta</f>
        <v>6.6597121573563241E-3</v>
      </c>
      <c r="S60">
        <f>D60+Q60*delta</f>
        <v>-0.24310805881118341</v>
      </c>
      <c r="T60">
        <f>GRAV/LEN*SIN(R60)</f>
        <v>-6.6596629291329331E-3</v>
      </c>
      <c r="U60">
        <f>S60</f>
        <v>-0.24310805881118341</v>
      </c>
      <c r="V60">
        <f>T60</f>
        <v>-6.6596629291329331E-3</v>
      </c>
      <c r="W60">
        <f>(F60+K60+P60+U60)/6* delta</f>
        <v>-1.7029202255672879E-2</v>
      </c>
      <c r="X60">
        <f>(G60+L60+Q60+V60)/6*delta</f>
        <v>1.2929271880060845E-2</v>
      </c>
      <c r="Y60">
        <f>LEN*SIN(C60)</f>
        <v>-2.583943930866297</v>
      </c>
      <c r="Z60">
        <f>-LEN*COS(C60)</f>
        <v>-9.6603951141834372</v>
      </c>
    </row>
    <row r="61" spans="3:26" x14ac:dyDescent="0.3">
      <c r="C61">
        <f t="shared" ref="C61:C64" si="70">C60+W60</f>
        <v>-0.27838898381472676</v>
      </c>
      <c r="D61">
        <f t="shared" ref="D61:D64" si="71">X60+D60</f>
        <v>-0.25544755804034497</v>
      </c>
      <c r="E61">
        <f>GRAV*SIN(C61)/LEN</f>
        <v>0.27480701474483832</v>
      </c>
      <c r="F61">
        <f t="shared" ref="F61:F64" si="72">D61</f>
        <v>-0.25544755804034497</v>
      </c>
      <c r="G61">
        <f t="shared" ref="G61:G64" si="73">E61</f>
        <v>0.27480701474483832</v>
      </c>
      <c r="H61">
        <f>C61+F61*delta/2</f>
        <v>-0.291161361716744</v>
      </c>
      <c r="I61">
        <f>D61+G61*delta/2</f>
        <v>-0.24170720730310305</v>
      </c>
      <c r="J61">
        <f>GRAV/LEN*SIN(H61)</f>
        <v>0.28706489976640681</v>
      </c>
      <c r="K61">
        <f t="shared" ref="K61:K64" si="74">I61</f>
        <v>-0.24170720730310305</v>
      </c>
      <c r="L61">
        <f t="shared" ref="L61:L64" si="75">J61</f>
        <v>0.28706489976640681</v>
      </c>
      <c r="M61">
        <f>C61+K61*delta/2</f>
        <v>-0.29047434417988194</v>
      </c>
      <c r="N61">
        <f>D61+L61*delta/2</f>
        <v>-0.24109431305202464</v>
      </c>
      <c r="O61">
        <f>GRAV/LEN*SIN(K61)</f>
        <v>0.23936055450724442</v>
      </c>
      <c r="P61">
        <f t="shared" ref="P61:P64" si="76">N61</f>
        <v>-0.24109431305202464</v>
      </c>
      <c r="Q61">
        <f t="shared" ref="Q61:Q64" si="77">O61</f>
        <v>0.23936055450724442</v>
      </c>
      <c r="R61">
        <f>C61*P61*delta</f>
        <v>6.7118000814062762E-3</v>
      </c>
      <c r="S61">
        <f>D61+Q61*delta</f>
        <v>-0.23151150258962053</v>
      </c>
      <c r="T61">
        <f>GRAV/LEN*SIN(R61)</f>
        <v>-6.7117496890335528E-3</v>
      </c>
      <c r="U61">
        <f t="shared" ref="U61:U64" si="78">S61</f>
        <v>-0.23151150258962053</v>
      </c>
      <c r="V61">
        <f t="shared" ref="V61:V64" si="79">T61</f>
        <v>-6.7117496890335528E-3</v>
      </c>
      <c r="W61">
        <f>(F61+K61+P61+U61)/6* delta</f>
        <v>-1.6162676349751555E-2</v>
      </c>
      <c r="X61">
        <f>(G61+L61+Q61+V61)/6*delta</f>
        <v>1.3242011988824269E-2</v>
      </c>
      <c r="Y61">
        <f>LEN*SIN(C61)</f>
        <v>-2.7480701474483831</v>
      </c>
      <c r="Z61">
        <f>-LEN*COS(C61)</f>
        <v>-9.6149940439244688</v>
      </c>
    </row>
    <row r="62" spans="3:26" x14ac:dyDescent="0.3">
      <c r="C62">
        <f t="shared" si="70"/>
        <v>-0.29455166016447831</v>
      </c>
      <c r="D62">
        <f t="shared" si="71"/>
        <v>-0.2422055460515207</v>
      </c>
      <c r="E62">
        <f>GRAV*SIN(C62)/LEN</f>
        <v>0.29031084840229315</v>
      </c>
      <c r="F62">
        <f t="shared" si="72"/>
        <v>-0.2422055460515207</v>
      </c>
      <c r="G62">
        <f t="shared" si="73"/>
        <v>0.29031084840229315</v>
      </c>
      <c r="H62">
        <f>C62+F62*delta/2</f>
        <v>-0.30666193746705434</v>
      </c>
      <c r="I62">
        <f>D62+G62*delta/2</f>
        <v>-0.22769000363140604</v>
      </c>
      <c r="J62">
        <f>GRAV/LEN*SIN(H62)</f>
        <v>0.30187799375761748</v>
      </c>
      <c r="K62">
        <f t="shared" si="74"/>
        <v>-0.22769000363140604</v>
      </c>
      <c r="L62">
        <f t="shared" si="75"/>
        <v>0.30187799375761748</v>
      </c>
      <c r="M62">
        <f>C62+K62*delta/2</f>
        <v>-0.30593616034604859</v>
      </c>
      <c r="N62">
        <f>D62+L62*delta/2</f>
        <v>-0.22711164636363981</v>
      </c>
      <c r="O62">
        <f>GRAV/LEN*SIN(K62)</f>
        <v>0.22572775144554402</v>
      </c>
      <c r="P62">
        <f t="shared" si="76"/>
        <v>-0.22711164636363981</v>
      </c>
      <c r="Q62">
        <f t="shared" si="77"/>
        <v>0.22572775144554402</v>
      </c>
      <c r="R62">
        <f>C62*P62*delta</f>
        <v>6.689611247909801E-3</v>
      </c>
      <c r="S62">
        <f>D62+Q62*delta</f>
        <v>-0.21963277090696628</v>
      </c>
      <c r="T62">
        <f>GRAV/LEN*SIN(R62)</f>
        <v>-6.6895613536689501E-3</v>
      </c>
      <c r="U62">
        <f t="shared" si="78"/>
        <v>-0.21963277090696628</v>
      </c>
      <c r="V62">
        <f t="shared" si="79"/>
        <v>-6.6895613536689501E-3</v>
      </c>
      <c r="W62">
        <f>(F62+K62+P62+U62)/6* delta</f>
        <v>-1.5277332782558882E-2</v>
      </c>
      <c r="X62">
        <f>(G62+L62+Q62+V62)/6*delta</f>
        <v>1.3520450537529764E-2</v>
      </c>
      <c r="Y62">
        <f>LEN*SIN(C62)</f>
        <v>-2.9031084840229315</v>
      </c>
      <c r="Z62">
        <f>-LEN*COS(C62)</f>
        <v>-9.5693239641049921</v>
      </c>
    </row>
    <row r="63" spans="3:26" x14ac:dyDescent="0.3">
      <c r="C63">
        <f t="shared" si="70"/>
        <v>-0.3098289929470372</v>
      </c>
      <c r="D63">
        <f t="shared" si="71"/>
        <v>-0.22868509551399094</v>
      </c>
      <c r="E63">
        <f>GRAV*SIN(C63)/LEN</f>
        <v>0.30489577622653585</v>
      </c>
      <c r="F63">
        <f t="shared" si="72"/>
        <v>-0.22868509551399094</v>
      </c>
      <c r="G63">
        <f t="shared" si="73"/>
        <v>0.30489577622653585</v>
      </c>
      <c r="H63">
        <f>C63+F63*delta/2</f>
        <v>-0.32126324772273673</v>
      </c>
      <c r="I63">
        <f>D63+G63*delta/2</f>
        <v>-0.21344030670266415</v>
      </c>
      <c r="J63">
        <f>GRAV/LEN*SIN(H63)</f>
        <v>0.31576542878561781</v>
      </c>
      <c r="K63">
        <f t="shared" si="74"/>
        <v>-0.21344030670266415</v>
      </c>
      <c r="L63">
        <f t="shared" si="75"/>
        <v>0.31576542878561781</v>
      </c>
      <c r="M63">
        <f>C63+K63*delta/2</f>
        <v>-0.32050100828217043</v>
      </c>
      <c r="N63">
        <f>D63+L63*delta/2</f>
        <v>-0.21289682407471006</v>
      </c>
      <c r="O63">
        <f>GRAV/LEN*SIN(K63)</f>
        <v>0.21182338588585523</v>
      </c>
      <c r="P63">
        <f t="shared" si="76"/>
        <v>-0.21289682407471006</v>
      </c>
      <c r="Q63">
        <f t="shared" si="77"/>
        <v>0.21182338588585523</v>
      </c>
      <c r="R63">
        <f>C63*P63*delta</f>
        <v>6.5961608604689958E-3</v>
      </c>
      <c r="S63">
        <f>D63+Q63*delta</f>
        <v>-0.20750275692540543</v>
      </c>
      <c r="T63">
        <f>GRAV/LEN*SIN(R63)</f>
        <v>-6.5961130281408835E-3</v>
      </c>
      <c r="U63">
        <f t="shared" si="78"/>
        <v>-0.20750275692540543</v>
      </c>
      <c r="V63">
        <f t="shared" si="79"/>
        <v>-6.5961130281408835E-3</v>
      </c>
      <c r="W63">
        <f>(F63+K63+P63+U63)/6* delta</f>
        <v>-1.4375416386946178E-2</v>
      </c>
      <c r="X63">
        <f>(G63+L63+Q63+V63)/6*delta</f>
        <v>1.37648079644978E-2</v>
      </c>
      <c r="Y63">
        <f>LEN*SIN(C63)</f>
        <v>-3.0489577622653585</v>
      </c>
      <c r="Z63">
        <f>-LEN*COS(C63)</f>
        <v>-9.5238572313911654</v>
      </c>
    </row>
    <row r="64" spans="3:26" x14ac:dyDescent="0.3">
      <c r="C64">
        <f t="shared" si="70"/>
        <v>-0.32420440933398337</v>
      </c>
      <c r="D64">
        <f t="shared" si="71"/>
        <v>-0.21492028754949313</v>
      </c>
      <c r="E64">
        <f>GRAV*SIN(C64)/LEN</f>
        <v>0.31855474280839896</v>
      </c>
      <c r="F64">
        <f t="shared" si="72"/>
        <v>-0.21492028754949313</v>
      </c>
      <c r="G64">
        <f t="shared" si="73"/>
        <v>0.31855474280839896</v>
      </c>
      <c r="H64">
        <f>C64+F64*delta/2</f>
        <v>-0.334950423711458</v>
      </c>
      <c r="I64">
        <f>D64+G64*delta/2</f>
        <v>-0.19899255040907318</v>
      </c>
      <c r="J64">
        <f>GRAV/LEN*SIN(H64)</f>
        <v>0.32872234911188408</v>
      </c>
      <c r="K64">
        <f t="shared" si="74"/>
        <v>-0.19899255040907318</v>
      </c>
      <c r="L64">
        <f t="shared" si="75"/>
        <v>0.32872234911188408</v>
      </c>
      <c r="M64">
        <f>C64+K64*delta/2</f>
        <v>-0.33415403685443701</v>
      </c>
      <c r="N64">
        <f>D64+L64*delta/2</f>
        <v>-0.19848417009389893</v>
      </c>
      <c r="O64">
        <f>GRAV/LEN*SIN(K64)</f>
        <v>0.19768186246898142</v>
      </c>
      <c r="P64">
        <f t="shared" si="76"/>
        <v>-0.19848417009389893</v>
      </c>
      <c r="Q64">
        <f t="shared" si="77"/>
        <v>0.19768186246898142</v>
      </c>
      <c r="R64">
        <f>C64*P64*delta</f>
        <v>6.4349443127438392E-3</v>
      </c>
      <c r="S64">
        <f>D64+Q64*delta</f>
        <v>-0.195152101302595</v>
      </c>
      <c r="T64">
        <f>GRAV/LEN*SIN(R64)</f>
        <v>-6.4348999025949476E-3</v>
      </c>
      <c r="U64">
        <f t="shared" si="78"/>
        <v>-0.195152101302595</v>
      </c>
      <c r="V64">
        <f t="shared" si="79"/>
        <v>-6.4348999025949476E-3</v>
      </c>
      <c r="W64">
        <f>(F64+K64+P64+U64)/6* delta</f>
        <v>-1.3459151822584337E-2</v>
      </c>
      <c r="X64">
        <f>(G64+L64+Q64+V64)/6*delta</f>
        <v>1.3975400908111162E-2</v>
      </c>
      <c r="Y64">
        <f>LEN*SIN(C64)</f>
        <v>-3.1855474280839897</v>
      </c>
      <c r="Z64">
        <f>-LEN*COS(C64)</f>
        <v>-9.4790446556299894</v>
      </c>
    </row>
    <row r="65" spans="3:26" x14ac:dyDescent="0.3">
      <c r="C65">
        <f>C64+W64</f>
        <v>-0.3376635611565677</v>
      </c>
      <c r="D65">
        <f>X64+D64</f>
        <v>-0.20094488664138196</v>
      </c>
      <c r="E65">
        <f>GRAV*SIN(C65)/LEN</f>
        <v>0.33128349528082829</v>
      </c>
      <c r="F65">
        <f>D65</f>
        <v>-0.20094488664138196</v>
      </c>
      <c r="G65">
        <f>E65</f>
        <v>0.33128349528082829</v>
      </c>
      <c r="H65">
        <f>C65+F65*delta/2</f>
        <v>-0.34771080548863681</v>
      </c>
      <c r="I65">
        <f>D65+G65*delta/2</f>
        <v>-0.18438071187734056</v>
      </c>
      <c r="J65">
        <f>GRAV/LEN*SIN(H65)</f>
        <v>0.34074650401282952</v>
      </c>
      <c r="K65">
        <f>I65</f>
        <v>-0.18438071187734056</v>
      </c>
      <c r="L65">
        <f>J65</f>
        <v>0.34074650401282952</v>
      </c>
      <c r="M65">
        <f>C65+K65*delta/2</f>
        <v>-0.34688259675043476</v>
      </c>
      <c r="N65">
        <f>D65+L65*delta/2</f>
        <v>-0.1839075614407405</v>
      </c>
      <c r="O65">
        <f>GRAV/LEN*SIN(K65)</f>
        <v>0.18333777754822186</v>
      </c>
      <c r="P65">
        <f>N65</f>
        <v>-0.1839075614407405</v>
      </c>
      <c r="Q65">
        <f>O65</f>
        <v>0.18333777754822186</v>
      </c>
      <c r="R65">
        <f>C65*P65*delta</f>
        <v>6.209888211970071E-3</v>
      </c>
      <c r="S65">
        <f>D65+Q65*delta</f>
        <v>-0.18261110888655979</v>
      </c>
      <c r="T65">
        <f>GRAV/LEN*SIN(R65)</f>
        <v>-6.2098483003589899E-3</v>
      </c>
      <c r="U65">
        <f>S65</f>
        <v>-0.18261110888655979</v>
      </c>
      <c r="V65">
        <f>T65</f>
        <v>-6.2098483003589899E-3</v>
      </c>
      <c r="W65">
        <f>(F65+K65+P65+U65)/6* delta</f>
        <v>-1.2530737814100379E-2</v>
      </c>
      <c r="X65">
        <f>(G65+L65+Q65+V65)/6*delta</f>
        <v>1.4152632142358679E-2</v>
      </c>
      <c r="Y65">
        <f>LEN*SIN(C65)</f>
        <v>-3.312834952808283</v>
      </c>
      <c r="Z65">
        <f>-LEN*COS(C65)</f>
        <v>-9.4353126379284191</v>
      </c>
    </row>
    <row r="66" spans="3:26" x14ac:dyDescent="0.3">
      <c r="C66">
        <f t="shared" ref="C66:C69" si="80">C65+W65</f>
        <v>-0.35019429897066806</v>
      </c>
      <c r="D66">
        <f t="shared" ref="D66:D69" si="81">X65+D65</f>
        <v>-0.18679225449902329</v>
      </c>
      <c r="E66">
        <f>GRAV*SIN(C66)/LEN</f>
        <v>0.34308032013292844</v>
      </c>
      <c r="F66">
        <f t="shared" ref="F66:F69" si="82">D66</f>
        <v>-0.18679225449902329</v>
      </c>
      <c r="G66">
        <f t="shared" ref="G66:G69" si="83">E66</f>
        <v>0.34308032013292844</v>
      </c>
      <c r="H66">
        <f>C66+F66*delta/2</f>
        <v>-0.35953391169561921</v>
      </c>
      <c r="I66">
        <f>D66+G66*delta/2</f>
        <v>-0.16963823849237686</v>
      </c>
      <c r="J66">
        <f>GRAV/LEN*SIN(H66)</f>
        <v>0.35183798446353176</v>
      </c>
      <c r="K66">
        <f t="shared" ref="K66:K69" si="84">I66</f>
        <v>-0.16963823849237686</v>
      </c>
      <c r="L66">
        <f t="shared" ref="L66:L69" si="85">J66</f>
        <v>0.35183798446353176</v>
      </c>
      <c r="M66">
        <f>C66+K66*delta/2</f>
        <v>-0.3586762108952869</v>
      </c>
      <c r="N66">
        <f>D66+L66*delta/2</f>
        <v>-0.1692003552758467</v>
      </c>
      <c r="O66">
        <f>GRAV/LEN*SIN(K66)</f>
        <v>0.16882579137304102</v>
      </c>
      <c r="P66">
        <f t="shared" ref="P66:P69" si="86">N66</f>
        <v>-0.1692003552758467</v>
      </c>
      <c r="Q66">
        <f t="shared" ref="Q66:Q69" si="87">O66</f>
        <v>0.16882579137304102</v>
      </c>
      <c r="R66">
        <f>C66*P66*delta</f>
        <v>5.9252999801413112E-3</v>
      </c>
      <c r="S66">
        <f>D66+Q66*delta</f>
        <v>-0.16990967536171919</v>
      </c>
      <c r="T66">
        <f>GRAV/LEN*SIN(R66)</f>
        <v>-5.9252653081317275E-3</v>
      </c>
      <c r="U66">
        <f t="shared" ref="U66:U69" si="88">S66</f>
        <v>-0.16990967536171919</v>
      </c>
      <c r="V66">
        <f t="shared" ref="V66:V69" si="89">T66</f>
        <v>-5.9252653081317275E-3</v>
      </c>
      <c r="W66">
        <f>(F66+K66+P66+U66)/6* delta</f>
        <v>-1.159234206048277E-2</v>
      </c>
      <c r="X66">
        <f>(G66+L66+Q66+V66)/6*delta</f>
        <v>1.4296980511022826E-2</v>
      </c>
      <c r="Y66">
        <f>LEN*SIN(C66)</f>
        <v>-3.4308032013292844</v>
      </c>
      <c r="Z66">
        <f>-LEN*COS(C66)</f>
        <v>-9.3930607042512353</v>
      </c>
    </row>
    <row r="67" spans="3:26" x14ac:dyDescent="0.3">
      <c r="C67">
        <f t="shared" si="80"/>
        <v>-0.36178664103115082</v>
      </c>
      <c r="D67">
        <f t="shared" si="81"/>
        <v>-0.17249527398800046</v>
      </c>
      <c r="E67">
        <f>GRAV*SIN(C67)/LEN</f>
        <v>0.35394578180690422</v>
      </c>
      <c r="F67">
        <f t="shared" si="82"/>
        <v>-0.17249527398800046</v>
      </c>
      <c r="G67">
        <f t="shared" si="83"/>
        <v>0.35394578180690422</v>
      </c>
      <c r="H67">
        <f>C67+F67*delta/2</f>
        <v>-0.37041140473055084</v>
      </c>
      <c r="I67">
        <f>D67+G67*delta/2</f>
        <v>-0.15479798489765526</v>
      </c>
      <c r="J67">
        <f>GRAV/LEN*SIN(H67)</f>
        <v>0.36199896523214425</v>
      </c>
      <c r="K67">
        <f t="shared" si="84"/>
        <v>-0.15479798489765526</v>
      </c>
      <c r="L67">
        <f t="shared" si="85"/>
        <v>0.36199896523214425</v>
      </c>
      <c r="M67">
        <f>C67+K67*delta/2</f>
        <v>-0.3695265402760336</v>
      </c>
      <c r="N67">
        <f>D67+L67*delta/2</f>
        <v>-0.15439532572639325</v>
      </c>
      <c r="O67">
        <f>GRAV/LEN*SIN(K67)</f>
        <v>0.15418050289186008</v>
      </c>
      <c r="P67">
        <f t="shared" si="86"/>
        <v>-0.15439532572639325</v>
      </c>
      <c r="Q67">
        <f t="shared" si="87"/>
        <v>0.15418050289186008</v>
      </c>
      <c r="R67">
        <f>C67*P67*delta</f>
        <v>5.5858166285462241E-3</v>
      </c>
      <c r="S67">
        <f>D67+Q67*delta</f>
        <v>-0.15707722369881447</v>
      </c>
      <c r="T67">
        <f>GRAV/LEN*SIN(R67)</f>
        <v>-5.5857875810906765E-3</v>
      </c>
      <c r="U67">
        <f t="shared" si="88"/>
        <v>-0.15707722369881447</v>
      </c>
      <c r="V67">
        <f t="shared" si="89"/>
        <v>-5.5857875810906765E-3</v>
      </c>
      <c r="W67">
        <f>(F67+K67+P67+U67)/6* delta</f>
        <v>-1.064609680518106E-2</v>
      </c>
      <c r="X67">
        <f>(G67+L67+Q67+V67)/6*delta</f>
        <v>1.4408991039163635E-2</v>
      </c>
      <c r="Y67">
        <f>LEN*SIN(C67)</f>
        <v>-3.5394578180690424</v>
      </c>
      <c r="Z67">
        <f>-LEN*COS(C67)</f>
        <v>-9.352659426821333</v>
      </c>
    </row>
    <row r="68" spans="3:26" x14ac:dyDescent="0.3">
      <c r="C68">
        <f t="shared" si="80"/>
        <v>-0.37243273783633191</v>
      </c>
      <c r="D68">
        <f t="shared" si="81"/>
        <v>-0.15808628294883684</v>
      </c>
      <c r="E68">
        <f>GRAV*SIN(C68)/LEN</f>
        <v>0.36388246767915788</v>
      </c>
      <c r="F68">
        <f t="shared" si="82"/>
        <v>-0.15808628294883684</v>
      </c>
      <c r="G68">
        <f t="shared" si="83"/>
        <v>0.36388246767915788</v>
      </c>
      <c r="H68">
        <f>C68+F68*delta/2</f>
        <v>-0.38033705198377377</v>
      </c>
      <c r="I68">
        <f>D68+G68*delta/2</f>
        <v>-0.13989215956487894</v>
      </c>
      <c r="J68">
        <f>GRAV/LEN*SIN(H68)</f>
        <v>0.37123345659570611</v>
      </c>
      <c r="K68">
        <f t="shared" si="84"/>
        <v>-0.13989215956487894</v>
      </c>
      <c r="L68">
        <f t="shared" si="85"/>
        <v>0.37123345659570611</v>
      </c>
      <c r="M68">
        <f>C68+K68*delta/2</f>
        <v>-0.37942734581457588</v>
      </c>
      <c r="N68">
        <f>D68+L68*delta/2</f>
        <v>-0.13952461011905154</v>
      </c>
      <c r="O68">
        <f>GRAV/LEN*SIN(K68)</f>
        <v>0.13943632850913559</v>
      </c>
      <c r="P68">
        <f t="shared" si="86"/>
        <v>-0.13952461011905154</v>
      </c>
      <c r="Q68">
        <f t="shared" si="87"/>
        <v>0.13943632850913559</v>
      </c>
      <c r="R68">
        <f>C68*P68*delta</f>
        <v>5.1963532542185151E-3</v>
      </c>
      <c r="S68">
        <f>D68+Q68*delta</f>
        <v>-0.14414265009792326</v>
      </c>
      <c r="T68">
        <f>GRAV/LEN*SIN(R68)</f>
        <v>-5.1963298688528555E-3</v>
      </c>
      <c r="U68">
        <f t="shared" si="88"/>
        <v>-0.14414265009792326</v>
      </c>
      <c r="V68">
        <f t="shared" si="89"/>
        <v>-5.1963298688528555E-3</v>
      </c>
      <c r="W68">
        <f>(F68+K68+P68+U68)/6* delta</f>
        <v>-9.6940950455115093E-3</v>
      </c>
      <c r="X68">
        <f>(G68+L68+Q68+V68)/6*delta</f>
        <v>1.4489265381919112E-2</v>
      </c>
      <c r="Y68">
        <f>LEN*SIN(C68)</f>
        <v>-3.6388246767915788</v>
      </c>
      <c r="Z68">
        <f>-LEN*COS(C68)</f>
        <v>-9.3144487207549034</v>
      </c>
    </row>
    <row r="69" spans="3:26" x14ac:dyDescent="0.3">
      <c r="C69">
        <f t="shared" si="80"/>
        <v>-0.3821268328818434</v>
      </c>
      <c r="D69">
        <f t="shared" si="81"/>
        <v>-0.14359701756691773</v>
      </c>
      <c r="E69">
        <f>GRAV*SIN(C69)/LEN</f>
        <v>0.37289474349321988</v>
      </c>
      <c r="F69">
        <f t="shared" si="82"/>
        <v>-0.14359701756691773</v>
      </c>
      <c r="G69">
        <f t="shared" si="83"/>
        <v>0.37289474349321988</v>
      </c>
      <c r="H69">
        <f>C69+F69*delta/2</f>
        <v>-0.38930668376018929</v>
      </c>
      <c r="I69">
        <f>D69+G69*delta/2</f>
        <v>-0.12495228039225673</v>
      </c>
      <c r="J69">
        <f>GRAV/LEN*SIN(H69)</f>
        <v>0.37954706932709981</v>
      </c>
      <c r="K69">
        <f t="shared" si="84"/>
        <v>-0.12495228039225673</v>
      </c>
      <c r="L69">
        <f t="shared" si="85"/>
        <v>0.37954706932709981</v>
      </c>
      <c r="M69">
        <f>C69+K69*delta/2</f>
        <v>-0.38837444690145623</v>
      </c>
      <c r="N69">
        <f>D69+L69*delta/2</f>
        <v>-0.12461966410056274</v>
      </c>
      <c r="O69">
        <f>GRAV/LEN*SIN(K69)</f>
        <v>0.12462738595980946</v>
      </c>
      <c r="P69">
        <f t="shared" si="86"/>
        <v>-0.12461966410056274</v>
      </c>
      <c r="Q69">
        <f t="shared" si="87"/>
        <v>0.12462738595980946</v>
      </c>
      <c r="R69">
        <f>C69*P69*delta</f>
        <v>4.7620517557547199E-3</v>
      </c>
      <c r="S69">
        <f>D69+Q69*delta</f>
        <v>-0.13113427897093677</v>
      </c>
      <c r="T69">
        <f>GRAV/LEN*SIN(R69)</f>
        <v>-4.7620337574918433E-3</v>
      </c>
      <c r="U69">
        <f t="shared" si="88"/>
        <v>-0.13113427897093677</v>
      </c>
      <c r="V69">
        <f t="shared" si="89"/>
        <v>-4.7620337574918433E-3</v>
      </c>
      <c r="W69">
        <f>(F69+K69+P69+U69)/6* delta</f>
        <v>-8.7383873505112349E-3</v>
      </c>
      <c r="X69">
        <f>(G69+L69+Q69+V69)/6*delta</f>
        <v>1.4538452750377288E-2</v>
      </c>
      <c r="Y69">
        <f>LEN*SIN(C69)</f>
        <v>-3.7289474349321989</v>
      </c>
      <c r="Z69">
        <f>-LEN*COS(C69)</f>
        <v>-9.2787364995193489</v>
      </c>
    </row>
    <row r="70" spans="3:26" x14ac:dyDescent="0.3">
      <c r="C70">
        <f>C69+W69</f>
        <v>-0.39086522023235465</v>
      </c>
      <c r="D70">
        <f>X69+D69</f>
        <v>-0.12905856481654043</v>
      </c>
      <c r="E70">
        <f>GRAV*SIN(C70)/LEN</f>
        <v>0.38098852274932771</v>
      </c>
      <c r="F70">
        <f>D70</f>
        <v>-0.12905856481654043</v>
      </c>
      <c r="G70">
        <f>E70</f>
        <v>0.38098852274932771</v>
      </c>
      <c r="H70">
        <f>C70+F70*delta/2</f>
        <v>-0.3973181484731817</v>
      </c>
      <c r="I70">
        <f>D70+G70*delta/2</f>
        <v>-0.11000913867907405</v>
      </c>
      <c r="J70">
        <f>GRAV/LEN*SIN(H70)</f>
        <v>0.3869467960253013</v>
      </c>
      <c r="K70">
        <f>I70</f>
        <v>-0.11000913867907405</v>
      </c>
      <c r="L70">
        <f>J70</f>
        <v>0.3869467960253013</v>
      </c>
      <c r="M70">
        <f>C70+K70*delta/2</f>
        <v>-0.39636567716630833</v>
      </c>
      <c r="N70">
        <f>D70+L70*delta/2</f>
        <v>-0.10971122501527536</v>
      </c>
      <c r="O70">
        <f>GRAV/LEN*SIN(K70)</f>
        <v>0.10978738427838351</v>
      </c>
      <c r="P70">
        <f>N70</f>
        <v>-0.10971122501527536</v>
      </c>
      <c r="Q70">
        <f>O70</f>
        <v>0.10978738427838351</v>
      </c>
      <c r="R70">
        <f>C70*P70*delta</f>
        <v>4.2882302127557016E-3</v>
      </c>
      <c r="S70">
        <f>D70+Q70*delta</f>
        <v>-0.11807982638870208</v>
      </c>
      <c r="T70">
        <f>GRAV/LEN*SIN(R70)</f>
        <v>-4.2882170701152387E-3</v>
      </c>
      <c r="U70">
        <f>S70</f>
        <v>-0.11807982638870208</v>
      </c>
      <c r="V70">
        <f>T70</f>
        <v>-4.2882170701152387E-3</v>
      </c>
      <c r="W70">
        <f>(F70+K70+P70+U70)/6* delta</f>
        <v>-7.7809792483265324E-3</v>
      </c>
      <c r="X70">
        <f>(G70+L70+Q70+V70)/6*delta</f>
        <v>1.4557241433048288E-2</v>
      </c>
      <c r="Y70">
        <f>LEN*SIN(C70)</f>
        <v>-3.8098852274932771</v>
      </c>
      <c r="Z70">
        <f>-LEN*COS(C70)</f>
        <v>-9.2457976699324593</v>
      </c>
    </row>
    <row r="71" spans="3:26" x14ac:dyDescent="0.3">
      <c r="C71">
        <f t="shared" ref="C71:C75" si="90">C70+W70</f>
        <v>-0.3986461994806812</v>
      </c>
      <c r="D71">
        <f t="shared" ref="D71:D75" si="91">X70+D70</f>
        <v>-0.11450132338349214</v>
      </c>
      <c r="E71">
        <f>GRAV*SIN(C71)/LEN</f>
        <v>0.38817105297932508</v>
      </c>
      <c r="F71">
        <f t="shared" ref="F71:F75" si="92">D71</f>
        <v>-0.11450132338349214</v>
      </c>
      <c r="G71">
        <f t="shared" ref="G71:G75" si="93">E71</f>
        <v>0.38817105297932508</v>
      </c>
      <c r="H71">
        <f>C71+F71*delta/2</f>
        <v>-0.40437126564985582</v>
      </c>
      <c r="I71">
        <f>D71+G71*delta/2</f>
        <v>-9.5092770734525892E-2</v>
      </c>
      <c r="J71">
        <f>GRAV/LEN*SIN(H71)</f>
        <v>0.39344081128129377</v>
      </c>
      <c r="K71">
        <f t="shared" ref="K71:K75" si="94">I71</f>
        <v>-9.5092770734525892E-2</v>
      </c>
      <c r="L71">
        <f t="shared" ref="L71:L75" si="95">J71</f>
        <v>0.39344081128129377</v>
      </c>
      <c r="M71">
        <f>C71+K71*delta/2</f>
        <v>-0.4034008380174075</v>
      </c>
      <c r="N71">
        <f>D71+L71*delta/2</f>
        <v>-9.4829282819427457E-2</v>
      </c>
      <c r="O71">
        <f>GRAV/LEN*SIN(K71)</f>
        <v>9.4949520647569757E-2</v>
      </c>
      <c r="P71">
        <f t="shared" ref="P71:P75" si="96">N71</f>
        <v>-9.4829282819427457E-2</v>
      </c>
      <c r="Q71">
        <f t="shared" ref="Q71:Q75" si="97">O71</f>
        <v>9.4949520647569757E-2</v>
      </c>
      <c r="R71">
        <f>C71*P71*delta</f>
        <v>3.7803333195443414E-3</v>
      </c>
      <c r="S71">
        <f>D71+Q71*delta</f>
        <v>-0.10500637131873516</v>
      </c>
      <c r="T71">
        <f>GRAV/LEN*SIN(R71)</f>
        <v>-3.7803243154772635E-3</v>
      </c>
      <c r="U71">
        <f t="shared" ref="U71:U75" si="98">S71</f>
        <v>-0.10500637131873516</v>
      </c>
      <c r="V71">
        <f t="shared" ref="V71:V75" si="99">T71</f>
        <v>-3.7803243154772635E-3</v>
      </c>
      <c r="W71">
        <f>(F71+K71+P71+U71)/6* delta</f>
        <v>-6.8238291376030106E-3</v>
      </c>
      <c r="X71">
        <f>(G71+L71+Q71+V71)/6*delta</f>
        <v>1.4546351009878526E-2</v>
      </c>
      <c r="Y71">
        <f>LEN*SIN(C71)</f>
        <v>-3.881710529793251</v>
      </c>
      <c r="Z71">
        <f>-LEN*COS(C71)</f>
        <v>-9.2158734454685405</v>
      </c>
    </row>
    <row r="72" spans="3:26" x14ac:dyDescent="0.3">
      <c r="C72">
        <f t="shared" si="90"/>
        <v>-0.40547002861828418</v>
      </c>
      <c r="D72">
        <f t="shared" si="91"/>
        <v>-9.9954972373613615E-2</v>
      </c>
      <c r="E72">
        <f>GRAV*SIN(C72)/LEN</f>
        <v>0.3944507212600038</v>
      </c>
      <c r="F72">
        <f t="shared" si="92"/>
        <v>-9.9954972373613615E-2</v>
      </c>
      <c r="G72">
        <f t="shared" si="93"/>
        <v>0.3944507212600038</v>
      </c>
      <c r="H72">
        <f>C72+F72*delta/2</f>
        <v>-0.41046777723696487</v>
      </c>
      <c r="I72">
        <f>D72+G72*delta/2</f>
        <v>-8.0232436310613428E-2</v>
      </c>
      <c r="J72">
        <f>GRAV/LEN*SIN(H72)</f>
        <v>0.3990382926022798</v>
      </c>
      <c r="K72">
        <f t="shared" si="94"/>
        <v>-8.0232436310613428E-2</v>
      </c>
      <c r="L72">
        <f t="shared" si="95"/>
        <v>0.3990382926022798</v>
      </c>
      <c r="M72">
        <f>C72+K72*delta/2</f>
        <v>-0.40948165043381485</v>
      </c>
      <c r="N72">
        <f>D72+L72*delta/2</f>
        <v>-8.0003057743499625E-2</v>
      </c>
      <c r="O72">
        <f>GRAV/LEN*SIN(K72)</f>
        <v>8.0146384719351441E-2</v>
      </c>
      <c r="P72">
        <f t="shared" si="96"/>
        <v>-8.0003057743499625E-2</v>
      </c>
      <c r="Q72">
        <f t="shared" si="97"/>
        <v>8.0146384719351441E-2</v>
      </c>
      <c r="R72">
        <f>C72*P72*delta</f>
        <v>3.2438842112807037E-3</v>
      </c>
      <c r="S72">
        <f>D72+Q72*delta</f>
        <v>-9.1940333901678467E-2</v>
      </c>
      <c r="T72">
        <f>GRAV/LEN*SIN(R72)</f>
        <v>-3.2438785221677981E-3</v>
      </c>
      <c r="U72">
        <f t="shared" si="98"/>
        <v>-9.1940333901678467E-2</v>
      </c>
      <c r="V72">
        <f t="shared" si="99"/>
        <v>-3.2438785221677981E-3</v>
      </c>
      <c r="W72">
        <f>(F72+K72+P72+U72)/6* delta</f>
        <v>-5.8688466721567526E-3</v>
      </c>
      <c r="X72">
        <f>(G72+L72+Q72+V72)/6*delta</f>
        <v>1.4506525334324456E-2</v>
      </c>
      <c r="Y72">
        <f>LEN*SIN(C72)</f>
        <v>-3.9445072126000378</v>
      </c>
      <c r="Z72">
        <f>-LEN*COS(C72)</f>
        <v>-9.1891709555185823</v>
      </c>
    </row>
    <row r="73" spans="3:26" x14ac:dyDescent="0.3">
      <c r="C73">
        <f t="shared" si="90"/>
        <v>-0.41133887529044094</v>
      </c>
      <c r="D73">
        <f t="shared" si="91"/>
        <v>-8.5448447039289166E-2</v>
      </c>
      <c r="E73">
        <f>GRAV*SIN(C73)/LEN</f>
        <v>0.39983688075467994</v>
      </c>
      <c r="F73">
        <f t="shared" si="92"/>
        <v>-8.5448447039289166E-2</v>
      </c>
      <c r="G73">
        <f t="shared" si="93"/>
        <v>0.39983688075467994</v>
      </c>
      <c r="H73">
        <f>C73+F73*delta/2</f>
        <v>-0.4156112976424054</v>
      </c>
      <c r="I73">
        <f>D73+G73*delta/2</f>
        <v>-6.5456603001555175E-2</v>
      </c>
      <c r="J73">
        <f>GRAV/LEN*SIN(H73)</f>
        <v>0.40374926346705786</v>
      </c>
      <c r="K73">
        <f t="shared" si="94"/>
        <v>-6.5456603001555175E-2</v>
      </c>
      <c r="L73">
        <f t="shared" si="95"/>
        <v>0.40374926346705786</v>
      </c>
      <c r="M73">
        <f>C73+K73*delta/2</f>
        <v>-0.41461170544051867</v>
      </c>
      <c r="N73">
        <f>D73+L73*delta/2</f>
        <v>-6.5260983865936276E-2</v>
      </c>
      <c r="O73">
        <f>GRAV/LEN*SIN(K73)</f>
        <v>6.5409870815192755E-2</v>
      </c>
      <c r="P73">
        <f t="shared" si="96"/>
        <v>-6.5260983865936276E-2</v>
      </c>
      <c r="Q73">
        <f t="shared" si="97"/>
        <v>6.5409870815192755E-2</v>
      </c>
      <c r="R73">
        <f>C73*P73*delta</f>
        <v>2.6844379703761839E-3</v>
      </c>
      <c r="S73">
        <f>D73+Q73*delta</f>
        <v>-7.890745995776989E-2</v>
      </c>
      <c r="T73">
        <f>GRAV/LEN*SIN(R73)</f>
        <v>-2.6844347462746331E-3</v>
      </c>
      <c r="U73">
        <f t="shared" si="98"/>
        <v>-7.890745995776989E-2</v>
      </c>
      <c r="V73">
        <f t="shared" si="99"/>
        <v>-2.6844347462746331E-3</v>
      </c>
      <c r="W73">
        <f>(F73+K73+P73+U73)/6* delta</f>
        <v>-4.9178915644091754E-3</v>
      </c>
      <c r="X73">
        <f>(G73+L73+Q73+V73)/6*delta</f>
        <v>1.4438526338177599E-2</v>
      </c>
      <c r="Y73">
        <f>LEN*SIN(C73)</f>
        <v>-3.9983688075467994</v>
      </c>
      <c r="Z73">
        <f>-LEN*COS(C73)</f>
        <v>-9.1658631278694518</v>
      </c>
    </row>
    <row r="74" spans="3:26" x14ac:dyDescent="0.3">
      <c r="C74">
        <f t="shared" si="90"/>
        <v>-0.41625676685485014</v>
      </c>
      <c r="D74">
        <f t="shared" si="91"/>
        <v>-7.1009920701111562E-2</v>
      </c>
      <c r="E74">
        <f>GRAV*SIN(C74)/LEN</f>
        <v>0.40433969953107124</v>
      </c>
      <c r="F74">
        <f t="shared" si="92"/>
        <v>-7.1009920701111562E-2</v>
      </c>
      <c r="G74">
        <f t="shared" si="93"/>
        <v>0.40433969953107124</v>
      </c>
      <c r="H74">
        <f>C74+F74*delta/2</f>
        <v>-0.41980726288990572</v>
      </c>
      <c r="I74">
        <f>D74+G74*delta/2</f>
        <v>-5.0792935724557994E-2</v>
      </c>
      <c r="J74">
        <f>GRAV/LEN*SIN(H74)</f>
        <v>0.40758445936338517</v>
      </c>
      <c r="K74">
        <f t="shared" si="94"/>
        <v>-5.0792935724557994E-2</v>
      </c>
      <c r="L74">
        <f t="shared" si="95"/>
        <v>0.40758445936338517</v>
      </c>
      <c r="M74">
        <f>C74+K74*delta/2</f>
        <v>-0.41879641364107806</v>
      </c>
      <c r="N74">
        <f>D74+L74*delta/2</f>
        <v>-5.0630697732942306E-2</v>
      </c>
      <c r="O74">
        <f>GRAV/LEN*SIN(K74)</f>
        <v>5.0771098236941148E-2</v>
      </c>
      <c r="P74">
        <f t="shared" si="96"/>
        <v>-5.0630697732942306E-2</v>
      </c>
      <c r="Q74">
        <f t="shared" si="97"/>
        <v>5.0771098236941148E-2</v>
      </c>
      <c r="R74">
        <f>C74*P74*delta</f>
        <v>2.1075370541919756E-3</v>
      </c>
      <c r="S74">
        <f>D74+Q74*delta</f>
        <v>-6.5932810877417453E-2</v>
      </c>
      <c r="T74">
        <f>GRAV/LEN*SIN(R74)</f>
        <v>-2.1075354940133986E-3</v>
      </c>
      <c r="U74">
        <f t="shared" si="98"/>
        <v>-6.5932810877417453E-2</v>
      </c>
      <c r="V74">
        <f t="shared" si="99"/>
        <v>-2.1075354940133986E-3</v>
      </c>
      <c r="W74">
        <f>(F74+K74+P74+U74)/6* delta</f>
        <v>-3.9727727506004892E-3</v>
      </c>
      <c r="X74">
        <f>(G74+L74+Q74+V74)/6*delta</f>
        <v>1.4343128693956401E-2</v>
      </c>
      <c r="Y74">
        <f>LEN*SIN(C74)</f>
        <v>-4.0433969953107125</v>
      </c>
      <c r="Z74">
        <f>-LEN*COS(C74)</f>
        <v>-9.146088821912473</v>
      </c>
    </row>
    <row r="75" spans="3:26" x14ac:dyDescent="0.3">
      <c r="C75">
        <f t="shared" si="90"/>
        <v>-0.42022953960545062</v>
      </c>
      <c r="D75">
        <f t="shared" si="91"/>
        <v>-5.6666792007155159E-2</v>
      </c>
      <c r="E75">
        <f>GRAV*SIN(C75)/LEN</f>
        <v>0.40797003239070123</v>
      </c>
      <c r="F75">
        <f t="shared" si="92"/>
        <v>-5.6666792007155159E-2</v>
      </c>
      <c r="G75">
        <f t="shared" si="93"/>
        <v>0.40797003239070123</v>
      </c>
      <c r="H75">
        <f>C75+F75*delta/2</f>
        <v>-0.42306287920580837</v>
      </c>
      <c r="I75">
        <f>D75+G75*delta/2</f>
        <v>-3.6268290387620097E-2</v>
      </c>
      <c r="J75">
        <f>GRAV/LEN*SIN(H75)</f>
        <v>0.41055521716958632</v>
      </c>
      <c r="K75">
        <f t="shared" si="94"/>
        <v>-3.6268290387620097E-2</v>
      </c>
      <c r="L75">
        <f t="shared" si="95"/>
        <v>0.41055521716958632</v>
      </c>
      <c r="M75">
        <f>C75+K75*delta/2</f>
        <v>-0.42204295412483162</v>
      </c>
      <c r="N75">
        <f>D75+L75*delta/2</f>
        <v>-3.6139031148675838E-2</v>
      </c>
      <c r="O75">
        <f>GRAV/LEN*SIN(K75)</f>
        <v>3.6260339759521573E-2</v>
      </c>
      <c r="P75">
        <f t="shared" si="96"/>
        <v>-3.6139031148675838E-2</v>
      </c>
      <c r="Q75">
        <f t="shared" si="97"/>
        <v>3.6260339759521573E-2</v>
      </c>
      <c r="R75">
        <f>C75*P75*delta</f>
        <v>1.5186688421395087E-3</v>
      </c>
      <c r="S75">
        <f>D75+Q75*delta</f>
        <v>-5.3040758031202999E-2</v>
      </c>
      <c r="T75">
        <f>GRAV/LEN*SIN(R75)</f>
        <v>-1.5186682583746499E-3</v>
      </c>
      <c r="U75">
        <f t="shared" si="98"/>
        <v>-5.3040758031202999E-2</v>
      </c>
      <c r="V75">
        <f t="shared" si="99"/>
        <v>-1.5186682583746499E-3</v>
      </c>
      <c r="W75">
        <f>(F75+K75+P75+U75)/6* delta</f>
        <v>-3.0352478595775684E-3</v>
      </c>
      <c r="X75">
        <f>(G75+L75+Q75+V75)/6*delta</f>
        <v>1.4221115351023909E-2</v>
      </c>
      <c r="Y75">
        <f>LEN*SIN(C75)</f>
        <v>-4.0797003239070122</v>
      </c>
      <c r="Z75">
        <f>-LEN*COS(C75)</f>
        <v>-9.1299531908500509</v>
      </c>
    </row>
    <row r="76" spans="3:26" x14ac:dyDescent="0.3">
      <c r="C76">
        <f>C75+W75</f>
        <v>-0.42326478746502821</v>
      </c>
      <c r="D76">
        <f>X75+D75</f>
        <v>-4.2445676656131248E-2</v>
      </c>
      <c r="E76">
        <f>GRAV*SIN(C76)/LEN</f>
        <v>0.41073931596641061</v>
      </c>
      <c r="F76">
        <f>D76</f>
        <v>-4.2445676656131248E-2</v>
      </c>
      <c r="G76">
        <f>E76</f>
        <v>0.41073931596641061</v>
      </c>
      <c r="H76">
        <f>C76+F76*delta/2</f>
        <v>-0.42538707129783476</v>
      </c>
      <c r="I76">
        <f>D76+G76*delta/2</f>
        <v>-2.1908710857810716E-2</v>
      </c>
      <c r="J76">
        <f>GRAV/LEN*SIN(H76)</f>
        <v>0.41267338779154833</v>
      </c>
      <c r="K76">
        <f>I76</f>
        <v>-2.1908710857810716E-2</v>
      </c>
      <c r="L76">
        <f>J76</f>
        <v>0.41267338779154833</v>
      </c>
      <c r="M76">
        <f>C76+K76*delta/2</f>
        <v>-0.42436022300791876</v>
      </c>
      <c r="N76">
        <f>D76+L76*delta/2</f>
        <v>-2.1812007266553829E-2</v>
      </c>
      <c r="O76">
        <f>GRAV/LEN*SIN(K76)</f>
        <v>2.1906958233635247E-2</v>
      </c>
      <c r="P76">
        <f>N76</f>
        <v>-2.1812007266553829E-2</v>
      </c>
      <c r="Q76">
        <f>O76</f>
        <v>2.1906958233635247E-2</v>
      </c>
      <c r="R76">
        <f>C76*P76*delta</f>
        <v>9.232254619863557E-4</v>
      </c>
      <c r="S76">
        <f>D76+Q76*delta</f>
        <v>-4.0254980832767726E-2</v>
      </c>
      <c r="T76">
        <f>GRAV/LEN*SIN(R76)</f>
        <v>-9.2322533083522115E-4</v>
      </c>
      <c r="U76">
        <f>S76</f>
        <v>-4.0254980832767726E-2</v>
      </c>
      <c r="V76">
        <f>T76</f>
        <v>-9.2322533083522115E-4</v>
      </c>
      <c r="W76">
        <f>(F76+K76+P76+U76)/6* delta</f>
        <v>-2.1070229268877251E-3</v>
      </c>
      <c r="X76">
        <f>(G76+L76+Q76+V76)/6*delta</f>
        <v>1.4073273944345982E-2</v>
      </c>
      <c r="Y76">
        <f>LEN*SIN(C76)</f>
        <v>-4.107393159664106</v>
      </c>
      <c r="Z76">
        <f>-LEN*COS(C76)</f>
        <v>-9.1175282523249965</v>
      </c>
    </row>
    <row r="77" spans="3:26" x14ac:dyDescent="0.3">
      <c r="C77">
        <f t="shared" ref="C77:C79" si="100">C76+W76</f>
        <v>-0.42537181039191596</v>
      </c>
      <c r="D77">
        <f t="shared" ref="D77:D79" si="101">X76+D76</f>
        <v>-2.8372402711785268E-2</v>
      </c>
      <c r="E77">
        <f>GRAV*SIN(C77)/LEN</f>
        <v>0.41265948690374649</v>
      </c>
      <c r="F77">
        <f t="shared" ref="F77:F79" si="102">D77</f>
        <v>-2.8372402711785268E-2</v>
      </c>
      <c r="G77">
        <f t="shared" ref="G77:G79" si="103">E77</f>
        <v>0.41265948690374649</v>
      </c>
      <c r="H77">
        <f>C77+F77*delta/2</f>
        <v>-0.4267904305275052</v>
      </c>
      <c r="I77">
        <f>D77+G77*delta/2</f>
        <v>-7.7394283665979426E-3</v>
      </c>
      <c r="J77">
        <f>GRAV/LEN*SIN(H77)</f>
        <v>0.41395127155504158</v>
      </c>
      <c r="K77">
        <f t="shared" ref="K77:K79" si="104">I77</f>
        <v>-7.7394283665979426E-3</v>
      </c>
      <c r="L77">
        <f t="shared" ref="L77:L79" si="105">J77</f>
        <v>0.41395127155504158</v>
      </c>
      <c r="M77">
        <f>C77+K77*delta/2</f>
        <v>-0.42575878181024585</v>
      </c>
      <c r="N77">
        <f>D77+L77*delta/2</f>
        <v>-7.6748391340331866E-3</v>
      </c>
      <c r="O77">
        <f>GRAV/LEN*SIN(K77)</f>
        <v>7.7393511031466702E-3</v>
      </c>
      <c r="P77">
        <f t="shared" ref="P77:P79" si="106">N77</f>
        <v>-7.6748391340331866E-3</v>
      </c>
      <c r="Q77">
        <f t="shared" ref="Q77:Q79" si="107">O77</f>
        <v>7.7393511031466702E-3</v>
      </c>
      <c r="R77">
        <f>C77*P77*delta</f>
        <v>3.2646602169104211E-4</v>
      </c>
      <c r="S77">
        <f>D77+Q77*delta</f>
        <v>-2.7598467601470601E-2</v>
      </c>
      <c r="T77">
        <f>GRAV/LEN*SIN(R77)</f>
        <v>-3.2646601589191395E-4</v>
      </c>
      <c r="U77">
        <f t="shared" ref="U77:U79" si="108">S77</f>
        <v>-2.7598467601470601E-2</v>
      </c>
      <c r="V77">
        <f t="shared" ref="V77:V79" si="109">T77</f>
        <v>-3.2646601589191395E-4</v>
      </c>
      <c r="W77">
        <f>(F77+K77+P77+U77)/6* delta</f>
        <v>-1.1897522968981169E-3</v>
      </c>
      <c r="X77">
        <f>(G77+L77+Q77+V77)/6*delta</f>
        <v>1.3900394059100716E-2</v>
      </c>
      <c r="Y77">
        <f>LEN*SIN(C77)</f>
        <v>-4.126594869037465</v>
      </c>
      <c r="Z77">
        <f>-LEN*COS(C77)</f>
        <v>-9.1088536483376252</v>
      </c>
    </row>
    <row r="78" spans="3:26" x14ac:dyDescent="0.3">
      <c r="C78">
        <f t="shared" si="100"/>
        <v>-0.42656156268881407</v>
      </c>
      <c r="D78">
        <f t="shared" si="101"/>
        <v>-1.4472008652684552E-2</v>
      </c>
      <c r="E78">
        <f>GRAV*SIN(C78)/LEN</f>
        <v>0.41374292254120737</v>
      </c>
      <c r="F78">
        <f t="shared" si="102"/>
        <v>-1.4472008652684552E-2</v>
      </c>
      <c r="G78">
        <f t="shared" si="103"/>
        <v>0.41374292254120737</v>
      </c>
      <c r="H78">
        <f>C78+F78*delta/2</f>
        <v>-0.42728516312144832</v>
      </c>
      <c r="I78">
        <f>D78+G78*delta/2</f>
        <v>6.2151374743758172E-3</v>
      </c>
      <c r="J78">
        <f>GRAV/LEN*SIN(H78)</f>
        <v>0.41440157548326112</v>
      </c>
      <c r="K78">
        <f t="shared" si="104"/>
        <v>6.2151374743758172E-3</v>
      </c>
      <c r="L78">
        <f t="shared" si="105"/>
        <v>0.41440157548326112</v>
      </c>
      <c r="M78">
        <f>C78+K78*delta/2</f>
        <v>-0.42625080581509528</v>
      </c>
      <c r="N78">
        <f>D78+L78*delta/2</f>
        <v>6.248070121478504E-3</v>
      </c>
      <c r="O78">
        <f>GRAV/LEN*SIN(K78)</f>
        <v>-6.2150974614665856E-3</v>
      </c>
      <c r="P78">
        <f t="shared" si="106"/>
        <v>6.248070121478504E-3</v>
      </c>
      <c r="Q78">
        <f t="shared" si="107"/>
        <v>-6.2150974614665856E-3</v>
      </c>
      <c r="R78">
        <f>C78*P78*delta</f>
        <v>-2.6651865548071591E-4</v>
      </c>
      <c r="S78">
        <f>D78+Q78*delta</f>
        <v>-1.5093518398831211E-2</v>
      </c>
      <c r="T78">
        <f>GRAV/LEN*SIN(R78)</f>
        <v>2.6651865232548181E-4</v>
      </c>
      <c r="U78">
        <f t="shared" si="108"/>
        <v>-1.5093518398831211E-2</v>
      </c>
      <c r="V78">
        <f t="shared" si="109"/>
        <v>2.6651865232548181E-4</v>
      </c>
      <c r="W78">
        <f>(F78+K78+P78+U78)/6* delta</f>
        <v>-2.8503865759435743E-4</v>
      </c>
      <c r="X78">
        <f>(G78+L78+Q78+V78)/6*delta</f>
        <v>1.370326532025546E-2</v>
      </c>
      <c r="Y78">
        <f>LEN*SIN(C78)</f>
        <v>-4.1374292254120739</v>
      </c>
      <c r="Z78">
        <f>-LEN*COS(C78)</f>
        <v>-9.103937576933733</v>
      </c>
    </row>
    <row r="79" spans="3:26" x14ac:dyDescent="0.3">
      <c r="C79">
        <f t="shared" si="100"/>
        <v>-0.42684660134640845</v>
      </c>
      <c r="D79">
        <f t="shared" si="101"/>
        <v>-7.6874333242909175E-4</v>
      </c>
      <c r="E79">
        <f>GRAV*SIN(C79)/LEN</f>
        <v>0.41400240314457565</v>
      </c>
      <c r="F79">
        <f t="shared" si="102"/>
        <v>-7.6874333242909175E-4</v>
      </c>
      <c r="G79">
        <f t="shared" si="103"/>
        <v>0.41400240314457565</v>
      </c>
      <c r="H79">
        <f>C79+F79*delta/2</f>
        <v>-0.42688503851302989</v>
      </c>
      <c r="I79">
        <f>D79+G79*delta/2</f>
        <v>1.9931376824799694E-2</v>
      </c>
      <c r="J79">
        <f>GRAV/LEN*SIN(H79)</f>
        <v>0.41403739126087441</v>
      </c>
      <c r="K79">
        <f t="shared" si="104"/>
        <v>1.9931376824799694E-2</v>
      </c>
      <c r="L79">
        <f t="shared" si="105"/>
        <v>0.41403739126087441</v>
      </c>
      <c r="M79">
        <f>C79+K79*delta/2</f>
        <v>-0.42585003250516845</v>
      </c>
      <c r="N79">
        <f>D79+L79*delta/2</f>
        <v>1.9933126230614627E-2</v>
      </c>
      <c r="O79">
        <f>GRAV/LEN*SIN(K79)</f>
        <v>-1.9930057195275918E-2</v>
      </c>
      <c r="P79">
        <f t="shared" si="106"/>
        <v>1.9933126230614627E-2</v>
      </c>
      <c r="Q79">
        <f t="shared" si="107"/>
        <v>-1.9930057195275918E-2</v>
      </c>
      <c r="R79">
        <f>C79*P79*delta</f>
        <v>-8.5083871857467993E-4</v>
      </c>
      <c r="S79">
        <f>D79+Q79*delta</f>
        <v>-2.7617490519566837E-3</v>
      </c>
      <c r="T79">
        <f>GRAV/LEN*SIN(R79)</f>
        <v>8.5083861591723087E-4</v>
      </c>
      <c r="U79">
        <f t="shared" si="108"/>
        <v>-2.7617490519566837E-3</v>
      </c>
      <c r="V79">
        <f t="shared" si="109"/>
        <v>8.5083861591723087E-4</v>
      </c>
      <c r="W79">
        <f>(F79+K79+P79+U79)/6* delta</f>
        <v>6.0556684451714251E-4</v>
      </c>
      <c r="X79">
        <f>(G79+L79+Q79+V79)/6*delta</f>
        <v>1.348267626376819E-2</v>
      </c>
      <c r="Y79">
        <f>LEN*SIN(C79)</f>
        <v>-4.1400240314457566</v>
      </c>
      <c r="Z79">
        <f>-LEN*COS(C79)</f>
        <v>-9.1027578798434288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Лист1</vt:lpstr>
      <vt:lpstr>Лист2</vt:lpstr>
      <vt:lpstr>ANGLE</vt:lpstr>
      <vt:lpstr>delta</vt:lpstr>
      <vt:lpstr>dt</vt:lpstr>
      <vt:lpstr>g</vt:lpstr>
      <vt:lpstr>GRAV</vt:lpstr>
      <vt:lpstr>GRAVITY</vt:lpstr>
      <vt:lpstr>l</vt:lpstr>
      <vt:lpstr>LEN</vt:lpstr>
      <vt:lpstr>LENGTH</vt:lpstr>
      <vt:lpstr>m</vt:lpstr>
      <vt:lpstr>MAS</vt:lpstr>
      <vt:lpstr>MASS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2019-03-23T18:01:12Z</dcterms:created>
  <dcterms:modified xsi:type="dcterms:W3CDTF">2019-03-23T21:23:13Z</dcterms:modified>
</cp:coreProperties>
</file>